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24CA065A-B4A3-41D9-8B1D-9DC2CE153880}" xr6:coauthVersionLast="47" xr6:coauthVersionMax="47" xr10:uidLastSave="{00000000-0000-0000-0000-000000000000}"/>
  <bookViews>
    <workbookView minimized="1" xWindow="32400" yWindow="855" windowWidth="21600" windowHeight="13080" firstSheet="8" activeTab="12"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9" i="2" l="1"/>
  <c r="I33" i="9" l="1"/>
  <c r="F2" i="11" l="1"/>
  <c r="M51" i="4" l="1"/>
  <c r="M50" i="4"/>
  <c r="C13" i="12" l="1"/>
  <c r="E33" i="17"/>
  <c r="G26" i="17" s="1"/>
  <c r="D32" i="16"/>
  <c r="G26" i="16" s="1"/>
  <c r="F22" i="17"/>
  <c r="I21" i="17"/>
  <c r="I18" i="17"/>
  <c r="E26" i="17" s="1"/>
  <c r="I17" i="17"/>
  <c r="I21" i="16"/>
  <c r="I18" i="16"/>
  <c r="I17" i="16"/>
  <c r="E26" i="16"/>
  <c r="F22" i="16"/>
  <c r="R2" i="15"/>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N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N19" i="10" l="1"/>
  <c r="N23" i="10"/>
  <c r="H2" i="11"/>
  <c r="Q38" i="15"/>
  <c r="R38" i="15" s="1"/>
  <c r="G39" i="15"/>
  <c r="Q34" i="15"/>
  <c r="R34" i="15" s="1"/>
  <c r="Q41" i="15"/>
  <c r="R18" i="15"/>
  <c r="Q15" i="15"/>
  <c r="R15" i="15" s="1"/>
  <c r="R25" i="15"/>
  <c r="P31" i="15"/>
  <c r="R13" i="15"/>
  <c r="P7" i="15"/>
  <c r="P30" i="15"/>
  <c r="Q32" i="15"/>
  <c r="R32" i="15" s="1"/>
  <c r="Q7" i="15" l="1"/>
  <c r="P39" i="15"/>
  <c r="Q39" i="15" s="1"/>
  <c r="R39" i="15" s="1"/>
  <c r="Q30" i="15"/>
  <c r="R30" i="15" s="1"/>
  <c r="Q31" i="15"/>
  <c r="R31" i="15" s="1"/>
  <c r="R35" i="15" l="1"/>
  <c r="M24" i="10" l="1"/>
  <c r="N24" i="10" s="1"/>
  <c r="K24" i="10"/>
  <c r="K22" i="10"/>
  <c r="M22" i="10" s="1"/>
  <c r="N22" i="10" s="1"/>
  <c r="K21" i="10"/>
  <c r="M21" i="10" s="1"/>
  <c r="N21" i="10" s="1"/>
  <c r="K20" i="10"/>
  <c r="H18" i="10"/>
  <c r="K18" i="10" s="1"/>
  <c r="M18" i="10" s="1"/>
  <c r="N18" i="10" s="1"/>
  <c r="H17" i="10"/>
  <c r="K17" i="10" s="1"/>
  <c r="M17" i="10" s="1"/>
  <c r="N17" i="10" s="1"/>
  <c r="K16" i="10"/>
  <c r="M16" i="10" s="1"/>
  <c r="N16" i="10" s="1"/>
  <c r="K15" i="10"/>
  <c r="M15" i="10" s="1"/>
  <c r="N15" i="10" s="1"/>
  <c r="K14" i="10"/>
  <c r="M14" i="10" s="1"/>
  <c r="N14" i="10" s="1"/>
  <c r="K13" i="10"/>
  <c r="M13" i="10" s="1"/>
  <c r="N13" i="10" s="1"/>
  <c r="K12" i="10"/>
  <c r="M12" i="10" s="1"/>
  <c r="N12" i="10" s="1"/>
  <c r="K11" i="10"/>
  <c r="M11" i="10" s="1"/>
  <c r="N11" i="10" s="1"/>
  <c r="K10" i="10"/>
  <c r="M10" i="10" s="1"/>
  <c r="N10" i="10" s="1"/>
  <c r="K9" i="10"/>
  <c r="M9" i="10" s="1"/>
  <c r="N9" i="10" s="1"/>
  <c r="H25" i="10" l="1"/>
  <c r="M25" i="10" s="1"/>
  <c r="N25" i="10" s="1"/>
  <c r="M20" i="10"/>
  <c r="K25" i="10"/>
  <c r="N20" i="10" l="1"/>
  <c r="N26" i="10" s="1"/>
  <c r="N27" i="10" s="1"/>
  <c r="O20" i="10"/>
  <c r="P26" i="10" l="1"/>
  <c r="P20" i="10"/>
  <c r="P27" i="10"/>
</calcChain>
</file>

<file path=xl/sharedStrings.xml><?xml version="1.0" encoding="utf-8"?>
<sst xmlns="http://schemas.openxmlformats.org/spreadsheetml/2006/main" count="3664" uniqueCount="610">
  <si>
    <t>Ag Decision Maker -- Iowa State University Extension and Outreach</t>
  </si>
  <si>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</si>
  <si>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</si>
  <si>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</si>
  <si>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</si>
  <si>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</si>
  <si>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</si>
  <si>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</si>
  <si>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</si>
  <si>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</si>
  <si>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</si>
  <si>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</si>
  <si>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</si>
  <si>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</si>
  <si>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</si>
  <si>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</si>
  <si>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</si>
  <si>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</si>
  <si>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</si>
  <si>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</si>
  <si>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</si>
  <si>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</si>
  <si>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</si>
  <si>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</si>
  <si>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</si>
  <si>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</si>
  <si>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</si>
  <si>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</si>
  <si>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</si>
  <si>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</si>
  <si>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</si>
  <si>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</si>
  <si>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</si>
  <si>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</si>
  <si>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</si>
  <si>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</si>
  <si>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</si>
  <si>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</si>
  <si>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</si>
  <si>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</si>
  <si>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</si>
  <si>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</si>
  <si>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</si>
  <si>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</si>
  <si>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</si>
  <si>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</si>
  <si>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</si>
  <si>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</si>
  <si>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</si>
  <si>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</si>
  <si>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</si>
  <si>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</si>
  <si>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</si>
  <si>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</si>
  <si>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</si>
  <si>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</si>
  <si>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</si>
  <si>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</si>
  <si>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</si>
  <si>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</si>
  <si>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</si>
  <si>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</si>
  <si>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</si>
  <si>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</si>
  <si>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</si>
  <si>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</si>
  <si>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</si>
  <si>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</si>
  <si>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</si>
  <si>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</si>
  <si>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</si>
  <si>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</si>
  <si>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</si>
  <si>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</si>
  <si>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</si>
  <si>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</si>
  <si>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</si>
  <si>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</si>
  <si>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</si>
  <si>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</si>
  <si>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</si>
  <si>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</si>
  <si>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</si>
  <si>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</si>
  <si>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</si>
  <si>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</si>
  <si>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</si>
  <si>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</si>
  <si>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</si>
  <si>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</si>
  <si>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</si>
  <si>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</si>
  <si>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</si>
  <si>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</si>
  <si>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</si>
  <si>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</si>
  <si>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</si>
  <si>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</si>
  <si>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</si>
  <si>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</si>
  <si>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</si>
  <si>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</si>
  <si>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</si>
  <si>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</si>
  <si>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</si>
  <si>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</si>
  <si>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</si>
  <si>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</si>
  <si>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</si>
  <si>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</si>
  <si>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</si>
  <si>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</si>
  <si>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</si>
  <si>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</si>
  <si>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</si>
  <si>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</si>
  <si>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</si>
  <si>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</si>
  <si>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</si>
  <si>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</si>
  <si>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</si>
  <si>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</si>
  <si>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</si>
  <si>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</si>
  <si>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</si>
  <si>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</si>
  <si>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</si>
  <si>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</si>
  <si>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</si>
  <si>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</si>
  <si>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</si>
  <si>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</si>
  <si>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</si>
  <si>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</si>
  <si>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</si>
  <si>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</si>
  <si>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</si>
  <si>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</si>
  <si>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</si>
  <si>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</si>
  <si>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</si>
  <si>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</si>
  <si>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</si>
  <si>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</si>
  <si>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</si>
  <si>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</si>
  <si>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</si>
  <si>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</si>
  <si>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</si>
  <si>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</si>
  <si>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</si>
  <si>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</si>
  <si>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</si>
  <si>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</si>
  <si>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</si>
  <si>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</si>
  <si>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</si>
  <si>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</si>
  <si>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</si>
  <si>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</si>
  <si>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</si>
  <si>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</si>
  <si>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</si>
  <si>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</si>
  <si>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</si>
  <si>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</si>
  <si>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</si>
  <si>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</si>
  <si>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</si>
  <si>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</si>
  <si>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</si>
  <si>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</si>
  <si>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</si>
  <si>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</si>
  <si>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</si>
  <si>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</si>
  <si>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</si>
  <si>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</si>
  <si>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</si>
  <si>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</si>
  <si>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</si>
  <si>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</si>
  <si>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</si>
  <si>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</si>
  <si>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</si>
  <si>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</si>
  <si>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</si>
  <si>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</si>
  <si>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</si>
  <si>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</si>
  <si>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</si>
  <si>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</si>
  <si>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Dressing Percentage (%)</t>
  </si>
  <si>
    <t>Hot Carcass Weight (lbs)</t>
  </si>
  <si>
    <t>https://www.ams.usda.gov/mnreports/lsmngfbeef.pdf</t>
  </si>
  <si>
    <t>Operating Inputs</t>
  </si>
  <si>
    <t>$/Unit</t>
  </si>
  <si>
    <t>Total Units</t>
  </si>
  <si>
    <t>Total Costs</t>
  </si>
  <si>
    <t>$/lbs</t>
  </si>
  <si>
    <t>Pasture (rent)</t>
  </si>
  <si>
    <t>AUM1</t>
  </si>
  <si>
    <t>Rangeland (rent)</t>
  </si>
  <si>
    <t>Irrigated Pasture (rent)</t>
  </si>
  <si>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</si>
  <si>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</si>
  <si>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</si>
  <si>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</si>
  <si>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</si>
  <si>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</si>
  <si>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</si>
  <si>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</si>
  <si>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</si>
  <si>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</si>
  <si>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</si>
  <si>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</si>
  <si>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</si>
  <si>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</si>
  <si>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</si>
  <si>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</si>
  <si>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</si>
  <si>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</si>
  <si>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</si>
  <si>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</si>
  <si>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</si>
  <si>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</si>
  <si>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</si>
  <si>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</si>
  <si>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</si>
  <si>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</si>
  <si>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t>Rotational Grazing</t>
  </si>
  <si>
    <t>Cost of fencing and water systems</t>
  </si>
  <si>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</si>
  <si>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</si>
  <si>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</si>
  <si>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</si>
  <si>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</si>
  <si>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</si>
  <si>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</si>
  <si>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</si>
  <si>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</si>
  <si>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</si>
  <si>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</si>
  <si>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</si>
  <si>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</si>
  <si>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</si>
  <si>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</si>
  <si>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</si>
  <si>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</si>
  <si>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</si>
  <si>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</si>
  <si>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</si>
  <si>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</si>
  <si>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</si>
  <si>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</si>
  <si>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</si>
  <si>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</si>
  <si>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</si>
  <si>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</si>
  <si>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</si>
  <si>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</si>
  <si>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</si>
  <si>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</si>
  <si>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</si>
  <si>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</si>
  <si>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</si>
  <si>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</si>
  <si>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</si>
  <si>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</si>
  <si>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</si>
  <si>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</si>
  <si>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</si>
  <si>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</si>
  <si>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</si>
  <si>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</si>
  <si>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</si>
  <si>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</si>
  <si>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</si>
  <si>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</si>
  <si>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</si>
  <si>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</si>
  <si>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</si>
  <si>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</si>
  <si>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</si>
  <si>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</si>
  <si>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</si>
  <si>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</si>
  <si>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</si>
  <si>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</si>
  <si>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</si>
  <si>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</si>
  <si>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</si>
  <si>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</si>
  <si>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</si>
  <si>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</si>
  <si>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</si>
  <si>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</si>
  <si>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</si>
  <si>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</si>
  <si>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</si>
  <si>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</si>
  <si>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</si>
  <si>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</si>
  <si>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</si>
  <si>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</si>
  <si>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</si>
  <si>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</si>
  <si>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</si>
  <si>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</si>
  <si>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</si>
  <si>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</si>
  <si>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</si>
  <si>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</si>
  <si>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</si>
  <si>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</si>
  <si>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</si>
  <si>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</si>
  <si>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</si>
  <si>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</si>
  <si>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</si>
  <si>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</si>
  <si>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t>ton/acre</t>
  </si>
  <si>
    <t>Revenue Stream</t>
  </si>
  <si>
    <t>SELECT CASH EXPENSES</t>
  </si>
  <si>
    <t>Pre-planting site protection</t>
  </si>
  <si>
    <t>Winter Cereal Rye</t>
  </si>
  <si>
    <t>PLS lb/acre</t>
  </si>
  <si>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</si>
  <si>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</si>
  <si>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</si>
  <si>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</si>
  <si>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</si>
  <si>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</si>
  <si>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</si>
  <si>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</si>
  <si>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</si>
  <si>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</si>
  <si>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</si>
  <si>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</si>
  <si>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</si>
  <si>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</si>
  <si>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</si>
  <si>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</si>
  <si>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</si>
  <si>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</si>
  <si>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</si>
  <si>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</si>
  <si>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</si>
  <si>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</si>
  <si>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</si>
  <si>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</si>
  <si>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</si>
  <si>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</si>
  <si>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</si>
  <si>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</si>
  <si>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</si>
  <si>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</si>
  <si>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</si>
  <si>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</si>
  <si>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</si>
  <si>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</si>
  <si>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</si>
  <si>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</si>
  <si>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</si>
  <si>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</si>
  <si>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</si>
  <si>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</si>
  <si>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</si>
  <si>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</si>
  <si>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</si>
  <si>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</si>
  <si>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</si>
  <si>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</si>
  <si>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</si>
  <si>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</si>
  <si>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</si>
  <si>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</si>
  <si>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</si>
  <si>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</si>
  <si>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</si>
  <si>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</si>
  <si>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</si>
  <si>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</si>
  <si>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</si>
  <si>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</si>
  <si>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</si>
  <si>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</si>
  <si>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</si>
  <si>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</si>
  <si>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</si>
  <si>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</si>
  <si>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</si>
  <si>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</si>
  <si>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</si>
  <si>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</si>
  <si>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</si>
  <si>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</si>
  <si>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</si>
  <si>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</si>
  <si>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</si>
  <si>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</si>
  <si>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</si>
  <si>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</si>
  <si>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</si>
  <si>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</si>
  <si>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</si>
  <si>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</si>
  <si>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</si>
  <si>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</si>
  <si>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</si>
  <si>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</si>
  <si>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</si>
  <si>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</si>
  <si>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</si>
  <si>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</si>
  <si>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</si>
  <si>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</si>
  <si>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</si>
  <si>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</si>
  <si>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</si>
  <si>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</si>
  <si>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</si>
  <si>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</si>
  <si>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</si>
  <si>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</si>
  <si>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</si>
  <si>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</si>
  <si>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</si>
  <si>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</si>
  <si>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</si>
  <si>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</si>
  <si>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</si>
  <si>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</si>
  <si>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</si>
  <si>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</si>
  <si>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</si>
  <si>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</si>
  <si>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</si>
  <si>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</si>
  <si>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</si>
  <si>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</si>
  <si>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</si>
  <si>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</si>
  <si>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</si>
  <si>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</si>
  <si>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</si>
  <si>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</si>
  <si>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</si>
  <si>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</si>
  <si>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</si>
  <si>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</si>
  <si>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</si>
  <si>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</si>
  <si>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</si>
  <si>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</si>
  <si>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</si>
  <si>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</si>
  <si>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</si>
  <si>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</si>
  <si>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</si>
  <si>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</si>
  <si>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</si>
  <si>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</si>
  <si>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</si>
  <si>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</si>
  <si>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</si>
  <si>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</si>
  <si>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</si>
  <si>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</si>
  <si>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</si>
  <si>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</si>
  <si>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</si>
  <si>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</si>
  <si>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</si>
  <si>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</si>
  <si>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</si>
  <si>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</si>
  <si>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</si>
  <si>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</si>
  <si>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</si>
  <si>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</si>
  <si>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</si>
  <si>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</si>
  <si>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</si>
  <si>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</si>
  <si>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</si>
  <si>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</si>
  <si>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</si>
  <si>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</si>
  <si>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</si>
  <si>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</si>
  <si>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</si>
  <si>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</si>
  <si>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</si>
  <si>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</si>
  <si>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</si>
  <si>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</si>
  <si>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</si>
  <si>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</si>
  <si>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</si>
  <si>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</si>
  <si>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</si>
  <si>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</si>
  <si>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</si>
  <si>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</si>
  <si>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</si>
  <si>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</si>
  <si>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</si>
  <si>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</si>
  <si>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</si>
  <si>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</si>
  <si>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</si>
  <si>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</si>
  <si>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</si>
  <si>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</si>
  <si>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</si>
  <si>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</si>
  <si>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</si>
  <si>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</si>
  <si>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</si>
  <si>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</si>
  <si>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</si>
  <si>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</si>
  <si>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</si>
  <si>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</si>
  <si>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</si>
  <si>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</si>
  <si>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</si>
  <si>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</si>
  <si>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Preharvest</t>
  </si>
  <si>
    <t>Seed, chemicals</t>
  </si>
  <si>
    <t>labour</t>
  </si>
  <si>
    <t>Rent</t>
  </si>
  <si>
    <t>Time - Cost Type</t>
  </si>
  <si>
    <t>Costs</t>
  </si>
  <si>
    <t>costs_acre</t>
  </si>
  <si>
    <t>Unnamed: 2</t>
  </si>
  <si>
    <t>Unnamed: 3</t>
  </si>
  <si>
    <t>Unnamed: 4</t>
  </si>
  <si>
    <t>Unnamed: 5</t>
  </si>
  <si>
    <t>Unnamed: 6</t>
  </si>
  <si>
    <t>Unnamed: 7</t>
  </si>
  <si>
    <t>Unnamed: 8</t>
  </si>
  <si>
    <t>Unnamed: 9</t>
  </si>
  <si>
    <t>Unnamed: 10</t>
  </si>
  <si>
    <t>Unnamed: 11</t>
  </si>
  <si>
    <t>Unnamed: 12</t>
  </si>
  <si>
    <t>LU_ID</t>
  </si>
  <si>
    <t>Land-Use</t>
  </si>
  <si>
    <t>Sub Crop</t>
  </si>
  <si>
    <t>corn aftersoy</t>
  </si>
  <si>
    <t>The Estimated Costs of Crop Production publication has more information on the cost and returns for growing a corn crop after a previous crop of soybeans.</t>
  </si>
  <si>
    <t>500 Acres</t>
  </si>
  <si>
    <t>Corn after Corn</t>
  </si>
  <si>
    <t>The Estimated Costs of Crop Production publication has more information on the cost and returns for growing a corn crop after a previous crop of corn.</t>
  </si>
  <si>
    <t>5888 Acres</t>
  </si>
  <si>
    <t>The Estimated Costs of Crop Production publication has more information on the cost and returns for growing low-till corn after a previous crop of soybeans.</t>
  </si>
  <si>
    <t>The Estimated Costs of Crop Production publication has more information on the cost and returns for growing soybeans after a previous crop of corn.</t>
  </si>
  <si>
    <t>Conservation Soybean</t>
  </si>
  <si>
    <t>The Estimated Costs of Crop Production publication has more information on the cost and returns for growing low-till soybeans crop after a previous crop of corn.</t>
  </si>
  <si>
    <t>Unnamed: 0</t>
  </si>
  <si>
    <t xml:space="preserve">The Estimated Costs of Crop Production publication has more information on  the annual cost per acre for alfalfa or alfalfa-grass hay. </t>
  </si>
  <si>
    <t>1000 Acres</t>
  </si>
  <si>
    <t>2.5 tons/acre/year</t>
  </si>
  <si>
    <t>Average Costs and Returns Over 3 Years</t>
  </si>
  <si>
    <t xml:space="preserve"> Acres</t>
  </si>
  <si>
    <t>4.3 tons/acre/year</t>
  </si>
  <si>
    <t>Grass Hay</t>
  </si>
  <si>
    <t>100 Acres</t>
  </si>
  <si>
    <t>6.5 tons/acre/year</t>
  </si>
  <si>
    <t>Unnamed: 1</t>
  </si>
  <si>
    <t>Unnamed: 13</t>
  </si>
  <si>
    <t>Unnamed: 14</t>
  </si>
  <si>
    <t>Unnamed: 15</t>
  </si>
  <si>
    <t>Unnamed: 16</t>
  </si>
  <si>
    <t>Unnamed: 17</t>
  </si>
  <si>
    <t>Unnamed: 18</t>
  </si>
  <si>
    <t>Mature yield (est.)1</t>
  </si>
  <si>
    <t>Fertilizer2</t>
  </si>
  <si>
    <t>Short rotation woody perennial</t>
  </si>
  <si>
    <t>P2O5</t>
  </si>
  <si>
    <t>K2O</t>
  </si>
  <si>
    <t>Preemergence6</t>
  </si>
  <si>
    <t>Postemergence6</t>
  </si>
  <si>
    <t>8 oz. of Transline + 10 oz. of Assure II</t>
  </si>
  <si>
    <t>lb/gain2</t>
  </si>
  <si>
    <t>1Charged by Animal Unit Monthly</t>
  </si>
  <si>
    <t xml:space="preserve">2Rent based on lb of gain </t>
  </si>
  <si>
    <t>he daily salt requirement for mature cattle is less than 1 ounce/head/day.</t>
  </si>
  <si>
    <t>hol</t>
  </si>
  <si>
    <t>hl</t>
  </si>
  <si>
    <t>cost_per_acre</t>
  </si>
  <si>
    <t>total_cost</t>
  </si>
  <si>
    <t>Action - Cost Type</t>
  </si>
  <si>
    <t>Note 1</t>
  </si>
  <si>
    <t>Total units</t>
  </si>
  <si>
    <t>Establishment</t>
  </si>
  <si>
    <t>Maintainance</t>
  </si>
  <si>
    <t>Overhead costs</t>
  </si>
  <si>
    <t>Restoration</t>
  </si>
  <si>
    <t>Frequency</t>
  </si>
  <si>
    <t>source</t>
  </si>
  <si>
    <t>discount rate</t>
  </si>
  <si>
    <t>rotation_period</t>
  </si>
  <si>
    <t>wetland</t>
  </si>
  <si>
    <t>description</t>
  </si>
  <si>
    <t>Feeds</t>
  </si>
  <si>
    <t>Source</t>
  </si>
  <si>
    <t>=</t>
  </si>
  <si>
    <t>Grass fed beef whole carcass price $/pound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</si>
</sst>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7">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bscript"/>
      <sz val="11"/>
      <color indexed="8"/>
      <name val="Calibri"/>
      <family val="2"/>
    </font>
    <font>
      <sz val="8"/>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theme="1"/>
      <name val="Calibri"/>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
      <patternFill patternType="solid">
        <fgColor theme="5"/>
        <bgColor indexed="64"/>
      </patternFill>
    </fill>
    <fill>
      <patternFill patternType="solid">
        <fgColor rgb="FF00B0F0"/>
        <bgColor indexed="64"/>
      </patternFill>
    </fill>
    <fill>
      <patternFill patternType="solid">
        <fgColor theme="4" tint="0.79998168889431442"/>
        <bgColor theme="4" tint="0.79998168889431442"/>
      </patternFill>
    </fill>
  </fills>
  <borders count="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5">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7" fillId="0" borderId="0" xfId="0" applyFont="1" applyAlignment="1">
      <alignment horizontal="center"/>
    </xf>
    <xf numFmtId="0" fontId="28" fillId="0" borderId="25" xfId="0" applyFont="1" applyBorder="1" applyAlignment="1">
      <alignment horizontal="center"/>
    </xf>
    <xf numFmtId="0" fontId="28"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29"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0" fillId="0" borderId="0" xfId="0" applyNumberFormat="1" applyFont="1" applyAlignment="1">
      <alignment horizontal="center" vertical="center" wrapText="1"/>
    </xf>
    <xf numFmtId="8" fontId="30" fillId="0" borderId="0" xfId="1" applyNumberFormat="1" applyFont="1" applyAlignment="1">
      <alignment horizontal="center" vertical="center" wrapText="1"/>
    </xf>
    <xf numFmtId="44" fontId="30" fillId="0" borderId="0" xfId="1" applyFont="1" applyAlignment="1">
      <alignment horizontal="center" vertical="center" wrapText="1"/>
    </xf>
    <xf numFmtId="0" fontId="31" fillId="0" borderId="0" xfId="0" applyFont="1" applyAlignment="1">
      <alignment horizontal="center" wrapText="1"/>
    </xf>
    <xf numFmtId="0" fontId="30"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4"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30"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0" fillId="0" borderId="4" xfId="0" applyFont="1" applyBorder="1" applyAlignment="1">
      <alignment horizontal="center" vertical="center" wrapText="1"/>
    </xf>
    <xf numFmtId="44" fontId="30" fillId="0" borderId="4" xfId="1" applyFont="1" applyBorder="1" applyAlignment="1">
      <alignment horizontal="center" vertical="center" wrapText="1"/>
    </xf>
    <xf numFmtId="0" fontId="35"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2"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2"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2"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8" fontId="38" fillId="0" borderId="0" xfId="0" applyNumberFormat="1" applyFont="1" applyAlignment="1">
      <alignment vertical="center" wrapText="1"/>
    </xf>
    <xf numFmtId="44" fontId="38" fillId="0" borderId="7" xfId="1" applyFont="1" applyBorder="1" applyAlignment="1">
      <alignment vertical="center" wrapText="1"/>
    </xf>
    <xf numFmtId="44" fontId="0" fillId="0" borderId="7" xfId="1" applyFont="1" applyBorder="1"/>
    <xf numFmtId="44" fontId="38"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164" fontId="4" fillId="13" borderId="8" xfId="3" applyNumberFormat="1" applyFill="1" applyBorder="1" applyProtection="1">
      <protection locked="0"/>
    </xf>
    <xf numFmtId="44" fontId="33" fillId="12" borderId="0" xfId="1" applyFont="1" applyFill="1" applyAlignment="1">
      <alignment horizontal="center" vertical="center" wrapText="1"/>
    </xf>
    <xf numFmtId="44" fontId="33"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7" fillId="2" borderId="0" xfId="1" applyNumberFormat="1" applyFont="1" applyFill="1" applyAlignment="1">
      <alignment horizontal="center"/>
    </xf>
    <xf numFmtId="0" fontId="37"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39"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0"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1" fillId="0" borderId="0" xfId="0" applyFont="1"/>
    <xf numFmtId="6" fontId="0" fillId="0" borderId="0" xfId="0" applyNumberFormat="1"/>
    <xf numFmtId="0" fontId="0" fillId="0" borderId="0" xfId="0" applyFill="1" applyBorder="1"/>
    <xf numFmtId="0" fontId="43" fillId="0" borderId="0" xfId="3" applyFont="1" applyAlignment="1">
      <alignment horizontal="left" indent="1"/>
    </xf>
    <xf numFmtId="0" fontId="3" fillId="0" borderId="0" xfId="2" applyAlignment="1">
      <alignment horizontal="left"/>
    </xf>
    <xf numFmtId="0" fontId="3" fillId="0" borderId="4" xfId="2" applyBorder="1"/>
    <xf numFmtId="0" fontId="45" fillId="0" borderId="0" xfId="0" applyFont="1"/>
    <xf numFmtId="0" fontId="13" fillId="5" borderId="0" xfId="3" applyFont="1" applyFill="1" applyAlignment="1">
      <alignment horizontal="center"/>
    </xf>
    <xf numFmtId="0" fontId="14" fillId="18" borderId="10" xfId="3" applyFont="1" applyFill="1" applyBorder="1"/>
    <xf numFmtId="0" fontId="25" fillId="7" borderId="14" xfId="0" applyFont="1" applyFill="1" applyBorder="1" applyAlignment="1">
      <alignment horizontal="center"/>
    </xf>
    <xf numFmtId="0" fontId="0" fillId="0" borderId="0" xfId="0" applyAlignment="1">
      <alignment horizontal="center"/>
    </xf>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4" fillId="17" borderId="12" xfId="2" applyFont="1" applyFill="1" applyBorder="1" applyAlignment="1">
      <alignment horizontal="center" vertical="center" wrapText="1"/>
    </xf>
    <xf numFmtId="0" fontId="44" fillId="17" borderId="0" xfId="2" applyFont="1" applyFill="1" applyBorder="1" applyAlignment="1">
      <alignment horizontal="center" vertical="center" wrapText="1"/>
    </xf>
    <xf numFmtId="0" fontId="34" fillId="12" borderId="0" xfId="0" applyFont="1" applyFill="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0" xfId="0" applyFont="1" applyAlignment="1">
      <alignment horizontal="center" vertical="center" wrapText="1"/>
    </xf>
    <xf numFmtId="0" fontId="34"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left" wrapText="1"/>
    </xf>
    <xf numFmtId="0" fontId="0" fillId="0" borderId="4" xfId="0" applyBorder="1" applyAlignment="1">
      <alignment horizontal="center" wrapText="1"/>
    </xf>
    <xf numFmtId="0" fontId="4" fillId="19" borderId="9" xfId="3" applyFill="1" applyBorder="1" applyAlignment="1">
      <alignment horizontal="left" indent="1"/>
    </xf>
    <xf numFmtId="0" fontId="0" fillId="20" borderId="50" xfId="0" applyFill="1" applyBorder="1"/>
    <xf numFmtId="0" fontId="0" fillId="0" borderId="50" xfId="0" applyBorder="1"/>
    <xf numFmtId="0" fontId="46" fillId="0" borderId="0" xfId="0" applyFont="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828675</xdr:colOff>
      <xdr:row>71</xdr:row>
      <xdr:rowOff>95250</xdr:rowOff>
    </xdr:from>
    <xdr:to>
      <xdr:col>11</xdr:col>
      <xdr:colOff>90170</xdr:colOff>
      <xdr:row>74</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828675</xdr:colOff>
      <xdr:row>73</xdr:row>
      <xdr:rowOff>95250</xdr:rowOff>
    </xdr:from>
    <xdr:to>
      <xdr:col>10</xdr:col>
      <xdr:colOff>185420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828675</xdr:colOff>
      <xdr:row>97</xdr:row>
      <xdr:rowOff>95250</xdr:rowOff>
    </xdr:from>
    <xdr:to>
      <xdr:col>10</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828675</xdr:colOff>
      <xdr:row>69</xdr:row>
      <xdr:rowOff>95250</xdr:rowOff>
    </xdr:from>
    <xdr:to>
      <xdr:col>10</xdr:col>
      <xdr:colOff>385445</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828675</xdr:colOff>
      <xdr:row>84</xdr:row>
      <xdr:rowOff>95250</xdr:rowOff>
    </xdr:from>
    <xdr:to>
      <xdr:col>10</xdr:col>
      <xdr:colOff>321945</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B22" zoomScale="140" zoomScaleNormal="140" workbookViewId="0">
      <selection activeCell="D18" sqref="D18"/>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1" t="s">
        <v>503</v>
      </c>
    </row>
    <row r="3" spans="2:13">
      <c r="B3" s="344"/>
    </row>
    <row r="4" spans="2:13" ht="87.95" customHeight="1">
      <c r="B4" s="449" t="s">
        <v>429</v>
      </c>
      <c r="C4" s="450" t="s">
        <v>456</v>
      </c>
      <c r="D4" s="450" t="s">
        <v>506</v>
      </c>
      <c r="E4" s="450" t="s">
        <v>460</v>
      </c>
      <c r="F4" s="482" t="s">
        <v>455</v>
      </c>
      <c r="G4" s="482"/>
      <c r="H4" s="450" t="s">
        <v>520</v>
      </c>
      <c r="I4" s="483" t="s">
        <v>74</v>
      </c>
      <c r="J4" s="483"/>
      <c r="K4" s="483"/>
      <c r="L4" s="483"/>
      <c r="M4" s="483"/>
    </row>
    <row r="5" spans="2:13">
      <c r="B5" t="s">
        <v>430</v>
      </c>
      <c r="F5" s="194" t="s">
        <v>478</v>
      </c>
      <c r="G5" s="451" t="s">
        <v>521</v>
      </c>
    </row>
    <row r="6" spans="2:13">
      <c r="B6" s="475" t="s">
        <v>498</v>
      </c>
      <c r="C6" t="s">
        <v>461</v>
      </c>
      <c r="D6" s="138">
        <v>4.3499999999999996</v>
      </c>
      <c r="E6" t="s">
        <v>462</v>
      </c>
      <c r="F6" t="s">
        <v>472</v>
      </c>
      <c r="G6" t="s">
        <v>473</v>
      </c>
      <c r="H6" t="s">
        <v>474</v>
      </c>
      <c r="I6" t="s">
        <v>479</v>
      </c>
    </row>
    <row r="7" spans="2:13">
      <c r="B7" s="475" t="s">
        <v>499</v>
      </c>
      <c r="C7" t="s">
        <v>461</v>
      </c>
      <c r="D7" s="138">
        <v>4.3499999999999996</v>
      </c>
      <c r="E7" t="s">
        <v>462</v>
      </c>
      <c r="F7" t="s">
        <v>472</v>
      </c>
      <c r="G7" t="s">
        <v>473</v>
      </c>
      <c r="H7" t="s">
        <v>474</v>
      </c>
      <c r="I7" t="s">
        <v>479</v>
      </c>
    </row>
    <row r="8" spans="2:13">
      <c r="B8" t="s">
        <v>432</v>
      </c>
    </row>
    <row r="9" spans="2:13">
      <c r="B9" s="475" t="s">
        <v>500</v>
      </c>
      <c r="C9" t="s">
        <v>458</v>
      </c>
      <c r="D9" s="138">
        <v>10.37</v>
      </c>
      <c r="E9" t="s">
        <v>462</v>
      </c>
      <c r="F9" t="s">
        <v>472</v>
      </c>
      <c r="G9" t="s">
        <v>473</v>
      </c>
      <c r="H9" t="s">
        <v>474</v>
      </c>
      <c r="I9" t="s">
        <v>479</v>
      </c>
    </row>
    <row r="10" spans="2:13">
      <c r="B10" s="475" t="s">
        <v>431</v>
      </c>
      <c r="C10" t="s">
        <v>457</v>
      </c>
      <c r="D10" s="138">
        <v>4.3499999999999996</v>
      </c>
      <c r="E10" t="s">
        <v>462</v>
      </c>
      <c r="F10" t="s">
        <v>472</v>
      </c>
      <c r="G10" t="s">
        <v>473</v>
      </c>
      <c r="H10" t="s">
        <v>474</v>
      </c>
      <c r="I10" t="s">
        <v>479</v>
      </c>
    </row>
    <row r="11" spans="2:13">
      <c r="B11" s="475" t="s">
        <v>433</v>
      </c>
      <c r="C11" t="s">
        <v>458</v>
      </c>
      <c r="D11" s="138">
        <v>13.1</v>
      </c>
      <c r="E11" t="s">
        <v>462</v>
      </c>
      <c r="F11" t="s">
        <v>472</v>
      </c>
      <c r="G11" t="s">
        <v>473</v>
      </c>
      <c r="H11" t="s">
        <v>474</v>
      </c>
      <c r="I11" t="s">
        <v>479</v>
      </c>
    </row>
    <row r="12" spans="2:13">
      <c r="B12" s="141" t="s">
        <v>434</v>
      </c>
      <c r="C12" t="s">
        <v>459</v>
      </c>
      <c r="D12" s="138">
        <v>253</v>
      </c>
      <c r="E12" t="s">
        <v>463</v>
      </c>
      <c r="F12" t="s">
        <v>485</v>
      </c>
      <c r="G12" t="s">
        <v>473</v>
      </c>
      <c r="H12" t="s">
        <v>474</v>
      </c>
      <c r="I12" t="s">
        <v>501</v>
      </c>
    </row>
    <row r="13" spans="2:13">
      <c r="B13" s="141" t="s">
        <v>435</v>
      </c>
      <c r="C13" t="s">
        <v>464</v>
      </c>
      <c r="D13" s="138">
        <v>180</v>
      </c>
      <c r="E13" t="s">
        <v>463</v>
      </c>
      <c r="F13" t="s">
        <v>485</v>
      </c>
      <c r="G13" t="s">
        <v>473</v>
      </c>
      <c r="H13" t="s">
        <v>474</v>
      </c>
      <c r="I13" t="s">
        <v>501</v>
      </c>
    </row>
    <row r="14" spans="2:13">
      <c r="B14" s="141" t="s">
        <v>436</v>
      </c>
      <c r="C14" t="s">
        <v>465</v>
      </c>
      <c r="D14" s="138">
        <v>60</v>
      </c>
      <c r="E14" t="s">
        <v>463</v>
      </c>
      <c r="F14" t="s">
        <v>497</v>
      </c>
      <c r="G14" t="s">
        <v>473</v>
      </c>
      <c r="H14" t="s">
        <v>483</v>
      </c>
      <c r="I14" t="s">
        <v>501</v>
      </c>
    </row>
    <row r="15" spans="2:13">
      <c r="B15" s="141" t="s">
        <v>437</v>
      </c>
      <c r="C15" t="s">
        <v>466</v>
      </c>
      <c r="D15" s="138">
        <v>60</v>
      </c>
      <c r="E15" t="s">
        <v>463</v>
      </c>
      <c r="F15" t="s">
        <v>477</v>
      </c>
      <c r="H15" t="s">
        <v>483</v>
      </c>
      <c r="I15" t="s">
        <v>501</v>
      </c>
    </row>
    <row r="16" spans="2:13">
      <c r="B16" s="141" t="s">
        <v>438</v>
      </c>
      <c r="C16" t="s">
        <v>467</v>
      </c>
      <c r="D16" s="138">
        <v>5.65</v>
      </c>
      <c r="E16" t="s">
        <v>504</v>
      </c>
      <c r="F16" t="s">
        <v>475</v>
      </c>
      <c r="H16" t="s">
        <v>474</v>
      </c>
      <c r="I16" t="s">
        <v>502</v>
      </c>
    </row>
    <row r="17" spans="2:9">
      <c r="B17" s="141" t="s">
        <v>439</v>
      </c>
      <c r="C17" t="s">
        <v>467</v>
      </c>
      <c r="D17" s="138">
        <v>5.65</v>
      </c>
      <c r="E17" t="s">
        <v>504</v>
      </c>
      <c r="F17" t="s">
        <v>475</v>
      </c>
      <c r="H17" t="s">
        <v>474</v>
      </c>
      <c r="I17" t="s">
        <v>502</v>
      </c>
    </row>
    <row r="18" spans="2:9">
      <c r="B18" s="141" t="s">
        <v>444</v>
      </c>
      <c r="C18" t="s">
        <v>469</v>
      </c>
      <c r="D18" s="138">
        <v>0.79</v>
      </c>
      <c r="E18" t="s">
        <v>470</v>
      </c>
      <c r="F18" t="s">
        <v>476</v>
      </c>
      <c r="H18" t="s">
        <v>483</v>
      </c>
      <c r="I18" t="s">
        <v>480</v>
      </c>
    </row>
    <row r="19" spans="2:9">
      <c r="B19" s="141" t="s">
        <v>445</v>
      </c>
      <c r="C19" t="s">
        <v>469</v>
      </c>
      <c r="D19" s="138">
        <v>0.79</v>
      </c>
      <c r="E19" t="s">
        <v>470</v>
      </c>
      <c r="F19" t="s">
        <v>476</v>
      </c>
      <c r="H19" t="s">
        <v>483</v>
      </c>
      <c r="I19" t="s">
        <v>480</v>
      </c>
    </row>
    <row r="20" spans="2:9">
      <c r="B20" s="141" t="s">
        <v>515</v>
      </c>
      <c r="C20" t="s">
        <v>516</v>
      </c>
      <c r="D20" s="138">
        <v>40.82</v>
      </c>
      <c r="E20" t="s">
        <v>463</v>
      </c>
      <c r="F20" t="s">
        <v>517</v>
      </c>
      <c r="H20" t="s">
        <v>518</v>
      </c>
      <c r="I20" t="s">
        <v>519</v>
      </c>
    </row>
    <row r="21" spans="2:9">
      <c r="B21" s="141" t="s">
        <v>442</v>
      </c>
      <c r="C21" t="s">
        <v>468</v>
      </c>
      <c r="D21" s="472">
        <v>205</v>
      </c>
      <c r="E21" t="s">
        <v>471</v>
      </c>
      <c r="F21" t="s">
        <v>477</v>
      </c>
      <c r="H21" t="s">
        <v>482</v>
      </c>
      <c r="I21" t="s">
        <v>481</v>
      </c>
    </row>
    <row r="22" spans="2:9">
      <c r="B22" s="476" t="s">
        <v>443</v>
      </c>
      <c r="C22" s="197" t="s">
        <v>468</v>
      </c>
      <c r="D22" s="278">
        <v>312.08999999999997</v>
      </c>
      <c r="E22" s="197" t="s">
        <v>471</v>
      </c>
      <c r="F22" s="197" t="s">
        <v>477</v>
      </c>
      <c r="G22" s="197"/>
      <c r="H22" s="197" t="s">
        <v>482</v>
      </c>
      <c r="I22" t="s">
        <v>481</v>
      </c>
    </row>
    <row r="23" spans="2:9" ht="18.75">
      <c r="B23" s="473" t="s">
        <v>505</v>
      </c>
    </row>
    <row r="25" spans="2:9">
      <c r="B25" t="s">
        <v>484</v>
      </c>
    </row>
    <row r="26" spans="2:9">
      <c r="B26" s="452"/>
      <c r="C26" t="s">
        <v>488</v>
      </c>
    </row>
    <row r="27" spans="2:9">
      <c r="B27" s="463"/>
      <c r="C27" t="s">
        <v>486</v>
      </c>
    </row>
    <row r="28" spans="2:9">
      <c r="B28" s="464"/>
      <c r="C28" t="s">
        <v>489</v>
      </c>
    </row>
    <row r="29" spans="2:9" ht="16.5" thickBot="1">
      <c r="B29" s="465"/>
      <c r="C29" t="s">
        <v>490</v>
      </c>
    </row>
    <row r="30" spans="2:9" ht="16.5" thickBot="1">
      <c r="B30" s="462"/>
      <c r="C30" t="s">
        <v>487</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1:X61"/>
  <sheetViews>
    <sheetView topLeftCell="G43" workbookViewId="0">
      <selection activeCell="R41" sqref="R41"/>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7" customWidth="1"/>
    <col min="8" max="8" width="11.125" style="87" customWidth="1"/>
    <col min="9" max="9" width="9.625" style="87" customWidth="1"/>
    <col min="10" max="10" width="9.5" style="87" customWidth="1"/>
    <col min="11" max="11" width="9.125" style="87" customWidth="1"/>
    <col min="12" max="12" width="11.125" style="87" customWidth="1"/>
    <col min="13" max="13" width="11.375" style="87" customWidth="1"/>
    <col min="14" max="14" width="8.375" style="87" customWidth="1"/>
    <col min="15" max="15" width="11.625" style="87" customWidth="1"/>
    <col min="16" max="16" width="9.125" style="87" customWidth="1"/>
    <col min="17" max="17" width="12.375" style="87" customWidth="1"/>
    <col min="18" max="18" width="15.125" style="87"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c r="A1" t="s">
        <v>560</v>
      </c>
      <c r="B1" t="s">
        <v>570</v>
      </c>
      <c r="C1" t="s">
        <v>536</v>
      </c>
      <c r="D1" t="s">
        <v>537</v>
      </c>
      <c r="E1" t="s">
        <v>538</v>
      </c>
      <c r="F1" t="s">
        <v>539</v>
      </c>
      <c r="G1" s="87" t="s">
        <v>540</v>
      </c>
      <c r="H1" s="87" t="s">
        <v>541</v>
      </c>
      <c r="I1" s="87" t="s">
        <v>542</v>
      </c>
      <c r="J1" s="87" t="s">
        <v>543</v>
      </c>
      <c r="K1" s="87" t="s">
        <v>544</v>
      </c>
      <c r="L1" s="87" t="s">
        <v>545</v>
      </c>
      <c r="M1" s="87" t="s">
        <v>546</v>
      </c>
      <c r="N1" s="87" t="s">
        <v>571</v>
      </c>
      <c r="O1" s="87" t="s">
        <v>572</v>
      </c>
      <c r="P1" s="87" t="s">
        <v>573</v>
      </c>
      <c r="Q1" s="87" t="s">
        <v>574</v>
      </c>
      <c r="R1" s="87" t="s">
        <v>575</v>
      </c>
      <c r="S1" t="s">
        <v>576</v>
      </c>
      <c r="T1" t="s">
        <v>547</v>
      </c>
      <c r="U1" t="s">
        <v>548</v>
      </c>
      <c r="V1" t="s">
        <v>549</v>
      </c>
    </row>
    <row r="2" spans="1:24">
      <c r="M2" s="486" t="s">
        <v>524</v>
      </c>
      <c r="N2" s="486"/>
      <c r="T2">
        <v>13</v>
      </c>
      <c r="U2" t="s">
        <v>579</v>
      </c>
    </row>
    <row r="3" spans="1:24" ht="16.5" thickBot="1">
      <c r="M3" s="487"/>
      <c r="N3" s="487"/>
      <c r="T3">
        <v>13</v>
      </c>
      <c r="U3" t="s">
        <v>579</v>
      </c>
    </row>
    <row r="4" spans="1:24" ht="16.5" thickBot="1">
      <c r="A4" s="344" t="s">
        <v>525</v>
      </c>
      <c r="E4" s="163" t="s">
        <v>363</v>
      </c>
      <c r="F4" s="163"/>
      <c r="G4"/>
      <c r="R4" s="174">
        <v>0.1295045749654567</v>
      </c>
      <c r="S4" t="s">
        <v>391</v>
      </c>
      <c r="T4">
        <v>13</v>
      </c>
      <c r="U4" t="s">
        <v>579</v>
      </c>
    </row>
    <row r="5" spans="1:24" ht="16.5" thickBot="1">
      <c r="A5" t="s">
        <v>366</v>
      </c>
      <c r="D5" s="163"/>
      <c r="E5" s="250">
        <v>0.05</v>
      </c>
      <c r="F5" s="163"/>
      <c r="G5">
        <v>1</v>
      </c>
      <c r="H5" s="87">
        <v>2</v>
      </c>
      <c r="I5" s="87">
        <v>3</v>
      </c>
      <c r="J5">
        <v>4</v>
      </c>
      <c r="K5" s="87">
        <v>5</v>
      </c>
      <c r="L5" s="87">
        <v>6</v>
      </c>
      <c r="M5">
        <v>7</v>
      </c>
      <c r="N5" s="87">
        <v>8</v>
      </c>
      <c r="O5" s="87">
        <v>9</v>
      </c>
      <c r="P5">
        <v>10</v>
      </c>
      <c r="T5">
        <v>13</v>
      </c>
      <c r="U5" t="s">
        <v>579</v>
      </c>
    </row>
    <row r="6" spans="1:24" ht="47.25">
      <c r="C6" t="s">
        <v>171</v>
      </c>
      <c r="D6" t="s">
        <v>172</v>
      </c>
      <c r="E6" t="s">
        <v>367</v>
      </c>
      <c r="F6" s="87" t="s">
        <v>307</v>
      </c>
      <c r="G6" s="320" t="s">
        <v>308</v>
      </c>
      <c r="H6" s="320" t="s">
        <v>309</v>
      </c>
      <c r="I6" s="320" t="s">
        <v>310</v>
      </c>
      <c r="J6" s="320" t="s">
        <v>311</v>
      </c>
      <c r="K6" s="320" t="s">
        <v>312</v>
      </c>
      <c r="L6" s="320" t="s">
        <v>313</v>
      </c>
      <c r="M6" s="320" t="s">
        <v>314</v>
      </c>
      <c r="N6" s="320" t="s">
        <v>315</v>
      </c>
      <c r="O6" s="320" t="s">
        <v>316</v>
      </c>
      <c r="P6" s="320" t="s">
        <v>317</v>
      </c>
      <c r="Q6" s="321" t="s">
        <v>318</v>
      </c>
      <c r="R6" s="321" t="s">
        <v>368</v>
      </c>
      <c r="T6">
        <v>13</v>
      </c>
      <c r="U6" t="s">
        <v>579</v>
      </c>
    </row>
    <row r="7" spans="1:24">
      <c r="A7" s="275" t="s">
        <v>369</v>
      </c>
      <c r="B7" s="275"/>
      <c r="C7" s="322"/>
      <c r="D7" s="275"/>
      <c r="E7" s="275"/>
      <c r="F7" s="275"/>
      <c r="G7" s="323"/>
      <c r="H7" s="323"/>
      <c r="I7" s="323"/>
      <c r="J7" s="323"/>
      <c r="K7" s="323"/>
      <c r="L7" s="323"/>
      <c r="M7" s="323"/>
      <c r="N7" s="323"/>
      <c r="O7" s="323"/>
      <c r="P7" s="323"/>
      <c r="Q7" s="323"/>
      <c r="R7" s="324"/>
      <c r="T7">
        <v>13</v>
      </c>
      <c r="U7" t="s">
        <v>579</v>
      </c>
    </row>
    <row r="8" spans="1:24">
      <c r="B8" t="s">
        <v>370</v>
      </c>
      <c r="C8" s="331">
        <v>9.9</v>
      </c>
      <c r="D8" t="s">
        <v>371</v>
      </c>
      <c r="E8" s="406"/>
      <c r="F8" s="406"/>
      <c r="G8" s="407">
        <v>6.6033000000000008</v>
      </c>
      <c r="H8" s="408">
        <v>9.9</v>
      </c>
      <c r="I8" s="408">
        <v>9.9</v>
      </c>
      <c r="J8" s="408">
        <v>9.9</v>
      </c>
      <c r="K8" s="408">
        <v>9.9</v>
      </c>
      <c r="L8" s="408">
        <v>9.9</v>
      </c>
      <c r="M8" s="408">
        <v>9.9</v>
      </c>
      <c r="N8" s="408">
        <v>9.9</v>
      </c>
      <c r="O8" s="408">
        <v>9.9</v>
      </c>
      <c r="P8" s="408">
        <v>9.9</v>
      </c>
      <c r="Q8" s="403"/>
      <c r="R8" s="326"/>
      <c r="T8">
        <v>13</v>
      </c>
      <c r="U8" t="s">
        <v>579</v>
      </c>
    </row>
    <row r="9" spans="1:24">
      <c r="A9" t="s">
        <v>372</v>
      </c>
      <c r="C9" s="325"/>
      <c r="E9" s="458">
        <v>60</v>
      </c>
      <c r="F9" s="409"/>
      <c r="G9" s="403">
        <v>377.3314285714286</v>
      </c>
      <c r="H9" s="403">
        <v>538.77551020408157</v>
      </c>
      <c r="I9" s="403">
        <v>513.11953352769672</v>
      </c>
      <c r="J9" s="403">
        <v>488.68527002637791</v>
      </c>
      <c r="K9" s="403">
        <v>465.41454288226464</v>
      </c>
      <c r="L9" s="403">
        <v>443.25194560215681</v>
      </c>
      <c r="M9" s="403">
        <v>422.14471009729215</v>
      </c>
      <c r="N9" s="403">
        <v>402.04258104504021</v>
      </c>
      <c r="O9" s="403">
        <v>382.89769623337156</v>
      </c>
      <c r="P9" s="403">
        <v>364.66447260321104</v>
      </c>
      <c r="Q9" s="403">
        <v>4398.3276907929212</v>
      </c>
      <c r="R9" s="410">
        <v>569.60355815493597</v>
      </c>
      <c r="T9">
        <v>13</v>
      </c>
      <c r="U9" t="s">
        <v>579</v>
      </c>
    </row>
    <row r="10" spans="1:24">
      <c r="A10" s="197" t="s">
        <v>373</v>
      </c>
      <c r="B10" s="197"/>
      <c r="C10" s="327"/>
      <c r="D10" s="197"/>
      <c r="E10" s="266"/>
      <c r="F10" s="266"/>
      <c r="G10" s="328"/>
      <c r="H10" s="328"/>
      <c r="I10" s="328"/>
      <c r="J10" s="328"/>
      <c r="K10" s="328"/>
      <c r="L10" s="328"/>
      <c r="M10" s="328"/>
      <c r="N10" s="328"/>
      <c r="O10" s="328"/>
      <c r="P10" s="328"/>
      <c r="Q10" s="326"/>
      <c r="R10" s="410"/>
      <c r="T10">
        <v>13</v>
      </c>
      <c r="U10" t="s">
        <v>579</v>
      </c>
    </row>
    <row r="11" spans="1:24" ht="31.5">
      <c r="A11" s="142" t="s">
        <v>389</v>
      </c>
      <c r="C11" s="325"/>
      <c r="E11" s="168"/>
      <c r="F11" s="168"/>
      <c r="G11" s="326"/>
      <c r="H11" s="326"/>
      <c r="I11" s="326"/>
      <c r="J11" s="326"/>
      <c r="K11" s="326"/>
      <c r="L11" s="326"/>
      <c r="M11" s="326"/>
      <c r="N11" s="326"/>
      <c r="O11" s="326"/>
      <c r="P11" s="326"/>
      <c r="Q11" s="326"/>
      <c r="R11" s="410"/>
      <c r="T11">
        <v>13</v>
      </c>
      <c r="U11" t="s">
        <v>579</v>
      </c>
      <c r="V11" s="138"/>
      <c r="W11" s="138"/>
      <c r="X11" s="138"/>
    </row>
    <row r="12" spans="1:24">
      <c r="B12" t="s">
        <v>152</v>
      </c>
      <c r="C12" s="391">
        <v>1100</v>
      </c>
      <c r="D12" t="s">
        <v>374</v>
      </c>
      <c r="E12" s="413">
        <v>-0.2</v>
      </c>
      <c r="F12" s="395">
        <v>-220</v>
      </c>
      <c r="G12" s="396">
        <v>0</v>
      </c>
      <c r="H12" s="395">
        <v>0</v>
      </c>
      <c r="I12" s="395">
        <v>0</v>
      </c>
      <c r="J12" s="395">
        <v>0</v>
      </c>
      <c r="K12" s="395">
        <v>0</v>
      </c>
      <c r="L12" s="395">
        <v>0</v>
      </c>
      <c r="M12" s="395">
        <v>0</v>
      </c>
      <c r="N12" s="395">
        <v>0</v>
      </c>
      <c r="O12" s="395">
        <v>0</v>
      </c>
      <c r="P12" s="395">
        <v>0</v>
      </c>
      <c r="Q12" s="395">
        <v>-220</v>
      </c>
      <c r="R12" s="411">
        <v>-28.491006492400473</v>
      </c>
      <c r="T12">
        <v>13</v>
      </c>
      <c r="U12" t="s">
        <v>579</v>
      </c>
      <c r="V12" s="138"/>
      <c r="W12" s="138"/>
      <c r="X12" s="138"/>
    </row>
    <row r="13" spans="1:24">
      <c r="A13" s="197"/>
      <c r="B13" s="197"/>
      <c r="C13" s="327"/>
      <c r="D13" s="197"/>
      <c r="E13" s="278"/>
      <c r="F13" s="397"/>
      <c r="G13" s="398"/>
      <c r="H13" s="399"/>
      <c r="I13" s="399"/>
      <c r="J13" s="399"/>
      <c r="K13" s="399"/>
      <c r="L13" s="399"/>
      <c r="M13" s="399"/>
      <c r="N13" s="399"/>
      <c r="O13" s="399"/>
      <c r="P13" s="399"/>
      <c r="Q13" s="395"/>
      <c r="R13" s="411"/>
      <c r="T13">
        <v>13</v>
      </c>
      <c r="U13" t="s">
        <v>579</v>
      </c>
      <c r="V13" s="138"/>
      <c r="W13" s="138"/>
      <c r="X13" s="138"/>
    </row>
    <row r="14" spans="1:24">
      <c r="A14" t="s">
        <v>107</v>
      </c>
      <c r="C14" s="325"/>
      <c r="E14" s="138"/>
      <c r="F14" s="394"/>
      <c r="G14" s="396"/>
      <c r="H14" s="395"/>
      <c r="I14" s="395"/>
      <c r="J14" s="395"/>
      <c r="K14" s="395"/>
      <c r="L14" s="395"/>
      <c r="M14" s="395"/>
      <c r="N14" s="395"/>
      <c r="O14" s="395"/>
      <c r="P14" s="395"/>
      <c r="Q14" s="395"/>
      <c r="R14" s="411"/>
      <c r="T14">
        <v>13</v>
      </c>
      <c r="U14" t="s">
        <v>579</v>
      </c>
      <c r="V14" s="138"/>
      <c r="W14" s="138"/>
      <c r="X14" s="138"/>
    </row>
    <row r="15" spans="1:24">
      <c r="B15" t="s">
        <v>30</v>
      </c>
      <c r="C15" s="391">
        <v>100</v>
      </c>
      <c r="D15" t="s">
        <v>375</v>
      </c>
      <c r="E15" s="413">
        <v>-0.56000000000000005</v>
      </c>
      <c r="F15" s="395">
        <v>-56.000000000000007</v>
      </c>
      <c r="G15" s="396">
        <v>0</v>
      </c>
      <c r="H15" s="395">
        <v>0</v>
      </c>
      <c r="I15" s="395">
        <v>0</v>
      </c>
      <c r="J15" s="395">
        <v>0</v>
      </c>
      <c r="K15" s="395">
        <v>0</v>
      </c>
      <c r="L15" s="395">
        <v>0</v>
      </c>
      <c r="M15" s="395">
        <v>0</v>
      </c>
      <c r="N15" s="395">
        <v>0</v>
      </c>
      <c r="O15" s="395">
        <v>0</v>
      </c>
      <c r="P15" s="395">
        <v>0</v>
      </c>
      <c r="Q15" s="395">
        <v>-56.000000000000007</v>
      </c>
      <c r="R15" s="411">
        <v>-7.2522561980655764</v>
      </c>
      <c r="T15">
        <v>13</v>
      </c>
      <c r="U15" t="s">
        <v>579</v>
      </c>
    </row>
    <row r="16" spans="1:24">
      <c r="B16" t="s">
        <v>580</v>
      </c>
      <c r="C16" s="391">
        <v>0</v>
      </c>
      <c r="D16" t="s">
        <v>375</v>
      </c>
      <c r="E16" s="413">
        <v>-0.61666666666666703</v>
      </c>
      <c r="F16" s="395">
        <v>0</v>
      </c>
      <c r="G16" s="396">
        <v>0</v>
      </c>
      <c r="H16" s="395">
        <v>0</v>
      </c>
      <c r="I16" s="395">
        <v>0</v>
      </c>
      <c r="J16" s="395">
        <v>0</v>
      </c>
      <c r="K16" s="395">
        <v>0</v>
      </c>
      <c r="L16" s="395">
        <v>0</v>
      </c>
      <c r="M16" s="395">
        <v>0</v>
      </c>
      <c r="N16" s="395">
        <v>0</v>
      </c>
      <c r="O16" s="395">
        <v>0</v>
      </c>
      <c r="P16" s="395">
        <v>0</v>
      </c>
      <c r="Q16" s="395">
        <v>0</v>
      </c>
      <c r="R16" s="411">
        <v>0</v>
      </c>
      <c r="S16" s="140"/>
      <c r="T16">
        <v>13</v>
      </c>
      <c r="U16" t="s">
        <v>579</v>
      </c>
    </row>
    <row r="17" spans="1:21">
      <c r="B17" t="s">
        <v>581</v>
      </c>
      <c r="C17" s="391">
        <v>0</v>
      </c>
      <c r="D17" t="s">
        <v>375</v>
      </c>
      <c r="E17" s="413">
        <v>-0.63124999999999998</v>
      </c>
      <c r="F17" s="395">
        <v>0</v>
      </c>
      <c r="G17" s="396">
        <v>0</v>
      </c>
      <c r="H17" s="395">
        <v>0</v>
      </c>
      <c r="I17" s="395">
        <v>0</v>
      </c>
      <c r="J17" s="395">
        <v>0</v>
      </c>
      <c r="K17" s="395">
        <v>0</v>
      </c>
      <c r="L17" s="395">
        <v>0</v>
      </c>
      <c r="M17" s="395">
        <v>0</v>
      </c>
      <c r="N17" s="395">
        <v>0</v>
      </c>
      <c r="O17" s="395">
        <v>0</v>
      </c>
      <c r="P17" s="395">
        <v>0</v>
      </c>
      <c r="Q17" s="395">
        <v>0</v>
      </c>
      <c r="R17" s="411">
        <v>0</v>
      </c>
      <c r="T17">
        <v>13</v>
      </c>
      <c r="U17" t="s">
        <v>579</v>
      </c>
    </row>
    <row r="18" spans="1:21">
      <c r="B18" t="s">
        <v>491</v>
      </c>
      <c r="C18" s="391">
        <v>5</v>
      </c>
      <c r="D18" t="s">
        <v>492</v>
      </c>
      <c r="E18" s="413">
        <v>-0.56000000000000005</v>
      </c>
      <c r="F18" s="395"/>
      <c r="G18" s="395">
        <v>-17.608800000000002</v>
      </c>
      <c r="H18" s="395">
        <v>-25.142857142857146</v>
      </c>
      <c r="I18" s="395">
        <v>-23.945578231292515</v>
      </c>
      <c r="J18" s="395">
        <v>-22.80531260123097</v>
      </c>
      <c r="K18" s="395">
        <v>-21.719345334505682</v>
      </c>
      <c r="L18" s="395">
        <v>-20.685090794767319</v>
      </c>
      <c r="M18" s="395">
        <v>-19.700086471206969</v>
      </c>
      <c r="N18" s="395">
        <v>-18.761987115435211</v>
      </c>
      <c r="O18" s="395">
        <v>-17.868559157557343</v>
      </c>
      <c r="P18" s="395">
        <v>-17.017675388149851</v>
      </c>
      <c r="Q18" s="395">
        <v>-205.255292237003</v>
      </c>
      <c r="R18" s="411">
        <v>-26.581499380563677</v>
      </c>
      <c r="T18">
        <v>13</v>
      </c>
      <c r="U18" t="s">
        <v>579</v>
      </c>
    </row>
    <row r="19" spans="1:21">
      <c r="A19" s="197"/>
      <c r="B19" s="197"/>
      <c r="C19" s="327"/>
      <c r="D19" s="197"/>
      <c r="E19" s="278"/>
      <c r="F19" s="397"/>
      <c r="G19" s="400"/>
      <c r="H19" s="399"/>
      <c r="I19" s="399"/>
      <c r="J19" s="399"/>
      <c r="K19" s="399"/>
      <c r="L19" s="399"/>
      <c r="M19" s="399"/>
      <c r="N19" s="399"/>
      <c r="O19" s="399"/>
      <c r="P19" s="399"/>
      <c r="Q19" s="395"/>
      <c r="R19" s="411"/>
      <c r="T19">
        <v>13</v>
      </c>
      <c r="U19" t="s">
        <v>579</v>
      </c>
    </row>
    <row r="20" spans="1:21">
      <c r="A20" t="s">
        <v>176</v>
      </c>
      <c r="C20" s="325"/>
      <c r="E20" s="138"/>
      <c r="F20" s="394"/>
      <c r="G20" s="401"/>
      <c r="H20" s="395"/>
      <c r="I20" s="395"/>
      <c r="J20" s="395"/>
      <c r="K20" s="395"/>
      <c r="L20" s="395"/>
      <c r="M20" s="395"/>
      <c r="N20" s="395"/>
      <c r="O20" s="395"/>
      <c r="P20" s="395"/>
      <c r="Q20" s="395"/>
      <c r="R20" s="411"/>
      <c r="T20">
        <v>13</v>
      </c>
      <c r="U20" t="s">
        <v>579</v>
      </c>
    </row>
    <row r="21" spans="1:21">
      <c r="A21" t="s">
        <v>177</v>
      </c>
      <c r="B21" t="s">
        <v>178</v>
      </c>
      <c r="C21" s="391">
        <v>1</v>
      </c>
      <c r="D21" t="s">
        <v>174</v>
      </c>
      <c r="E21" s="413">
        <v>-13</v>
      </c>
      <c r="F21" s="395">
        <v>-13</v>
      </c>
      <c r="G21" s="395">
        <v>-12.38095238095238</v>
      </c>
      <c r="H21" s="395">
        <v>0</v>
      </c>
      <c r="I21" s="395">
        <v>0</v>
      </c>
      <c r="J21" s="395">
        <v>0</v>
      </c>
      <c r="K21" s="395">
        <v>0</v>
      </c>
      <c r="L21" s="395">
        <v>0</v>
      </c>
      <c r="M21" s="395">
        <v>0</v>
      </c>
      <c r="N21" s="395">
        <v>0</v>
      </c>
      <c r="O21" s="395">
        <v>0</v>
      </c>
      <c r="P21" s="395">
        <v>0</v>
      </c>
      <c r="Q21" s="395">
        <v>-25.38095238095238</v>
      </c>
      <c r="R21" s="411">
        <v>-3.2869494503137342</v>
      </c>
      <c r="T21">
        <v>13</v>
      </c>
      <c r="U21" t="s">
        <v>579</v>
      </c>
    </row>
    <row r="22" spans="1:21">
      <c r="A22" t="s">
        <v>582</v>
      </c>
      <c r="B22" t="s">
        <v>378</v>
      </c>
      <c r="C22" s="391">
        <v>1</v>
      </c>
      <c r="D22" t="s">
        <v>174</v>
      </c>
      <c r="E22" s="413">
        <v>-9.6300000000000008</v>
      </c>
      <c r="F22" s="395">
        <v>-9.6300000000000008</v>
      </c>
      <c r="G22" s="395">
        <v>-9.1714285714285726</v>
      </c>
      <c r="H22" s="395">
        <v>0</v>
      </c>
      <c r="I22" s="395">
        <v>0</v>
      </c>
      <c r="J22" s="395">
        <v>0</v>
      </c>
      <c r="K22" s="395">
        <v>0</v>
      </c>
      <c r="L22" s="395">
        <v>0</v>
      </c>
      <c r="M22" s="395">
        <v>0</v>
      </c>
      <c r="N22" s="395">
        <v>0</v>
      </c>
      <c r="O22" s="395">
        <v>0</v>
      </c>
      <c r="P22" s="395">
        <v>0</v>
      </c>
      <c r="Q22" s="395">
        <v>-18.801428571428573</v>
      </c>
      <c r="R22" s="411">
        <v>-2.4348710158862512</v>
      </c>
      <c r="T22">
        <v>13</v>
      </c>
      <c r="U22" t="s">
        <v>579</v>
      </c>
    </row>
    <row r="23" spans="1:21" ht="31.5">
      <c r="A23" t="s">
        <v>583</v>
      </c>
      <c r="B23" s="142" t="s">
        <v>584</v>
      </c>
      <c r="C23" s="391">
        <v>1</v>
      </c>
      <c r="D23" t="s">
        <v>174</v>
      </c>
      <c r="E23" s="413">
        <v>-23</v>
      </c>
      <c r="F23" s="395">
        <v>-23</v>
      </c>
      <c r="G23" s="395">
        <v>-21.904761904761905</v>
      </c>
      <c r="H23" s="395">
        <v>0</v>
      </c>
      <c r="I23" s="395">
        <v>0</v>
      </c>
      <c r="J23" s="395">
        <v>0</v>
      </c>
      <c r="K23" s="395">
        <v>0</v>
      </c>
      <c r="L23" s="395">
        <v>0</v>
      </c>
      <c r="M23" s="395">
        <v>0</v>
      </c>
      <c r="N23" s="395">
        <v>0</v>
      </c>
      <c r="O23" s="395">
        <v>0</v>
      </c>
      <c r="P23" s="395">
        <v>0</v>
      </c>
      <c r="Q23" s="395">
        <v>-44.904761904761905</v>
      </c>
      <c r="R23" s="411">
        <v>-5.8153721044012219</v>
      </c>
      <c r="T23">
        <v>13</v>
      </c>
      <c r="U23" t="s">
        <v>579</v>
      </c>
    </row>
    <row r="24" spans="1:21">
      <c r="C24" s="325"/>
      <c r="E24" s="138"/>
      <c r="F24" s="394"/>
      <c r="G24" s="401"/>
      <c r="H24" s="395"/>
      <c r="I24" s="395"/>
      <c r="J24" s="395"/>
      <c r="K24" s="395"/>
      <c r="L24" s="395"/>
      <c r="M24" s="395"/>
      <c r="N24" s="395"/>
      <c r="O24" s="395"/>
      <c r="P24" s="395"/>
      <c r="Q24" s="395"/>
      <c r="R24" s="411"/>
      <c r="T24">
        <v>13</v>
      </c>
      <c r="U24" t="s">
        <v>579</v>
      </c>
    </row>
    <row r="25" spans="1:21">
      <c r="A25" s="197"/>
      <c r="B25" s="197"/>
      <c r="C25" s="327"/>
      <c r="D25" s="197"/>
      <c r="E25" s="278"/>
      <c r="F25" s="397"/>
      <c r="G25" s="400"/>
      <c r="H25" s="399"/>
      <c r="I25" s="399"/>
      <c r="J25" s="399"/>
      <c r="K25" s="399"/>
      <c r="L25" s="399"/>
      <c r="M25" s="399"/>
      <c r="N25" s="399"/>
      <c r="O25" s="399"/>
      <c r="P25" s="399"/>
      <c r="Q25" s="395"/>
      <c r="R25" s="411"/>
      <c r="T25">
        <v>13</v>
      </c>
      <c r="U25" t="s">
        <v>579</v>
      </c>
    </row>
    <row r="26" spans="1:21">
      <c r="A26" t="s">
        <v>335</v>
      </c>
      <c r="C26" s="325"/>
      <c r="E26" s="138"/>
      <c r="F26" s="394"/>
      <c r="G26" s="401"/>
      <c r="H26" s="395"/>
      <c r="I26" s="395"/>
      <c r="J26" s="395"/>
      <c r="K26" s="395"/>
      <c r="L26" s="395"/>
      <c r="M26" s="395"/>
      <c r="N26" s="395"/>
      <c r="O26" s="395"/>
      <c r="P26" s="395"/>
      <c r="Q26" s="395"/>
      <c r="R26" s="411"/>
      <c r="T26">
        <v>13</v>
      </c>
      <c r="U26" t="s">
        <v>579</v>
      </c>
    </row>
    <row r="27" spans="1:21">
      <c r="B27" t="s">
        <v>379</v>
      </c>
      <c r="C27" s="391">
        <v>1</v>
      </c>
      <c r="D27" t="s">
        <v>380</v>
      </c>
      <c r="E27" s="413">
        <v>-18.55</v>
      </c>
      <c r="F27" s="395">
        <v>-18.55</v>
      </c>
      <c r="G27" s="395">
        <v>0</v>
      </c>
      <c r="H27" s="395">
        <v>0</v>
      </c>
      <c r="I27" s="395">
        <v>0</v>
      </c>
      <c r="J27" s="395">
        <v>0</v>
      </c>
      <c r="K27" s="395">
        <v>0</v>
      </c>
      <c r="L27" s="395">
        <v>0</v>
      </c>
      <c r="M27" s="395">
        <v>0</v>
      </c>
      <c r="N27" s="395">
        <v>0</v>
      </c>
      <c r="O27" s="395">
        <v>0</v>
      </c>
      <c r="P27" s="395">
        <v>0</v>
      </c>
      <c r="Q27" s="395">
        <v>-18.55</v>
      </c>
      <c r="R27" s="411">
        <v>-2.4023098656092219</v>
      </c>
      <c r="T27">
        <v>13</v>
      </c>
      <c r="U27" t="s">
        <v>579</v>
      </c>
    </row>
    <row r="28" spans="1:21">
      <c r="B28" t="s">
        <v>337</v>
      </c>
      <c r="C28" s="391">
        <v>1</v>
      </c>
      <c r="D28" t="s">
        <v>174</v>
      </c>
      <c r="E28" s="413">
        <v>-18.399999999999999</v>
      </c>
      <c r="F28" s="395">
        <v>-18.399999999999999</v>
      </c>
      <c r="G28" s="395">
        <v>0</v>
      </c>
      <c r="H28" s="395">
        <v>0</v>
      </c>
      <c r="I28" s="395">
        <v>0</v>
      </c>
      <c r="J28" s="395">
        <v>0</v>
      </c>
      <c r="K28" s="395">
        <v>0</v>
      </c>
      <c r="L28" s="395">
        <v>0</v>
      </c>
      <c r="M28" s="395">
        <v>0</v>
      </c>
      <c r="N28" s="395">
        <v>0</v>
      </c>
      <c r="O28" s="395">
        <v>0</v>
      </c>
      <c r="P28" s="395">
        <v>0</v>
      </c>
      <c r="Q28" s="395">
        <v>-18.399999999999999</v>
      </c>
      <c r="R28" s="411">
        <v>-2.3828841793644031</v>
      </c>
      <c r="T28">
        <v>13</v>
      </c>
      <c r="U28" t="s">
        <v>579</v>
      </c>
    </row>
    <row r="29" spans="1:21">
      <c r="B29" t="s">
        <v>390</v>
      </c>
      <c r="C29" s="391">
        <v>1</v>
      </c>
      <c r="D29" t="s">
        <v>174</v>
      </c>
      <c r="E29" s="413">
        <v>-200</v>
      </c>
      <c r="F29" s="395">
        <v>-200</v>
      </c>
      <c r="G29" s="395">
        <v>0</v>
      </c>
      <c r="H29" s="395">
        <v>0</v>
      </c>
      <c r="I29" s="395">
        <v>0</v>
      </c>
      <c r="J29" s="395">
        <v>0</v>
      </c>
      <c r="K29" s="395">
        <v>0</v>
      </c>
      <c r="L29" s="395">
        <v>0</v>
      </c>
      <c r="M29" s="395">
        <v>0</v>
      </c>
      <c r="N29" s="395">
        <v>0</v>
      </c>
      <c r="O29" s="395">
        <v>0</v>
      </c>
      <c r="P29" s="395">
        <v>0</v>
      </c>
      <c r="Q29" s="395">
        <v>-200</v>
      </c>
      <c r="R29" s="411">
        <v>-25.900914993091341</v>
      </c>
      <c r="T29">
        <v>13</v>
      </c>
      <c r="U29" t="s">
        <v>579</v>
      </c>
    </row>
    <row r="30" spans="1:21">
      <c r="B30" t="s">
        <v>381</v>
      </c>
      <c r="C30" s="391">
        <v>3</v>
      </c>
      <c r="D30" t="s">
        <v>174</v>
      </c>
      <c r="E30" s="413">
        <v>-8</v>
      </c>
      <c r="F30" s="395">
        <v>-24</v>
      </c>
      <c r="G30" s="395">
        <v>-21.768707482993197</v>
      </c>
      <c r="H30" s="395">
        <v>0</v>
      </c>
      <c r="I30" s="395">
        <v>0</v>
      </c>
      <c r="J30" s="395">
        <v>0</v>
      </c>
      <c r="K30" s="395">
        <v>0</v>
      </c>
      <c r="L30" s="395">
        <v>0</v>
      </c>
      <c r="M30" s="395">
        <v>0</v>
      </c>
      <c r="N30" s="395">
        <v>0</v>
      </c>
      <c r="O30" s="395">
        <v>0</v>
      </c>
      <c r="P30" s="395">
        <v>0</v>
      </c>
      <c r="Q30" s="395">
        <v>-45.768707482993193</v>
      </c>
      <c r="R30" s="411">
        <v>-5.927257009303351</v>
      </c>
      <c r="T30">
        <v>13</v>
      </c>
      <c r="U30" t="s">
        <v>579</v>
      </c>
    </row>
    <row r="31" spans="1:21">
      <c r="A31" s="197"/>
      <c r="B31" s="197"/>
      <c r="C31" s="329"/>
      <c r="D31" s="197"/>
      <c r="E31" s="278"/>
      <c r="F31" s="397"/>
      <c r="G31" s="400"/>
      <c r="H31" s="400"/>
      <c r="I31" s="400"/>
      <c r="J31" s="400"/>
      <c r="K31" s="400"/>
      <c r="L31" s="400"/>
      <c r="M31" s="400"/>
      <c r="N31" s="400"/>
      <c r="O31" s="400"/>
      <c r="P31" s="400"/>
      <c r="Q31" s="400"/>
      <c r="R31" s="411"/>
      <c r="T31">
        <v>13</v>
      </c>
      <c r="U31" t="s">
        <v>579</v>
      </c>
    </row>
    <row r="32" spans="1:21">
      <c r="A32" t="s">
        <v>382</v>
      </c>
      <c r="C32" s="139"/>
      <c r="E32" s="138"/>
      <c r="F32" s="394"/>
      <c r="G32" s="401"/>
      <c r="H32" s="401"/>
      <c r="I32" s="401"/>
      <c r="J32" s="401"/>
      <c r="K32" s="401"/>
      <c r="L32" s="401"/>
      <c r="M32" s="401"/>
      <c r="N32" s="401"/>
      <c r="O32" s="401"/>
      <c r="P32" s="401"/>
      <c r="Q32" s="401"/>
      <c r="R32" s="411"/>
      <c r="T32">
        <v>13</v>
      </c>
      <c r="U32" t="s">
        <v>579</v>
      </c>
    </row>
    <row r="33" spans="1:21">
      <c r="B33" t="s">
        <v>383</v>
      </c>
      <c r="C33" s="391">
        <v>1</v>
      </c>
      <c r="D33" s="138" t="s">
        <v>384</v>
      </c>
      <c r="E33" s="413">
        <v>-13</v>
      </c>
      <c r="F33" s="395">
        <v>0</v>
      </c>
      <c r="G33" s="395">
        <v>-81.755142857142872</v>
      </c>
      <c r="H33" s="395">
        <v>-116.73469387755104</v>
      </c>
      <c r="I33" s="395">
        <v>-111.17589893100097</v>
      </c>
      <c r="J33" s="395">
        <v>-105.88180850571523</v>
      </c>
      <c r="K33" s="395">
        <v>-100.83981762449068</v>
      </c>
      <c r="L33" s="395">
        <v>-96.03792154713399</v>
      </c>
      <c r="M33" s="395">
        <v>-91.464687187746648</v>
      </c>
      <c r="N33" s="395">
        <v>-87.109225893092045</v>
      </c>
      <c r="O33" s="395">
        <v>-82.961167517230521</v>
      </c>
      <c r="P33" s="395">
        <v>-79.010635730695739</v>
      </c>
      <c r="Q33" s="395">
        <v>-952.97099967179975</v>
      </c>
      <c r="R33" s="411">
        <v>-123.4141042669028</v>
      </c>
      <c r="T33">
        <v>13</v>
      </c>
      <c r="U33" t="s">
        <v>579</v>
      </c>
    </row>
    <row r="34" spans="1:21">
      <c r="B34" t="s">
        <v>385</v>
      </c>
      <c r="C34" s="391">
        <v>1</v>
      </c>
      <c r="D34" s="138" t="s">
        <v>384</v>
      </c>
      <c r="E34" s="413">
        <v>-6</v>
      </c>
      <c r="F34" s="395">
        <v>0</v>
      </c>
      <c r="G34" s="395">
        <v>-37.733142857142859</v>
      </c>
      <c r="H34" s="395">
        <v>-53.87755102040817</v>
      </c>
      <c r="I34" s="395">
        <v>-51.311953352769677</v>
      </c>
      <c r="J34" s="395">
        <v>-48.868527002637791</v>
      </c>
      <c r="K34" s="395">
        <v>-46.541454288226468</v>
      </c>
      <c r="L34" s="395">
        <v>-44.325194560215685</v>
      </c>
      <c r="M34" s="395">
        <v>-42.214471009729216</v>
      </c>
      <c r="N34" s="395">
        <v>-40.204258104504021</v>
      </c>
      <c r="O34" s="395">
        <v>-38.289769623337165</v>
      </c>
      <c r="P34" s="395">
        <v>-36.466447260321104</v>
      </c>
      <c r="Q34" s="395">
        <v>-439.83276907929218</v>
      </c>
      <c r="R34" s="411">
        <v>-56.9603558154936</v>
      </c>
      <c r="T34">
        <v>13</v>
      </c>
      <c r="U34" t="s">
        <v>579</v>
      </c>
    </row>
    <row r="35" spans="1:21">
      <c r="B35" t="s">
        <v>386</v>
      </c>
      <c r="C35" s="391">
        <v>1</v>
      </c>
      <c r="D35" s="138" t="s">
        <v>384</v>
      </c>
      <c r="E35" s="413">
        <v>-5.2</v>
      </c>
      <c r="F35" s="395">
        <v>0</v>
      </c>
      <c r="G35" s="395">
        <v>-32.702057142857143</v>
      </c>
      <c r="H35" s="395">
        <v>-46.693877551020414</v>
      </c>
      <c r="I35" s="395">
        <v>-44.47035957240039</v>
      </c>
      <c r="J35" s="395">
        <v>-42.352723402286088</v>
      </c>
      <c r="K35" s="395">
        <v>-40.335927049796268</v>
      </c>
      <c r="L35" s="395">
        <v>-38.415168618853592</v>
      </c>
      <c r="M35" s="395">
        <v>-36.585874875098654</v>
      </c>
      <c r="N35" s="395">
        <v>-34.843690357236817</v>
      </c>
      <c r="O35" s="395">
        <v>-33.184467006892206</v>
      </c>
      <c r="P35" s="395">
        <v>-31.604254292278291</v>
      </c>
      <c r="Q35" s="395">
        <v>-381.1883998687199</v>
      </c>
      <c r="R35" s="411">
        <v>-49.365641706761117</v>
      </c>
      <c r="T35">
        <v>13</v>
      </c>
      <c r="U35" t="s">
        <v>579</v>
      </c>
    </row>
    <row r="36" spans="1:21">
      <c r="C36" s="325"/>
      <c r="E36" s="330"/>
      <c r="F36" s="402"/>
      <c r="G36" s="403"/>
      <c r="H36" s="403"/>
      <c r="I36" s="403"/>
      <c r="J36" s="403"/>
      <c r="K36" s="403"/>
      <c r="L36" s="403"/>
      <c r="M36" s="403"/>
      <c r="N36" s="403"/>
      <c r="O36" s="403"/>
      <c r="P36" s="403"/>
      <c r="Q36" s="401"/>
      <c r="R36" s="411"/>
      <c r="T36">
        <v>13</v>
      </c>
      <c r="U36" t="s">
        <v>579</v>
      </c>
    </row>
    <row r="37" spans="1:21">
      <c r="A37" s="275" t="s">
        <v>347</v>
      </c>
      <c r="B37" s="280" t="s">
        <v>393</v>
      </c>
      <c r="C37" s="393">
        <v>1</v>
      </c>
      <c r="D37" t="s">
        <v>349</v>
      </c>
      <c r="E37" s="414">
        <v>-60</v>
      </c>
      <c r="F37" s="404">
        <v>0</v>
      </c>
      <c r="G37" s="404">
        <v>-57.142857142857139</v>
      </c>
      <c r="H37" s="404">
        <v>-54.42176870748299</v>
      </c>
      <c r="I37" s="404">
        <v>-51.830255911888557</v>
      </c>
      <c r="J37" s="404">
        <v>-49.362148487512918</v>
      </c>
      <c r="K37" s="404">
        <v>-47.011569988107539</v>
      </c>
      <c r="L37" s="404">
        <v>-44.77292379819766</v>
      </c>
      <c r="M37" s="404">
        <v>-42.640879807807288</v>
      </c>
      <c r="N37" s="404">
        <v>-40.610361721721233</v>
      </c>
      <c r="O37" s="404">
        <v>-38.676534973067838</v>
      </c>
      <c r="P37" s="404">
        <v>-36.834795212445556</v>
      </c>
      <c r="Q37" s="395">
        <v>-463.30409575108865</v>
      </c>
      <c r="R37" s="411">
        <v>-59.999999999999986</v>
      </c>
      <c r="T37">
        <v>13</v>
      </c>
      <c r="U37" t="s">
        <v>579</v>
      </c>
    </row>
    <row r="38" spans="1:21" ht="16.5" thickBot="1">
      <c r="A38" s="251" t="s">
        <v>350</v>
      </c>
      <c r="B38" s="282" t="s">
        <v>351</v>
      </c>
      <c r="C38" s="392">
        <v>1</v>
      </c>
      <c r="D38" s="251" t="s">
        <v>174</v>
      </c>
      <c r="E38" s="415">
        <v>-5.83</v>
      </c>
      <c r="F38" s="405">
        <v>0</v>
      </c>
      <c r="G38" s="405">
        <v>-5.5523809523809522</v>
      </c>
      <c r="H38" s="405">
        <v>-5.2879818594104311</v>
      </c>
      <c r="I38" s="405">
        <v>-5.0361731994385055</v>
      </c>
      <c r="J38" s="405">
        <v>-4.796355428036672</v>
      </c>
      <c r="K38" s="405">
        <v>-4.5679575505111156</v>
      </c>
      <c r="L38" s="405">
        <v>-4.3504357623915393</v>
      </c>
      <c r="M38" s="405">
        <v>-4.1432721546586082</v>
      </c>
      <c r="N38" s="405">
        <v>-3.9459734806272464</v>
      </c>
      <c r="O38" s="405">
        <v>-3.7580699815497582</v>
      </c>
      <c r="P38" s="405">
        <v>-3.5791142681426269</v>
      </c>
      <c r="Q38" s="395">
        <v>-45.017714637147456</v>
      </c>
      <c r="R38" s="411">
        <v>-5.83</v>
      </c>
      <c r="T38">
        <v>13</v>
      </c>
      <c r="U38" t="s">
        <v>579</v>
      </c>
    </row>
    <row r="39" spans="1:21">
      <c r="C39" s="325"/>
      <c r="E39" s="330"/>
      <c r="F39" s="330"/>
      <c r="G39" s="326"/>
      <c r="H39" s="326"/>
      <c r="I39" s="326"/>
      <c r="J39" s="326"/>
      <c r="K39" s="326"/>
      <c r="L39" s="326"/>
      <c r="M39" s="326"/>
      <c r="N39" s="326"/>
      <c r="O39" s="326"/>
      <c r="P39" s="326"/>
      <c r="Q39" s="326"/>
      <c r="R39" s="326"/>
      <c r="T39">
        <v>13</v>
      </c>
      <c r="U39" t="s">
        <v>579</v>
      </c>
    </row>
    <row r="40" spans="1:21">
      <c r="A40" s="197"/>
      <c r="B40" s="197"/>
      <c r="C40" s="329"/>
      <c r="D40" s="197"/>
      <c r="E40" s="266"/>
      <c r="F40" s="266"/>
      <c r="G40" s="328"/>
      <c r="H40" s="328"/>
      <c r="I40" s="328"/>
      <c r="J40" s="328"/>
      <c r="K40" s="328"/>
      <c r="L40" s="328"/>
      <c r="M40" s="328"/>
      <c r="N40" s="328"/>
      <c r="O40" s="328"/>
      <c r="P40" s="328"/>
      <c r="Q40" s="328"/>
      <c r="R40" s="328"/>
      <c r="T40">
        <v>13</v>
      </c>
      <c r="U40" t="s">
        <v>579</v>
      </c>
    </row>
    <row r="41" spans="1:21" ht="16.5" thickBot="1">
      <c r="A41" s="197" t="s">
        <v>352</v>
      </c>
      <c r="B41" s="197"/>
      <c r="C41" s="197"/>
      <c r="D41" s="197"/>
      <c r="E41" s="189"/>
      <c r="F41" s="328">
        <v>-582.57999999999993</v>
      </c>
      <c r="G41" s="328">
        <v>-297.72023129251698</v>
      </c>
      <c r="H41" s="328">
        <v>-302.15873015873018</v>
      </c>
      <c r="I41" s="328">
        <v>-287.77021919879064</v>
      </c>
      <c r="J41" s="328">
        <v>-274.06687542741969</v>
      </c>
      <c r="K41" s="328">
        <v>-261.01607183563772</v>
      </c>
      <c r="L41" s="328">
        <v>-248.58673508155977</v>
      </c>
      <c r="M41" s="328">
        <v>-236.7492715062474</v>
      </c>
      <c r="N41" s="328">
        <v>-225.4754966726166</v>
      </c>
      <c r="O41" s="328">
        <v>-214.73856825963486</v>
      </c>
      <c r="P41" s="328">
        <v>-204.51292215203316</v>
      </c>
      <c r="Q41" s="326">
        <v>-3135.3751215851876</v>
      </c>
      <c r="R41" s="326">
        <v>-406.04542247815698</v>
      </c>
      <c r="T41" s="289">
        <v>13</v>
      </c>
      <c r="U41" t="s">
        <v>579</v>
      </c>
    </row>
    <row r="42" spans="1:21">
      <c r="A42" t="s">
        <v>353</v>
      </c>
      <c r="E42" s="172"/>
      <c r="F42" s="332">
        <v>-582.57999999999993</v>
      </c>
      <c r="G42" s="332">
        <v>79.611197278911618</v>
      </c>
      <c r="H42" s="332">
        <v>236.61678004535139</v>
      </c>
      <c r="I42" s="332">
        <v>225.34931432890608</v>
      </c>
      <c r="J42" s="332">
        <v>214.61839459895822</v>
      </c>
      <c r="K42" s="332">
        <v>204.39847104662692</v>
      </c>
      <c r="L42" s="332">
        <v>194.66521052059704</v>
      </c>
      <c r="M42" s="332">
        <v>185.39543859104475</v>
      </c>
      <c r="N42" s="332">
        <v>176.56708437242361</v>
      </c>
      <c r="O42" s="332">
        <v>168.1591279737367</v>
      </c>
      <c r="P42" s="332">
        <v>160.15155045117788</v>
      </c>
      <c r="Q42" s="332">
        <v>1262.9525692077343</v>
      </c>
      <c r="R42" s="466">
        <v>163.55813567677916</v>
      </c>
      <c r="S42" t="s">
        <v>493</v>
      </c>
      <c r="T42">
        <v>13</v>
      </c>
      <c r="U42" t="s">
        <v>579</v>
      </c>
    </row>
    <row r="43" spans="1:21" ht="16.5" thickBot="1">
      <c r="G43" s="285"/>
      <c r="R43" s="467"/>
      <c r="S43" t="s">
        <v>528</v>
      </c>
      <c r="T43">
        <v>13</v>
      </c>
      <c r="U43" t="s">
        <v>579</v>
      </c>
    </row>
    <row r="44" spans="1:21" ht="16.5" thickBot="1">
      <c r="A44" t="s">
        <v>52</v>
      </c>
      <c r="D44" t="s">
        <v>387</v>
      </c>
      <c r="G44" s="87">
        <v>18.21</v>
      </c>
      <c r="H44" s="87">
        <v>0.23</v>
      </c>
      <c r="I44" s="87">
        <v>0</v>
      </c>
      <c r="J44" s="87">
        <v>0</v>
      </c>
      <c r="K44" s="87">
        <v>0</v>
      </c>
      <c r="L44" s="87">
        <v>0</v>
      </c>
      <c r="M44" s="87">
        <v>0</v>
      </c>
      <c r="N44" s="87">
        <v>0</v>
      </c>
      <c r="O44" s="87">
        <v>0</v>
      </c>
      <c r="P44" s="87">
        <v>0.54</v>
      </c>
      <c r="Q44" s="284">
        <v>-3135.3751215851867</v>
      </c>
      <c r="R44" s="412">
        <v>0</v>
      </c>
      <c r="S44" t="s">
        <v>495</v>
      </c>
      <c r="T44">
        <v>13</v>
      </c>
      <c r="U44" t="s">
        <v>579</v>
      </c>
    </row>
    <row r="45" spans="1:21">
      <c r="T45">
        <v>13</v>
      </c>
      <c r="U45" t="s">
        <v>579</v>
      </c>
    </row>
    <row r="46" spans="1:21">
      <c r="A46" t="s">
        <v>388</v>
      </c>
      <c r="T46">
        <v>13</v>
      </c>
      <c r="U46" t="s">
        <v>579</v>
      </c>
    </row>
    <row r="47" spans="1:21">
      <c r="T47">
        <v>13</v>
      </c>
      <c r="U47" t="s">
        <v>579</v>
      </c>
    </row>
    <row r="48" spans="1:21">
      <c r="T48">
        <v>13</v>
      </c>
      <c r="U48" t="s">
        <v>579</v>
      </c>
    </row>
    <row r="49" spans="1:21">
      <c r="A49" s="344" t="s">
        <v>427</v>
      </c>
      <c r="C49" s="286"/>
      <c r="T49">
        <v>13</v>
      </c>
      <c r="U49" t="s">
        <v>579</v>
      </c>
    </row>
    <row r="50" spans="1:21">
      <c r="A50" s="141" t="s">
        <v>423</v>
      </c>
      <c r="T50">
        <v>13</v>
      </c>
      <c r="U50" t="s">
        <v>579</v>
      </c>
    </row>
    <row r="51" spans="1:21">
      <c r="C51" s="182"/>
      <c r="L51" s="173"/>
      <c r="T51">
        <v>13</v>
      </c>
      <c r="U51" t="s">
        <v>579</v>
      </c>
    </row>
    <row r="52" spans="1:21">
      <c r="A52" s="344" t="s">
        <v>512</v>
      </c>
      <c r="C52" s="182"/>
      <c r="L52" s="173"/>
      <c r="T52">
        <v>13</v>
      </c>
      <c r="U52" t="s">
        <v>579</v>
      </c>
    </row>
    <row r="53" spans="1:21">
      <c r="A53" t="s">
        <v>514</v>
      </c>
      <c r="T53">
        <v>13</v>
      </c>
      <c r="U53" t="s">
        <v>579</v>
      </c>
    </row>
    <row r="54" spans="1:21">
      <c r="T54">
        <v>13</v>
      </c>
      <c r="U54" t="s">
        <v>579</v>
      </c>
    </row>
    <row r="55" spans="1:21">
      <c r="K55" s="345"/>
      <c r="T55">
        <v>13</v>
      </c>
      <c r="U55" t="s">
        <v>579</v>
      </c>
    </row>
    <row r="56" spans="1:21">
      <c r="A56" t="s">
        <v>527</v>
      </c>
      <c r="T56">
        <v>13</v>
      </c>
      <c r="U56" t="s">
        <v>579</v>
      </c>
    </row>
    <row r="57" spans="1:21">
      <c r="A57" s="494" t="s">
        <v>526</v>
      </c>
      <c r="B57" s="494"/>
      <c r="C57" s="494"/>
      <c r="D57" s="494"/>
      <c r="E57" s="494"/>
      <c r="F57" s="494"/>
      <c r="G57" s="494"/>
      <c r="H57" s="494"/>
      <c r="I57" s="494"/>
      <c r="J57" s="494"/>
      <c r="K57" s="494"/>
      <c r="T57">
        <v>13</v>
      </c>
      <c r="U57" t="s">
        <v>579</v>
      </c>
    </row>
    <row r="58" spans="1:21">
      <c r="A58" s="494"/>
      <c r="B58" s="494"/>
      <c r="C58" s="494"/>
      <c r="D58" s="494"/>
      <c r="E58" s="494"/>
      <c r="F58" s="494"/>
      <c r="G58" s="494"/>
      <c r="H58" s="494"/>
      <c r="I58" s="494"/>
      <c r="J58" s="494"/>
      <c r="K58" s="494"/>
    </row>
    <row r="59" spans="1:21" ht="6.95" customHeight="1">
      <c r="A59" s="494"/>
      <c r="B59" s="494"/>
      <c r="C59" s="494"/>
      <c r="D59" s="494"/>
      <c r="E59" s="494"/>
      <c r="F59" s="494"/>
      <c r="G59" s="494"/>
      <c r="H59" s="494"/>
      <c r="I59" s="494"/>
      <c r="J59" s="494"/>
      <c r="K59" s="494"/>
    </row>
    <row r="60" spans="1:21" ht="8.1" customHeight="1">
      <c r="A60" s="494"/>
      <c r="B60" s="494"/>
      <c r="C60" s="494"/>
      <c r="D60" s="494"/>
      <c r="E60" s="494"/>
      <c r="F60" s="494"/>
      <c r="G60" s="494"/>
      <c r="H60" s="494"/>
      <c r="I60" s="494"/>
      <c r="J60" s="494"/>
      <c r="K60" s="494"/>
    </row>
    <row r="61" spans="1:21" ht="6.95" customHeight="1">
      <c r="A61" s="494"/>
      <c r="B61" s="494"/>
      <c r="C61" s="494"/>
      <c r="D61" s="494"/>
      <c r="E61" s="494"/>
      <c r="F61" s="494"/>
      <c r="G61" s="494"/>
      <c r="H61" s="494"/>
      <c r="I61" s="494"/>
      <c r="J61" s="494"/>
      <c r="K61" s="494"/>
    </row>
  </sheetData>
  <mergeCells count="2">
    <mergeCell ref="M2:N3"/>
    <mergeCell ref="A57:K6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1:Q44"/>
  <sheetViews>
    <sheetView topLeftCell="E4" workbookViewId="0">
      <selection activeCell="O1" sqref="O1:Q1"/>
    </sheetView>
  </sheetViews>
  <sheetFormatPr defaultColWidth="11" defaultRowHeight="15.75"/>
  <cols>
    <col min="2" max="2" width="23.625" bestFit="1" customWidth="1"/>
    <col min="4" max="4" width="36.125" customWidth="1"/>
    <col min="8" max="8" width="26" customWidth="1"/>
    <col min="10" max="10" width="26" customWidth="1"/>
    <col min="13" max="13" width="29.875" bestFit="1" customWidth="1"/>
  </cols>
  <sheetData>
    <row r="1" spans="1:17">
      <c r="A1" t="s">
        <v>560</v>
      </c>
      <c r="B1" t="s">
        <v>533</v>
      </c>
      <c r="C1" t="s">
        <v>602</v>
      </c>
      <c r="D1" t="s">
        <v>593</v>
      </c>
      <c r="E1" t="s">
        <v>26</v>
      </c>
      <c r="F1" t="s">
        <v>186</v>
      </c>
      <c r="G1" t="s">
        <v>187</v>
      </c>
      <c r="H1" t="s">
        <v>188</v>
      </c>
      <c r="I1" t="s">
        <v>189</v>
      </c>
      <c r="J1" t="s">
        <v>190</v>
      </c>
      <c r="L1" t="s">
        <v>609</v>
      </c>
      <c r="M1" t="s">
        <v>544</v>
      </c>
      <c r="N1" t="s">
        <v>607</v>
      </c>
      <c r="O1" t="s">
        <v>547</v>
      </c>
      <c r="P1" t="s">
        <v>548</v>
      </c>
      <c r="Q1" t="s">
        <v>549</v>
      </c>
    </row>
    <row r="2" spans="1:17">
      <c r="M2" s="486" t="s">
        <v>524</v>
      </c>
      <c r="N2" s="486"/>
      <c r="O2">
        <v>6</v>
      </c>
      <c r="P2" t="s">
        <v>438</v>
      </c>
    </row>
    <row r="3" spans="1:17" ht="21.75" thickBot="1">
      <c r="D3" s="143" t="s">
        <v>394</v>
      </c>
      <c r="M3" s="487"/>
      <c r="N3" s="487"/>
      <c r="O3">
        <v>6</v>
      </c>
      <c r="P3" t="s">
        <v>438</v>
      </c>
    </row>
    <row r="4" spans="1:17" ht="33.75">
      <c r="D4" s="497" t="s">
        <v>183</v>
      </c>
      <c r="E4" s="498"/>
      <c r="F4" s="498"/>
      <c r="G4" s="498"/>
      <c r="H4" s="498"/>
      <c r="I4" s="498"/>
      <c r="J4" s="498"/>
      <c r="K4" s="499"/>
      <c r="O4">
        <v>6</v>
      </c>
      <c r="P4" t="s">
        <v>438</v>
      </c>
    </row>
    <row r="5" spans="1:17" ht="16.5" thickBot="1">
      <c r="D5" s="144" t="s">
        <v>184</v>
      </c>
      <c r="E5" s="145" t="s">
        <v>185</v>
      </c>
      <c r="F5" s="145" t="s">
        <v>186</v>
      </c>
      <c r="G5" s="145" t="s">
        <v>187</v>
      </c>
      <c r="H5" s="145" t="s">
        <v>188</v>
      </c>
      <c r="I5" s="145" t="s">
        <v>189</v>
      </c>
      <c r="J5" s="500" t="s">
        <v>190</v>
      </c>
      <c r="K5" s="501"/>
      <c r="O5">
        <v>6</v>
      </c>
      <c r="P5" t="s">
        <v>438</v>
      </c>
    </row>
    <row r="6" spans="1:17" ht="16.5" thickBot="1">
      <c r="D6" s="146"/>
      <c r="E6" s="175">
        <v>20</v>
      </c>
      <c r="F6">
        <v>550</v>
      </c>
      <c r="G6">
        <v>2.5</v>
      </c>
      <c r="H6">
        <v>27500</v>
      </c>
      <c r="I6">
        <v>1375</v>
      </c>
      <c r="J6" t="s">
        <v>191</v>
      </c>
      <c r="K6" s="424">
        <v>1200</v>
      </c>
      <c r="L6">
        <v>5.65</v>
      </c>
      <c r="O6">
        <v>6</v>
      </c>
      <c r="P6" t="s">
        <v>438</v>
      </c>
    </row>
    <row r="7" spans="1:17" ht="16.5" thickBot="1">
      <c r="D7" s="146"/>
      <c r="J7" t="s">
        <v>192</v>
      </c>
      <c r="K7" s="424">
        <v>0.55000000000000004</v>
      </c>
      <c r="L7">
        <v>5.65</v>
      </c>
      <c r="M7" s="87"/>
      <c r="O7">
        <v>6</v>
      </c>
      <c r="P7" t="s">
        <v>438</v>
      </c>
    </row>
    <row r="8" spans="1:17" ht="16.5" thickBot="1">
      <c r="D8" s="146"/>
      <c r="J8" t="s">
        <v>193</v>
      </c>
      <c r="K8" s="424">
        <v>660</v>
      </c>
      <c r="L8">
        <v>5.65</v>
      </c>
      <c r="M8" s="459"/>
      <c r="N8" s="141" t="s">
        <v>194</v>
      </c>
      <c r="O8">
        <v>6</v>
      </c>
      <c r="P8" t="s">
        <v>438</v>
      </c>
    </row>
    <row r="9" spans="1:17">
      <c r="B9" t="s">
        <v>532</v>
      </c>
      <c r="D9" s="147" t="s">
        <v>195</v>
      </c>
      <c r="E9" s="148" t="s">
        <v>26</v>
      </c>
      <c r="F9" s="148" t="s">
        <v>196</v>
      </c>
      <c r="G9" s="148" t="s">
        <v>197</v>
      </c>
      <c r="H9" s="148" t="s">
        <v>198</v>
      </c>
      <c r="I9" s="149" t="s">
        <v>189</v>
      </c>
      <c r="J9" s="502" t="s">
        <v>199</v>
      </c>
      <c r="K9" s="503"/>
      <c r="L9">
        <v>5.65</v>
      </c>
      <c r="N9" s="141" t="s">
        <v>194</v>
      </c>
      <c r="O9">
        <v>6</v>
      </c>
      <c r="P9" t="s">
        <v>438</v>
      </c>
    </row>
    <row r="10" spans="1:17">
      <c r="B10" t="s">
        <v>532</v>
      </c>
      <c r="D10" s="150" t="s">
        <v>200</v>
      </c>
      <c r="E10" s="151" t="s">
        <v>201</v>
      </c>
      <c r="F10" s="176">
        <v>32</v>
      </c>
      <c r="G10" s="153">
        <v>100</v>
      </c>
      <c r="H10" s="154">
        <v>3200</v>
      </c>
      <c r="I10" s="154">
        <v>160</v>
      </c>
      <c r="J10" s="504">
        <v>290.90909090909088</v>
      </c>
      <c r="K10" s="505"/>
      <c r="L10">
        <v>5.65</v>
      </c>
      <c r="N10" s="141" t="s">
        <v>194</v>
      </c>
      <c r="O10">
        <v>6</v>
      </c>
      <c r="P10" t="s">
        <v>438</v>
      </c>
    </row>
    <row r="11" spans="1:17">
      <c r="B11" t="s">
        <v>532</v>
      </c>
      <c r="D11" s="156" t="s">
        <v>202</v>
      </c>
      <c r="E11" s="157" t="s">
        <v>201</v>
      </c>
      <c r="F11" s="158">
        <v>0</v>
      </c>
      <c r="G11" s="159">
        <v>100</v>
      </c>
      <c r="H11" s="158">
        <v>0</v>
      </c>
      <c r="I11" s="158">
        <v>0</v>
      </c>
      <c r="J11" s="506">
        <v>0</v>
      </c>
      <c r="K11" s="507"/>
      <c r="L11">
        <v>5.65</v>
      </c>
      <c r="N11" s="141" t="s">
        <v>194</v>
      </c>
      <c r="O11">
        <v>6</v>
      </c>
      <c r="P11" t="s">
        <v>438</v>
      </c>
    </row>
    <row r="12" spans="1:17">
      <c r="B12" t="s">
        <v>532</v>
      </c>
      <c r="D12" s="150" t="s">
        <v>203</v>
      </c>
      <c r="E12" s="151" t="s">
        <v>585</v>
      </c>
      <c r="F12" s="154">
        <v>0</v>
      </c>
      <c r="G12" s="153"/>
      <c r="H12" s="154"/>
      <c r="I12" s="154"/>
      <c r="J12" s="152"/>
      <c r="K12" s="155"/>
      <c r="L12">
        <v>5.65</v>
      </c>
      <c r="N12" s="141" t="s">
        <v>194</v>
      </c>
      <c r="O12">
        <v>6</v>
      </c>
      <c r="P12" t="s">
        <v>438</v>
      </c>
    </row>
    <row r="13" spans="1:17">
      <c r="B13" t="s">
        <v>606</v>
      </c>
      <c r="D13" s="156" t="s">
        <v>202</v>
      </c>
      <c r="E13" s="157" t="s">
        <v>585</v>
      </c>
      <c r="F13" s="158">
        <v>0</v>
      </c>
      <c r="G13" s="159"/>
      <c r="H13" s="158"/>
      <c r="I13" s="158"/>
      <c r="J13" s="160"/>
      <c r="K13" s="161"/>
      <c r="L13">
        <v>5.65</v>
      </c>
      <c r="N13" s="141" t="s">
        <v>194</v>
      </c>
      <c r="O13">
        <v>6</v>
      </c>
      <c r="P13" t="s">
        <v>438</v>
      </c>
    </row>
    <row r="14" spans="1:17">
      <c r="B14" t="s">
        <v>221</v>
      </c>
      <c r="D14" s="146" t="s">
        <v>204</v>
      </c>
      <c r="F14" s="162"/>
      <c r="G14" s="163"/>
      <c r="H14" s="164"/>
      <c r="I14" s="164"/>
      <c r="J14" s="165"/>
      <c r="K14" s="166"/>
      <c r="L14">
        <v>5.65</v>
      </c>
      <c r="N14" s="141" t="s">
        <v>194</v>
      </c>
      <c r="O14">
        <v>6</v>
      </c>
      <c r="P14" t="s">
        <v>438</v>
      </c>
    </row>
    <row r="15" spans="1:17">
      <c r="B15" t="s">
        <v>221</v>
      </c>
      <c r="D15" s="146" t="s">
        <v>205</v>
      </c>
      <c r="E15" t="s">
        <v>233</v>
      </c>
      <c r="F15" s="416">
        <v>25</v>
      </c>
      <c r="G15" s="417">
        <v>20</v>
      </c>
      <c r="H15" s="420">
        <v>500</v>
      </c>
      <c r="I15" s="418">
        <v>25</v>
      </c>
      <c r="J15" s="495">
        <v>3.787878787878788E-2</v>
      </c>
      <c r="K15" s="496"/>
      <c r="L15">
        <v>5.65</v>
      </c>
      <c r="N15" s="141" t="s">
        <v>194</v>
      </c>
      <c r="O15">
        <v>6</v>
      </c>
      <c r="P15" t="s">
        <v>438</v>
      </c>
    </row>
    <row r="16" spans="1:17">
      <c r="B16" t="s">
        <v>221</v>
      </c>
      <c r="D16" s="146" t="s">
        <v>206</v>
      </c>
      <c r="E16" t="s">
        <v>207</v>
      </c>
      <c r="F16" s="418">
        <v>15</v>
      </c>
      <c r="G16" s="417">
        <v>20</v>
      </c>
      <c r="H16" s="418">
        <v>300</v>
      </c>
      <c r="I16" s="418">
        <v>15</v>
      </c>
      <c r="J16" s="495">
        <v>2.2727272727272728E-2</v>
      </c>
      <c r="K16" s="496"/>
      <c r="L16">
        <v>5.65</v>
      </c>
      <c r="N16" s="141" t="s">
        <v>194</v>
      </c>
      <c r="O16">
        <v>6</v>
      </c>
      <c r="P16" t="s">
        <v>438</v>
      </c>
    </row>
    <row r="17" spans="2:16">
      <c r="B17" t="s">
        <v>221</v>
      </c>
      <c r="D17" s="146" t="s">
        <v>208</v>
      </c>
      <c r="E17" t="s">
        <v>209</v>
      </c>
      <c r="F17" s="418" t="s">
        <v>209</v>
      </c>
      <c r="G17" s="417">
        <v>550</v>
      </c>
      <c r="H17" s="418">
        <v>550</v>
      </c>
      <c r="I17" s="421">
        <v>27.5</v>
      </c>
      <c r="J17" s="495">
        <v>4.1666666666666664E-2</v>
      </c>
      <c r="K17" s="496"/>
      <c r="L17">
        <v>5.65</v>
      </c>
      <c r="N17" s="141" t="s">
        <v>194</v>
      </c>
      <c r="O17">
        <v>6</v>
      </c>
      <c r="P17" t="s">
        <v>438</v>
      </c>
    </row>
    <row r="18" spans="2:16">
      <c r="B18" t="s">
        <v>221</v>
      </c>
      <c r="D18" s="146" t="s">
        <v>210</v>
      </c>
      <c r="E18" t="s">
        <v>207</v>
      </c>
      <c r="F18" s="418">
        <v>1.25</v>
      </c>
      <c r="G18" s="417">
        <v>20</v>
      </c>
      <c r="H18" s="418">
        <v>25</v>
      </c>
      <c r="I18" s="418">
        <v>1.25</v>
      </c>
      <c r="J18" s="495">
        <v>1.893939393939394E-3</v>
      </c>
      <c r="K18" s="496"/>
      <c r="L18">
        <v>5.65</v>
      </c>
      <c r="N18" s="141" t="s">
        <v>194</v>
      </c>
      <c r="O18">
        <v>6</v>
      </c>
      <c r="P18" t="s">
        <v>438</v>
      </c>
    </row>
    <row r="19" spans="2:16">
      <c r="B19" t="s">
        <v>221</v>
      </c>
      <c r="D19" s="146" t="s">
        <v>211</v>
      </c>
      <c r="E19" t="s">
        <v>207</v>
      </c>
      <c r="F19" s="418">
        <v>2</v>
      </c>
      <c r="G19" s="417">
        <v>20</v>
      </c>
      <c r="H19" s="418">
        <v>40</v>
      </c>
      <c r="I19" s="418">
        <v>1</v>
      </c>
      <c r="J19" s="495">
        <v>1.5151515151515152E-3</v>
      </c>
      <c r="K19" s="496"/>
      <c r="L19">
        <v>5.65</v>
      </c>
      <c r="N19" s="141" t="s">
        <v>194</v>
      </c>
      <c r="O19">
        <v>6</v>
      </c>
      <c r="P19" t="s">
        <v>438</v>
      </c>
    </row>
    <row r="20" spans="2:16">
      <c r="B20" t="s">
        <v>221</v>
      </c>
      <c r="D20" s="146" t="s">
        <v>212</v>
      </c>
      <c r="E20" t="s">
        <v>213</v>
      </c>
      <c r="F20" s="418">
        <v>100</v>
      </c>
      <c r="G20" s="417">
        <v>20</v>
      </c>
      <c r="H20" s="420">
        <v>2000</v>
      </c>
      <c r="I20" s="418">
        <v>100</v>
      </c>
      <c r="J20" s="495">
        <v>0.15151515151515152</v>
      </c>
      <c r="K20" s="496"/>
      <c r="L20">
        <v>5.65</v>
      </c>
      <c r="N20" s="141" t="s">
        <v>194</v>
      </c>
      <c r="O20">
        <v>6</v>
      </c>
      <c r="P20" t="s">
        <v>438</v>
      </c>
    </row>
    <row r="21" spans="2:16">
      <c r="B21" t="s">
        <v>221</v>
      </c>
      <c r="D21" s="146" t="s">
        <v>214</v>
      </c>
      <c r="E21" t="s">
        <v>215</v>
      </c>
      <c r="F21" s="418">
        <v>2.2000000000000002</v>
      </c>
      <c r="G21" s="417">
        <v>660</v>
      </c>
      <c r="H21" s="418">
        <v>29040.000000000004</v>
      </c>
      <c r="I21" s="418">
        <v>1452.0000000000002</v>
      </c>
      <c r="J21" s="495">
        <v>2.2000000000000002</v>
      </c>
      <c r="K21" s="496"/>
      <c r="L21">
        <v>5.65</v>
      </c>
      <c r="N21" s="141" t="s">
        <v>194</v>
      </c>
      <c r="O21">
        <v>6</v>
      </c>
      <c r="P21" t="s">
        <v>438</v>
      </c>
    </row>
    <row r="22" spans="2:16">
      <c r="B22" t="s">
        <v>221</v>
      </c>
      <c r="D22" s="146" t="s">
        <v>216</v>
      </c>
      <c r="E22" t="s">
        <v>207</v>
      </c>
      <c r="F22" s="418">
        <v>35</v>
      </c>
      <c r="G22" s="417">
        <v>20</v>
      </c>
      <c r="H22" s="418">
        <v>700</v>
      </c>
      <c r="I22" s="418">
        <v>35</v>
      </c>
      <c r="J22" s="495">
        <v>5.3030303030303032E-2</v>
      </c>
      <c r="K22" s="496"/>
      <c r="L22">
        <v>5.65</v>
      </c>
      <c r="N22" s="141" t="s">
        <v>194</v>
      </c>
      <c r="O22">
        <v>6</v>
      </c>
      <c r="P22" t="s">
        <v>438</v>
      </c>
    </row>
    <row r="23" spans="2:16">
      <c r="B23" t="s">
        <v>221</v>
      </c>
      <c r="D23" s="146" t="s">
        <v>217</v>
      </c>
      <c r="E23" t="s">
        <v>218</v>
      </c>
      <c r="F23" s="418">
        <v>0.2</v>
      </c>
      <c r="G23" s="417">
        <v>2400</v>
      </c>
      <c r="H23" s="418">
        <v>480</v>
      </c>
      <c r="I23" s="418">
        <v>24</v>
      </c>
      <c r="J23" s="495">
        <v>3.6363636363636362E-2</v>
      </c>
      <c r="K23" s="496"/>
      <c r="L23">
        <v>5.65</v>
      </c>
      <c r="N23" s="141" t="s">
        <v>194</v>
      </c>
      <c r="O23">
        <v>6</v>
      </c>
      <c r="P23" t="s">
        <v>438</v>
      </c>
    </row>
    <row r="24" spans="2:16">
      <c r="B24" t="s">
        <v>221</v>
      </c>
      <c r="D24" s="146" t="s">
        <v>219</v>
      </c>
      <c r="E24" t="s">
        <v>218</v>
      </c>
      <c r="F24" s="418">
        <v>0.57999999999999996</v>
      </c>
      <c r="G24" s="419">
        <v>6400</v>
      </c>
      <c r="H24" s="418">
        <v>3711.9999999999995</v>
      </c>
      <c r="I24" s="418">
        <v>185.40983606557376</v>
      </c>
      <c r="J24" s="495">
        <v>0.28092399403874813</v>
      </c>
      <c r="K24" s="496"/>
      <c r="L24">
        <v>5.65</v>
      </c>
      <c r="N24" s="141" t="s">
        <v>194</v>
      </c>
      <c r="O24">
        <v>6</v>
      </c>
      <c r="P24" t="s">
        <v>438</v>
      </c>
    </row>
    <row r="25" spans="2:16">
      <c r="B25" t="s">
        <v>221</v>
      </c>
      <c r="D25" s="146" t="s">
        <v>220</v>
      </c>
      <c r="E25" t="s">
        <v>218</v>
      </c>
      <c r="F25" s="418">
        <v>0.35</v>
      </c>
      <c r="G25" s="417">
        <v>780</v>
      </c>
      <c r="H25" s="418">
        <v>273</v>
      </c>
      <c r="I25" s="418">
        <v>13.65</v>
      </c>
      <c r="J25" s="495">
        <v>2.0681818181818183E-2</v>
      </c>
      <c r="K25" s="496"/>
      <c r="L25">
        <v>5.65</v>
      </c>
      <c r="N25" s="141" t="s">
        <v>194</v>
      </c>
      <c r="O25">
        <v>6</v>
      </c>
      <c r="P25" t="s">
        <v>438</v>
      </c>
    </row>
    <row r="26" spans="2:16">
      <c r="B26" t="s">
        <v>221</v>
      </c>
      <c r="D26" s="169" t="s">
        <v>221</v>
      </c>
      <c r="E26" s="170"/>
      <c r="F26" s="170"/>
      <c r="G26" s="170"/>
      <c r="H26" s="418">
        <v>40820</v>
      </c>
      <c r="I26" s="418">
        <v>2039.809836065574</v>
      </c>
      <c r="J26" s="495">
        <v>3.0906209637357183</v>
      </c>
      <c r="K26" s="496"/>
      <c r="L26">
        <v>5.65</v>
      </c>
      <c r="N26" s="141" t="s">
        <v>194</v>
      </c>
      <c r="O26">
        <v>6</v>
      </c>
      <c r="P26" t="s">
        <v>438</v>
      </c>
    </row>
    <row r="27" spans="2:16">
      <c r="D27" s="171" t="s">
        <v>222</v>
      </c>
      <c r="H27" s="418"/>
      <c r="I27" s="422"/>
      <c r="J27" s="495">
        <v>0</v>
      </c>
      <c r="K27" s="496"/>
      <c r="L27">
        <v>5.65</v>
      </c>
      <c r="N27" s="141" t="s">
        <v>194</v>
      </c>
      <c r="O27">
        <v>6</v>
      </c>
      <c r="P27" t="s">
        <v>438</v>
      </c>
    </row>
    <row r="28" spans="2:16">
      <c r="B28" t="s">
        <v>223</v>
      </c>
      <c r="D28" s="146" t="s">
        <v>223</v>
      </c>
      <c r="H28" s="418">
        <v>1200</v>
      </c>
      <c r="I28" s="418">
        <v>60</v>
      </c>
      <c r="J28" s="495">
        <v>9.0909090909090912E-2</v>
      </c>
      <c r="K28" s="496"/>
      <c r="L28">
        <v>5.65</v>
      </c>
      <c r="N28" s="141" t="s">
        <v>194</v>
      </c>
      <c r="O28">
        <v>6</v>
      </c>
      <c r="P28" t="s">
        <v>438</v>
      </c>
    </row>
    <row r="29" spans="2:16">
      <c r="B29" t="s">
        <v>224</v>
      </c>
      <c r="D29" s="146" t="s">
        <v>224</v>
      </c>
      <c r="H29" s="418">
        <v>440</v>
      </c>
      <c r="I29" s="418">
        <v>22</v>
      </c>
      <c r="J29" s="495">
        <v>3.3333333333333333E-2</v>
      </c>
      <c r="K29" s="496"/>
      <c r="L29">
        <v>5.65</v>
      </c>
      <c r="N29" s="141" t="s">
        <v>194</v>
      </c>
      <c r="O29">
        <v>6</v>
      </c>
      <c r="P29" t="s">
        <v>438</v>
      </c>
    </row>
    <row r="30" spans="2:16">
      <c r="D30" s="171" t="s">
        <v>225</v>
      </c>
      <c r="H30" s="423">
        <v>1640</v>
      </c>
      <c r="I30" s="423">
        <v>82</v>
      </c>
      <c r="J30" s="495">
        <v>0.12424242424242424</v>
      </c>
      <c r="K30" s="496"/>
      <c r="L30">
        <v>5.65</v>
      </c>
      <c r="N30" s="141" t="s">
        <v>194</v>
      </c>
      <c r="O30">
        <v>6</v>
      </c>
      <c r="P30" t="s">
        <v>438</v>
      </c>
    </row>
    <row r="31" spans="2:16" ht="16.5" thickBot="1">
      <c r="D31" s="428" t="s">
        <v>226</v>
      </c>
      <c r="E31" s="429"/>
      <c r="F31" s="429"/>
      <c r="G31" s="429"/>
      <c r="H31" s="430">
        <v>69960</v>
      </c>
      <c r="I31" s="425">
        <v>3496.809836065574</v>
      </c>
      <c r="J31" s="504">
        <v>5.2981967213114753</v>
      </c>
      <c r="K31" s="505"/>
      <c r="L31" t="s">
        <v>227</v>
      </c>
      <c r="N31" s="141" t="s">
        <v>194</v>
      </c>
      <c r="O31">
        <v>6</v>
      </c>
      <c r="P31" t="s">
        <v>438</v>
      </c>
    </row>
    <row r="32" spans="2:16" ht="16.5" thickBot="1">
      <c r="D32" s="151"/>
      <c r="E32" s="151"/>
      <c r="F32" s="151"/>
      <c r="G32" s="151" t="s">
        <v>228</v>
      </c>
      <c r="H32" s="430">
        <v>74580.000000000015</v>
      </c>
      <c r="I32" s="426">
        <v>3729</v>
      </c>
      <c r="J32" s="167"/>
      <c r="K32" s="167"/>
      <c r="N32" s="141" t="s">
        <v>194</v>
      </c>
      <c r="O32">
        <v>6</v>
      </c>
      <c r="P32" t="s">
        <v>438</v>
      </c>
    </row>
    <row r="33" spans="1:16" ht="16.5" thickBot="1">
      <c r="D33" s="151"/>
      <c r="E33" s="151"/>
      <c r="F33" s="151"/>
      <c r="G33" s="151" t="s">
        <v>229</v>
      </c>
      <c r="H33" s="431">
        <v>4620.0000000000146</v>
      </c>
      <c r="I33" s="427">
        <v>232.19016393442601</v>
      </c>
      <c r="J33" s="167"/>
      <c r="K33" s="167"/>
      <c r="N33" s="141" t="s">
        <v>194</v>
      </c>
      <c r="O33">
        <v>6</v>
      </c>
      <c r="P33" t="s">
        <v>438</v>
      </c>
    </row>
    <row r="34" spans="1:16">
      <c r="D34" s="508" t="s">
        <v>586</v>
      </c>
      <c r="E34" s="508"/>
      <c r="F34" s="508"/>
      <c r="N34">
        <v>2.1917808219178081</v>
      </c>
      <c r="O34">
        <v>6</v>
      </c>
      <c r="P34" t="s">
        <v>438</v>
      </c>
    </row>
    <row r="35" spans="1:16">
      <c r="D35" s="173" t="s">
        <v>587</v>
      </c>
      <c r="E35" s="173"/>
      <c r="F35" s="173"/>
      <c r="O35">
        <v>6</v>
      </c>
      <c r="P35" t="s">
        <v>438</v>
      </c>
    </row>
    <row r="36" spans="1:16">
      <c r="O36">
        <v>6</v>
      </c>
      <c r="P36" t="s">
        <v>438</v>
      </c>
    </row>
    <row r="37" spans="1:16">
      <c r="J37" t="s">
        <v>43</v>
      </c>
      <c r="O37">
        <v>6</v>
      </c>
      <c r="P37" t="s">
        <v>438</v>
      </c>
    </row>
    <row r="38" spans="1:16">
      <c r="D38" t="s">
        <v>588</v>
      </c>
      <c r="H38" t="s">
        <v>232</v>
      </c>
      <c r="J38">
        <v>22.8125</v>
      </c>
      <c r="O38">
        <v>6</v>
      </c>
      <c r="P38" t="s">
        <v>438</v>
      </c>
    </row>
    <row r="39" spans="1:16">
      <c r="O39">
        <v>6</v>
      </c>
      <c r="P39" t="s">
        <v>438</v>
      </c>
    </row>
    <row r="40" spans="1:16">
      <c r="O40">
        <v>6</v>
      </c>
      <c r="P40" t="s">
        <v>438</v>
      </c>
    </row>
    <row r="41" spans="1:16">
      <c r="O41">
        <v>6</v>
      </c>
      <c r="P41" t="s">
        <v>438</v>
      </c>
    </row>
    <row r="42" spans="1:16">
      <c r="O42">
        <v>6</v>
      </c>
      <c r="P42" t="s">
        <v>438</v>
      </c>
    </row>
    <row r="43" spans="1:16">
      <c r="A43" s="344" t="s">
        <v>440</v>
      </c>
      <c r="B43" s="344"/>
      <c r="C43" s="344"/>
      <c r="O43">
        <v>6</v>
      </c>
      <c r="P43" t="s">
        <v>438</v>
      </c>
    </row>
    <row r="44" spans="1:16">
      <c r="A44" s="141" t="s">
        <v>441</v>
      </c>
      <c r="B44" s="141"/>
      <c r="C44" s="141"/>
      <c r="O44">
        <v>6</v>
      </c>
      <c r="P44" t="s">
        <v>438</v>
      </c>
    </row>
  </sheetData>
  <mergeCells count="24">
    <mergeCell ref="J28:K28"/>
    <mergeCell ref="J29:K29"/>
    <mergeCell ref="J30:K30"/>
    <mergeCell ref="J31:K31"/>
    <mergeCell ref="D34:F34"/>
    <mergeCell ref="J27:K27"/>
    <mergeCell ref="J16:K16"/>
    <mergeCell ref="J17:K17"/>
    <mergeCell ref="J18:K18"/>
    <mergeCell ref="J19:K19"/>
    <mergeCell ref="J20:K20"/>
    <mergeCell ref="J21:K21"/>
    <mergeCell ref="J22:K22"/>
    <mergeCell ref="J23:K23"/>
    <mergeCell ref="J24:K24"/>
    <mergeCell ref="J25:K25"/>
    <mergeCell ref="J26:K26"/>
    <mergeCell ref="M2:N3"/>
    <mergeCell ref="J15:K15"/>
    <mergeCell ref="D4:K4"/>
    <mergeCell ref="J5:K5"/>
    <mergeCell ref="J9:K9"/>
    <mergeCell ref="J10:K10"/>
    <mergeCell ref="J11:K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1:S41"/>
  <sheetViews>
    <sheetView topLeftCell="A4" zoomScale="120" zoomScaleNormal="120" workbookViewId="0">
      <selection activeCell="D25" sqref="D25"/>
    </sheetView>
  </sheetViews>
  <sheetFormatPr defaultColWidth="11" defaultRowHeight="15.75"/>
  <cols>
    <col min="2" max="2" width="14.625" bestFit="1" customWidth="1"/>
    <col min="4" max="4" width="32.375" customWidth="1"/>
    <col min="5" max="5" width="19.25" bestFit="1" customWidth="1"/>
    <col min="7" max="7" width="15.5" bestFit="1" customWidth="1"/>
    <col min="8" max="8" width="17.625" customWidth="1"/>
    <col min="12" max="12" width="23" customWidth="1"/>
    <col min="14" max="14" width="74.625" bestFit="1" customWidth="1"/>
  </cols>
  <sheetData>
    <row r="1" spans="2:19" ht="33.75">
      <c r="B1" t="s">
        <v>533</v>
      </c>
      <c r="C1" t="s">
        <v>602</v>
      </c>
      <c r="D1" s="480" t="s">
        <v>593</v>
      </c>
      <c r="E1" s="145" t="s">
        <v>185</v>
      </c>
      <c r="F1" s="145" t="s">
        <v>186</v>
      </c>
      <c r="G1" s="145" t="s">
        <v>187</v>
      </c>
      <c r="H1" s="145" t="s">
        <v>188</v>
      </c>
      <c r="I1" s="145" t="s">
        <v>189</v>
      </c>
      <c r="J1" t="s">
        <v>186</v>
      </c>
      <c r="K1" t="s">
        <v>188</v>
      </c>
      <c r="L1" s="500" t="s">
        <v>190</v>
      </c>
      <c r="M1" s="501"/>
      <c r="N1" t="s">
        <v>601</v>
      </c>
      <c r="O1" t="s">
        <v>609</v>
      </c>
      <c r="Q1" t="s">
        <v>547</v>
      </c>
      <c r="R1" t="s">
        <v>548</v>
      </c>
      <c r="S1" t="s">
        <v>549</v>
      </c>
    </row>
    <row r="2" spans="2:19" ht="16.5" thickBot="1">
      <c r="D2" s="144" t="s">
        <v>184</v>
      </c>
      <c r="E2" s="145" t="s">
        <v>185</v>
      </c>
      <c r="F2" s="145" t="s">
        <v>186</v>
      </c>
      <c r="G2" s="145" t="s">
        <v>187</v>
      </c>
      <c r="H2" s="145" t="s">
        <v>188</v>
      </c>
      <c r="I2" s="145" t="s">
        <v>189</v>
      </c>
      <c r="J2">
        <v>550</v>
      </c>
      <c r="L2" s="500" t="s">
        <v>190</v>
      </c>
      <c r="M2" s="501"/>
      <c r="N2" t="s">
        <v>441</v>
      </c>
      <c r="Q2">
        <v>7</v>
      </c>
      <c r="R2" t="s">
        <v>230</v>
      </c>
    </row>
    <row r="3" spans="2:19" ht="16.5" thickBot="1">
      <c r="D3" s="146"/>
      <c r="E3" s="175">
        <v>3</v>
      </c>
      <c r="F3">
        <v>550</v>
      </c>
      <c r="G3">
        <v>2.5</v>
      </c>
      <c r="H3">
        <v>1375</v>
      </c>
      <c r="I3">
        <v>1375</v>
      </c>
      <c r="J3">
        <v>550</v>
      </c>
      <c r="K3">
        <v>1375</v>
      </c>
      <c r="L3" t="s">
        <v>191</v>
      </c>
      <c r="M3" s="424">
        <v>1200</v>
      </c>
      <c r="N3" t="s">
        <v>441</v>
      </c>
      <c r="Q3">
        <v>7</v>
      </c>
      <c r="R3" t="s">
        <v>230</v>
      </c>
    </row>
    <row r="4" spans="2:19" ht="16.5" thickBot="1">
      <c r="D4" s="146"/>
      <c r="J4">
        <v>550</v>
      </c>
      <c r="K4">
        <v>1375</v>
      </c>
      <c r="L4" t="s">
        <v>192</v>
      </c>
      <c r="M4" s="424">
        <v>0.55000000000000004</v>
      </c>
      <c r="N4" t="s">
        <v>441</v>
      </c>
      <c r="O4" s="87"/>
      <c r="Q4">
        <v>7</v>
      </c>
      <c r="R4" t="s">
        <v>230</v>
      </c>
    </row>
    <row r="5" spans="2:19" ht="16.5" thickBot="1">
      <c r="D5" s="146"/>
      <c r="J5">
        <v>550</v>
      </c>
      <c r="K5">
        <v>1375</v>
      </c>
      <c r="L5" t="s">
        <v>193</v>
      </c>
      <c r="M5" s="424">
        <v>660</v>
      </c>
      <c r="N5" t="s">
        <v>441</v>
      </c>
      <c r="O5" s="459"/>
      <c r="P5" s="141" t="s">
        <v>194</v>
      </c>
      <c r="Q5">
        <v>7</v>
      </c>
      <c r="R5" t="s">
        <v>230</v>
      </c>
    </row>
    <row r="6" spans="2:19">
      <c r="D6" s="147" t="s">
        <v>195</v>
      </c>
      <c r="E6" s="148" t="s">
        <v>26</v>
      </c>
      <c r="F6" s="148" t="s">
        <v>196</v>
      </c>
      <c r="G6" s="148" t="s">
        <v>197</v>
      </c>
      <c r="H6" s="148" t="s">
        <v>198</v>
      </c>
      <c r="I6" s="149" t="s">
        <v>189</v>
      </c>
      <c r="J6">
        <v>550</v>
      </c>
      <c r="K6">
        <v>1375</v>
      </c>
      <c r="L6" s="502" t="s">
        <v>199</v>
      </c>
      <c r="M6" s="503"/>
      <c r="N6" t="s">
        <v>441</v>
      </c>
      <c r="O6">
        <v>5.65</v>
      </c>
      <c r="Q6">
        <v>7</v>
      </c>
      <c r="R6" t="s">
        <v>230</v>
      </c>
    </row>
    <row r="7" spans="2:19">
      <c r="B7" t="s">
        <v>532</v>
      </c>
      <c r="D7" s="150" t="s">
        <v>200</v>
      </c>
      <c r="E7" s="151" t="s">
        <v>201</v>
      </c>
      <c r="F7" s="152">
        <v>32</v>
      </c>
      <c r="G7" s="153">
        <v>5</v>
      </c>
      <c r="H7" s="154">
        <v>160</v>
      </c>
      <c r="I7" s="154">
        <v>160</v>
      </c>
      <c r="J7">
        <v>550</v>
      </c>
      <c r="K7">
        <v>1375</v>
      </c>
      <c r="L7" s="504"/>
      <c r="M7" s="505"/>
      <c r="N7" t="s">
        <v>441</v>
      </c>
      <c r="O7">
        <v>5.65</v>
      </c>
      <c r="Q7">
        <v>7</v>
      </c>
      <c r="R7" t="s">
        <v>230</v>
      </c>
    </row>
    <row r="8" spans="2:19">
      <c r="B8" t="s">
        <v>532</v>
      </c>
      <c r="D8" s="156" t="s">
        <v>202</v>
      </c>
      <c r="E8" s="157" t="s">
        <v>201</v>
      </c>
      <c r="F8" s="158">
        <v>0</v>
      </c>
      <c r="G8" s="159">
        <v>5</v>
      </c>
      <c r="H8" s="158">
        <v>0</v>
      </c>
      <c r="I8" s="158">
        <v>0</v>
      </c>
      <c r="J8">
        <v>550</v>
      </c>
      <c r="K8">
        <v>1375</v>
      </c>
      <c r="L8" s="506"/>
      <c r="M8" s="507"/>
      <c r="N8" t="s">
        <v>441</v>
      </c>
      <c r="O8">
        <v>5.65</v>
      </c>
      <c r="Q8">
        <v>7</v>
      </c>
      <c r="R8" t="s">
        <v>230</v>
      </c>
    </row>
    <row r="9" spans="2:19">
      <c r="B9" t="s">
        <v>532</v>
      </c>
      <c r="D9" s="150" t="s">
        <v>203</v>
      </c>
      <c r="E9" s="151" t="s">
        <v>585</v>
      </c>
      <c r="F9" s="154">
        <v>0</v>
      </c>
      <c r="G9" s="153"/>
      <c r="H9" s="154"/>
      <c r="I9" s="154"/>
      <c r="J9">
        <v>550</v>
      </c>
      <c r="K9">
        <v>1375</v>
      </c>
      <c r="L9" s="152"/>
      <c r="M9" s="155"/>
      <c r="N9" t="s">
        <v>441</v>
      </c>
      <c r="O9">
        <v>5.65</v>
      </c>
      <c r="Q9">
        <v>7</v>
      </c>
      <c r="R9" t="s">
        <v>230</v>
      </c>
    </row>
    <row r="10" spans="2:19">
      <c r="B10" t="s">
        <v>532</v>
      </c>
      <c r="D10" s="156" t="s">
        <v>202</v>
      </c>
      <c r="E10" s="157" t="s">
        <v>585</v>
      </c>
      <c r="F10" s="158">
        <v>0</v>
      </c>
      <c r="G10" s="159"/>
      <c r="H10" s="158"/>
      <c r="I10" s="158"/>
      <c r="J10">
        <v>550</v>
      </c>
      <c r="K10">
        <v>1375</v>
      </c>
      <c r="L10" s="160"/>
      <c r="M10" s="161"/>
      <c r="N10" t="s">
        <v>441</v>
      </c>
      <c r="O10">
        <v>5.65</v>
      </c>
      <c r="Q10">
        <v>7</v>
      </c>
      <c r="R10" t="s">
        <v>230</v>
      </c>
    </row>
    <row r="11" spans="2:19">
      <c r="B11" t="s">
        <v>606</v>
      </c>
      <c r="D11" s="146" t="s">
        <v>204</v>
      </c>
      <c r="F11" s="162"/>
      <c r="G11" s="163"/>
      <c r="H11" s="164"/>
      <c r="I11" s="164"/>
      <c r="J11">
        <v>550</v>
      </c>
      <c r="K11">
        <v>1375</v>
      </c>
      <c r="L11" s="165"/>
      <c r="M11" s="166"/>
      <c r="N11" t="s">
        <v>441</v>
      </c>
      <c r="O11">
        <v>5.65</v>
      </c>
      <c r="Q11">
        <v>7</v>
      </c>
      <c r="R11" t="s">
        <v>230</v>
      </c>
    </row>
    <row r="12" spans="2:19">
      <c r="B12" t="s">
        <v>221</v>
      </c>
      <c r="D12" s="146" t="s">
        <v>205</v>
      </c>
      <c r="E12" t="s">
        <v>233</v>
      </c>
      <c r="F12" s="416">
        <v>25</v>
      </c>
      <c r="G12" s="417">
        <v>1</v>
      </c>
      <c r="H12" s="420">
        <v>25</v>
      </c>
      <c r="I12" s="418">
        <v>25</v>
      </c>
      <c r="J12">
        <v>550</v>
      </c>
      <c r="K12">
        <v>1375</v>
      </c>
      <c r="L12" s="495">
        <v>3.787878787878788E-2</v>
      </c>
      <c r="M12" s="496"/>
      <c r="N12" t="s">
        <v>441</v>
      </c>
      <c r="O12">
        <v>5.65</v>
      </c>
      <c r="Q12">
        <v>7</v>
      </c>
      <c r="R12" t="s">
        <v>230</v>
      </c>
    </row>
    <row r="13" spans="2:19">
      <c r="B13" t="s">
        <v>221</v>
      </c>
      <c r="D13" s="146" t="s">
        <v>206</v>
      </c>
      <c r="E13" t="s">
        <v>207</v>
      </c>
      <c r="F13" s="418">
        <v>15</v>
      </c>
      <c r="G13" s="417">
        <v>1</v>
      </c>
      <c r="H13" s="418">
        <v>15</v>
      </c>
      <c r="I13" s="418">
        <v>15</v>
      </c>
      <c r="J13">
        <v>550</v>
      </c>
      <c r="K13">
        <v>1375</v>
      </c>
      <c r="L13" s="495">
        <v>2.2727272727272728E-2</v>
      </c>
      <c r="M13" s="496"/>
      <c r="N13" t="s">
        <v>441</v>
      </c>
      <c r="O13">
        <v>5.65</v>
      </c>
      <c r="Q13">
        <v>7</v>
      </c>
      <c r="R13" t="s">
        <v>230</v>
      </c>
    </row>
    <row r="14" spans="2:19">
      <c r="B14" t="s">
        <v>221</v>
      </c>
      <c r="D14" s="146" t="s">
        <v>208</v>
      </c>
      <c r="E14" t="s">
        <v>209</v>
      </c>
      <c r="F14" s="418" t="s">
        <v>209</v>
      </c>
      <c r="G14" s="417">
        <v>27.5</v>
      </c>
      <c r="H14" s="418">
        <v>27.5</v>
      </c>
      <c r="I14" s="421">
        <v>27.5</v>
      </c>
      <c r="J14">
        <v>550</v>
      </c>
      <c r="K14">
        <v>1375</v>
      </c>
      <c r="L14" s="495">
        <v>4.1666666666666664E-2</v>
      </c>
      <c r="M14" s="496"/>
      <c r="N14" t="s">
        <v>441</v>
      </c>
      <c r="O14">
        <v>5.65</v>
      </c>
      <c r="Q14">
        <v>7</v>
      </c>
      <c r="R14" t="s">
        <v>230</v>
      </c>
    </row>
    <row r="15" spans="2:19">
      <c r="B15" t="s">
        <v>221</v>
      </c>
      <c r="D15" s="146" t="s">
        <v>210</v>
      </c>
      <c r="E15" t="s">
        <v>207</v>
      </c>
      <c r="F15" s="418">
        <v>1.25</v>
      </c>
      <c r="G15" s="417">
        <v>1</v>
      </c>
      <c r="H15" s="418">
        <v>1.25</v>
      </c>
      <c r="I15" s="418">
        <v>1.25</v>
      </c>
      <c r="J15">
        <v>550</v>
      </c>
      <c r="K15">
        <v>1375</v>
      </c>
      <c r="L15" s="495">
        <v>1.893939393939394E-3</v>
      </c>
      <c r="M15" s="496"/>
      <c r="N15" t="s">
        <v>441</v>
      </c>
      <c r="O15">
        <v>5.65</v>
      </c>
      <c r="Q15">
        <v>7</v>
      </c>
      <c r="R15" t="s">
        <v>230</v>
      </c>
    </row>
    <row r="16" spans="2:19">
      <c r="B16" t="s">
        <v>221</v>
      </c>
      <c r="D16" s="146" t="s">
        <v>231</v>
      </c>
      <c r="E16" t="s">
        <v>207</v>
      </c>
      <c r="F16" s="432">
        <v>60</v>
      </c>
      <c r="G16" s="417">
        <v>1</v>
      </c>
      <c r="H16" s="418">
        <v>60</v>
      </c>
      <c r="I16" s="432">
        <v>60</v>
      </c>
      <c r="J16">
        <v>550</v>
      </c>
      <c r="K16">
        <v>1375</v>
      </c>
      <c r="L16" s="495">
        <v>9.0909090909090912E-2</v>
      </c>
      <c r="M16" s="496"/>
      <c r="N16" t="s">
        <v>441</v>
      </c>
      <c r="O16">
        <v>5.65</v>
      </c>
      <c r="Q16">
        <v>7</v>
      </c>
      <c r="R16" t="s">
        <v>230</v>
      </c>
    </row>
    <row r="17" spans="2:18">
      <c r="B17" t="s">
        <v>221</v>
      </c>
      <c r="D17" s="146"/>
      <c r="E17" t="s">
        <v>207</v>
      </c>
      <c r="F17" s="418">
        <v>2</v>
      </c>
      <c r="G17" s="417">
        <v>1</v>
      </c>
      <c r="H17" s="418">
        <v>2</v>
      </c>
      <c r="I17" s="418">
        <v>1</v>
      </c>
      <c r="J17">
        <v>550</v>
      </c>
      <c r="K17">
        <v>1375</v>
      </c>
      <c r="L17" s="495">
        <v>1.5151515151515152E-3</v>
      </c>
      <c r="M17" s="496"/>
      <c r="N17" t="s">
        <v>441</v>
      </c>
      <c r="O17">
        <v>5.65</v>
      </c>
      <c r="Q17">
        <v>7</v>
      </c>
      <c r="R17" t="s">
        <v>230</v>
      </c>
    </row>
    <row r="18" spans="2:18">
      <c r="B18" t="s">
        <v>221</v>
      </c>
      <c r="D18" s="146" t="s">
        <v>212</v>
      </c>
      <c r="E18" t="s">
        <v>213</v>
      </c>
      <c r="F18" s="418">
        <v>100</v>
      </c>
      <c r="G18" s="417">
        <v>1</v>
      </c>
      <c r="H18" s="420">
        <v>100</v>
      </c>
      <c r="I18" s="418">
        <v>5</v>
      </c>
      <c r="J18">
        <v>550</v>
      </c>
      <c r="K18">
        <v>1375</v>
      </c>
      <c r="L18" s="495">
        <v>7.575757575757576E-3</v>
      </c>
      <c r="M18" s="496"/>
      <c r="N18" t="s">
        <v>441</v>
      </c>
      <c r="O18">
        <v>5.65</v>
      </c>
      <c r="Q18">
        <v>7</v>
      </c>
      <c r="R18" t="s">
        <v>230</v>
      </c>
    </row>
    <row r="19" spans="2:18">
      <c r="B19" t="s">
        <v>221</v>
      </c>
      <c r="D19" s="146" t="s">
        <v>214</v>
      </c>
      <c r="E19" t="s">
        <v>215</v>
      </c>
      <c r="F19" s="418">
        <v>2.2000000000000002</v>
      </c>
      <c r="G19" s="417">
        <v>660</v>
      </c>
      <c r="H19" s="418">
        <v>1452.0000000000002</v>
      </c>
      <c r="I19" s="418">
        <v>72.600000000000009</v>
      </c>
      <c r="J19">
        <v>550</v>
      </c>
      <c r="K19">
        <v>1375</v>
      </c>
      <c r="L19" s="495">
        <v>0.11000000000000001</v>
      </c>
      <c r="M19" s="496"/>
      <c r="N19" t="s">
        <v>441</v>
      </c>
      <c r="O19">
        <v>5.65</v>
      </c>
      <c r="Q19">
        <v>7</v>
      </c>
      <c r="R19" t="s">
        <v>230</v>
      </c>
    </row>
    <row r="20" spans="2:18">
      <c r="B20" t="s">
        <v>221</v>
      </c>
      <c r="D20" s="146" t="s">
        <v>216</v>
      </c>
      <c r="E20" t="s">
        <v>207</v>
      </c>
      <c r="F20" s="418">
        <v>35</v>
      </c>
      <c r="G20" s="417">
        <v>1</v>
      </c>
      <c r="H20" s="418">
        <v>35</v>
      </c>
      <c r="I20" s="418">
        <v>1.75</v>
      </c>
      <c r="J20">
        <v>550</v>
      </c>
      <c r="K20">
        <v>1375</v>
      </c>
      <c r="L20" s="495">
        <v>2.6515151515151517E-3</v>
      </c>
      <c r="M20" s="496"/>
      <c r="N20" t="s">
        <v>441</v>
      </c>
      <c r="O20">
        <v>5.65</v>
      </c>
      <c r="Q20">
        <v>7</v>
      </c>
      <c r="R20" t="s">
        <v>230</v>
      </c>
    </row>
    <row r="21" spans="2:18">
      <c r="B21" t="s">
        <v>221</v>
      </c>
      <c r="D21" s="146" t="s">
        <v>217</v>
      </c>
      <c r="E21" t="s">
        <v>218</v>
      </c>
      <c r="F21" s="418">
        <v>0.2</v>
      </c>
      <c r="G21" s="417">
        <v>2400</v>
      </c>
      <c r="H21" s="418">
        <v>480</v>
      </c>
      <c r="I21" s="418">
        <v>24</v>
      </c>
      <c r="J21">
        <v>550</v>
      </c>
      <c r="K21">
        <v>1375</v>
      </c>
      <c r="L21" s="495">
        <v>3.6363636363636362E-2</v>
      </c>
      <c r="M21" s="496"/>
      <c r="N21" t="s">
        <v>441</v>
      </c>
      <c r="O21">
        <v>5.65</v>
      </c>
      <c r="Q21">
        <v>7</v>
      </c>
      <c r="R21" t="s">
        <v>230</v>
      </c>
    </row>
    <row r="22" spans="2:18">
      <c r="B22" t="s">
        <v>221</v>
      </c>
      <c r="D22" s="146" t="s">
        <v>219</v>
      </c>
      <c r="E22" t="s">
        <v>218</v>
      </c>
      <c r="F22" s="418">
        <v>0.57999999999999996</v>
      </c>
      <c r="G22" s="419">
        <v>6400</v>
      </c>
      <c r="H22" s="418">
        <v>3711.9999999999995</v>
      </c>
      <c r="I22" s="418">
        <v>185.40983606557376</v>
      </c>
      <c r="J22">
        <v>550</v>
      </c>
      <c r="K22">
        <v>1375</v>
      </c>
      <c r="L22" s="495">
        <v>0.28092399403874813</v>
      </c>
      <c r="M22" s="496"/>
      <c r="N22" t="s">
        <v>441</v>
      </c>
      <c r="O22">
        <v>5.65</v>
      </c>
      <c r="Q22">
        <v>7</v>
      </c>
      <c r="R22" t="s">
        <v>230</v>
      </c>
    </row>
    <row r="23" spans="2:18">
      <c r="B23" t="s">
        <v>221</v>
      </c>
      <c r="D23" s="146" t="s">
        <v>220</v>
      </c>
      <c r="E23" t="s">
        <v>218</v>
      </c>
      <c r="F23" s="418">
        <v>0.35</v>
      </c>
      <c r="G23" s="417">
        <v>780</v>
      </c>
      <c r="H23" s="418">
        <v>273</v>
      </c>
      <c r="I23" s="418">
        <v>13.65</v>
      </c>
      <c r="J23">
        <v>550</v>
      </c>
      <c r="K23">
        <v>1375</v>
      </c>
      <c r="L23" s="495">
        <v>2.0681818181818183E-2</v>
      </c>
      <c r="M23" s="496"/>
      <c r="N23" t="s">
        <v>441</v>
      </c>
      <c r="O23">
        <v>5.65</v>
      </c>
      <c r="Q23">
        <v>7</v>
      </c>
      <c r="R23" t="s">
        <v>230</v>
      </c>
    </row>
    <row r="24" spans="2:18">
      <c r="B24" t="s">
        <v>221</v>
      </c>
      <c r="D24" s="169" t="s">
        <v>221</v>
      </c>
      <c r="E24" s="170"/>
      <c r="F24" s="170"/>
      <c r="G24" s="170"/>
      <c r="H24" s="418">
        <v>6342.75</v>
      </c>
      <c r="I24" s="418">
        <v>592.15983606557381</v>
      </c>
      <c r="J24">
        <v>550</v>
      </c>
      <c r="K24">
        <v>1375</v>
      </c>
      <c r="L24" s="495">
        <v>0.89721187282662695</v>
      </c>
      <c r="M24" s="496"/>
      <c r="N24" t="s">
        <v>441</v>
      </c>
      <c r="O24">
        <v>5.65</v>
      </c>
      <c r="Q24">
        <v>7</v>
      </c>
      <c r="R24" t="s">
        <v>230</v>
      </c>
    </row>
    <row r="25" spans="2:18">
      <c r="D25" s="171" t="s">
        <v>222</v>
      </c>
      <c r="H25" s="418"/>
      <c r="I25" s="422"/>
      <c r="J25">
        <v>550</v>
      </c>
      <c r="K25">
        <v>1375</v>
      </c>
      <c r="L25" s="495">
        <v>0</v>
      </c>
      <c r="M25" s="496"/>
      <c r="N25" t="s">
        <v>441</v>
      </c>
      <c r="O25">
        <v>5.65</v>
      </c>
      <c r="Q25">
        <v>7</v>
      </c>
      <c r="R25" t="s">
        <v>230</v>
      </c>
    </row>
    <row r="26" spans="2:18">
      <c r="B26" t="s">
        <v>223</v>
      </c>
      <c r="D26" s="146" t="s">
        <v>223</v>
      </c>
      <c r="H26" s="418">
        <v>1200</v>
      </c>
      <c r="I26" s="418">
        <v>60</v>
      </c>
      <c r="J26">
        <v>550</v>
      </c>
      <c r="K26">
        <v>1375</v>
      </c>
      <c r="L26" s="495">
        <v>9.0909090909090912E-2</v>
      </c>
      <c r="M26" s="496"/>
      <c r="N26" t="s">
        <v>441</v>
      </c>
      <c r="O26">
        <v>5.65</v>
      </c>
      <c r="Q26">
        <v>7</v>
      </c>
      <c r="R26" t="s">
        <v>230</v>
      </c>
    </row>
    <row r="27" spans="2:18">
      <c r="B27" t="s">
        <v>224</v>
      </c>
      <c r="D27" s="146" t="s">
        <v>224</v>
      </c>
      <c r="H27" s="418">
        <v>440</v>
      </c>
      <c r="I27" s="418">
        <v>22</v>
      </c>
      <c r="J27">
        <v>550</v>
      </c>
      <c r="K27">
        <v>1375</v>
      </c>
      <c r="L27" s="495">
        <v>3.3333333333333333E-2</v>
      </c>
      <c r="M27" s="496"/>
      <c r="N27" t="s">
        <v>441</v>
      </c>
      <c r="O27">
        <v>5.65</v>
      </c>
      <c r="Q27">
        <v>7</v>
      </c>
      <c r="R27" t="s">
        <v>230</v>
      </c>
    </row>
    <row r="28" spans="2:18">
      <c r="D28" s="171" t="s">
        <v>225</v>
      </c>
      <c r="H28" s="423">
        <v>1640</v>
      </c>
      <c r="I28" s="423">
        <v>82</v>
      </c>
      <c r="J28">
        <v>550</v>
      </c>
      <c r="K28">
        <v>1375</v>
      </c>
      <c r="L28" s="495">
        <v>0.12424242424242424</v>
      </c>
      <c r="M28" s="496"/>
      <c r="N28" t="s">
        <v>441</v>
      </c>
      <c r="O28">
        <v>5.65</v>
      </c>
      <c r="Q28">
        <v>7</v>
      </c>
      <c r="R28" t="s">
        <v>230</v>
      </c>
    </row>
    <row r="29" spans="2:18" ht="16.5" thickBot="1">
      <c r="D29" s="428" t="s">
        <v>226</v>
      </c>
      <c r="E29" s="429"/>
      <c r="F29" s="429"/>
      <c r="G29" s="429"/>
      <c r="H29" s="430">
        <v>9357.75</v>
      </c>
      <c r="I29" s="425">
        <v>3</v>
      </c>
      <c r="J29">
        <v>550</v>
      </c>
      <c r="K29">
        <v>1375</v>
      </c>
      <c r="L29" s="504">
        <v>3.1047876304023849</v>
      </c>
      <c r="M29" s="505"/>
      <c r="N29" t="s">
        <v>227</v>
      </c>
      <c r="O29">
        <v>5.65</v>
      </c>
      <c r="Q29">
        <v>7</v>
      </c>
      <c r="R29" t="s">
        <v>230</v>
      </c>
    </row>
    <row r="30" spans="2:18" ht="16.5" thickBot="1">
      <c r="D30" s="151"/>
      <c r="E30" s="151"/>
      <c r="F30" s="151"/>
      <c r="G30" s="151" t="s">
        <v>228</v>
      </c>
      <c r="H30" s="430">
        <v>3729.0000000000005</v>
      </c>
      <c r="I30" s="426">
        <v>3729</v>
      </c>
      <c r="J30">
        <v>550</v>
      </c>
      <c r="K30">
        <v>1375</v>
      </c>
      <c r="L30" s="167"/>
      <c r="M30" s="167"/>
      <c r="O30">
        <v>5.65</v>
      </c>
      <c r="Q30">
        <v>7</v>
      </c>
      <c r="R30" t="s">
        <v>230</v>
      </c>
    </row>
    <row r="31" spans="2:18" ht="16.5" thickBot="1">
      <c r="D31" s="151"/>
      <c r="E31" s="151"/>
      <c r="F31" s="151"/>
      <c r="G31" s="151" t="s">
        <v>229</v>
      </c>
      <c r="H31" s="431">
        <v>-5628.75</v>
      </c>
      <c r="I31" s="427">
        <v>1679.8401639344299</v>
      </c>
      <c r="J31">
        <v>550</v>
      </c>
      <c r="K31">
        <v>1375</v>
      </c>
      <c r="L31" s="167"/>
      <c r="M31" s="167"/>
      <c r="O31" t="s">
        <v>227</v>
      </c>
      <c r="Q31">
        <v>7</v>
      </c>
      <c r="R31" t="s">
        <v>230</v>
      </c>
    </row>
    <row r="32" spans="2:18">
      <c r="D32" s="508" t="s">
        <v>586</v>
      </c>
      <c r="E32" s="508"/>
      <c r="F32" s="508"/>
      <c r="J32">
        <v>550</v>
      </c>
      <c r="K32">
        <v>1375</v>
      </c>
      <c r="Q32">
        <v>7</v>
      </c>
      <c r="R32" t="s">
        <v>230</v>
      </c>
    </row>
    <row r="33" spans="1:18">
      <c r="D33" s="173" t="s">
        <v>587</v>
      </c>
      <c r="E33" s="173"/>
      <c r="F33" s="173"/>
      <c r="I33">
        <f>H28/I28</f>
        <v>20</v>
      </c>
      <c r="J33">
        <v>550</v>
      </c>
      <c r="Q33">
        <v>7</v>
      </c>
      <c r="R33" t="s">
        <v>230</v>
      </c>
    </row>
    <row r="34" spans="1:18" ht="15" customHeight="1"/>
    <row r="40" spans="1:18">
      <c r="A40" s="344"/>
      <c r="B40" s="344"/>
      <c r="C40" s="344"/>
    </row>
    <row r="41" spans="1:18">
      <c r="A41" s="141"/>
      <c r="B41" s="141"/>
      <c r="C41" s="141"/>
      <c r="G41" t="s">
        <v>608</v>
      </c>
    </row>
  </sheetData>
  <mergeCells count="24">
    <mergeCell ref="L27:M27"/>
    <mergeCell ref="L28:M28"/>
    <mergeCell ref="L29:M29"/>
    <mergeCell ref="D32:F32"/>
    <mergeCell ref="L19:M19"/>
    <mergeCell ref="L20:M20"/>
    <mergeCell ref="L21:M21"/>
    <mergeCell ref="L22:M22"/>
    <mergeCell ref="L23:M23"/>
    <mergeCell ref="L24:M24"/>
    <mergeCell ref="L1:M1"/>
    <mergeCell ref="L12:M12"/>
    <mergeCell ref="L25:M25"/>
    <mergeCell ref="L26:M26"/>
    <mergeCell ref="L14:M14"/>
    <mergeCell ref="L15:M15"/>
    <mergeCell ref="L17:M17"/>
    <mergeCell ref="L18:M18"/>
    <mergeCell ref="L13:M13"/>
    <mergeCell ref="L16:M16"/>
    <mergeCell ref="L2:M2"/>
    <mergeCell ref="L6:M6"/>
    <mergeCell ref="L7:M7"/>
    <mergeCell ref="L8:M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1:AG51"/>
  <sheetViews>
    <sheetView tabSelected="1" topLeftCell="D1" workbookViewId="0">
      <selection activeCell="Q26" sqref="Q26"/>
    </sheetView>
  </sheetViews>
  <sheetFormatPr defaultColWidth="11" defaultRowHeight="15.75"/>
  <cols>
    <col min="3" max="3" width="14.625" bestFit="1" customWidth="1"/>
    <col min="4" max="6" width="14.625" customWidth="1"/>
    <col min="7" max="7" width="40.5" bestFit="1" customWidth="1"/>
  </cols>
  <sheetData>
    <row r="1" spans="1:33">
      <c r="C1" t="s">
        <v>533</v>
      </c>
      <c r="D1" t="s">
        <v>602</v>
      </c>
      <c r="E1" t="s">
        <v>399</v>
      </c>
      <c r="F1" t="s">
        <v>603</v>
      </c>
      <c r="G1" t="s">
        <v>593</v>
      </c>
      <c r="H1" t="s">
        <v>244</v>
      </c>
      <c r="I1" t="s">
        <v>245</v>
      </c>
      <c r="J1" t="s">
        <v>594</v>
      </c>
      <c r="K1" t="s">
        <v>246</v>
      </c>
      <c r="L1" t="s">
        <v>247</v>
      </c>
      <c r="M1" t="s">
        <v>248</v>
      </c>
      <c r="N1" t="s">
        <v>591</v>
      </c>
      <c r="Q1" t="s">
        <v>601</v>
      </c>
      <c r="R1" t="s">
        <v>605</v>
      </c>
    </row>
    <row r="2" spans="1:33" ht="16.5" thickBot="1">
      <c r="S2" s="486" t="s">
        <v>524</v>
      </c>
      <c r="T2" s="486"/>
    </row>
    <row r="3" spans="1:33" ht="16.5" thickBot="1">
      <c r="G3" s="177" t="s">
        <v>235</v>
      </c>
      <c r="S3" s="487"/>
      <c r="T3" s="487"/>
    </row>
    <row r="4" spans="1:33" ht="24" thickBot="1">
      <c r="B4" s="178" t="s">
        <v>236</v>
      </c>
      <c r="G4" s="179">
        <v>10</v>
      </c>
    </row>
    <row r="5" spans="1:33" ht="16.5" thickBot="1">
      <c r="B5" s="180" t="s">
        <v>237</v>
      </c>
      <c r="G5" s="179">
        <v>0.08</v>
      </c>
    </row>
    <row r="6" spans="1:33">
      <c r="G6" s="481" t="s">
        <v>238</v>
      </c>
      <c r="L6" t="s">
        <v>239</v>
      </c>
      <c r="N6" s="181">
        <f>((G5*(1+G5)^G4)/((1+G5)^G4-1))</f>
        <v>0.14902948869707539</v>
      </c>
      <c r="O6" t="s">
        <v>240</v>
      </c>
    </row>
    <row r="7" spans="1:33">
      <c r="G7" t="s">
        <v>241</v>
      </c>
      <c r="L7" s="182"/>
      <c r="M7" s="172"/>
      <c r="N7" t="s">
        <v>242</v>
      </c>
    </row>
    <row r="8" spans="1:33" ht="47.25">
      <c r="G8" s="183" t="s">
        <v>243</v>
      </c>
      <c r="H8" s="184" t="s">
        <v>244</v>
      </c>
      <c r="I8" s="185" t="s">
        <v>245</v>
      </c>
      <c r="J8" s="185" t="s">
        <v>594</v>
      </c>
      <c r="K8" s="186" t="s">
        <v>246</v>
      </c>
      <c r="L8" s="185" t="s">
        <v>247</v>
      </c>
      <c r="M8" s="187" t="s">
        <v>248</v>
      </c>
      <c r="N8" s="186" t="s">
        <v>249</v>
      </c>
    </row>
    <row r="9" spans="1:33">
      <c r="C9" t="s">
        <v>596</v>
      </c>
      <c r="D9">
        <v>0.08</v>
      </c>
      <c r="E9">
        <v>0.14902948869707539</v>
      </c>
      <c r="F9">
        <v>10</v>
      </c>
      <c r="G9" s="157" t="s">
        <v>250</v>
      </c>
      <c r="H9" s="433">
        <v>0</v>
      </c>
      <c r="I9" s="435">
        <v>1</v>
      </c>
      <c r="J9" s="435" t="s">
        <v>241</v>
      </c>
      <c r="K9" s="436">
        <f>I9*H9</f>
        <v>0</v>
      </c>
      <c r="L9" s="437">
        <v>0</v>
      </c>
      <c r="M9" s="436">
        <f>K9/(1+$G$5)^L9</f>
        <v>0</v>
      </c>
      <c r="N9" s="436">
        <f>M9*E9</f>
        <v>0</v>
      </c>
      <c r="Q9" t="s">
        <v>428</v>
      </c>
      <c r="R9" t="s">
        <v>273</v>
      </c>
      <c r="Y9" s="172"/>
    </row>
    <row r="10" spans="1:33">
      <c r="C10" t="s">
        <v>596</v>
      </c>
      <c r="D10">
        <v>0.08</v>
      </c>
      <c r="E10">
        <v>0.14902948869707539</v>
      </c>
      <c r="F10">
        <v>10</v>
      </c>
      <c r="G10" s="157" t="s">
        <v>251</v>
      </c>
      <c r="H10" s="433">
        <v>17.399999999999999</v>
      </c>
      <c r="I10" s="435">
        <v>0</v>
      </c>
      <c r="J10" s="435" t="s">
        <v>241</v>
      </c>
      <c r="K10" s="436">
        <f t="shared" ref="K10:K25" si="0">I10*H10</f>
        <v>0</v>
      </c>
      <c r="L10" s="437">
        <v>0</v>
      </c>
      <c r="M10" s="436">
        <f t="shared" ref="M10:M18" si="1">K10/(1+$G$5)^L10</f>
        <v>0</v>
      </c>
      <c r="N10" s="436">
        <f t="shared" ref="N10:N25" si="2">M10*$N$6</f>
        <v>0</v>
      </c>
      <c r="Q10" t="s">
        <v>428</v>
      </c>
      <c r="R10" t="s">
        <v>274</v>
      </c>
    </row>
    <row r="11" spans="1:33">
      <c r="C11" t="s">
        <v>596</v>
      </c>
      <c r="D11">
        <v>0.08</v>
      </c>
      <c r="E11">
        <v>0.14902948869707539</v>
      </c>
      <c r="F11">
        <v>10</v>
      </c>
      <c r="G11" s="157" t="s">
        <v>252</v>
      </c>
      <c r="H11" s="433">
        <v>6</v>
      </c>
      <c r="I11" s="435">
        <v>1</v>
      </c>
      <c r="J11" s="435" t="s">
        <v>241</v>
      </c>
      <c r="K11" s="436">
        <f>I11*H11</f>
        <v>6</v>
      </c>
      <c r="L11" s="437">
        <v>0</v>
      </c>
      <c r="M11" s="436">
        <f t="shared" si="1"/>
        <v>6</v>
      </c>
      <c r="N11" s="436">
        <f t="shared" si="2"/>
        <v>0.89417693218245231</v>
      </c>
      <c r="Q11" t="s">
        <v>428</v>
      </c>
      <c r="R11" s="509" t="s">
        <v>275</v>
      </c>
      <c r="S11" s="509"/>
      <c r="T11" s="509"/>
      <c r="U11" s="509"/>
      <c r="V11" s="509"/>
      <c r="W11" s="509"/>
      <c r="X11" s="509"/>
      <c r="Y11" s="509"/>
      <c r="Z11" s="509"/>
      <c r="AA11" s="509"/>
      <c r="AB11" s="509"/>
      <c r="AC11" s="509"/>
      <c r="AD11" s="509"/>
    </row>
    <row r="12" spans="1:33">
      <c r="C12" t="s">
        <v>596</v>
      </c>
      <c r="D12">
        <v>0.08</v>
      </c>
      <c r="E12">
        <v>0.14902948869707539</v>
      </c>
      <c r="F12">
        <v>10</v>
      </c>
      <c r="G12" s="157" t="s">
        <v>253</v>
      </c>
      <c r="H12" s="433">
        <v>15</v>
      </c>
      <c r="I12" s="435">
        <v>1</v>
      </c>
      <c r="J12" s="435" t="s">
        <v>241</v>
      </c>
      <c r="K12" s="436">
        <f>I12*H12</f>
        <v>15</v>
      </c>
      <c r="L12" s="437">
        <v>0</v>
      </c>
      <c r="M12" s="436">
        <f t="shared" si="1"/>
        <v>15</v>
      </c>
      <c r="N12" s="436">
        <f t="shared" si="2"/>
        <v>2.2354423304561308</v>
      </c>
      <c r="Q12" t="s">
        <v>428</v>
      </c>
      <c r="R12" s="509"/>
      <c r="S12" s="509"/>
      <c r="T12" s="509"/>
      <c r="U12" s="509"/>
      <c r="V12" s="509"/>
      <c r="W12" s="509"/>
      <c r="X12" s="509"/>
      <c r="Y12" s="509"/>
      <c r="Z12" s="509"/>
      <c r="AA12" s="509"/>
      <c r="AB12" s="509"/>
      <c r="AC12" s="509"/>
      <c r="AD12" s="509"/>
    </row>
    <row r="13" spans="1:33">
      <c r="C13" t="s">
        <v>596</v>
      </c>
      <c r="D13">
        <v>0.08</v>
      </c>
      <c r="E13">
        <v>0.14902948869707539</v>
      </c>
      <c r="F13">
        <v>10</v>
      </c>
      <c r="G13" s="157" t="s">
        <v>254</v>
      </c>
      <c r="H13" s="433">
        <v>7</v>
      </c>
      <c r="I13" s="435">
        <v>1</v>
      </c>
      <c r="J13" s="435" t="s">
        <v>241</v>
      </c>
      <c r="K13" s="436">
        <f t="shared" si="0"/>
        <v>7</v>
      </c>
      <c r="L13" s="437">
        <v>0</v>
      </c>
      <c r="M13" s="436">
        <f t="shared" si="1"/>
        <v>7</v>
      </c>
      <c r="N13" s="436">
        <f t="shared" si="2"/>
        <v>1.0432064208795278</v>
      </c>
      <c r="Q13" t="s">
        <v>428</v>
      </c>
      <c r="R13" t="s">
        <v>364</v>
      </c>
    </row>
    <row r="14" spans="1:33">
      <c r="C14" t="s">
        <v>596</v>
      </c>
      <c r="D14">
        <v>0.08</v>
      </c>
      <c r="E14">
        <v>0.14902948869707539</v>
      </c>
      <c r="F14">
        <v>10</v>
      </c>
      <c r="G14" s="157" t="s">
        <v>255</v>
      </c>
      <c r="H14" s="433">
        <v>25</v>
      </c>
      <c r="I14" s="435">
        <v>1</v>
      </c>
      <c r="J14" s="435" t="s">
        <v>241</v>
      </c>
      <c r="K14" s="436">
        <f t="shared" si="0"/>
        <v>25</v>
      </c>
      <c r="L14" s="437">
        <v>0</v>
      </c>
      <c r="M14" s="436">
        <f t="shared" si="1"/>
        <v>25</v>
      </c>
      <c r="N14" s="436">
        <f t="shared" si="2"/>
        <v>3.7257372174268846</v>
      </c>
      <c r="Q14" t="s">
        <v>428</v>
      </c>
      <c r="R14" s="509" t="s">
        <v>276</v>
      </c>
      <c r="S14" s="509"/>
      <c r="T14" s="509"/>
      <c r="U14" s="509"/>
      <c r="V14" s="509"/>
      <c r="W14" s="509"/>
      <c r="X14" s="509"/>
      <c r="Y14" s="509"/>
      <c r="Z14" s="509"/>
      <c r="AA14" s="509"/>
      <c r="AB14" s="509"/>
      <c r="AC14" s="509"/>
      <c r="AD14" s="509"/>
      <c r="AE14" s="509"/>
      <c r="AF14" s="509"/>
      <c r="AG14" s="509"/>
    </row>
    <row r="15" spans="1:33">
      <c r="C15" t="s">
        <v>596</v>
      </c>
      <c r="D15">
        <v>0.08</v>
      </c>
      <c r="E15">
        <v>0.14902948869707539</v>
      </c>
      <c r="F15">
        <v>10</v>
      </c>
      <c r="G15" s="157" t="s">
        <v>256</v>
      </c>
      <c r="H15" s="433">
        <v>162</v>
      </c>
      <c r="I15" s="435">
        <v>1</v>
      </c>
      <c r="J15" s="435" t="s">
        <v>241</v>
      </c>
      <c r="K15" s="436">
        <f t="shared" si="0"/>
        <v>162</v>
      </c>
      <c r="L15" s="437">
        <v>0</v>
      </c>
      <c r="M15" s="436">
        <f t="shared" si="1"/>
        <v>162</v>
      </c>
      <c r="N15" s="436">
        <f t="shared" si="2"/>
        <v>24.142777168926212</v>
      </c>
      <c r="Q15" t="s">
        <v>428</v>
      </c>
      <c r="R15" s="509"/>
      <c r="S15" s="509"/>
      <c r="T15" s="509"/>
      <c r="U15" s="509"/>
      <c r="V15" s="509"/>
      <c r="W15" s="509"/>
      <c r="X15" s="509"/>
      <c r="Y15" s="509"/>
      <c r="Z15" s="509"/>
      <c r="AA15" s="509"/>
      <c r="AB15" s="509"/>
      <c r="AC15" s="509"/>
      <c r="AD15" s="509"/>
      <c r="AE15" s="509"/>
      <c r="AF15" s="509"/>
      <c r="AG15" s="509"/>
    </row>
    <row r="16" spans="1:33">
      <c r="A16" t="s">
        <v>257</v>
      </c>
      <c r="C16" t="s">
        <v>596</v>
      </c>
      <c r="D16">
        <v>0.08</v>
      </c>
      <c r="E16">
        <v>0.14902948869707539</v>
      </c>
      <c r="F16">
        <v>10</v>
      </c>
      <c r="G16" s="157" t="s">
        <v>258</v>
      </c>
      <c r="H16" s="433">
        <v>25</v>
      </c>
      <c r="I16" s="435">
        <v>1</v>
      </c>
      <c r="J16" s="435" t="s">
        <v>241</v>
      </c>
      <c r="K16" s="436">
        <f t="shared" si="0"/>
        <v>25</v>
      </c>
      <c r="L16" s="437">
        <v>0</v>
      </c>
      <c r="M16" s="436">
        <f t="shared" si="1"/>
        <v>25</v>
      </c>
      <c r="N16" s="436">
        <f t="shared" si="2"/>
        <v>3.7257372174268846</v>
      </c>
      <c r="Q16" t="s">
        <v>428</v>
      </c>
      <c r="R16" s="509" t="s">
        <v>277</v>
      </c>
      <c r="S16" s="509"/>
      <c r="T16" s="509"/>
      <c r="U16" s="509"/>
      <c r="V16" s="509"/>
      <c r="W16" s="509"/>
      <c r="X16" s="509"/>
      <c r="Y16" s="509"/>
      <c r="Z16" s="509"/>
      <c r="AA16" s="509"/>
      <c r="AB16" s="509"/>
      <c r="AC16" s="509"/>
      <c r="AD16" s="509"/>
    </row>
    <row r="17" spans="1:30">
      <c r="A17" s="188">
        <v>14</v>
      </c>
      <c r="B17" s="181" t="s">
        <v>174</v>
      </c>
      <c r="C17" t="s">
        <v>597</v>
      </c>
      <c r="D17">
        <v>0.08</v>
      </c>
      <c r="E17">
        <v>0.14902948869707539</v>
      </c>
      <c r="F17">
        <v>10</v>
      </c>
      <c r="G17" s="157" t="s">
        <v>259</v>
      </c>
      <c r="H17" s="433">
        <f>A17*3</f>
        <v>42</v>
      </c>
      <c r="I17" s="435">
        <v>1</v>
      </c>
      <c r="J17" s="435" t="s">
        <v>241</v>
      </c>
      <c r="K17" s="436">
        <f t="shared" si="0"/>
        <v>42</v>
      </c>
      <c r="L17" s="437">
        <v>1</v>
      </c>
      <c r="M17" s="436">
        <f t="shared" si="1"/>
        <v>38.888888888888886</v>
      </c>
      <c r="N17" s="436">
        <f t="shared" si="2"/>
        <v>5.7955912271084866</v>
      </c>
      <c r="Q17" t="s">
        <v>428</v>
      </c>
      <c r="R17" s="509"/>
      <c r="S17" s="509"/>
      <c r="T17" s="509"/>
      <c r="U17" s="509"/>
      <c r="V17" s="509"/>
      <c r="W17" s="509"/>
      <c r="X17" s="509"/>
      <c r="Y17" s="509"/>
      <c r="Z17" s="509"/>
      <c r="AA17" s="509"/>
      <c r="AB17" s="509"/>
      <c r="AC17" s="509"/>
      <c r="AD17" s="509"/>
    </row>
    <row r="18" spans="1:30">
      <c r="A18" s="188">
        <v>8</v>
      </c>
      <c r="B18" s="181" t="s">
        <v>174</v>
      </c>
      <c r="C18" t="s">
        <v>597</v>
      </c>
      <c r="D18">
        <v>0.08</v>
      </c>
      <c r="E18">
        <v>0.14902948869707539</v>
      </c>
      <c r="F18">
        <v>10</v>
      </c>
      <c r="G18" s="157" t="s">
        <v>260</v>
      </c>
      <c r="H18" s="433">
        <f>A17+A18+A19+A20</f>
        <v>43</v>
      </c>
      <c r="I18" s="435">
        <v>1</v>
      </c>
      <c r="J18" s="435" t="s">
        <v>241</v>
      </c>
      <c r="K18" s="436">
        <f t="shared" si="0"/>
        <v>43</v>
      </c>
      <c r="L18" s="437">
        <v>2</v>
      </c>
      <c r="M18" s="436">
        <f t="shared" si="1"/>
        <v>36.865569272976678</v>
      </c>
      <c r="N18" s="436">
        <f t="shared" si="2"/>
        <v>5.4940569392783276</v>
      </c>
      <c r="Q18" t="s">
        <v>428</v>
      </c>
      <c r="R18" s="509" t="s">
        <v>278</v>
      </c>
      <c r="S18" s="509"/>
      <c r="T18" s="509"/>
      <c r="U18" s="509"/>
      <c r="V18" s="509"/>
      <c r="W18" s="509"/>
      <c r="X18" s="509"/>
      <c r="Y18" s="509"/>
      <c r="Z18" s="509"/>
      <c r="AA18" s="509"/>
      <c r="AB18" s="509"/>
      <c r="AC18" s="509"/>
      <c r="AD18" s="509"/>
    </row>
    <row r="19" spans="1:30">
      <c r="A19" s="188">
        <v>16</v>
      </c>
      <c r="B19" s="181" t="s">
        <v>174</v>
      </c>
      <c r="C19" t="s">
        <v>597</v>
      </c>
      <c r="D19">
        <v>0.08</v>
      </c>
      <c r="E19">
        <v>0.14902948869707539</v>
      </c>
      <c r="F19">
        <v>10</v>
      </c>
      <c r="G19" s="190" t="s">
        <v>261</v>
      </c>
      <c r="H19" s="191"/>
      <c r="I19" s="192"/>
      <c r="J19" s="192"/>
      <c r="K19" s="193"/>
      <c r="L19" s="194"/>
      <c r="M19" s="193"/>
      <c r="N19" s="172">
        <f t="shared" si="2"/>
        <v>0</v>
      </c>
      <c r="Q19" t="s">
        <v>428</v>
      </c>
      <c r="R19" s="509"/>
      <c r="S19" s="509"/>
      <c r="T19" s="509"/>
      <c r="U19" s="509"/>
      <c r="V19" s="509"/>
      <c r="W19" s="509"/>
      <c r="X19" s="509"/>
      <c r="Y19" s="509"/>
      <c r="Z19" s="509"/>
      <c r="AA19" s="509"/>
      <c r="AB19" s="509"/>
      <c r="AC19" s="509"/>
      <c r="AD19" s="509"/>
    </row>
    <row r="20" spans="1:30">
      <c r="A20" s="188">
        <v>5</v>
      </c>
      <c r="B20" s="181" t="s">
        <v>262</v>
      </c>
      <c r="C20" t="s">
        <v>597</v>
      </c>
      <c r="D20">
        <v>0.08</v>
      </c>
      <c r="E20">
        <v>0.14902948869707539</v>
      </c>
      <c r="F20">
        <v>10</v>
      </c>
      <c r="G20" s="157" t="s">
        <v>263</v>
      </c>
      <c r="H20" s="433">
        <v>120</v>
      </c>
      <c r="I20" s="438">
        <v>0</v>
      </c>
      <c r="J20" s="438" t="s">
        <v>241</v>
      </c>
      <c r="K20" s="436">
        <f t="shared" si="0"/>
        <v>0</v>
      </c>
      <c r="L20" s="437">
        <v>3</v>
      </c>
      <c r="M20" s="436">
        <f>K20/(1+$G$5)^3</f>
        <v>0</v>
      </c>
      <c r="N20" s="436">
        <f t="shared" si="2"/>
        <v>0</v>
      </c>
      <c r="O20" s="172">
        <f t="shared" ref="O20:P20" si="3">M20/(1+$G$5)^3</f>
        <v>0</v>
      </c>
      <c r="P20" s="172">
        <f t="shared" si="3"/>
        <v>0</v>
      </c>
      <c r="Q20" t="s">
        <v>428</v>
      </c>
      <c r="R20" s="509"/>
      <c r="S20" s="509"/>
      <c r="T20" s="509"/>
      <c r="U20" s="509"/>
      <c r="V20" s="509"/>
      <c r="W20" s="509"/>
      <c r="X20" s="509"/>
      <c r="Y20" s="509"/>
      <c r="Z20" s="509"/>
      <c r="AA20" s="509"/>
      <c r="AB20" s="509"/>
      <c r="AC20" s="509"/>
      <c r="AD20" s="509"/>
    </row>
    <row r="21" spans="1:30">
      <c r="C21" t="s">
        <v>597</v>
      </c>
      <c r="D21">
        <v>0.08</v>
      </c>
      <c r="E21">
        <v>0.14902948869707539</v>
      </c>
      <c r="F21">
        <v>10</v>
      </c>
      <c r="G21" s="157" t="s">
        <v>264</v>
      </c>
      <c r="H21" s="433">
        <v>29</v>
      </c>
      <c r="I21" s="438">
        <v>0</v>
      </c>
      <c r="J21" s="438" t="s">
        <v>241</v>
      </c>
      <c r="K21" s="436">
        <f t="shared" si="0"/>
        <v>0</v>
      </c>
      <c r="L21" s="437" t="s">
        <v>265</v>
      </c>
      <c r="M21" s="439">
        <f>K21*(((1+$G$5)^$G$4-1)/(((1+$G$5)^3-1)*(1+$G$5)^$G$4))</f>
        <v>0</v>
      </c>
      <c r="N21" s="436">
        <f t="shared" si="2"/>
        <v>0</v>
      </c>
      <c r="Q21" t="s">
        <v>428</v>
      </c>
      <c r="R21" s="509"/>
      <c r="S21" s="509"/>
      <c r="T21" s="509"/>
      <c r="U21" s="509"/>
      <c r="V21" s="509"/>
      <c r="W21" s="509"/>
      <c r="X21" s="509"/>
      <c r="Y21" s="509"/>
      <c r="Z21" s="509"/>
      <c r="AA21" s="509"/>
      <c r="AB21" s="509"/>
      <c r="AC21" s="509"/>
      <c r="AD21" s="509"/>
    </row>
    <row r="22" spans="1:30">
      <c r="C22" t="s">
        <v>597</v>
      </c>
      <c r="D22">
        <v>0.08</v>
      </c>
      <c r="E22">
        <v>0.14902948869707539</v>
      </c>
      <c r="F22">
        <v>10</v>
      </c>
      <c r="G22" s="157" t="s">
        <v>266</v>
      </c>
      <c r="H22" s="434">
        <v>32</v>
      </c>
      <c r="I22" s="440">
        <v>1</v>
      </c>
      <c r="J22" s="438" t="s">
        <v>241</v>
      </c>
      <c r="K22" s="439">
        <f t="shared" si="0"/>
        <v>32</v>
      </c>
      <c r="L22" s="441" t="s">
        <v>267</v>
      </c>
      <c r="M22" s="439">
        <f>K22*(((1+$G$5)^$G$4-1)/(((1+$G$5)^3-1)*(1+$G$5)^$G$4))</f>
        <v>66.141758491290716</v>
      </c>
      <c r="N22" s="436">
        <f t="shared" si="2"/>
        <v>9.8570724494824997</v>
      </c>
      <c r="Q22" t="s">
        <v>428</v>
      </c>
      <c r="R22" s="509"/>
      <c r="S22" s="509"/>
      <c r="T22" s="509"/>
      <c r="U22" s="509"/>
      <c r="V22" s="509"/>
      <c r="W22" s="509"/>
      <c r="X22" s="509"/>
      <c r="Y22" s="509"/>
      <c r="Z22" s="509"/>
      <c r="AA22" s="509"/>
      <c r="AB22" s="509"/>
      <c r="AC22" s="509"/>
      <c r="AD22" s="509"/>
    </row>
    <row r="23" spans="1:30">
      <c r="C23" t="s">
        <v>173</v>
      </c>
      <c r="E23">
        <v>0.14902948869707539</v>
      </c>
      <c r="F23">
        <v>10</v>
      </c>
      <c r="G23" s="183" t="s">
        <v>268</v>
      </c>
      <c r="H23" s="191"/>
      <c r="I23" s="198"/>
      <c r="J23" s="198"/>
      <c r="K23" s="193"/>
      <c r="L23" s="194"/>
      <c r="M23" s="193"/>
      <c r="N23" s="172">
        <f t="shared" si="2"/>
        <v>0</v>
      </c>
      <c r="Q23" t="s">
        <v>428</v>
      </c>
      <c r="R23" t="s">
        <v>279</v>
      </c>
      <c r="S23" t="s">
        <v>280</v>
      </c>
      <c r="T23" t="s">
        <v>281</v>
      </c>
    </row>
    <row r="24" spans="1:30">
      <c r="C24" t="s">
        <v>532</v>
      </c>
      <c r="E24">
        <v>0.14902948869707539</v>
      </c>
      <c r="F24">
        <v>10</v>
      </c>
      <c r="G24" s="157" t="s">
        <v>269</v>
      </c>
      <c r="H24" s="433">
        <v>139</v>
      </c>
      <c r="I24" s="438">
        <v>1</v>
      </c>
      <c r="J24" s="438" t="s">
        <v>241</v>
      </c>
      <c r="K24" s="436">
        <f t="shared" si="0"/>
        <v>139</v>
      </c>
      <c r="L24" s="442" t="s">
        <v>173</v>
      </c>
      <c r="M24" s="436">
        <f>(H24*((((1+$G$5)^G4)-1))/(($G$5)*(1+$G$5)^G4))</f>
        <v>932.70131445286108</v>
      </c>
      <c r="N24" s="436">
        <f t="shared" si="2"/>
        <v>139.00000000000003</v>
      </c>
      <c r="Q24" t="s">
        <v>428</v>
      </c>
    </row>
    <row r="25" spans="1:30" ht="32.25" thickBot="1">
      <c r="C25" t="s">
        <v>598</v>
      </c>
      <c r="E25">
        <v>0.14902948869707539</v>
      </c>
      <c r="F25">
        <v>10</v>
      </c>
      <c r="G25" s="196" t="s">
        <v>270</v>
      </c>
      <c r="H25" s="434">
        <f>(H13+H9+H14+H15+H17+H16+H18)*0.03</f>
        <v>9.1199999999999992</v>
      </c>
      <c r="I25" s="440">
        <v>1</v>
      </c>
      <c r="J25" s="440"/>
      <c r="K25" s="439">
        <f t="shared" si="0"/>
        <v>9.1199999999999992</v>
      </c>
      <c r="L25" s="443" t="s">
        <v>173</v>
      </c>
      <c r="M25" s="436">
        <f>(H25*((((1+$G$5)^G4)-1))/(($G$5)*(1+$G$5)^G4))</f>
        <v>61.195942358345988</v>
      </c>
      <c r="N25" s="436">
        <f t="shared" si="2"/>
        <v>9.120000000000001</v>
      </c>
      <c r="O25" s="142" t="s">
        <v>449</v>
      </c>
      <c r="P25" t="s">
        <v>9</v>
      </c>
      <c r="Q25" t="s">
        <v>428</v>
      </c>
    </row>
    <row r="26" spans="1:30" ht="16.5" thickBot="1">
      <c r="E26">
        <v>0.14902948869707539</v>
      </c>
      <c r="L26" t="s">
        <v>271</v>
      </c>
      <c r="N26" s="444">
        <f>SUM(N9:N25)</f>
        <v>205.03379790316745</v>
      </c>
      <c r="O26" s="175"/>
      <c r="P26" s="240">
        <f>N26*O26</f>
        <v>0</v>
      </c>
      <c r="R26" t="s">
        <v>282</v>
      </c>
    </row>
    <row r="27" spans="1:30" ht="16.5" thickBot="1">
      <c r="E27">
        <v>0.14902948869707539</v>
      </c>
      <c r="L27" t="s">
        <v>272</v>
      </c>
      <c r="N27" s="387">
        <f>N26*2.47</f>
        <v>506.43348082082366</v>
      </c>
      <c r="O27" s="445"/>
      <c r="P27" s="240">
        <f>N27*O27</f>
        <v>0</v>
      </c>
      <c r="R27" t="s">
        <v>283</v>
      </c>
    </row>
    <row r="28" spans="1:30">
      <c r="N28" s="172"/>
    </row>
    <row r="50" spans="1:1">
      <c r="A50" s="344"/>
    </row>
    <row r="51" spans="1:1">
      <c r="A51" s="141"/>
    </row>
  </sheetData>
  <mergeCells count="5">
    <mergeCell ref="R18:AD22"/>
    <mergeCell ref="S2:T3"/>
    <mergeCell ref="R11:AD12"/>
    <mergeCell ref="R14:AG15"/>
    <mergeCell ref="R16:AD17"/>
  </mergeCells>
  <hyperlinks>
    <hyperlink ref="S2:T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A1:P3"/>
  <sheetViews>
    <sheetView workbookViewId="0">
      <selection activeCell="H9" sqref="H9"/>
    </sheetView>
  </sheetViews>
  <sheetFormatPr defaultColWidth="11" defaultRowHeight="15.75"/>
  <cols>
    <col min="3" max="3" width="15.125" customWidth="1"/>
    <col min="6" max="6" width="14.75" customWidth="1"/>
  </cols>
  <sheetData>
    <row r="1" spans="1:16" ht="32.25" thickBot="1">
      <c r="A1" t="s">
        <v>533</v>
      </c>
      <c r="B1" t="s">
        <v>593</v>
      </c>
      <c r="C1" t="s">
        <v>600</v>
      </c>
      <c r="D1" s="234" t="s">
        <v>397</v>
      </c>
      <c r="E1" s="163" t="s">
        <v>398</v>
      </c>
      <c r="F1" s="321" t="s">
        <v>591</v>
      </c>
      <c r="G1" s="142" t="s">
        <v>449</v>
      </c>
      <c r="H1" t="s">
        <v>9</v>
      </c>
      <c r="I1" t="s">
        <v>601</v>
      </c>
      <c r="J1" t="s">
        <v>548</v>
      </c>
      <c r="K1" t="s">
        <v>549</v>
      </c>
      <c r="L1" t="s">
        <v>547</v>
      </c>
      <c r="M1" t="s">
        <v>602</v>
      </c>
      <c r="N1" t="s">
        <v>399</v>
      </c>
      <c r="O1" t="s">
        <v>603</v>
      </c>
      <c r="P1" t="s">
        <v>605</v>
      </c>
    </row>
    <row r="2" spans="1:16" ht="16.5" thickBot="1">
      <c r="A2" t="s">
        <v>599</v>
      </c>
      <c r="B2" t="s">
        <v>599</v>
      </c>
      <c r="C2" t="s">
        <v>401</v>
      </c>
      <c r="D2" s="315">
        <v>3014.35</v>
      </c>
      <c r="E2" s="334">
        <v>116</v>
      </c>
      <c r="F2" s="335">
        <f>(D2*N2)+E2</f>
        <v>312.08779333423172</v>
      </c>
      <c r="G2" s="175"/>
      <c r="H2" s="240">
        <f>F2*G2</f>
        <v>0</v>
      </c>
      <c r="I2" s="141" t="s">
        <v>396</v>
      </c>
      <c r="J2" t="s">
        <v>604</v>
      </c>
      <c r="L2">
        <v>14</v>
      </c>
      <c r="M2">
        <v>0.05</v>
      </c>
      <c r="N2">
        <v>6.5051435080276582E-2</v>
      </c>
      <c r="O2">
        <v>30</v>
      </c>
      <c r="P2" t="s">
        <v>395</v>
      </c>
    </row>
    <row r="3" spans="1:16">
      <c r="C3" t="s">
        <v>401</v>
      </c>
      <c r="H3" s="172"/>
    </row>
  </sheetData>
  <hyperlinks>
    <hyperlink ref="I2" r:id="rId1" xr:uid="{FDA54A7E-F8C1-43D5-89D6-C444E164EEA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G35" sqref="G35"/>
    </sheetView>
  </sheetViews>
  <sheetFormatPr defaultColWidth="11" defaultRowHeight="15.75"/>
  <cols>
    <col min="2" max="2" width="18.125" customWidth="1"/>
  </cols>
  <sheetData>
    <row r="2" spans="2:10" ht="23.25">
      <c r="B2" s="477" t="s">
        <v>234</v>
      </c>
      <c r="I2" s="486" t="s">
        <v>524</v>
      </c>
      <c r="J2" s="486"/>
    </row>
    <row r="3" spans="2:10">
      <c r="I3" s="487"/>
      <c r="J3" s="487"/>
    </row>
    <row r="4" spans="2:10">
      <c r="B4" s="141" t="s">
        <v>284</v>
      </c>
    </row>
    <row r="8" spans="2:10">
      <c r="C8" t="s">
        <v>450</v>
      </c>
    </row>
    <row r="10" spans="2:10">
      <c r="B10" t="s">
        <v>453</v>
      </c>
      <c r="C10" s="448">
        <v>40.82</v>
      </c>
      <c r="D10" t="s">
        <v>451</v>
      </c>
    </row>
    <row r="12" spans="2:10" ht="18" thickBot="1">
      <c r="C12" s="447">
        <v>0</v>
      </c>
      <c r="D12" t="s">
        <v>452</v>
      </c>
    </row>
    <row r="13" spans="2:10" ht="16.5" thickBot="1">
      <c r="C13" s="446">
        <f>C12*C10</f>
        <v>0</v>
      </c>
      <c r="D13" t="s">
        <v>454</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524</v>
      </c>
      <c r="J2" s="486"/>
    </row>
    <row r="3" spans="2:10">
      <c r="I3" s="487"/>
      <c r="J3" s="487"/>
    </row>
    <row r="5" spans="2:10" ht="23.25">
      <c r="B5" s="477" t="s">
        <v>420</v>
      </c>
    </row>
    <row r="6" spans="2:10">
      <c r="B6" t="s">
        <v>522</v>
      </c>
    </row>
    <row r="8" spans="2:10">
      <c r="B8" t="s">
        <v>403</v>
      </c>
    </row>
    <row r="9" spans="2:10">
      <c r="B9" t="s">
        <v>402</v>
      </c>
    </row>
    <row r="12" spans="2:10">
      <c r="B12" s="510" t="s">
        <v>523</v>
      </c>
      <c r="C12" s="510"/>
      <c r="D12" s="510"/>
    </row>
    <row r="13" spans="2:10" ht="33.950000000000003" customHeight="1">
      <c r="B13" s="197" t="s">
        <v>414</v>
      </c>
      <c r="C13" s="197" t="s">
        <v>412</v>
      </c>
      <c r="D13" s="197" t="s">
        <v>413</v>
      </c>
      <c r="F13" s="234" t="s">
        <v>415</v>
      </c>
      <c r="G13" s="234" t="s">
        <v>416</v>
      </c>
      <c r="H13" s="234" t="s">
        <v>417</v>
      </c>
    </row>
    <row r="14" spans="2:10">
      <c r="B14" t="s">
        <v>404</v>
      </c>
      <c r="C14" s="337">
        <v>0.23</v>
      </c>
      <c r="D14" s="338">
        <v>0</v>
      </c>
      <c r="F14" s="340">
        <v>0.03</v>
      </c>
      <c r="G14" s="341">
        <v>1</v>
      </c>
      <c r="H14" s="341">
        <v>0</v>
      </c>
    </row>
    <row r="15" spans="2:10">
      <c r="B15" t="s">
        <v>405</v>
      </c>
      <c r="C15" s="339">
        <v>0.16</v>
      </c>
      <c r="D15" s="333">
        <v>0</v>
      </c>
      <c r="F15" s="340">
        <v>0.05</v>
      </c>
      <c r="G15" s="341">
        <v>1</v>
      </c>
      <c r="H15" s="341">
        <v>0</v>
      </c>
    </row>
    <row r="16" spans="2:10">
      <c r="B16" t="s">
        <v>406</v>
      </c>
      <c r="C16" s="339">
        <v>0.19</v>
      </c>
      <c r="D16" s="333">
        <v>0</v>
      </c>
      <c r="F16" s="340">
        <v>0.1</v>
      </c>
      <c r="G16" s="341">
        <v>1</v>
      </c>
      <c r="H16" s="341">
        <v>0</v>
      </c>
    </row>
    <row r="17" spans="2:9">
      <c r="B17" t="s">
        <v>408</v>
      </c>
      <c r="C17" s="333">
        <v>0.76</v>
      </c>
      <c r="D17" s="333">
        <v>1.54</v>
      </c>
      <c r="F17" s="340">
        <v>0.23</v>
      </c>
      <c r="G17" s="341">
        <v>0.66</v>
      </c>
      <c r="H17" s="341">
        <v>0.33</v>
      </c>
      <c r="I17" s="168">
        <f>(C17*G17)+(D17*H17)</f>
        <v>1.0098</v>
      </c>
    </row>
    <row r="18" spans="2:9">
      <c r="B18" t="s">
        <v>409</v>
      </c>
      <c r="C18" s="333">
        <v>0.25</v>
      </c>
      <c r="D18" s="333">
        <v>0.84</v>
      </c>
      <c r="F18" s="340">
        <v>0.23</v>
      </c>
      <c r="G18" s="341">
        <v>0.66</v>
      </c>
      <c r="H18" s="341">
        <v>0.33</v>
      </c>
      <c r="I18" s="168">
        <f>(C18*G18)+(D18*H18)</f>
        <v>0.44220000000000004</v>
      </c>
    </row>
    <row r="19" spans="2:9">
      <c r="B19" t="s">
        <v>410</v>
      </c>
      <c r="C19" s="333">
        <v>0.22</v>
      </c>
      <c r="D19" s="333"/>
      <c r="F19" s="340">
        <v>0.2</v>
      </c>
      <c r="G19" s="341">
        <v>1</v>
      </c>
      <c r="H19" s="341">
        <v>0</v>
      </c>
    </row>
    <row r="20" spans="2:9">
      <c r="B20" t="s">
        <v>411</v>
      </c>
      <c r="C20" s="333">
        <v>0.25</v>
      </c>
      <c r="D20" s="333"/>
      <c r="F20" s="340">
        <v>0.1</v>
      </c>
      <c r="G20" s="341">
        <v>1</v>
      </c>
      <c r="H20" s="341">
        <v>0</v>
      </c>
    </row>
    <row r="21" spans="2:9">
      <c r="B21" s="197" t="s">
        <v>407</v>
      </c>
      <c r="C21" s="339">
        <v>1.63</v>
      </c>
      <c r="D21" s="333">
        <v>3.23</v>
      </c>
      <c r="F21" s="340">
        <v>0.04</v>
      </c>
      <c r="G21" s="341">
        <v>0.5</v>
      </c>
      <c r="H21" s="341">
        <v>0.5</v>
      </c>
      <c r="I21" s="168">
        <f>(C21*G21)+(D21*H21)</f>
        <v>2.4299999999999997</v>
      </c>
    </row>
    <row r="22" spans="2:9">
      <c r="C22" s="336"/>
      <c r="F22" s="341">
        <f>SUM(F14:F21)</f>
        <v>0.98000000000000009</v>
      </c>
    </row>
    <row r="25" spans="2:9" ht="77.099999999999994" customHeight="1" thickBot="1">
      <c r="D25" s="142"/>
      <c r="E25" s="142" t="s">
        <v>418</v>
      </c>
      <c r="F25" s="142" t="s">
        <v>419</v>
      </c>
      <c r="G25" s="142" t="s">
        <v>422</v>
      </c>
    </row>
    <row r="26" spans="2:9" ht="16.5" thickBot="1">
      <c r="E26" s="460">
        <f>(C14+F14)+(C15*F15)+(C16*F16)+(F17*I17)+(F18*I18)+(C19*F19)+(C20*F20)+(F21*I21)</f>
        <v>0.78716000000000019</v>
      </c>
      <c r="F26" s="175"/>
      <c r="G26" s="427">
        <f>F26*D32</f>
        <v>0</v>
      </c>
    </row>
    <row r="31" spans="2:9">
      <c r="D31" t="s">
        <v>399</v>
      </c>
    </row>
    <row r="32" spans="2:9">
      <c r="B32" t="s">
        <v>237</v>
      </c>
      <c r="C32" s="181">
        <v>0.05</v>
      </c>
      <c r="D32" s="181">
        <f>((C32*(1+C32)^C33)/((1+C32)^C33-1))</f>
        <v>5.4776735485736472E-2</v>
      </c>
    </row>
    <row r="33" spans="1:3">
      <c r="B33" t="s">
        <v>400</v>
      </c>
      <c r="C33" s="181">
        <v>50</v>
      </c>
    </row>
    <row r="37" spans="1:3">
      <c r="A37" s="344" t="s">
        <v>425</v>
      </c>
    </row>
    <row r="38" spans="1:3">
      <c r="A38" s="141" t="s">
        <v>426</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524</v>
      </c>
      <c r="N3" s="486"/>
    </row>
    <row r="4" spans="2:14">
      <c r="M4" s="487"/>
      <c r="N4" s="487"/>
    </row>
    <row r="5" spans="2:14" ht="23.25">
      <c r="B5" s="477" t="s">
        <v>421</v>
      </c>
    </row>
    <row r="6" spans="2:14">
      <c r="B6" t="s">
        <v>522</v>
      </c>
    </row>
    <row r="8" spans="2:14">
      <c r="B8" t="s">
        <v>403</v>
      </c>
    </row>
    <row r="9" spans="2:14">
      <c r="B9" t="s">
        <v>402</v>
      </c>
    </row>
    <row r="12" spans="2:14">
      <c r="B12" s="510" t="s">
        <v>523</v>
      </c>
      <c r="C12" s="510"/>
      <c r="D12" s="510"/>
    </row>
    <row r="13" spans="2:14">
      <c r="B13" s="197" t="s">
        <v>414</v>
      </c>
      <c r="C13" s="197" t="s">
        <v>412</v>
      </c>
      <c r="D13" s="197" t="s">
        <v>413</v>
      </c>
      <c r="F13" s="234" t="s">
        <v>415</v>
      </c>
      <c r="G13" s="234" t="s">
        <v>416</v>
      </c>
      <c r="H13" s="234" t="s">
        <v>417</v>
      </c>
    </row>
    <row r="14" spans="2:14">
      <c r="B14" t="s">
        <v>404</v>
      </c>
      <c r="C14" s="337">
        <v>0.23</v>
      </c>
      <c r="D14" s="338">
        <v>0</v>
      </c>
      <c r="F14" s="340">
        <v>0.03</v>
      </c>
      <c r="G14" s="341">
        <v>1</v>
      </c>
      <c r="H14" s="341">
        <v>0</v>
      </c>
    </row>
    <row r="15" spans="2:14">
      <c r="B15" t="s">
        <v>405</v>
      </c>
      <c r="C15" s="339">
        <v>0.16</v>
      </c>
      <c r="D15" s="333">
        <v>0</v>
      </c>
      <c r="F15" s="340">
        <v>0.05</v>
      </c>
      <c r="G15" s="341">
        <v>1</v>
      </c>
      <c r="H15" s="341">
        <v>0</v>
      </c>
    </row>
    <row r="16" spans="2:14">
      <c r="B16" t="s">
        <v>406</v>
      </c>
      <c r="C16" s="339">
        <v>0.19</v>
      </c>
      <c r="D16" s="333">
        <v>0</v>
      </c>
      <c r="F16" s="340">
        <v>0.1</v>
      </c>
      <c r="G16" s="341">
        <v>1</v>
      </c>
      <c r="H16" s="341">
        <v>0</v>
      </c>
    </row>
    <row r="17" spans="2:9">
      <c r="B17" t="s">
        <v>408</v>
      </c>
      <c r="C17" s="333">
        <v>0.76</v>
      </c>
      <c r="D17" s="333">
        <v>1.54</v>
      </c>
      <c r="F17" s="340">
        <v>0.23</v>
      </c>
      <c r="G17" s="341">
        <v>0.66</v>
      </c>
      <c r="H17" s="341">
        <v>0.33</v>
      </c>
      <c r="I17" s="168">
        <f>(C17*G17)+(D17*H17)</f>
        <v>1.0098</v>
      </c>
    </row>
    <row r="18" spans="2:9">
      <c r="B18" t="s">
        <v>409</v>
      </c>
      <c r="C18" s="333">
        <v>0.25</v>
      </c>
      <c r="D18" s="333">
        <v>0.84</v>
      </c>
      <c r="F18" s="340">
        <v>0.23</v>
      </c>
      <c r="G18" s="341">
        <v>0.66</v>
      </c>
      <c r="H18" s="341">
        <v>0.33</v>
      </c>
      <c r="I18" s="168">
        <f>(C18*G18)+(D18*H18)</f>
        <v>0.44220000000000004</v>
      </c>
    </row>
    <row r="19" spans="2:9">
      <c r="B19" t="s">
        <v>410</v>
      </c>
      <c r="C19" s="333">
        <v>0.22</v>
      </c>
      <c r="D19" s="333"/>
      <c r="F19" s="340">
        <v>0.2</v>
      </c>
      <c r="G19" s="341">
        <v>1</v>
      </c>
      <c r="H19" s="341">
        <v>0</v>
      </c>
    </row>
    <row r="20" spans="2:9">
      <c r="B20" t="s">
        <v>411</v>
      </c>
      <c r="C20" s="333">
        <v>0.25</v>
      </c>
      <c r="D20" s="333"/>
      <c r="F20" s="340">
        <v>0.1</v>
      </c>
      <c r="G20" s="341">
        <v>1</v>
      </c>
      <c r="H20" s="341">
        <v>0</v>
      </c>
    </row>
    <row r="21" spans="2:9">
      <c r="B21" s="197" t="s">
        <v>407</v>
      </c>
      <c r="C21" s="339">
        <v>1.63</v>
      </c>
      <c r="D21" s="333">
        <v>3.23</v>
      </c>
      <c r="F21" s="340">
        <v>0.04</v>
      </c>
      <c r="G21" s="341">
        <v>0.5</v>
      </c>
      <c r="H21" s="341">
        <v>0.5</v>
      </c>
      <c r="I21" s="168">
        <f>(C21*G21)+(D21*H21)</f>
        <v>2.4299999999999997</v>
      </c>
    </row>
    <row r="22" spans="2:9">
      <c r="C22" s="336"/>
      <c r="F22" s="341">
        <f>SUM(F14:F21)</f>
        <v>0.98000000000000009</v>
      </c>
    </row>
    <row r="25" spans="2:9" ht="79.5" thickBot="1">
      <c r="D25" s="142"/>
      <c r="E25" s="142" t="s">
        <v>418</v>
      </c>
      <c r="F25" s="321" t="s">
        <v>419</v>
      </c>
      <c r="G25" s="142" t="s">
        <v>422</v>
      </c>
    </row>
    <row r="26" spans="2:9" ht="16.5" thickBot="1">
      <c r="E26" s="188">
        <f>(C14+F14)+(C15*F15)+(C16*F16)+(F17*I17)+(F18*I18)+(C19*F19)+(C20*F20)+(F21*I21)</f>
        <v>0.78716000000000019</v>
      </c>
      <c r="F26" s="342">
        <v>0</v>
      </c>
      <c r="G26" s="343">
        <f>F26*E33</f>
        <v>0</v>
      </c>
    </row>
    <row r="32" spans="2:9">
      <c r="E32" t="s">
        <v>399</v>
      </c>
    </row>
    <row r="33" spans="1:5">
      <c r="C33" t="s">
        <v>237</v>
      </c>
      <c r="D33" s="181">
        <v>0.05</v>
      </c>
      <c r="E33" s="181">
        <f>((D33*(1+D33)^D34)/((1+D33)^D34-1))</f>
        <v>5.4776735485736472E-2</v>
      </c>
    </row>
    <row r="34" spans="1:5">
      <c r="C34" t="s">
        <v>400</v>
      </c>
      <c r="D34" s="181">
        <v>50</v>
      </c>
    </row>
    <row r="38" spans="1:5">
      <c r="A38" s="344" t="s">
        <v>425</v>
      </c>
    </row>
    <row r="39" spans="1:5">
      <c r="A39" s="141" t="s">
        <v>426</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524</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7" customWidth="1"/>
    <col min="8" max="8" width="11.125" style="87" customWidth="1"/>
    <col min="9" max="9" width="9.625" style="87" customWidth="1"/>
    <col min="10" max="10" width="9.5" style="87" customWidth="1"/>
    <col min="11" max="11" width="9.125" style="87" customWidth="1"/>
    <col min="12" max="12" width="11.125" style="87" customWidth="1"/>
    <col min="13" max="13" width="11.375" style="87" customWidth="1"/>
    <col min="14" max="14" width="8.375" style="87" customWidth="1"/>
    <col min="15" max="15" width="11.625" style="87" customWidth="1"/>
    <col min="16" max="16" width="9.125" style="87" customWidth="1"/>
    <col min="17" max="17" width="12.375" style="87" customWidth="1"/>
    <col min="18" max="18" width="15.125" style="87"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365</v>
      </c>
      <c r="E2" s="163" t="s">
        <v>363</v>
      </c>
      <c r="F2" s="163"/>
      <c r="G2"/>
      <c r="R2" s="174">
        <f>((E3*(1+$E$3)^P3)/((1+$E$3)^P3-1))</f>
        <v>0.1295045749654567</v>
      </c>
      <c r="S2" t="s">
        <v>391</v>
      </c>
    </row>
    <row r="3" spans="1:24" ht="16.5" thickBot="1">
      <c r="A3" t="s">
        <v>366</v>
      </c>
      <c r="D3" s="163"/>
      <c r="E3" s="250">
        <v>0.05</v>
      </c>
      <c r="F3" s="163"/>
      <c r="G3">
        <v>1</v>
      </c>
      <c r="H3" s="87">
        <v>2</v>
      </c>
      <c r="I3" s="87">
        <v>3</v>
      </c>
      <c r="J3">
        <v>4</v>
      </c>
      <c r="K3" s="87">
        <v>5</v>
      </c>
      <c r="L3" s="87">
        <v>6</v>
      </c>
      <c r="M3">
        <v>7</v>
      </c>
      <c r="N3" s="87">
        <v>8</v>
      </c>
      <c r="O3" s="87">
        <v>9</v>
      </c>
      <c r="P3">
        <v>10</v>
      </c>
    </row>
    <row r="4" spans="1:24" ht="47.25">
      <c r="C4" t="s">
        <v>171</v>
      </c>
      <c r="D4" t="s">
        <v>172</v>
      </c>
      <c r="E4" t="s">
        <v>367</v>
      </c>
      <c r="F4" s="87" t="s">
        <v>307</v>
      </c>
      <c r="G4" s="320" t="s">
        <v>308</v>
      </c>
      <c r="H4" s="320" t="s">
        <v>309</v>
      </c>
      <c r="I4" s="320" t="s">
        <v>310</v>
      </c>
      <c r="J4" s="320" t="s">
        <v>311</v>
      </c>
      <c r="K4" s="320" t="s">
        <v>312</v>
      </c>
      <c r="L4" s="320" t="s">
        <v>313</v>
      </c>
      <c r="M4" s="320" t="s">
        <v>314</v>
      </c>
      <c r="N4" s="320" t="s">
        <v>315</v>
      </c>
      <c r="O4" s="320" t="s">
        <v>316</v>
      </c>
      <c r="P4" s="320" t="s">
        <v>317</v>
      </c>
      <c r="Q4" s="321" t="s">
        <v>318</v>
      </c>
      <c r="R4" s="321" t="s">
        <v>368</v>
      </c>
    </row>
    <row r="5" spans="1:24">
      <c r="A5" s="275" t="s">
        <v>369</v>
      </c>
      <c r="B5" s="275"/>
      <c r="C5" s="322"/>
      <c r="D5" s="275"/>
      <c r="E5" s="275"/>
      <c r="F5" s="275"/>
      <c r="G5" s="323"/>
      <c r="H5" s="323"/>
      <c r="I5" s="323"/>
      <c r="J5" s="323"/>
      <c r="K5" s="323"/>
      <c r="L5" s="323"/>
      <c r="M5" s="323"/>
      <c r="N5" s="323"/>
      <c r="O5" s="323"/>
      <c r="P5" s="323"/>
      <c r="Q5" s="323"/>
      <c r="R5" s="324"/>
    </row>
    <row r="6" spans="1:24">
      <c r="B6" t="s">
        <v>370</v>
      </c>
      <c r="C6" s="331">
        <v>9.9</v>
      </c>
      <c r="D6" t="s">
        <v>371</v>
      </c>
      <c r="E6" s="406"/>
      <c r="F6" s="406"/>
      <c r="G6" s="407">
        <f>0.667*C6</f>
        <v>6.6033000000000008</v>
      </c>
      <c r="H6" s="408">
        <f>$C6</f>
        <v>9.9</v>
      </c>
      <c r="I6" s="408">
        <f t="shared" ref="I6:O6" si="0">$C6</f>
        <v>9.9</v>
      </c>
      <c r="J6" s="408">
        <f t="shared" si="0"/>
        <v>9.9</v>
      </c>
      <c r="K6" s="408">
        <f t="shared" si="0"/>
        <v>9.9</v>
      </c>
      <c r="L6" s="408">
        <f t="shared" si="0"/>
        <v>9.9</v>
      </c>
      <c r="M6" s="408">
        <f t="shared" si="0"/>
        <v>9.9</v>
      </c>
      <c r="N6" s="408">
        <f t="shared" si="0"/>
        <v>9.9</v>
      </c>
      <c r="O6" s="408">
        <f t="shared" si="0"/>
        <v>9.9</v>
      </c>
      <c r="P6" s="408">
        <f>C6</f>
        <v>9.9</v>
      </c>
      <c r="Q6" s="403"/>
      <c r="R6" s="326"/>
    </row>
    <row r="7" spans="1:24">
      <c r="A7" t="s">
        <v>372</v>
      </c>
      <c r="C7" s="325"/>
      <c r="E7" s="458">
        <v>200</v>
      </c>
      <c r="F7" s="409"/>
      <c r="G7" s="403">
        <v>0</v>
      </c>
      <c r="H7" s="403">
        <v>0</v>
      </c>
      <c r="I7" s="403">
        <v>0</v>
      </c>
      <c r="J7" s="403">
        <v>0</v>
      </c>
      <c r="K7" s="403">
        <v>0</v>
      </c>
      <c r="L7" s="403">
        <v>0</v>
      </c>
      <c r="M7" s="403">
        <v>0</v>
      </c>
      <c r="N7" s="403">
        <v>0</v>
      </c>
      <c r="O7" s="403">
        <v>0</v>
      </c>
      <c r="P7" s="403">
        <f>(P6*E7)/(1+E3)^P3</f>
        <v>1215.5482420107035</v>
      </c>
      <c r="Q7" s="403">
        <f>SUM(G7:P7)</f>
        <v>1215.5482420107035</v>
      </c>
      <c r="R7" s="410">
        <f>Q7*$R$2</f>
        <v>157.41905843160424</v>
      </c>
    </row>
    <row r="8" spans="1:24">
      <c r="A8" s="197" t="s">
        <v>373</v>
      </c>
      <c r="B8" s="197"/>
      <c r="C8" s="327"/>
      <c r="D8" s="197"/>
      <c r="E8" s="266"/>
      <c r="F8" s="266"/>
      <c r="G8" s="328"/>
      <c r="H8" s="328"/>
      <c r="I8" s="328"/>
      <c r="J8" s="328"/>
      <c r="K8" s="328"/>
      <c r="L8" s="328"/>
      <c r="M8" s="328"/>
      <c r="N8" s="328"/>
      <c r="O8" s="328"/>
      <c r="P8" s="328"/>
      <c r="Q8" s="326"/>
      <c r="R8" s="410"/>
    </row>
    <row r="9" spans="1:24" ht="31.5">
      <c r="A9" s="142" t="s">
        <v>389</v>
      </c>
      <c r="C9" s="325"/>
      <c r="E9" s="168"/>
      <c r="F9" s="168"/>
      <c r="G9" s="326"/>
      <c r="H9" s="326"/>
      <c r="I9" s="326"/>
      <c r="J9" s="326"/>
      <c r="K9" s="326"/>
      <c r="L9" s="326"/>
      <c r="M9" s="326"/>
      <c r="N9" s="326"/>
      <c r="O9" s="326"/>
      <c r="P9" s="326"/>
      <c r="Q9" s="326"/>
      <c r="R9" s="410"/>
      <c r="V9" s="138"/>
      <c r="W9" s="138"/>
      <c r="X9" s="138"/>
    </row>
    <row r="10" spans="1:24">
      <c r="B10" t="s">
        <v>152</v>
      </c>
      <c r="C10" s="391">
        <v>1100</v>
      </c>
      <c r="D10" t="s">
        <v>374</v>
      </c>
      <c r="E10" s="413">
        <v>-0.2</v>
      </c>
      <c r="F10" s="395">
        <f>E10*C10</f>
        <v>-220</v>
      </c>
      <c r="G10" s="396">
        <v>0</v>
      </c>
      <c r="H10" s="395">
        <v>0</v>
      </c>
      <c r="I10" s="395">
        <v>0</v>
      </c>
      <c r="J10" s="395">
        <v>0</v>
      </c>
      <c r="K10" s="395">
        <v>0</v>
      </c>
      <c r="L10" s="395">
        <v>0</v>
      </c>
      <c r="M10" s="395">
        <v>0</v>
      </c>
      <c r="N10" s="395">
        <v>0</v>
      </c>
      <c r="O10" s="395">
        <v>0</v>
      </c>
      <c r="P10" s="395">
        <v>0</v>
      </c>
      <c r="Q10" s="395">
        <f>SUM(F10:P10)</f>
        <v>-220</v>
      </c>
      <c r="R10" s="411">
        <f>Q10*$R$2</f>
        <v>-28.491006492400473</v>
      </c>
      <c r="V10" s="138"/>
      <c r="W10" s="138"/>
      <c r="X10" s="138"/>
    </row>
    <row r="11" spans="1:24">
      <c r="A11" s="197"/>
      <c r="B11" s="197"/>
      <c r="C11" s="327"/>
      <c r="D11" s="197"/>
      <c r="E11" s="278"/>
      <c r="F11" s="397"/>
      <c r="G11" s="398"/>
      <c r="H11" s="399"/>
      <c r="I11" s="399"/>
      <c r="J11" s="399"/>
      <c r="K11" s="399"/>
      <c r="L11" s="399"/>
      <c r="M11" s="399"/>
      <c r="N11" s="399"/>
      <c r="O11" s="399"/>
      <c r="P11" s="399"/>
      <c r="Q11" s="395"/>
      <c r="R11" s="411"/>
      <c r="V11" s="138"/>
      <c r="W11" s="138"/>
      <c r="X11" s="138"/>
    </row>
    <row r="12" spans="1:24">
      <c r="A12" t="s">
        <v>107</v>
      </c>
      <c r="C12" s="325"/>
      <c r="E12" s="138"/>
      <c r="F12" s="394"/>
      <c r="G12" s="396"/>
      <c r="H12" s="395"/>
      <c r="I12" s="395"/>
      <c r="J12" s="395"/>
      <c r="K12" s="395"/>
      <c r="L12" s="395"/>
      <c r="M12" s="395"/>
      <c r="N12" s="395"/>
      <c r="O12" s="395"/>
      <c r="P12" s="395"/>
      <c r="Q12" s="395"/>
      <c r="R12" s="411"/>
      <c r="V12" s="138"/>
      <c r="W12" s="138"/>
      <c r="X12" s="138"/>
    </row>
    <row r="13" spans="1:24">
      <c r="B13" t="s">
        <v>30</v>
      </c>
      <c r="C13" s="391">
        <v>100</v>
      </c>
      <c r="D13" t="s">
        <v>375</v>
      </c>
      <c r="E13" s="413">
        <v>-0.56000000000000005</v>
      </c>
      <c r="F13" s="395">
        <f>C13*E13</f>
        <v>-56.000000000000007</v>
      </c>
      <c r="G13" s="396">
        <v>0</v>
      </c>
      <c r="H13" s="395">
        <v>0</v>
      </c>
      <c r="I13" s="395">
        <v>0</v>
      </c>
      <c r="J13" s="395">
        <v>0</v>
      </c>
      <c r="K13" s="395">
        <v>0</v>
      </c>
      <c r="L13" s="395">
        <v>0</v>
      </c>
      <c r="M13" s="395">
        <v>0</v>
      </c>
      <c r="N13" s="395">
        <v>0</v>
      </c>
      <c r="O13" s="395">
        <v>0</v>
      </c>
      <c r="P13" s="395">
        <v>0</v>
      </c>
      <c r="Q13" s="395">
        <f>SUM(F13:P13)</f>
        <v>-56.000000000000007</v>
      </c>
      <c r="R13" s="411">
        <f>Q13*$R$2</f>
        <v>-7.2522561980655764</v>
      </c>
    </row>
    <row r="14" spans="1:24" ht="18">
      <c r="B14" t="s">
        <v>376</v>
      </c>
      <c r="C14" s="391">
        <v>0</v>
      </c>
      <c r="D14" t="s">
        <v>375</v>
      </c>
      <c r="E14" s="413">
        <v>-0.61666666666666703</v>
      </c>
      <c r="F14" s="395">
        <f t="shared" ref="F14:P15" si="1">$E14*$C14</f>
        <v>0</v>
      </c>
      <c r="G14" s="396">
        <v>0</v>
      </c>
      <c r="H14" s="395">
        <f t="shared" si="1"/>
        <v>0</v>
      </c>
      <c r="I14" s="395">
        <f t="shared" si="1"/>
        <v>0</v>
      </c>
      <c r="J14" s="395">
        <f t="shared" si="1"/>
        <v>0</v>
      </c>
      <c r="K14" s="395">
        <f t="shared" si="1"/>
        <v>0</v>
      </c>
      <c r="L14" s="395">
        <f t="shared" si="1"/>
        <v>0</v>
      </c>
      <c r="M14" s="395">
        <f t="shared" si="1"/>
        <v>0</v>
      </c>
      <c r="N14" s="395">
        <f t="shared" si="1"/>
        <v>0</v>
      </c>
      <c r="O14" s="395">
        <f t="shared" si="1"/>
        <v>0</v>
      </c>
      <c r="P14" s="395">
        <f t="shared" si="1"/>
        <v>0</v>
      </c>
      <c r="Q14" s="395">
        <f>SUM(F14:P14)</f>
        <v>0</v>
      </c>
      <c r="R14" s="411">
        <f>Q14*$R$2</f>
        <v>0</v>
      </c>
      <c r="S14" s="140"/>
    </row>
    <row r="15" spans="1:24" ht="18">
      <c r="B15" t="s">
        <v>377</v>
      </c>
      <c r="C15" s="391">
        <v>0</v>
      </c>
      <c r="D15" t="s">
        <v>375</v>
      </c>
      <c r="E15" s="413">
        <v>-0.63124999999999998</v>
      </c>
      <c r="F15" s="395">
        <f t="shared" si="1"/>
        <v>0</v>
      </c>
      <c r="G15" s="396">
        <v>0</v>
      </c>
      <c r="H15" s="395">
        <f t="shared" si="1"/>
        <v>0</v>
      </c>
      <c r="I15" s="395">
        <f t="shared" si="1"/>
        <v>0</v>
      </c>
      <c r="J15" s="395">
        <f t="shared" si="1"/>
        <v>0</v>
      </c>
      <c r="K15" s="395">
        <f t="shared" si="1"/>
        <v>0</v>
      </c>
      <c r="L15" s="395">
        <f t="shared" si="1"/>
        <v>0</v>
      </c>
      <c r="M15" s="395">
        <f t="shared" si="1"/>
        <v>0</v>
      </c>
      <c r="N15" s="395">
        <f t="shared" si="1"/>
        <v>0</v>
      </c>
      <c r="O15" s="395">
        <f t="shared" si="1"/>
        <v>0</v>
      </c>
      <c r="P15" s="395">
        <f t="shared" si="1"/>
        <v>0</v>
      </c>
      <c r="Q15" s="395">
        <f>SUM(F15:P15)</f>
        <v>0</v>
      </c>
      <c r="R15" s="411">
        <f>Q15*$R$2</f>
        <v>0</v>
      </c>
    </row>
    <row r="16" spans="1:24">
      <c r="A16" s="197"/>
      <c r="B16" s="197"/>
      <c r="C16" s="327"/>
      <c r="D16" s="197"/>
      <c r="E16" s="278"/>
      <c r="F16" s="397"/>
      <c r="G16" s="400"/>
      <c r="H16" s="399"/>
      <c r="I16" s="399"/>
      <c r="J16" s="399"/>
      <c r="K16" s="399"/>
      <c r="L16" s="399"/>
      <c r="M16" s="399"/>
      <c r="N16" s="399"/>
      <c r="O16" s="399"/>
      <c r="P16" s="399"/>
      <c r="Q16" s="395"/>
      <c r="R16" s="411"/>
    </row>
    <row r="17" spans="1:18">
      <c r="A17" t="s">
        <v>176</v>
      </c>
      <c r="C17" s="325"/>
      <c r="E17" s="138"/>
      <c r="F17" s="394"/>
      <c r="G17" s="401"/>
      <c r="H17" s="395"/>
      <c r="I17" s="395"/>
      <c r="J17" s="395"/>
      <c r="K17" s="395"/>
      <c r="L17" s="395"/>
      <c r="M17" s="395"/>
      <c r="N17" s="395"/>
      <c r="O17" s="395"/>
      <c r="P17" s="395"/>
      <c r="Q17" s="395"/>
      <c r="R17" s="411"/>
    </row>
    <row r="18" spans="1:18">
      <c r="A18" t="s">
        <v>177</v>
      </c>
      <c r="B18" t="s">
        <v>178</v>
      </c>
      <c r="C18" s="391">
        <v>1</v>
      </c>
      <c r="D18" t="s">
        <v>174</v>
      </c>
      <c r="E18" s="413">
        <v>-13</v>
      </c>
      <c r="F18" s="395">
        <f>E18*C18</f>
        <v>-13</v>
      </c>
      <c r="G18" s="395">
        <f>E18/(1+$E$3)^$G$3</f>
        <v>-12.38095238095238</v>
      </c>
      <c r="H18" s="395">
        <v>0</v>
      </c>
      <c r="I18" s="395">
        <v>0</v>
      </c>
      <c r="J18" s="395">
        <v>0</v>
      </c>
      <c r="K18" s="395">
        <v>0</v>
      </c>
      <c r="L18" s="395">
        <v>0</v>
      </c>
      <c r="M18" s="395">
        <v>0</v>
      </c>
      <c r="N18" s="395">
        <v>0</v>
      </c>
      <c r="O18" s="395">
        <v>0</v>
      </c>
      <c r="P18" s="395">
        <v>0</v>
      </c>
      <c r="Q18" s="395">
        <f>SUM(F18:P18)</f>
        <v>-25.38095238095238</v>
      </c>
      <c r="R18" s="411">
        <f>Q18*$R$2</f>
        <v>-3.2869494503137342</v>
      </c>
    </row>
    <row r="19" spans="1:18" ht="18">
      <c r="A19" t="s">
        <v>179</v>
      </c>
      <c r="B19" t="s">
        <v>378</v>
      </c>
      <c r="C19" s="391">
        <v>1</v>
      </c>
      <c r="D19" t="s">
        <v>174</v>
      </c>
      <c r="E19" s="413">
        <v>-9.6300000000000008</v>
      </c>
      <c r="F19" s="395">
        <f>E19*C19</f>
        <v>-9.6300000000000008</v>
      </c>
      <c r="G19" s="395">
        <f t="shared" ref="G19" si="2">E19/(1+$E$3)^$G$3</f>
        <v>-9.1714285714285726</v>
      </c>
      <c r="H19" s="395">
        <v>0</v>
      </c>
      <c r="I19" s="395">
        <v>0</v>
      </c>
      <c r="J19" s="395">
        <v>0</v>
      </c>
      <c r="K19" s="395">
        <v>0</v>
      </c>
      <c r="L19" s="395">
        <v>0</v>
      </c>
      <c r="M19" s="395">
        <v>0</v>
      </c>
      <c r="N19" s="395">
        <v>0</v>
      </c>
      <c r="O19" s="395">
        <v>0</v>
      </c>
      <c r="P19" s="395">
        <v>0</v>
      </c>
      <c r="Q19" s="395">
        <f>SUM(F19:P19)</f>
        <v>-18.801428571428573</v>
      </c>
      <c r="R19" s="411">
        <f>Q19*$R$2</f>
        <v>-2.4348710158862512</v>
      </c>
    </row>
    <row r="20" spans="1:18" ht="31.5">
      <c r="A20" t="s">
        <v>180</v>
      </c>
      <c r="B20" s="142" t="s">
        <v>181</v>
      </c>
      <c r="C20" s="391">
        <v>1</v>
      </c>
      <c r="D20" t="s">
        <v>174</v>
      </c>
      <c r="E20" s="413">
        <v>-23</v>
      </c>
      <c r="F20" s="395">
        <f>E20*C20</f>
        <v>-23</v>
      </c>
      <c r="G20" s="395">
        <f>E20/(1+$E$3)^$G$3</f>
        <v>-21.904761904761905</v>
      </c>
      <c r="H20" s="395">
        <v>0</v>
      </c>
      <c r="I20" s="395">
        <v>0</v>
      </c>
      <c r="J20" s="395">
        <v>0</v>
      </c>
      <c r="K20" s="395">
        <v>0</v>
      </c>
      <c r="L20" s="395">
        <v>0</v>
      </c>
      <c r="M20" s="395">
        <v>0</v>
      </c>
      <c r="N20" s="395">
        <v>0</v>
      </c>
      <c r="O20" s="395">
        <v>0</v>
      </c>
      <c r="P20" s="395">
        <v>0</v>
      </c>
      <c r="Q20" s="395">
        <f>SUM(F20:P20)</f>
        <v>-44.904761904761905</v>
      </c>
      <c r="R20" s="411">
        <f>Q20*$R$2</f>
        <v>-5.8153721044012219</v>
      </c>
    </row>
    <row r="21" spans="1:18">
      <c r="C21" s="325"/>
      <c r="E21" s="138"/>
      <c r="F21" s="394"/>
      <c r="G21" s="401"/>
      <c r="H21" s="395"/>
      <c r="I21" s="395"/>
      <c r="J21" s="395"/>
      <c r="K21" s="395"/>
      <c r="L21" s="395"/>
      <c r="M21" s="395"/>
      <c r="N21" s="395"/>
      <c r="O21" s="395"/>
      <c r="P21" s="395"/>
      <c r="Q21" s="395"/>
      <c r="R21" s="411"/>
    </row>
    <row r="22" spans="1:18">
      <c r="A22" s="197"/>
      <c r="B22" s="197"/>
      <c r="C22" s="327"/>
      <c r="D22" s="197"/>
      <c r="E22" s="278"/>
      <c r="F22" s="397"/>
      <c r="G22" s="400"/>
      <c r="H22" s="399"/>
      <c r="I22" s="399"/>
      <c r="J22" s="399"/>
      <c r="K22" s="399"/>
      <c r="L22" s="399"/>
      <c r="M22" s="399"/>
      <c r="N22" s="399"/>
      <c r="O22" s="399"/>
      <c r="P22" s="399"/>
      <c r="Q22" s="395"/>
      <c r="R22" s="411"/>
    </row>
    <row r="23" spans="1:18">
      <c r="A23" t="s">
        <v>335</v>
      </c>
      <c r="C23" s="325"/>
      <c r="E23" s="138"/>
      <c r="F23" s="394"/>
      <c r="G23" s="401"/>
      <c r="H23" s="395"/>
      <c r="I23" s="395"/>
      <c r="J23" s="395"/>
      <c r="K23" s="395"/>
      <c r="L23" s="395"/>
      <c r="M23" s="395"/>
      <c r="N23" s="395"/>
      <c r="O23" s="395"/>
      <c r="P23" s="395"/>
      <c r="Q23" s="395"/>
      <c r="R23" s="411"/>
    </row>
    <row r="24" spans="1:18">
      <c r="B24" t="s">
        <v>379</v>
      </c>
      <c r="C24" s="391">
        <v>1</v>
      </c>
      <c r="D24" t="s">
        <v>380</v>
      </c>
      <c r="E24" s="413">
        <v>-18.55</v>
      </c>
      <c r="F24" s="395">
        <f>E24*C24</f>
        <v>-18.55</v>
      </c>
      <c r="G24" s="395">
        <v>0</v>
      </c>
      <c r="H24" s="395">
        <v>0</v>
      </c>
      <c r="I24" s="395">
        <v>0</v>
      </c>
      <c r="J24" s="395">
        <v>0</v>
      </c>
      <c r="K24" s="395">
        <v>0</v>
      </c>
      <c r="L24" s="395">
        <v>0</v>
      </c>
      <c r="M24" s="395">
        <v>0</v>
      </c>
      <c r="N24" s="395">
        <v>0</v>
      </c>
      <c r="O24" s="395">
        <v>0</v>
      </c>
      <c r="P24" s="395">
        <v>0</v>
      </c>
      <c r="Q24" s="395">
        <f>SUM(F24:P24)</f>
        <v>-18.55</v>
      </c>
      <c r="R24" s="411">
        <f>Q24*$R$2</f>
        <v>-2.4023098656092219</v>
      </c>
    </row>
    <row r="25" spans="1:18">
      <c r="B25" t="s">
        <v>337</v>
      </c>
      <c r="C25" s="391">
        <v>1</v>
      </c>
      <c r="D25" t="s">
        <v>174</v>
      </c>
      <c r="E25" s="413">
        <v>-18.399999999999999</v>
      </c>
      <c r="F25" s="395">
        <f>E25*C25</f>
        <v>-18.399999999999999</v>
      </c>
      <c r="G25" s="395">
        <v>0</v>
      </c>
      <c r="H25" s="395">
        <v>0</v>
      </c>
      <c r="I25" s="395">
        <v>0</v>
      </c>
      <c r="J25" s="395">
        <v>0</v>
      </c>
      <c r="K25" s="395">
        <v>0</v>
      </c>
      <c r="L25" s="395">
        <v>0</v>
      </c>
      <c r="M25" s="395">
        <v>0</v>
      </c>
      <c r="N25" s="395">
        <v>0</v>
      </c>
      <c r="O25" s="395">
        <v>0</v>
      </c>
      <c r="P25" s="395">
        <v>0</v>
      </c>
      <c r="Q25" s="395">
        <f>SUM(F25:P25)</f>
        <v>-18.399999999999999</v>
      </c>
      <c r="R25" s="411">
        <f>Q25*$R$2</f>
        <v>-2.3828841793644031</v>
      </c>
    </row>
    <row r="26" spans="1:18">
      <c r="B26" t="s">
        <v>390</v>
      </c>
      <c r="C26" s="391">
        <v>1</v>
      </c>
      <c r="D26" t="s">
        <v>174</v>
      </c>
      <c r="E26" s="413">
        <v>-200</v>
      </c>
      <c r="F26" s="395">
        <f>E26*C26</f>
        <v>-200</v>
      </c>
      <c r="G26" s="395">
        <v>0</v>
      </c>
      <c r="H26" s="395">
        <v>0</v>
      </c>
      <c r="I26" s="395">
        <v>0</v>
      </c>
      <c r="J26" s="395">
        <v>0</v>
      </c>
      <c r="K26" s="395">
        <v>0</v>
      </c>
      <c r="L26" s="395">
        <v>0</v>
      </c>
      <c r="M26" s="395">
        <v>0</v>
      </c>
      <c r="N26" s="395">
        <v>0</v>
      </c>
      <c r="O26" s="395">
        <v>0</v>
      </c>
      <c r="P26" s="395">
        <v>0</v>
      </c>
      <c r="Q26" s="395">
        <f>SUM(F26:P26)</f>
        <v>-200</v>
      </c>
      <c r="R26" s="411">
        <f>Q26*$R$2</f>
        <v>-25.900914993091341</v>
      </c>
    </row>
    <row r="27" spans="1:18">
      <c r="B27" t="s">
        <v>381</v>
      </c>
      <c r="C27" s="391">
        <v>3</v>
      </c>
      <c r="D27" t="s">
        <v>174</v>
      </c>
      <c r="E27" s="413">
        <v>-8</v>
      </c>
      <c r="F27" s="395">
        <f>E27*C27</f>
        <v>-24</v>
      </c>
      <c r="G27" s="395">
        <f>(E27*C27)/(1+E3)^H3</f>
        <v>-21.768707482993197</v>
      </c>
      <c r="H27" s="395">
        <v>0</v>
      </c>
      <c r="I27" s="395">
        <v>0</v>
      </c>
      <c r="J27" s="395">
        <v>0</v>
      </c>
      <c r="K27" s="395">
        <v>0</v>
      </c>
      <c r="L27" s="395">
        <v>0</v>
      </c>
      <c r="M27" s="395">
        <v>0</v>
      </c>
      <c r="N27" s="395">
        <v>0</v>
      </c>
      <c r="O27" s="395">
        <v>0</v>
      </c>
      <c r="P27" s="395">
        <v>0</v>
      </c>
      <c r="Q27" s="395">
        <f>SUM(F27:P27)</f>
        <v>-45.768707482993193</v>
      </c>
      <c r="R27" s="411">
        <f>Q27*$R$2</f>
        <v>-5.927257009303351</v>
      </c>
    </row>
    <row r="28" spans="1:18">
      <c r="A28" s="197"/>
      <c r="B28" s="197"/>
      <c r="C28" s="329"/>
      <c r="D28" s="197"/>
      <c r="E28" s="278"/>
      <c r="F28" s="397"/>
      <c r="G28" s="400"/>
      <c r="H28" s="400"/>
      <c r="I28" s="400"/>
      <c r="J28" s="400"/>
      <c r="K28" s="400"/>
      <c r="L28" s="400"/>
      <c r="M28" s="400"/>
      <c r="N28" s="400"/>
      <c r="O28" s="400"/>
      <c r="P28" s="400"/>
      <c r="Q28" s="400"/>
      <c r="R28" s="411"/>
    </row>
    <row r="29" spans="1:18">
      <c r="A29" t="s">
        <v>382</v>
      </c>
      <c r="C29" s="139"/>
      <c r="E29" s="138"/>
      <c r="F29" s="394"/>
      <c r="G29" s="401"/>
      <c r="H29" s="401"/>
      <c r="I29" s="401"/>
      <c r="J29" s="401"/>
      <c r="K29" s="401"/>
      <c r="L29" s="401"/>
      <c r="M29" s="401"/>
      <c r="N29" s="401"/>
      <c r="O29" s="401"/>
      <c r="P29" s="401"/>
      <c r="Q29" s="401"/>
      <c r="R29" s="411"/>
    </row>
    <row r="30" spans="1:18">
      <c r="B30" t="s">
        <v>383</v>
      </c>
      <c r="C30" s="391">
        <v>0</v>
      </c>
      <c r="D30" s="138" t="s">
        <v>384</v>
      </c>
      <c r="E30" s="413">
        <v>-13</v>
      </c>
      <c r="F30" s="395">
        <v>0</v>
      </c>
      <c r="G30" s="395">
        <v>0</v>
      </c>
      <c r="H30" s="395">
        <v>0</v>
      </c>
      <c r="I30" s="395">
        <v>0</v>
      </c>
      <c r="J30" s="395">
        <v>0</v>
      </c>
      <c r="K30" s="395">
        <v>0</v>
      </c>
      <c r="L30" s="395">
        <v>0</v>
      </c>
      <c r="M30" s="395">
        <v>0</v>
      </c>
      <c r="N30" s="395">
        <v>0</v>
      </c>
      <c r="O30" s="395">
        <v>0</v>
      </c>
      <c r="P30" s="395">
        <f>((E30*C30)*($P$6))/(1+$E$3)^$P$3</f>
        <v>0</v>
      </c>
      <c r="Q30" s="395">
        <f>NPV($C$46,G30:P30)</f>
        <v>0</v>
      </c>
      <c r="R30" s="411">
        <f>Q30*$R$2</f>
        <v>0</v>
      </c>
    </row>
    <row r="31" spans="1:18">
      <c r="B31" t="s">
        <v>385</v>
      </c>
      <c r="C31" s="391">
        <v>0</v>
      </c>
      <c r="D31" s="138" t="s">
        <v>384</v>
      </c>
      <c r="E31" s="413">
        <v>-6</v>
      </c>
      <c r="F31" s="395">
        <v>0</v>
      </c>
      <c r="G31" s="395">
        <v>0</v>
      </c>
      <c r="H31" s="395">
        <v>0</v>
      </c>
      <c r="I31" s="395">
        <v>0</v>
      </c>
      <c r="J31" s="395">
        <v>0</v>
      </c>
      <c r="K31" s="395">
        <v>0</v>
      </c>
      <c r="L31" s="395">
        <v>0</v>
      </c>
      <c r="M31" s="395">
        <v>0</v>
      </c>
      <c r="N31" s="395">
        <v>0</v>
      </c>
      <c r="O31" s="395">
        <v>0</v>
      </c>
      <c r="P31" s="395">
        <f t="shared" ref="P31:P32" si="3">((E31*C31)*($P$6))/(1+$E$3)^$P$3</f>
        <v>0</v>
      </c>
      <c r="Q31" s="395">
        <f>NPV($C$46,G31:P31)</f>
        <v>0</v>
      </c>
      <c r="R31" s="411">
        <f>Q31*$R$2</f>
        <v>0</v>
      </c>
    </row>
    <row r="32" spans="1:18">
      <c r="B32" t="s">
        <v>386</v>
      </c>
      <c r="C32" s="391">
        <v>0</v>
      </c>
      <c r="D32" s="138" t="s">
        <v>384</v>
      </c>
      <c r="E32" s="413">
        <v>-5.2</v>
      </c>
      <c r="F32" s="395">
        <v>0</v>
      </c>
      <c r="G32" s="395">
        <v>0</v>
      </c>
      <c r="H32" s="395">
        <v>0</v>
      </c>
      <c r="I32" s="395">
        <v>0</v>
      </c>
      <c r="J32" s="395">
        <v>0</v>
      </c>
      <c r="K32" s="395">
        <v>0</v>
      </c>
      <c r="L32" s="395">
        <v>0</v>
      </c>
      <c r="M32" s="395">
        <v>0</v>
      </c>
      <c r="N32" s="395">
        <v>0</v>
      </c>
      <c r="O32" s="395">
        <v>0</v>
      </c>
      <c r="P32" s="395">
        <f t="shared" si="3"/>
        <v>0</v>
      </c>
      <c r="Q32" s="395">
        <f>NPV($C$46,G32:P32)</f>
        <v>0</v>
      </c>
      <c r="R32" s="411">
        <f>Q32*$R$2</f>
        <v>0</v>
      </c>
    </row>
    <row r="33" spans="1:20">
      <c r="C33" s="325"/>
      <c r="E33" s="330"/>
      <c r="F33" s="402"/>
      <c r="G33" s="403"/>
      <c r="H33" s="403"/>
      <c r="I33" s="403"/>
      <c r="J33" s="403"/>
      <c r="K33" s="403"/>
      <c r="L33" s="403"/>
      <c r="M33" s="403"/>
      <c r="N33" s="403"/>
      <c r="O33" s="403"/>
      <c r="P33" s="403"/>
      <c r="Q33" s="401"/>
      <c r="R33" s="411"/>
    </row>
    <row r="34" spans="1:20">
      <c r="A34" s="275" t="s">
        <v>347</v>
      </c>
      <c r="B34" s="280" t="s">
        <v>393</v>
      </c>
      <c r="C34" s="393">
        <v>1</v>
      </c>
      <c r="D34" t="s">
        <v>349</v>
      </c>
      <c r="E34" s="414">
        <v>-60</v>
      </c>
      <c r="F34" s="404">
        <v>0</v>
      </c>
      <c r="G34" s="404">
        <f t="shared" ref="G34:P34" si="4">$E$34/(1+$E$3)^G3</f>
        <v>-57.142857142857139</v>
      </c>
      <c r="H34" s="404">
        <f t="shared" si="4"/>
        <v>-54.42176870748299</v>
      </c>
      <c r="I34" s="404">
        <f t="shared" si="4"/>
        <v>-51.830255911888557</v>
      </c>
      <c r="J34" s="404">
        <f t="shared" si="4"/>
        <v>-49.362148487512918</v>
      </c>
      <c r="K34" s="404">
        <f t="shared" si="4"/>
        <v>-47.011569988107539</v>
      </c>
      <c r="L34" s="404">
        <f t="shared" si="4"/>
        <v>-44.77292379819766</v>
      </c>
      <c r="M34" s="404">
        <f t="shared" si="4"/>
        <v>-42.640879807807288</v>
      </c>
      <c r="N34" s="404">
        <f t="shared" si="4"/>
        <v>-40.610361721721233</v>
      </c>
      <c r="O34" s="404">
        <f t="shared" si="4"/>
        <v>-38.676534973067838</v>
      </c>
      <c r="P34" s="404">
        <f t="shared" si="4"/>
        <v>-36.834795212445556</v>
      </c>
      <c r="Q34" s="395">
        <f>SUM(G34:P34)</f>
        <v>-463.30409575108865</v>
      </c>
      <c r="R34" s="411">
        <f>Q34*R2</f>
        <v>-59.999999999999986</v>
      </c>
    </row>
    <row r="35" spans="1:20" ht="16.5" thickBot="1">
      <c r="A35" s="251" t="s">
        <v>350</v>
      </c>
      <c r="B35" s="282" t="s">
        <v>351</v>
      </c>
      <c r="C35" s="392">
        <v>1</v>
      </c>
      <c r="D35" s="251" t="s">
        <v>174</v>
      </c>
      <c r="E35" s="415">
        <v>-5.83</v>
      </c>
      <c r="F35" s="405">
        <v>0</v>
      </c>
      <c r="G35" s="405">
        <f t="shared" ref="G35:P35" si="5">$E$35/(1+$E$3)^G3</f>
        <v>-5.5523809523809522</v>
      </c>
      <c r="H35" s="405">
        <f t="shared" si="5"/>
        <v>-5.2879818594104311</v>
      </c>
      <c r="I35" s="405">
        <f t="shared" si="5"/>
        <v>-5.0361731994385055</v>
      </c>
      <c r="J35" s="405">
        <f t="shared" si="5"/>
        <v>-4.796355428036672</v>
      </c>
      <c r="K35" s="405">
        <f t="shared" si="5"/>
        <v>-4.5679575505111156</v>
      </c>
      <c r="L35" s="405">
        <f t="shared" si="5"/>
        <v>-4.3504357623915393</v>
      </c>
      <c r="M35" s="405">
        <f t="shared" si="5"/>
        <v>-4.1432721546586082</v>
      </c>
      <c r="N35" s="405">
        <f t="shared" si="5"/>
        <v>-3.9459734806272464</v>
      </c>
      <c r="O35" s="405">
        <f t="shared" si="5"/>
        <v>-3.7580699815497582</v>
      </c>
      <c r="P35" s="405">
        <f t="shared" si="5"/>
        <v>-3.5791142681426269</v>
      </c>
      <c r="Q35" s="395">
        <f>SUM(G35:P35)</f>
        <v>-45.017714637147456</v>
      </c>
      <c r="R35" s="411">
        <f>Q35*R2</f>
        <v>-5.83</v>
      </c>
    </row>
    <row r="36" spans="1:20">
      <c r="C36" s="325"/>
      <c r="E36" s="330"/>
      <c r="F36" s="330"/>
      <c r="G36" s="326"/>
      <c r="H36" s="326"/>
      <c r="I36" s="326"/>
      <c r="J36" s="326"/>
      <c r="K36" s="326"/>
      <c r="L36" s="326"/>
      <c r="M36" s="326"/>
      <c r="N36" s="326"/>
      <c r="O36" s="326"/>
      <c r="P36" s="326"/>
      <c r="Q36" s="326"/>
      <c r="R36" s="326"/>
    </row>
    <row r="37" spans="1:20">
      <c r="A37" s="197"/>
      <c r="B37" s="197"/>
      <c r="C37" s="329"/>
      <c r="D37" s="197"/>
      <c r="E37" s="266"/>
      <c r="F37" s="266"/>
      <c r="G37" s="328"/>
      <c r="H37" s="328"/>
      <c r="I37" s="328"/>
      <c r="J37" s="328"/>
      <c r="K37" s="328"/>
      <c r="L37" s="328"/>
      <c r="M37" s="328"/>
      <c r="N37" s="328"/>
      <c r="O37" s="328"/>
      <c r="P37" s="328"/>
      <c r="Q37" s="328"/>
      <c r="R37" s="328"/>
    </row>
    <row r="38" spans="1:20" ht="16.5" thickBot="1">
      <c r="A38" s="197" t="s">
        <v>352</v>
      </c>
      <c r="B38" s="197"/>
      <c r="C38" s="197"/>
      <c r="D38" s="197"/>
      <c r="E38" s="189"/>
      <c r="F38" s="328">
        <f t="shared" ref="F38:P38" si="6">SUM(F9:F35)</f>
        <v>-582.57999999999993</v>
      </c>
      <c r="G38" s="328">
        <f t="shared" si="6"/>
        <v>-127.92108843537414</v>
      </c>
      <c r="H38" s="328">
        <f t="shared" si="6"/>
        <v>-59.709750566893419</v>
      </c>
      <c r="I38" s="328">
        <f t="shared" si="6"/>
        <v>-56.866429111327065</v>
      </c>
      <c r="J38" s="328">
        <f t="shared" si="6"/>
        <v>-54.158503915549588</v>
      </c>
      <c r="K38" s="328">
        <f t="shared" si="6"/>
        <v>-51.579527538618656</v>
      </c>
      <c r="L38" s="328">
        <f t="shared" si="6"/>
        <v>-49.123359560589201</v>
      </c>
      <c r="M38" s="328">
        <f t="shared" si="6"/>
        <v>-46.784151962465899</v>
      </c>
      <c r="N38" s="328">
        <f t="shared" si="6"/>
        <v>-44.556335202348478</v>
      </c>
      <c r="O38" s="328">
        <f t="shared" si="6"/>
        <v>-42.434604954617598</v>
      </c>
      <c r="P38" s="328">
        <f t="shared" si="6"/>
        <v>-40.413909480588181</v>
      </c>
      <c r="Q38" s="326">
        <f>SUM(F38:P38)</f>
        <v>-1156.1276607283719</v>
      </c>
      <c r="R38" s="326">
        <f>Q38*R2</f>
        <v>-149.72382130843553</v>
      </c>
      <c r="T38" s="289"/>
    </row>
    <row r="39" spans="1:20" ht="16.5" thickBot="1">
      <c r="A39" t="s">
        <v>353</v>
      </c>
      <c r="E39" s="172"/>
      <c r="F39" s="332">
        <f>F7+F38</f>
        <v>-582.57999999999993</v>
      </c>
      <c r="G39" s="332">
        <f>G7+G38</f>
        <v>-127.92108843537414</v>
      </c>
      <c r="H39" s="332">
        <f t="shared" ref="H39:P39" si="7">H7+H38</f>
        <v>-59.709750566893419</v>
      </c>
      <c r="I39" s="332">
        <f t="shared" si="7"/>
        <v>-56.866429111327065</v>
      </c>
      <c r="J39" s="332">
        <f t="shared" si="7"/>
        <v>-54.158503915549588</v>
      </c>
      <c r="K39" s="332">
        <f t="shared" si="7"/>
        <v>-51.579527538618656</v>
      </c>
      <c r="L39" s="332">
        <f t="shared" si="7"/>
        <v>-49.123359560589201</v>
      </c>
      <c r="M39" s="332">
        <f t="shared" si="7"/>
        <v>-46.784151962465899</v>
      </c>
      <c r="N39" s="332">
        <f t="shared" si="7"/>
        <v>-44.556335202348478</v>
      </c>
      <c r="O39" s="332">
        <f t="shared" si="7"/>
        <v>-42.434604954617598</v>
      </c>
      <c r="P39" s="332">
        <f t="shared" si="7"/>
        <v>1175.1343325301152</v>
      </c>
      <c r="Q39" s="332">
        <f>SUM(F39:P39)</f>
        <v>59.420581282331568</v>
      </c>
      <c r="R39" s="412">
        <f>Q39*R2</f>
        <v>7.695237123168722</v>
      </c>
      <c r="S39" t="s">
        <v>392</v>
      </c>
    </row>
    <row r="40" spans="1:20">
      <c r="G40" s="285"/>
    </row>
    <row r="41" spans="1:20">
      <c r="A41" t="s">
        <v>52</v>
      </c>
      <c r="D41" t="s">
        <v>387</v>
      </c>
      <c r="G41" s="87">
        <v>18.21</v>
      </c>
      <c r="H41" s="87">
        <v>0.23</v>
      </c>
      <c r="I41" s="87">
        <v>0</v>
      </c>
      <c r="J41" s="87">
        <v>0</v>
      </c>
      <c r="K41" s="87">
        <v>0</v>
      </c>
      <c r="L41" s="87">
        <v>0</v>
      </c>
      <c r="M41" s="87">
        <v>0</v>
      </c>
      <c r="N41" s="87">
        <v>0</v>
      </c>
      <c r="O41" s="87">
        <v>0</v>
      </c>
      <c r="P41" s="87">
        <v>0.54</v>
      </c>
      <c r="Q41" s="284">
        <f>SUM(Q10:Q35)</f>
        <v>-1156.1276607283723</v>
      </c>
    </row>
    <row r="43" spans="1:20">
      <c r="A43" t="s">
        <v>388</v>
      </c>
    </row>
    <row r="46" spans="1:20">
      <c r="A46" s="344" t="s">
        <v>427</v>
      </c>
      <c r="C46" s="286"/>
    </row>
    <row r="47" spans="1:20">
      <c r="A47" s="141" t="s">
        <v>423</v>
      </c>
    </row>
    <row r="48" spans="1:20">
      <c r="C48" s="182"/>
      <c r="L48" s="173"/>
    </row>
    <row r="49" spans="3:12">
      <c r="C49" s="182"/>
      <c r="L49" s="173"/>
    </row>
    <row r="52" spans="3:12">
      <c r="K52" s="345" t="s">
        <v>427</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Q82"/>
  <sheetViews>
    <sheetView topLeftCell="A34" workbookViewId="0">
      <selection activeCell="I56" sqref="I56"/>
    </sheetView>
  </sheetViews>
  <sheetFormatPr defaultColWidth="11" defaultRowHeight="15.75"/>
  <cols>
    <col min="1" max="1" width="17.125" customWidth="1"/>
  </cols>
  <sheetData>
    <row r="1" spans="1:17" ht="21" thickBot="1">
      <c r="A1" t="s">
        <v>533</v>
      </c>
      <c r="B1" s="86" t="s">
        <v>593</v>
      </c>
      <c r="C1" s="91" t="s">
        <v>536</v>
      </c>
      <c r="D1" s="91" t="s">
        <v>537</v>
      </c>
      <c r="E1" s="91" t="s">
        <v>538</v>
      </c>
      <c r="F1" s="91" t="s">
        <v>595</v>
      </c>
      <c r="G1" s="91" t="s">
        <v>594</v>
      </c>
      <c r="H1" s="91" t="s">
        <v>541</v>
      </c>
      <c r="I1" s="91" t="s">
        <v>542</v>
      </c>
      <c r="J1" s="91" t="s">
        <v>591</v>
      </c>
      <c r="K1" s="91" t="s">
        <v>592</v>
      </c>
      <c r="L1" t="s">
        <v>545</v>
      </c>
      <c r="M1" t="s">
        <v>546</v>
      </c>
      <c r="N1" t="s">
        <v>590</v>
      </c>
      <c r="O1" t="s">
        <v>548</v>
      </c>
      <c r="P1" t="s">
        <v>549</v>
      </c>
      <c r="Q1" t="s">
        <v>547</v>
      </c>
    </row>
    <row r="2" spans="1:17" ht="16.5" thickTop="1">
      <c r="B2" s="1" t="s">
        <v>0</v>
      </c>
      <c r="C2" s="2"/>
      <c r="D2" s="3"/>
      <c r="E2" s="3"/>
      <c r="F2" s="3"/>
      <c r="G2" s="3"/>
      <c r="H2" s="3"/>
      <c r="I2" s="3"/>
      <c r="J2" s="3"/>
      <c r="K2" s="3"/>
      <c r="N2">
        <v>1</v>
      </c>
      <c r="O2" t="s">
        <v>430</v>
      </c>
      <c r="P2" t="s">
        <v>550</v>
      </c>
      <c r="Q2">
        <v>1</v>
      </c>
    </row>
    <row r="3" spans="1:17">
      <c r="B3" s="4" t="s">
        <v>551</v>
      </c>
      <c r="C3" s="5"/>
      <c r="D3" s="5"/>
      <c r="E3" s="5"/>
      <c r="F3" s="5"/>
      <c r="G3" s="5"/>
      <c r="H3" s="5"/>
      <c r="I3" s="5"/>
      <c r="J3" s="5"/>
      <c r="K3" s="5"/>
      <c r="N3">
        <v>1</v>
      </c>
      <c r="O3" t="s">
        <v>430</v>
      </c>
      <c r="P3" t="s">
        <v>550</v>
      </c>
      <c r="Q3">
        <v>1</v>
      </c>
    </row>
    <row r="4" spans="1:17">
      <c r="B4" s="6"/>
      <c r="C4" s="5"/>
      <c r="D4" s="5"/>
      <c r="E4" s="5"/>
      <c r="F4" s="5"/>
      <c r="G4" s="5"/>
      <c r="H4" s="5"/>
      <c r="I4" s="5"/>
      <c r="J4" s="5"/>
      <c r="K4" s="5"/>
      <c r="N4">
        <v>1</v>
      </c>
      <c r="O4" t="s">
        <v>430</v>
      </c>
      <c r="P4" t="s">
        <v>550</v>
      </c>
      <c r="Q4">
        <v>1</v>
      </c>
    </row>
    <row r="5" spans="1:17">
      <c r="B5" s="346" t="s">
        <v>1</v>
      </c>
      <c r="C5" s="347"/>
      <c r="D5" s="348"/>
      <c r="E5" s="7"/>
      <c r="F5" s="7"/>
      <c r="G5" s="7"/>
      <c r="H5" s="3"/>
      <c r="I5" s="3"/>
      <c r="J5" s="3"/>
      <c r="K5" s="3"/>
      <c r="N5">
        <v>1</v>
      </c>
      <c r="O5" t="s">
        <v>430</v>
      </c>
      <c r="P5" t="s">
        <v>550</v>
      </c>
      <c r="Q5">
        <v>1</v>
      </c>
    </row>
    <row r="6" spans="1:17">
      <c r="B6" s="8"/>
      <c r="C6" s="3"/>
      <c r="D6" s="3"/>
      <c r="E6" s="7"/>
      <c r="F6" s="7"/>
      <c r="G6" s="7"/>
      <c r="H6" s="3"/>
      <c r="I6" s="3"/>
      <c r="J6" s="3"/>
      <c r="K6" s="3"/>
      <c r="M6" s="486" t="s">
        <v>524</v>
      </c>
      <c r="N6" s="486"/>
      <c r="O6" t="s">
        <v>430</v>
      </c>
      <c r="P6" t="s">
        <v>550</v>
      </c>
      <c r="Q6">
        <v>1</v>
      </c>
    </row>
    <row r="7" spans="1:17" ht="24" customHeight="1">
      <c r="B7" s="9" t="s">
        <v>2</v>
      </c>
      <c r="C7" s="10"/>
      <c r="D7" s="10"/>
      <c r="E7" s="11" t="s">
        <v>3</v>
      </c>
      <c r="F7" s="12"/>
      <c r="G7" s="11" t="s">
        <v>4</v>
      </c>
      <c r="H7" s="10"/>
      <c r="I7" s="10"/>
      <c r="J7" s="10"/>
      <c r="K7" s="10"/>
      <c r="M7" s="487"/>
      <c r="N7" s="487"/>
      <c r="O7" t="s">
        <v>430</v>
      </c>
      <c r="P7" t="s">
        <v>550</v>
      </c>
      <c r="Q7">
        <v>1</v>
      </c>
    </row>
    <row r="8" spans="1:17">
      <c r="B8" s="355" t="s">
        <v>5</v>
      </c>
      <c r="C8" s="356"/>
      <c r="D8" s="349"/>
      <c r="E8" s="89">
        <v>209</v>
      </c>
      <c r="F8" s="13" t="s">
        <v>6</v>
      </c>
      <c r="G8" s="90">
        <v>500</v>
      </c>
      <c r="H8" s="3"/>
      <c r="I8" s="3"/>
      <c r="J8" s="3"/>
      <c r="K8" s="3"/>
      <c r="N8">
        <v>1</v>
      </c>
      <c r="O8" t="s">
        <v>430</v>
      </c>
      <c r="P8" t="s">
        <v>550</v>
      </c>
      <c r="Q8">
        <v>1</v>
      </c>
    </row>
    <row r="9" spans="1:17">
      <c r="B9" s="14"/>
      <c r="C9" s="7"/>
      <c r="D9" s="7"/>
      <c r="E9" s="7"/>
      <c r="F9" s="7"/>
      <c r="G9" s="7"/>
      <c r="H9" s="7"/>
      <c r="I9" s="7"/>
      <c r="J9" s="7"/>
      <c r="K9" s="7"/>
      <c r="N9">
        <v>1</v>
      </c>
      <c r="O9" t="s">
        <v>430</v>
      </c>
      <c r="P9" t="s">
        <v>550</v>
      </c>
      <c r="Q9">
        <v>1</v>
      </c>
    </row>
    <row r="10" spans="1:17">
      <c r="B10" s="15"/>
      <c r="C10" s="16"/>
      <c r="D10" s="17"/>
      <c r="E10" s="17"/>
      <c r="F10" s="17"/>
      <c r="G10" s="17"/>
      <c r="H10" s="18" t="s">
        <v>7</v>
      </c>
      <c r="I10" s="19"/>
      <c r="J10" s="19" t="s">
        <v>8</v>
      </c>
      <c r="K10" s="20" t="s">
        <v>9</v>
      </c>
      <c r="N10">
        <v>1</v>
      </c>
      <c r="O10" t="s">
        <v>430</v>
      </c>
      <c r="P10" t="s">
        <v>550</v>
      </c>
      <c r="Q10">
        <v>1</v>
      </c>
    </row>
    <row r="11" spans="1:17">
      <c r="B11" s="9" t="s">
        <v>10</v>
      </c>
      <c r="C11" s="10"/>
      <c r="D11" s="10"/>
      <c r="E11" s="10"/>
      <c r="F11" s="10"/>
      <c r="G11" s="10"/>
      <c r="H11" s="21" t="s">
        <v>11</v>
      </c>
      <c r="I11" s="21" t="s">
        <v>12</v>
      </c>
      <c r="J11" s="22" t="s">
        <v>13</v>
      </c>
      <c r="K11" s="22" t="s">
        <v>552</v>
      </c>
      <c r="N11">
        <v>1</v>
      </c>
      <c r="O11" t="s">
        <v>430</v>
      </c>
      <c r="P11" t="s">
        <v>550</v>
      </c>
      <c r="Q11">
        <v>1</v>
      </c>
    </row>
    <row r="12" spans="1:17">
      <c r="A12" t="s">
        <v>530</v>
      </c>
      <c r="B12" s="350" t="s">
        <v>15</v>
      </c>
      <c r="C12" s="351"/>
      <c r="D12" s="3"/>
      <c r="E12" s="3"/>
      <c r="F12" s="3"/>
      <c r="G12" s="3"/>
      <c r="H12" s="353">
        <v>8.1</v>
      </c>
      <c r="I12" s="353">
        <v>4.5</v>
      </c>
      <c r="J12" s="23">
        <v>12.6</v>
      </c>
      <c r="K12" s="24">
        <v>6300</v>
      </c>
      <c r="N12">
        <v>1</v>
      </c>
      <c r="O12" t="s">
        <v>430</v>
      </c>
      <c r="P12" t="s">
        <v>550</v>
      </c>
      <c r="Q12">
        <v>1</v>
      </c>
    </row>
    <row r="13" spans="1:17">
      <c r="A13" t="s">
        <v>530</v>
      </c>
      <c r="B13" s="350" t="s">
        <v>16</v>
      </c>
      <c r="C13" s="351"/>
      <c r="D13" s="3"/>
      <c r="E13" s="3"/>
      <c r="F13" s="3"/>
      <c r="G13" s="3"/>
      <c r="H13" s="354">
        <v>7.6</v>
      </c>
      <c r="I13" s="354">
        <v>5.7</v>
      </c>
      <c r="J13" s="23">
        <v>13.3</v>
      </c>
      <c r="K13" s="24">
        <v>6650</v>
      </c>
      <c r="N13">
        <v>1</v>
      </c>
      <c r="O13" t="s">
        <v>430</v>
      </c>
      <c r="P13" t="s">
        <v>550</v>
      </c>
      <c r="Q13">
        <v>1</v>
      </c>
    </row>
    <row r="14" spans="1:17">
      <c r="A14" t="s">
        <v>530</v>
      </c>
      <c r="B14" s="350" t="s">
        <v>17</v>
      </c>
      <c r="C14" s="351"/>
      <c r="D14" s="3"/>
      <c r="E14" s="3"/>
      <c r="F14" s="3"/>
      <c r="G14" s="3"/>
      <c r="H14" s="354">
        <v>4.7</v>
      </c>
      <c r="I14" s="354">
        <v>3.5</v>
      </c>
      <c r="J14" s="23">
        <v>8.1999999999999993</v>
      </c>
      <c r="K14" s="24">
        <v>4100</v>
      </c>
      <c r="N14">
        <v>1</v>
      </c>
      <c r="O14" t="s">
        <v>430</v>
      </c>
      <c r="P14" t="s">
        <v>550</v>
      </c>
      <c r="Q14">
        <v>1</v>
      </c>
    </row>
    <row r="15" spans="1:17">
      <c r="A15" t="s">
        <v>530</v>
      </c>
      <c r="B15" s="350" t="s">
        <v>18</v>
      </c>
      <c r="C15" s="351"/>
      <c r="D15" s="3"/>
      <c r="E15" s="3"/>
      <c r="F15" s="3"/>
      <c r="G15" s="3"/>
      <c r="H15" s="354">
        <v>10.4</v>
      </c>
      <c r="I15" s="354">
        <v>6.2</v>
      </c>
      <c r="J15" s="23">
        <v>16.600000000000001</v>
      </c>
      <c r="K15" s="24">
        <v>8300</v>
      </c>
      <c r="N15">
        <v>1</v>
      </c>
      <c r="O15" t="s">
        <v>430</v>
      </c>
      <c r="P15" t="s">
        <v>550</v>
      </c>
      <c r="Q15">
        <v>1</v>
      </c>
    </row>
    <row r="16" spans="1:17">
      <c r="A16" t="s">
        <v>530</v>
      </c>
      <c r="B16" s="350" t="s">
        <v>19</v>
      </c>
      <c r="C16" s="351"/>
      <c r="D16" s="3"/>
      <c r="E16" s="3"/>
      <c r="F16" s="3"/>
      <c r="G16" s="3"/>
      <c r="H16" s="354">
        <v>4</v>
      </c>
      <c r="I16" s="354">
        <v>2.5</v>
      </c>
      <c r="J16" s="23">
        <v>6.5</v>
      </c>
      <c r="K16" s="24">
        <v>3250</v>
      </c>
      <c r="N16">
        <v>1</v>
      </c>
      <c r="O16" t="s">
        <v>430</v>
      </c>
      <c r="P16" t="s">
        <v>550</v>
      </c>
      <c r="Q16">
        <v>1</v>
      </c>
    </row>
    <row r="17" spans="1:17">
      <c r="A17" t="s">
        <v>530</v>
      </c>
      <c r="B17" s="350" t="s">
        <v>20</v>
      </c>
      <c r="C17" s="351"/>
      <c r="D17" s="3"/>
      <c r="E17" s="3"/>
      <c r="F17" s="3"/>
      <c r="G17" s="3"/>
      <c r="H17" s="354">
        <v>0</v>
      </c>
      <c r="I17" s="354">
        <v>0</v>
      </c>
      <c r="J17" s="23">
        <v>0</v>
      </c>
      <c r="K17" s="24">
        <v>0</v>
      </c>
      <c r="N17">
        <v>1</v>
      </c>
      <c r="O17" t="s">
        <v>430</v>
      </c>
      <c r="P17" t="s">
        <v>550</v>
      </c>
      <c r="Q17">
        <v>1</v>
      </c>
    </row>
    <row r="18" spans="1:17">
      <c r="A18" t="s">
        <v>530</v>
      </c>
      <c r="B18" s="350" t="s">
        <v>21</v>
      </c>
      <c r="C18" s="351"/>
      <c r="D18" s="3"/>
      <c r="E18" s="3"/>
      <c r="F18" s="3"/>
      <c r="G18" s="3"/>
      <c r="H18" s="354">
        <v>0</v>
      </c>
      <c r="I18" s="354">
        <v>0</v>
      </c>
      <c r="J18" s="23">
        <v>0</v>
      </c>
      <c r="K18" s="24">
        <v>0</v>
      </c>
      <c r="N18">
        <v>1</v>
      </c>
      <c r="O18" t="s">
        <v>430</v>
      </c>
      <c r="P18" t="s">
        <v>550</v>
      </c>
      <c r="Q18">
        <v>1</v>
      </c>
    </row>
    <row r="19" spans="1:17">
      <c r="A19" t="s">
        <v>530</v>
      </c>
      <c r="B19" s="350" t="s">
        <v>21</v>
      </c>
      <c r="C19" s="351"/>
      <c r="D19" s="3"/>
      <c r="E19" s="3"/>
      <c r="F19" s="3"/>
      <c r="G19" s="3"/>
      <c r="H19" s="354">
        <v>0</v>
      </c>
      <c r="I19" s="354">
        <v>0</v>
      </c>
      <c r="J19" s="23">
        <v>0</v>
      </c>
      <c r="K19" s="24">
        <v>0</v>
      </c>
      <c r="N19">
        <v>1</v>
      </c>
      <c r="O19" t="s">
        <v>430</v>
      </c>
      <c r="P19" t="s">
        <v>550</v>
      </c>
      <c r="Q19">
        <v>1</v>
      </c>
    </row>
    <row r="20" spans="1:17">
      <c r="A20" t="s">
        <v>530</v>
      </c>
      <c r="B20" s="350" t="s">
        <v>21</v>
      </c>
      <c r="C20" s="352"/>
      <c r="D20" s="25"/>
      <c r="E20" s="25"/>
      <c r="F20" s="25"/>
      <c r="G20" s="25"/>
      <c r="H20" s="354">
        <v>0</v>
      </c>
      <c r="I20" s="354">
        <v>0</v>
      </c>
      <c r="J20" s="26">
        <v>0</v>
      </c>
      <c r="K20" s="27">
        <v>0</v>
      </c>
      <c r="N20">
        <v>1</v>
      </c>
      <c r="O20" t="s">
        <v>430</v>
      </c>
      <c r="P20" t="s">
        <v>550</v>
      </c>
      <c r="Q20">
        <v>1</v>
      </c>
    </row>
    <row r="21" spans="1:17">
      <c r="B21" s="28" t="s">
        <v>22</v>
      </c>
      <c r="C21" s="2"/>
      <c r="D21" s="3"/>
      <c r="E21" s="3"/>
      <c r="F21" s="3"/>
      <c r="G21" s="3"/>
      <c r="H21" s="23">
        <v>34.799999999999997</v>
      </c>
      <c r="I21" s="23">
        <v>22.4</v>
      </c>
      <c r="J21" s="29">
        <v>57.199999999999996</v>
      </c>
      <c r="K21" s="30">
        <v>28599.999999999996</v>
      </c>
      <c r="N21">
        <v>1</v>
      </c>
      <c r="O21" t="s">
        <v>430</v>
      </c>
      <c r="P21" t="s">
        <v>550</v>
      </c>
      <c r="Q21">
        <v>1</v>
      </c>
    </row>
    <row r="22" spans="1:17">
      <c r="B22" s="28" t="s">
        <v>23</v>
      </c>
      <c r="C22" s="2"/>
      <c r="D22" s="3"/>
      <c r="E22" s="3"/>
      <c r="F22" s="3"/>
      <c r="G22" s="3"/>
      <c r="H22" s="24">
        <v>17400</v>
      </c>
      <c r="I22" s="24">
        <v>11200</v>
      </c>
      <c r="J22" s="30">
        <v>28599.999999999996</v>
      </c>
      <c r="K22" s="31" t="s">
        <v>82</v>
      </c>
      <c r="N22">
        <v>1</v>
      </c>
      <c r="O22" t="s">
        <v>430</v>
      </c>
      <c r="P22" t="s">
        <v>550</v>
      </c>
      <c r="Q22">
        <v>1</v>
      </c>
    </row>
    <row r="23" spans="1:17">
      <c r="B23" s="8"/>
      <c r="C23" s="3"/>
      <c r="D23" s="3"/>
      <c r="E23" s="3"/>
      <c r="F23" s="3"/>
      <c r="G23" s="3"/>
      <c r="H23" s="3"/>
      <c r="I23" s="3"/>
      <c r="J23" s="3"/>
      <c r="K23" s="24"/>
      <c r="N23">
        <v>1</v>
      </c>
      <c r="O23" t="s">
        <v>430</v>
      </c>
      <c r="P23" t="s">
        <v>550</v>
      </c>
      <c r="Q23">
        <v>1</v>
      </c>
    </row>
    <row r="24" spans="1:17">
      <c r="B24" s="32"/>
      <c r="C24" s="17"/>
      <c r="D24" s="17"/>
      <c r="E24" s="17"/>
      <c r="F24" s="17"/>
      <c r="G24" s="17"/>
      <c r="H24" s="18" t="s">
        <v>7</v>
      </c>
      <c r="I24" s="19"/>
      <c r="J24" s="19" t="s">
        <v>8</v>
      </c>
      <c r="K24" s="20" t="s">
        <v>9</v>
      </c>
      <c r="N24">
        <v>1</v>
      </c>
      <c r="O24" t="s">
        <v>430</v>
      </c>
      <c r="P24" t="s">
        <v>550</v>
      </c>
      <c r="Q24">
        <v>1</v>
      </c>
    </row>
    <row r="25" spans="1:17">
      <c r="B25" s="9" t="s">
        <v>24</v>
      </c>
      <c r="C25" s="33"/>
      <c r="D25" s="11" t="s">
        <v>25</v>
      </c>
      <c r="E25" s="11"/>
      <c r="F25" s="11" t="s">
        <v>26</v>
      </c>
      <c r="G25" s="10"/>
      <c r="H25" s="21" t="s">
        <v>11</v>
      </c>
      <c r="I25" s="21" t="s">
        <v>12</v>
      </c>
      <c r="J25" s="22" t="s">
        <v>13</v>
      </c>
      <c r="K25" s="22" t="s">
        <v>552</v>
      </c>
      <c r="N25">
        <v>1</v>
      </c>
      <c r="O25" t="s">
        <v>430</v>
      </c>
      <c r="P25" t="s">
        <v>550</v>
      </c>
      <c r="Q25">
        <v>1</v>
      </c>
    </row>
    <row r="26" spans="1:17">
      <c r="A26" t="s">
        <v>530</v>
      </c>
      <c r="B26" s="8" t="s">
        <v>83</v>
      </c>
      <c r="C26" s="3"/>
      <c r="D26" s="357">
        <v>3.81</v>
      </c>
      <c r="E26" s="35" t="s">
        <v>28</v>
      </c>
      <c r="F26" s="359">
        <v>30000</v>
      </c>
      <c r="G26" s="36" t="s">
        <v>29</v>
      </c>
      <c r="H26" s="31"/>
      <c r="I26" s="23">
        <v>114.3</v>
      </c>
      <c r="J26" s="23">
        <v>114.3</v>
      </c>
      <c r="K26" s="24">
        <v>57150</v>
      </c>
      <c r="N26">
        <v>1</v>
      </c>
      <c r="O26" t="s">
        <v>430</v>
      </c>
      <c r="P26" t="s">
        <v>550</v>
      </c>
      <c r="Q26">
        <v>1</v>
      </c>
    </row>
    <row r="27" spans="1:17">
      <c r="A27" t="s">
        <v>530</v>
      </c>
      <c r="B27" s="8" t="s">
        <v>84</v>
      </c>
      <c r="C27" s="3"/>
      <c r="D27" s="358">
        <v>0.5</v>
      </c>
      <c r="E27" s="35" t="s">
        <v>31</v>
      </c>
      <c r="F27" s="360">
        <v>138</v>
      </c>
      <c r="G27" s="36" t="s">
        <v>32</v>
      </c>
      <c r="H27" s="31"/>
      <c r="I27" s="23">
        <v>69</v>
      </c>
      <c r="J27" s="23">
        <v>69</v>
      </c>
      <c r="K27" s="24">
        <v>34500</v>
      </c>
      <c r="N27">
        <v>1</v>
      </c>
      <c r="O27" t="s">
        <v>430</v>
      </c>
      <c r="P27" t="s">
        <v>550</v>
      </c>
      <c r="Q27">
        <v>1</v>
      </c>
    </row>
    <row r="28" spans="1:17">
      <c r="A28" t="s">
        <v>530</v>
      </c>
      <c r="B28" s="8" t="s">
        <v>85</v>
      </c>
      <c r="C28" s="3"/>
      <c r="D28" s="358">
        <v>0.57999999999999996</v>
      </c>
      <c r="E28" s="35" t="s">
        <v>31</v>
      </c>
      <c r="F28" s="361">
        <v>78</v>
      </c>
      <c r="G28" s="36" t="s">
        <v>32</v>
      </c>
      <c r="H28" s="31"/>
      <c r="I28" s="23">
        <v>45.239999999999995</v>
      </c>
      <c r="J28" s="23">
        <v>45.239999999999995</v>
      </c>
      <c r="K28" s="24">
        <v>22619.999999999996</v>
      </c>
      <c r="N28">
        <v>1</v>
      </c>
      <c r="O28" t="s">
        <v>430</v>
      </c>
      <c r="P28" t="s">
        <v>550</v>
      </c>
      <c r="Q28">
        <v>1</v>
      </c>
    </row>
    <row r="29" spans="1:17">
      <c r="A29" t="s">
        <v>530</v>
      </c>
      <c r="B29" s="8" t="s">
        <v>86</v>
      </c>
      <c r="C29" s="3"/>
      <c r="D29" s="358">
        <v>0.36</v>
      </c>
      <c r="E29" s="35" t="s">
        <v>31</v>
      </c>
      <c r="F29" s="361">
        <v>63</v>
      </c>
      <c r="G29" s="36" t="s">
        <v>32</v>
      </c>
      <c r="H29" s="31"/>
      <c r="I29" s="23">
        <v>22.68</v>
      </c>
      <c r="J29" s="23">
        <v>22.68</v>
      </c>
      <c r="K29" s="24">
        <v>11340</v>
      </c>
      <c r="N29">
        <v>1</v>
      </c>
      <c r="O29" t="s">
        <v>430</v>
      </c>
      <c r="P29" t="s">
        <v>550</v>
      </c>
      <c r="Q29">
        <v>1</v>
      </c>
    </row>
    <row r="30" spans="1:17">
      <c r="A30" t="s">
        <v>530</v>
      </c>
      <c r="B30" s="8" t="s">
        <v>87</v>
      </c>
      <c r="C30" s="3"/>
      <c r="D30" s="3"/>
      <c r="E30" s="35"/>
      <c r="F30" s="3"/>
      <c r="G30" s="36"/>
      <c r="H30" s="31"/>
      <c r="I30" s="354">
        <v>6.41</v>
      </c>
      <c r="J30" s="23">
        <v>6.41</v>
      </c>
      <c r="K30" s="24">
        <v>3205</v>
      </c>
      <c r="N30">
        <v>1</v>
      </c>
      <c r="O30" t="s">
        <v>430</v>
      </c>
      <c r="P30" t="s">
        <v>550</v>
      </c>
      <c r="Q30">
        <v>1</v>
      </c>
    </row>
    <row r="31" spans="1:17">
      <c r="A31" t="s">
        <v>530</v>
      </c>
      <c r="B31" s="8" t="s">
        <v>88</v>
      </c>
      <c r="C31" s="3"/>
      <c r="D31" s="3"/>
      <c r="E31" s="35"/>
      <c r="F31" s="3"/>
      <c r="G31" s="36"/>
      <c r="H31" s="31"/>
      <c r="I31" s="354">
        <v>47</v>
      </c>
      <c r="J31" s="23">
        <v>47</v>
      </c>
      <c r="K31" s="24">
        <v>23500</v>
      </c>
      <c r="N31">
        <v>1</v>
      </c>
      <c r="O31" t="s">
        <v>430</v>
      </c>
      <c r="P31" t="s">
        <v>550</v>
      </c>
      <c r="Q31">
        <v>1</v>
      </c>
    </row>
    <row r="32" spans="1:17">
      <c r="A32" t="s">
        <v>530</v>
      </c>
      <c r="B32" s="8" t="s">
        <v>89</v>
      </c>
      <c r="C32" s="3"/>
      <c r="D32" s="3"/>
      <c r="E32" s="35"/>
      <c r="F32" s="3"/>
      <c r="G32" s="36"/>
      <c r="H32" s="31"/>
      <c r="I32" s="354">
        <v>16.2</v>
      </c>
      <c r="J32" s="23">
        <v>16.2</v>
      </c>
      <c r="K32" s="24">
        <v>8100</v>
      </c>
      <c r="N32">
        <v>1</v>
      </c>
      <c r="O32" t="s">
        <v>430</v>
      </c>
      <c r="P32" t="s">
        <v>550</v>
      </c>
      <c r="Q32">
        <v>1</v>
      </c>
    </row>
    <row r="33" spans="1:17">
      <c r="A33" t="s">
        <v>530</v>
      </c>
      <c r="B33" s="8" t="s">
        <v>90</v>
      </c>
      <c r="C33" s="3"/>
      <c r="D33" s="3"/>
      <c r="E33" s="35"/>
      <c r="F33" s="3"/>
      <c r="G33" s="36"/>
      <c r="H33" s="31"/>
      <c r="I33" s="354">
        <v>12.9</v>
      </c>
      <c r="J33" s="23">
        <v>12.9</v>
      </c>
      <c r="K33" s="24">
        <v>6450</v>
      </c>
      <c r="N33">
        <v>1</v>
      </c>
      <c r="O33" t="s">
        <v>430</v>
      </c>
      <c r="P33" t="s">
        <v>550</v>
      </c>
      <c r="Q33">
        <v>1</v>
      </c>
    </row>
    <row r="34" spans="1:17">
      <c r="A34" t="s">
        <v>530</v>
      </c>
      <c r="B34" s="46" t="s">
        <v>91</v>
      </c>
      <c r="C34" s="25"/>
      <c r="D34" s="362">
        <v>8</v>
      </c>
      <c r="E34" s="38" t="s">
        <v>41</v>
      </c>
      <c r="F34" s="363">
        <v>8.1199999999999994E-2</v>
      </c>
      <c r="G34" s="39" t="s">
        <v>42</v>
      </c>
      <c r="H34" s="40"/>
      <c r="I34" s="41">
        <v>19.278503999999998</v>
      </c>
      <c r="J34" s="26">
        <v>19.278503999999998</v>
      </c>
      <c r="K34" s="27">
        <v>9639.2519999999986</v>
      </c>
      <c r="N34">
        <v>1</v>
      </c>
      <c r="O34" t="s">
        <v>430</v>
      </c>
      <c r="P34" t="s">
        <v>550</v>
      </c>
      <c r="Q34">
        <v>1</v>
      </c>
    </row>
    <row r="35" spans="1:17">
      <c r="B35" s="28" t="s">
        <v>57</v>
      </c>
      <c r="C35" s="2"/>
      <c r="D35" s="3"/>
      <c r="E35" s="3"/>
      <c r="F35" s="3"/>
      <c r="G35" s="3"/>
      <c r="H35" s="31"/>
      <c r="I35" s="23">
        <v>353.00850400000002</v>
      </c>
      <c r="J35" s="29">
        <v>353.00850400000002</v>
      </c>
      <c r="K35" s="30">
        <v>176504.25200000001</v>
      </c>
      <c r="N35">
        <v>1</v>
      </c>
      <c r="O35" t="s">
        <v>430</v>
      </c>
      <c r="P35" t="s">
        <v>550</v>
      </c>
      <c r="Q35">
        <v>1</v>
      </c>
    </row>
    <row r="36" spans="1:17">
      <c r="B36" s="8"/>
      <c r="C36" s="3"/>
      <c r="D36" s="3"/>
      <c r="E36" s="3"/>
      <c r="F36" s="3"/>
      <c r="G36" s="3"/>
      <c r="H36" s="3"/>
      <c r="I36" s="3"/>
      <c r="J36" s="3"/>
      <c r="K36" s="24" t="s">
        <v>43</v>
      </c>
      <c r="N36">
        <v>1</v>
      </c>
      <c r="O36" t="s">
        <v>430</v>
      </c>
      <c r="P36" t="s">
        <v>550</v>
      </c>
      <c r="Q36">
        <v>1</v>
      </c>
    </row>
    <row r="37" spans="1:17">
      <c r="B37" s="9" t="s">
        <v>44</v>
      </c>
      <c r="C37" s="33"/>
      <c r="D37" s="11"/>
      <c r="E37" s="11"/>
      <c r="F37" s="11"/>
      <c r="G37" s="10"/>
      <c r="H37" s="21"/>
      <c r="I37" s="21"/>
      <c r="J37" s="22"/>
      <c r="K37" s="22"/>
      <c r="N37">
        <v>1</v>
      </c>
      <c r="O37" t="s">
        <v>430</v>
      </c>
      <c r="P37" t="s">
        <v>550</v>
      </c>
      <c r="Q37">
        <v>1</v>
      </c>
    </row>
    <row r="38" spans="1:17">
      <c r="A38" t="s">
        <v>44</v>
      </c>
      <c r="B38" s="364" t="s">
        <v>45</v>
      </c>
      <c r="C38" s="3"/>
      <c r="D38" s="3"/>
      <c r="E38" s="3"/>
      <c r="F38" s="3"/>
      <c r="G38" s="3"/>
      <c r="H38" s="353">
        <v>23</v>
      </c>
      <c r="I38" s="353">
        <v>8.6999999999999993</v>
      </c>
      <c r="J38" s="23">
        <v>31.7</v>
      </c>
      <c r="K38" s="24">
        <v>15850</v>
      </c>
      <c r="N38">
        <v>1</v>
      </c>
      <c r="O38" t="s">
        <v>430</v>
      </c>
      <c r="P38" t="s">
        <v>550</v>
      </c>
      <c r="Q38">
        <v>1</v>
      </c>
    </row>
    <row r="39" spans="1:17">
      <c r="A39" t="s">
        <v>44</v>
      </c>
      <c r="B39" s="365" t="s">
        <v>46</v>
      </c>
      <c r="C39" s="3"/>
      <c r="D39" s="3"/>
      <c r="E39" s="3"/>
      <c r="F39" s="3"/>
      <c r="G39" s="3"/>
      <c r="H39" s="354">
        <v>11.1</v>
      </c>
      <c r="I39" s="354">
        <v>3.8</v>
      </c>
      <c r="J39" s="23">
        <v>14.899999999999999</v>
      </c>
      <c r="K39" s="24">
        <v>7449.9999999999991</v>
      </c>
      <c r="N39">
        <v>1</v>
      </c>
      <c r="O39" t="s">
        <v>430</v>
      </c>
      <c r="P39" t="s">
        <v>550</v>
      </c>
      <c r="Q39">
        <v>1</v>
      </c>
    </row>
    <row r="40" spans="1:17">
      <c r="A40" t="s">
        <v>44</v>
      </c>
      <c r="B40" s="43" t="s">
        <v>47</v>
      </c>
      <c r="C40" s="3"/>
      <c r="D40" s="358">
        <v>7.6999999999999999E-2</v>
      </c>
      <c r="E40" s="36" t="s">
        <v>48</v>
      </c>
      <c r="F40" s="358">
        <v>4.8000000000000001E-2</v>
      </c>
      <c r="G40" s="36" t="s">
        <v>49</v>
      </c>
      <c r="H40" s="23">
        <v>16.093</v>
      </c>
      <c r="I40" s="23">
        <v>10.032</v>
      </c>
      <c r="J40" s="23">
        <v>26.125</v>
      </c>
      <c r="K40" s="24">
        <v>13062.5</v>
      </c>
      <c r="N40">
        <v>1</v>
      </c>
      <c r="O40" t="s">
        <v>430</v>
      </c>
      <c r="P40" t="s">
        <v>550</v>
      </c>
      <c r="Q40">
        <v>1</v>
      </c>
    </row>
    <row r="41" spans="1:17">
      <c r="A41" t="s">
        <v>44</v>
      </c>
      <c r="B41" s="43" t="s">
        <v>50</v>
      </c>
      <c r="C41" s="3"/>
      <c r="D41" s="358">
        <v>0.05</v>
      </c>
      <c r="E41" s="36" t="s">
        <v>48</v>
      </c>
      <c r="F41" s="358">
        <v>0.18360000000000001</v>
      </c>
      <c r="G41" s="36" t="s">
        <v>49</v>
      </c>
      <c r="H41" s="23">
        <v>10.450000000000001</v>
      </c>
      <c r="I41" s="23">
        <v>38.372400000000006</v>
      </c>
      <c r="J41" s="23">
        <v>48.822400000000009</v>
      </c>
      <c r="K41" s="24">
        <v>24411.200000000004</v>
      </c>
      <c r="N41">
        <v>1</v>
      </c>
      <c r="O41" t="s">
        <v>430</v>
      </c>
      <c r="P41" t="s">
        <v>550</v>
      </c>
      <c r="Q41">
        <v>1</v>
      </c>
    </row>
    <row r="42" spans="1:17">
      <c r="A42" t="s">
        <v>44</v>
      </c>
      <c r="B42" s="43" t="s">
        <v>51</v>
      </c>
      <c r="C42" s="3"/>
      <c r="D42" s="358">
        <v>3.1600000000000003E-2</v>
      </c>
      <c r="E42" s="36" t="s">
        <v>48</v>
      </c>
      <c r="F42" s="358">
        <v>2.53E-2</v>
      </c>
      <c r="G42" s="36" t="s">
        <v>49</v>
      </c>
      <c r="H42" s="23">
        <v>6.6044000000000009</v>
      </c>
      <c r="I42" s="23">
        <v>5.2877000000000001</v>
      </c>
      <c r="J42" s="23">
        <v>11.892100000000001</v>
      </c>
      <c r="K42" s="24">
        <v>5946.05</v>
      </c>
      <c r="N42">
        <v>1</v>
      </c>
      <c r="O42" t="s">
        <v>430</v>
      </c>
      <c r="P42" t="s">
        <v>550</v>
      </c>
      <c r="Q42">
        <v>1</v>
      </c>
    </row>
    <row r="43" spans="1:17">
      <c r="B43" s="28" t="s">
        <v>22</v>
      </c>
      <c r="C43" s="2"/>
      <c r="D43" s="3"/>
      <c r="E43" s="3"/>
      <c r="F43" s="3"/>
      <c r="G43" s="3"/>
      <c r="H43" s="23">
        <v>67.247399999999999</v>
      </c>
      <c r="I43" s="23">
        <v>66.192100000000011</v>
      </c>
      <c r="J43" s="29">
        <v>133.43950000000001</v>
      </c>
      <c r="K43" s="3"/>
      <c r="N43">
        <v>1</v>
      </c>
      <c r="O43" t="s">
        <v>430</v>
      </c>
      <c r="P43" t="s">
        <v>550</v>
      </c>
      <c r="Q43">
        <v>1</v>
      </c>
    </row>
    <row r="44" spans="1:17">
      <c r="B44" s="28" t="s">
        <v>23</v>
      </c>
      <c r="C44" s="2"/>
      <c r="D44" s="3"/>
      <c r="E44" s="3"/>
      <c r="F44" s="3"/>
      <c r="G44" s="3"/>
      <c r="H44" s="24">
        <v>33623.699999999997</v>
      </c>
      <c r="I44" s="24">
        <v>33096.050000000003</v>
      </c>
      <c r="J44" s="30"/>
      <c r="K44" s="30">
        <v>66719.75</v>
      </c>
      <c r="N44">
        <v>1</v>
      </c>
      <c r="O44" t="s">
        <v>430</v>
      </c>
      <c r="P44" t="s">
        <v>550</v>
      </c>
      <c r="Q44">
        <v>1</v>
      </c>
    </row>
    <row r="45" spans="1:17">
      <c r="B45" s="8"/>
      <c r="C45" s="3"/>
      <c r="D45" s="3"/>
      <c r="E45" s="3"/>
      <c r="F45" s="3"/>
      <c r="G45" s="3"/>
      <c r="H45" s="3"/>
      <c r="I45" s="3"/>
      <c r="J45" s="3"/>
      <c r="K45" s="24"/>
      <c r="N45">
        <v>1</v>
      </c>
      <c r="O45" t="s">
        <v>430</v>
      </c>
      <c r="P45" t="s">
        <v>550</v>
      </c>
      <c r="Q45">
        <v>1</v>
      </c>
    </row>
    <row r="46" spans="1:17">
      <c r="B46" s="9" t="s">
        <v>52</v>
      </c>
      <c r="C46" s="33"/>
      <c r="D46" s="11" t="s">
        <v>53</v>
      </c>
      <c r="E46" s="11"/>
      <c r="F46" s="11" t="s">
        <v>54</v>
      </c>
      <c r="G46" s="10"/>
      <c r="H46" s="21"/>
      <c r="I46" s="21"/>
      <c r="J46" s="22"/>
      <c r="K46" s="22"/>
      <c r="N46">
        <v>1</v>
      </c>
      <c r="O46" t="s">
        <v>430</v>
      </c>
      <c r="P46" t="s">
        <v>550</v>
      </c>
      <c r="Q46">
        <v>1</v>
      </c>
    </row>
    <row r="47" spans="1:17">
      <c r="A47" t="s">
        <v>531</v>
      </c>
      <c r="B47" s="8" t="s">
        <v>55</v>
      </c>
      <c r="C47" s="2"/>
      <c r="D47" s="358">
        <v>20.149999999999999</v>
      </c>
      <c r="E47" s="3"/>
      <c r="F47" s="362">
        <v>2.5499999999999998</v>
      </c>
      <c r="G47" s="44" t="s">
        <v>53</v>
      </c>
      <c r="H47" s="45">
        <v>51.382499999999993</v>
      </c>
      <c r="I47" s="31"/>
      <c r="J47" s="23">
        <v>51.382499999999993</v>
      </c>
      <c r="K47" s="24">
        <v>25691.249999999996</v>
      </c>
      <c r="N47">
        <v>1</v>
      </c>
      <c r="O47" t="s">
        <v>430</v>
      </c>
      <c r="P47" t="s">
        <v>550</v>
      </c>
      <c r="Q47">
        <v>1</v>
      </c>
    </row>
    <row r="48" spans="1:17">
      <c r="A48" t="s">
        <v>531</v>
      </c>
      <c r="B48" s="46" t="s">
        <v>56</v>
      </c>
      <c r="C48" s="47"/>
      <c r="D48" s="358">
        <v>0</v>
      </c>
      <c r="E48" s="25"/>
      <c r="F48" s="362">
        <v>0</v>
      </c>
      <c r="G48" s="44" t="s">
        <v>53</v>
      </c>
      <c r="H48" s="40"/>
      <c r="I48" s="26">
        <v>0</v>
      </c>
      <c r="J48" s="26">
        <v>0</v>
      </c>
      <c r="K48" s="27">
        <v>0</v>
      </c>
      <c r="N48">
        <v>1</v>
      </c>
      <c r="O48" t="s">
        <v>430</v>
      </c>
      <c r="P48" t="s">
        <v>550</v>
      </c>
      <c r="Q48">
        <v>1</v>
      </c>
    </row>
    <row r="49" spans="1:17">
      <c r="B49" s="28" t="s">
        <v>57</v>
      </c>
      <c r="C49" s="44"/>
      <c r="D49" s="48"/>
      <c r="E49" s="48"/>
      <c r="F49" s="48"/>
      <c r="G49" s="48"/>
      <c r="H49" s="23">
        <v>51.382499999999993</v>
      </c>
      <c r="I49" s="23">
        <v>0</v>
      </c>
      <c r="J49" s="29">
        <v>51.382499999999993</v>
      </c>
      <c r="K49" s="30">
        <v>25691.249999999996</v>
      </c>
      <c r="N49">
        <v>1</v>
      </c>
      <c r="O49" t="s">
        <v>430</v>
      </c>
      <c r="P49" t="s">
        <v>550</v>
      </c>
      <c r="Q49">
        <v>1</v>
      </c>
    </row>
    <row r="50" spans="1:17">
      <c r="B50" s="49"/>
      <c r="C50" s="44"/>
      <c r="D50" s="48"/>
      <c r="E50" s="48"/>
      <c r="F50" s="48"/>
      <c r="G50" s="48"/>
      <c r="H50" s="3"/>
      <c r="I50" s="3"/>
      <c r="J50" s="3"/>
      <c r="K50" s="24"/>
      <c r="N50">
        <v>1</v>
      </c>
      <c r="O50" t="s">
        <v>430</v>
      </c>
      <c r="P50" t="s">
        <v>550</v>
      </c>
      <c r="Q50">
        <v>1</v>
      </c>
    </row>
    <row r="51" spans="1:17">
      <c r="B51" s="9" t="s">
        <v>58</v>
      </c>
      <c r="C51" s="33"/>
      <c r="D51" s="11"/>
      <c r="E51" s="11"/>
      <c r="F51" s="11"/>
      <c r="G51" s="10"/>
      <c r="H51" s="21"/>
      <c r="I51" s="21"/>
      <c r="J51" s="22"/>
      <c r="K51" s="22" t="s">
        <v>43</v>
      </c>
      <c r="N51">
        <v>1</v>
      </c>
      <c r="O51" t="s">
        <v>430</v>
      </c>
      <c r="P51" t="s">
        <v>550</v>
      </c>
      <c r="Q51">
        <v>1</v>
      </c>
    </row>
    <row r="52" spans="1:17">
      <c r="A52" t="s">
        <v>532</v>
      </c>
      <c r="B52" s="8" t="s">
        <v>59</v>
      </c>
      <c r="C52" s="3"/>
      <c r="D52" s="3"/>
      <c r="E52" s="3"/>
      <c r="F52" s="484" t="s">
        <v>446</v>
      </c>
      <c r="G52" s="484"/>
      <c r="H52" s="368">
        <v>143</v>
      </c>
      <c r="I52" s="31"/>
      <c r="J52" s="29">
        <v>143</v>
      </c>
      <c r="K52" s="30">
        <v>71500</v>
      </c>
      <c r="N52">
        <v>1</v>
      </c>
      <c r="O52" t="s">
        <v>430</v>
      </c>
      <c r="P52" t="s">
        <v>550</v>
      </c>
      <c r="Q52">
        <v>1</v>
      </c>
    </row>
    <row r="53" spans="1:17">
      <c r="B53" s="8"/>
      <c r="C53" s="3"/>
      <c r="D53" s="3"/>
      <c r="E53" s="3"/>
      <c r="F53" s="485"/>
      <c r="G53" s="485"/>
      <c r="H53" s="3"/>
      <c r="I53" s="3"/>
      <c r="J53" s="3"/>
      <c r="K53" s="24" t="s">
        <v>43</v>
      </c>
      <c r="N53">
        <v>1</v>
      </c>
      <c r="O53" t="s">
        <v>430</v>
      </c>
      <c r="P53" t="s">
        <v>550</v>
      </c>
      <c r="Q53">
        <v>1</v>
      </c>
    </row>
    <row r="54" spans="1:17">
      <c r="B54" s="32"/>
      <c r="C54" s="17"/>
      <c r="D54" s="17"/>
      <c r="E54" s="17"/>
      <c r="F54" s="17"/>
      <c r="G54" s="17"/>
      <c r="H54" s="18" t="s">
        <v>7</v>
      </c>
      <c r="I54" s="19"/>
      <c r="J54" s="19" t="s">
        <v>8</v>
      </c>
      <c r="K54" s="20" t="s">
        <v>9</v>
      </c>
      <c r="N54">
        <v>1</v>
      </c>
      <c r="O54" t="s">
        <v>430</v>
      </c>
      <c r="P54" t="s">
        <v>550</v>
      </c>
      <c r="Q54">
        <v>1</v>
      </c>
    </row>
    <row r="55" spans="1:17">
      <c r="B55" s="9" t="s">
        <v>60</v>
      </c>
      <c r="C55" s="33"/>
      <c r="D55" s="11"/>
      <c r="E55" s="11"/>
      <c r="F55" s="11"/>
      <c r="G55" s="10"/>
      <c r="H55" s="21" t="s">
        <v>11</v>
      </c>
      <c r="I55" s="21" t="s">
        <v>12</v>
      </c>
      <c r="J55" s="22" t="s">
        <v>13</v>
      </c>
      <c r="K55" s="22" t="s">
        <v>552</v>
      </c>
      <c r="N55">
        <v>1</v>
      </c>
      <c r="O55" t="s">
        <v>430</v>
      </c>
      <c r="P55" t="s">
        <v>550</v>
      </c>
      <c r="Q55">
        <v>1</v>
      </c>
    </row>
    <row r="56" spans="1:17">
      <c r="B56" s="8" t="s">
        <v>98</v>
      </c>
      <c r="C56" s="3"/>
      <c r="D56" s="3"/>
      <c r="E56" s="3"/>
      <c r="F56" s="3"/>
      <c r="G56" s="3"/>
      <c r="H56" s="23">
        <v>296.42989999999998</v>
      </c>
      <c r="I56" s="23">
        <v>441.60060399999998</v>
      </c>
      <c r="J56" s="29">
        <v>738.03050400000006</v>
      </c>
      <c r="K56" s="3"/>
      <c r="N56">
        <v>1</v>
      </c>
      <c r="O56" t="s">
        <v>430</v>
      </c>
      <c r="P56" t="s">
        <v>550</v>
      </c>
      <c r="Q56">
        <v>1</v>
      </c>
    </row>
    <row r="57" spans="1:17" ht="16.5" thickBot="1">
      <c r="B57" s="511" t="s">
        <v>99</v>
      </c>
      <c r="C57" s="50"/>
      <c r="D57" s="50"/>
      <c r="E57" s="50"/>
      <c r="F57" s="50"/>
      <c r="G57" s="50"/>
      <c r="H57" s="51">
        <v>1.418324880382775</v>
      </c>
      <c r="I57" s="51">
        <v>2.1129215502392342</v>
      </c>
      <c r="J57" s="51">
        <v>3.5312464306220099</v>
      </c>
      <c r="K57" s="52"/>
      <c r="N57">
        <v>1</v>
      </c>
      <c r="O57" t="s">
        <v>430</v>
      </c>
      <c r="P57" t="s">
        <v>550</v>
      </c>
      <c r="Q57">
        <v>1</v>
      </c>
    </row>
    <row r="58" spans="1:17" ht="16.5" thickTop="1">
      <c r="B58" s="53" t="s">
        <v>61</v>
      </c>
      <c r="C58" s="54"/>
      <c r="D58" s="54"/>
      <c r="E58" s="54"/>
      <c r="F58" s="54"/>
      <c r="G58" s="54"/>
      <c r="H58" s="55">
        <v>148214.94999999998</v>
      </c>
      <c r="I58" s="55">
        <v>220800.302</v>
      </c>
      <c r="J58" s="55"/>
      <c r="K58" s="55">
        <v>369015.25199999998</v>
      </c>
      <c r="N58">
        <v>1</v>
      </c>
      <c r="O58" t="s">
        <v>430</v>
      </c>
      <c r="P58" t="s">
        <v>550</v>
      </c>
      <c r="Q58">
        <v>1</v>
      </c>
    </row>
    <row r="59" spans="1:17">
      <c r="B59" s="8"/>
      <c r="C59" s="3"/>
      <c r="D59" s="3"/>
      <c r="E59" s="3"/>
      <c r="F59" s="3"/>
      <c r="G59" s="3"/>
      <c r="H59" s="24"/>
      <c r="I59" s="24"/>
      <c r="J59" s="24"/>
      <c r="K59" s="31"/>
      <c r="N59">
        <v>1</v>
      </c>
      <c r="O59" t="s">
        <v>430</v>
      </c>
      <c r="P59" t="s">
        <v>550</v>
      </c>
      <c r="Q59">
        <v>1</v>
      </c>
    </row>
    <row r="60" spans="1:17">
      <c r="B60" s="32"/>
      <c r="C60" s="17"/>
      <c r="D60" s="17"/>
      <c r="E60" s="17"/>
      <c r="F60" s="17"/>
      <c r="G60" s="17"/>
      <c r="H60" s="56"/>
      <c r="I60" s="57" t="s">
        <v>62</v>
      </c>
      <c r="J60" s="58" t="s">
        <v>63</v>
      </c>
      <c r="K60" s="59" t="s">
        <v>64</v>
      </c>
      <c r="N60">
        <v>1</v>
      </c>
      <c r="O60" t="s">
        <v>430</v>
      </c>
      <c r="P60" t="s">
        <v>550</v>
      </c>
      <c r="Q60">
        <v>1</v>
      </c>
    </row>
    <row r="61" spans="1:17">
      <c r="B61" s="9" t="s">
        <v>65</v>
      </c>
      <c r="C61" s="10"/>
      <c r="D61" s="10"/>
      <c r="E61" s="10"/>
      <c r="F61" s="10"/>
      <c r="G61" s="10"/>
      <c r="H61" s="60"/>
      <c r="I61" s="61" t="s">
        <v>66</v>
      </c>
      <c r="J61" s="61" t="s">
        <v>67</v>
      </c>
      <c r="K61" s="62" t="s">
        <v>68</v>
      </c>
      <c r="N61">
        <v>1</v>
      </c>
      <c r="O61" t="s">
        <v>430</v>
      </c>
      <c r="P61" t="s">
        <v>550</v>
      </c>
      <c r="Q61">
        <v>1</v>
      </c>
    </row>
    <row r="62" spans="1:17">
      <c r="B62" s="8" t="s">
        <v>69</v>
      </c>
      <c r="C62" s="63"/>
      <c r="D62" s="454">
        <v>0</v>
      </c>
      <c r="E62" s="3"/>
      <c r="F62" s="3"/>
      <c r="G62" s="3"/>
      <c r="H62" s="24"/>
      <c r="I62" s="31"/>
      <c r="J62" s="23">
        <v>0</v>
      </c>
      <c r="K62" s="64">
        <v>0</v>
      </c>
      <c r="N62">
        <v>1</v>
      </c>
      <c r="O62" t="s">
        <v>430</v>
      </c>
      <c r="P62" t="s">
        <v>550</v>
      </c>
      <c r="Q62">
        <v>1</v>
      </c>
    </row>
    <row r="63" spans="1:17">
      <c r="B63" s="8" t="s">
        <v>70</v>
      </c>
      <c r="C63" s="63"/>
      <c r="D63" s="3"/>
      <c r="E63" s="3"/>
      <c r="F63" s="3"/>
      <c r="G63" s="3"/>
      <c r="H63" s="24"/>
      <c r="I63" s="31"/>
      <c r="J63" s="367">
        <v>0</v>
      </c>
      <c r="K63" s="64">
        <v>0</v>
      </c>
      <c r="N63">
        <v>1</v>
      </c>
      <c r="O63" t="s">
        <v>430</v>
      </c>
      <c r="P63" t="s">
        <v>550</v>
      </c>
      <c r="Q63">
        <v>1</v>
      </c>
    </row>
    <row r="64" spans="1:17">
      <c r="B64" s="65" t="s">
        <v>71</v>
      </c>
      <c r="C64" s="66"/>
      <c r="D64" s="366">
        <v>0</v>
      </c>
      <c r="E64" s="3"/>
      <c r="F64" s="3"/>
      <c r="G64" s="3"/>
      <c r="H64" s="67"/>
      <c r="I64" s="68"/>
      <c r="J64" s="69">
        <v>0</v>
      </c>
      <c r="K64" s="70">
        <v>0</v>
      </c>
      <c r="N64">
        <v>1</v>
      </c>
      <c r="O64" t="s">
        <v>430</v>
      </c>
      <c r="P64" t="s">
        <v>550</v>
      </c>
      <c r="Q64">
        <v>1</v>
      </c>
    </row>
    <row r="65" spans="2:17" ht="16.5" thickBot="1">
      <c r="B65" s="71" t="s">
        <v>72</v>
      </c>
      <c r="C65" s="72"/>
      <c r="D65" s="50"/>
      <c r="E65" s="50"/>
      <c r="F65" s="50"/>
      <c r="G65" s="50"/>
      <c r="H65" s="73"/>
      <c r="I65" s="52"/>
      <c r="J65" s="29">
        <v>0</v>
      </c>
      <c r="K65" s="30">
        <v>0</v>
      </c>
      <c r="N65">
        <v>1</v>
      </c>
      <c r="O65" t="s">
        <v>430</v>
      </c>
      <c r="P65" t="s">
        <v>550</v>
      </c>
      <c r="Q65">
        <v>1</v>
      </c>
    </row>
    <row r="66" spans="2:17" ht="17.25" thickTop="1" thickBot="1">
      <c r="B66" s="53" t="s">
        <v>73</v>
      </c>
      <c r="C66" s="76"/>
      <c r="D66" s="77"/>
      <c r="E66" s="77"/>
      <c r="F66" s="77"/>
      <c r="G66" s="77"/>
      <c r="H66" s="78"/>
      <c r="I66" s="79">
        <v>-441.60060399999998</v>
      </c>
      <c r="J66" s="384">
        <v>-738.03050400000006</v>
      </c>
      <c r="K66" s="386">
        <v>-369015.25199999998</v>
      </c>
      <c r="N66">
        <v>1</v>
      </c>
      <c r="O66" t="s">
        <v>430</v>
      </c>
      <c r="P66" t="s">
        <v>550</v>
      </c>
      <c r="Q66">
        <v>1</v>
      </c>
    </row>
    <row r="67" spans="2:17">
      <c r="B67" s="28" t="s">
        <v>74</v>
      </c>
      <c r="C67" s="2"/>
      <c r="D67" s="3"/>
      <c r="E67" s="3"/>
      <c r="F67" s="3"/>
      <c r="G67" s="3"/>
      <c r="H67" s="3"/>
      <c r="I67" s="3"/>
      <c r="J67" s="3"/>
      <c r="K67" s="3"/>
      <c r="N67">
        <v>1</v>
      </c>
      <c r="O67" t="s">
        <v>430</v>
      </c>
      <c r="P67" t="s">
        <v>550</v>
      </c>
      <c r="Q67">
        <v>1</v>
      </c>
    </row>
    <row r="68" spans="2:17">
      <c r="B68" s="81" t="s">
        <v>75</v>
      </c>
      <c r="C68" s="2"/>
      <c r="D68" s="3"/>
      <c r="E68" s="3"/>
      <c r="F68" s="3"/>
      <c r="G68" s="3"/>
      <c r="H68" s="3"/>
      <c r="I68" s="3"/>
      <c r="J68" s="3"/>
      <c r="K68" s="3"/>
      <c r="N68">
        <v>1</v>
      </c>
      <c r="O68" t="s">
        <v>430</v>
      </c>
      <c r="P68" t="s">
        <v>550</v>
      </c>
      <c r="Q68">
        <v>1</v>
      </c>
    </row>
    <row r="69" spans="2:17">
      <c r="B69" s="82" t="s">
        <v>76</v>
      </c>
      <c r="C69" s="2"/>
      <c r="D69" s="3"/>
      <c r="E69" s="3"/>
      <c r="F69" s="3"/>
      <c r="G69" s="3"/>
      <c r="H69" s="3"/>
      <c r="I69" s="3"/>
      <c r="J69" s="3"/>
      <c r="K69" s="3"/>
      <c r="N69">
        <v>1</v>
      </c>
      <c r="O69" t="s">
        <v>430</v>
      </c>
      <c r="P69" t="s">
        <v>550</v>
      </c>
      <c r="Q69">
        <v>1</v>
      </c>
    </row>
    <row r="70" spans="2:17">
      <c r="B70" s="83" t="s">
        <v>77</v>
      </c>
      <c r="C70" s="2"/>
      <c r="D70" s="3"/>
      <c r="E70" s="3"/>
      <c r="F70" s="3"/>
      <c r="G70" s="3"/>
      <c r="H70" s="3"/>
      <c r="I70" s="3"/>
      <c r="J70" s="3"/>
      <c r="K70" s="3"/>
      <c r="N70">
        <v>1</v>
      </c>
      <c r="O70" t="s">
        <v>430</v>
      </c>
      <c r="P70" t="s">
        <v>550</v>
      </c>
      <c r="Q70">
        <v>1</v>
      </c>
    </row>
    <row r="71" spans="2:17">
      <c r="B71" s="84" t="s">
        <v>78</v>
      </c>
      <c r="C71" s="2"/>
      <c r="D71" s="3"/>
      <c r="E71" s="3"/>
      <c r="F71" s="3"/>
      <c r="G71" s="3"/>
      <c r="H71" s="3"/>
      <c r="I71" s="3"/>
      <c r="J71" s="3"/>
      <c r="K71" s="3"/>
      <c r="N71">
        <v>1</v>
      </c>
      <c r="O71" t="s">
        <v>430</v>
      </c>
      <c r="P71" t="s">
        <v>550</v>
      </c>
      <c r="Q71">
        <v>1</v>
      </c>
    </row>
    <row r="72" spans="2:17">
      <c r="B72" s="8" t="s">
        <v>79</v>
      </c>
      <c r="C72" s="2"/>
      <c r="D72" s="2"/>
      <c r="E72" s="2"/>
      <c r="F72" s="2"/>
      <c r="G72" s="2"/>
      <c r="H72" s="3"/>
      <c r="I72" s="3"/>
      <c r="J72" s="3"/>
      <c r="K72" s="3"/>
      <c r="N72">
        <v>1</v>
      </c>
      <c r="O72" t="s">
        <v>430</v>
      </c>
      <c r="P72" t="s">
        <v>550</v>
      </c>
      <c r="Q72">
        <v>1</v>
      </c>
    </row>
    <row r="73" spans="2:17">
      <c r="B73" s="83" t="s">
        <v>80</v>
      </c>
      <c r="C73" s="3"/>
      <c r="D73" s="3"/>
      <c r="E73" s="3"/>
      <c r="F73" s="3"/>
      <c r="G73" s="3"/>
      <c r="H73" s="3"/>
      <c r="I73" s="3"/>
      <c r="J73" s="3"/>
      <c r="K73" s="3"/>
      <c r="N73">
        <v>1</v>
      </c>
      <c r="O73" t="s">
        <v>430</v>
      </c>
      <c r="P73" t="s">
        <v>550</v>
      </c>
      <c r="Q73">
        <v>1</v>
      </c>
    </row>
    <row r="74" spans="2:17">
      <c r="B74" s="6" t="s">
        <v>81</v>
      </c>
      <c r="C74" s="3"/>
      <c r="D74" s="3"/>
      <c r="E74" s="3"/>
      <c r="F74" s="3"/>
      <c r="G74" s="3"/>
      <c r="H74" s="3"/>
      <c r="I74" s="3"/>
      <c r="J74" s="3"/>
      <c r="K74" s="3"/>
      <c r="N74">
        <v>1</v>
      </c>
      <c r="O74" t="s">
        <v>430</v>
      </c>
      <c r="P74" t="s">
        <v>550</v>
      </c>
      <c r="Q74">
        <v>1</v>
      </c>
    </row>
    <row r="75" spans="2:17">
      <c r="B75" s="85">
        <v>45707</v>
      </c>
      <c r="C75" s="3"/>
      <c r="D75" s="3"/>
      <c r="E75" s="3"/>
      <c r="F75" s="3"/>
      <c r="G75" s="3"/>
      <c r="H75" s="3"/>
      <c r="I75" s="3"/>
      <c r="J75" s="3"/>
      <c r="K75" s="3"/>
      <c r="N75">
        <v>1</v>
      </c>
      <c r="O75" t="s">
        <v>430</v>
      </c>
      <c r="P75" t="s">
        <v>550</v>
      </c>
      <c r="Q75">
        <v>1</v>
      </c>
    </row>
    <row r="76" spans="2:17">
      <c r="N76">
        <v>1</v>
      </c>
      <c r="O76" t="s">
        <v>430</v>
      </c>
      <c r="P76" t="s">
        <v>550</v>
      </c>
      <c r="Q76">
        <v>1</v>
      </c>
    </row>
    <row r="77" spans="2:17">
      <c r="N77">
        <v>1</v>
      </c>
      <c r="O77" t="s">
        <v>430</v>
      </c>
      <c r="P77" t="s">
        <v>550</v>
      </c>
      <c r="Q77">
        <v>1</v>
      </c>
    </row>
    <row r="78" spans="2:17">
      <c r="B78" s="344" t="s">
        <v>507</v>
      </c>
      <c r="N78">
        <v>1</v>
      </c>
      <c r="O78" t="s">
        <v>430</v>
      </c>
      <c r="P78" t="s">
        <v>550</v>
      </c>
      <c r="Q78">
        <v>1</v>
      </c>
    </row>
    <row r="79" spans="2:17">
      <c r="B79" s="141" t="s">
        <v>508</v>
      </c>
      <c r="N79">
        <v>1</v>
      </c>
      <c r="O79" t="s">
        <v>430</v>
      </c>
      <c r="P79" t="s">
        <v>550</v>
      </c>
      <c r="Q79">
        <v>1</v>
      </c>
    </row>
    <row r="80" spans="2:17">
      <c r="N80">
        <v>1</v>
      </c>
      <c r="O80" t="s">
        <v>430</v>
      </c>
      <c r="P80" t="s">
        <v>550</v>
      </c>
      <c r="Q80">
        <v>1</v>
      </c>
    </row>
    <row r="81" spans="2:17">
      <c r="B81" s="474" t="s">
        <v>509</v>
      </c>
      <c r="N81">
        <v>1</v>
      </c>
      <c r="O81" t="s">
        <v>430</v>
      </c>
      <c r="P81" t="s">
        <v>550</v>
      </c>
      <c r="Q81">
        <v>1</v>
      </c>
    </row>
    <row r="82" spans="2:17">
      <c r="B82" s="231" t="s">
        <v>285</v>
      </c>
      <c r="N82">
        <v>1</v>
      </c>
      <c r="O82" t="s">
        <v>430</v>
      </c>
      <c r="P82" t="s">
        <v>550</v>
      </c>
      <c r="Q82">
        <v>1</v>
      </c>
    </row>
  </sheetData>
  <mergeCells count="2">
    <mergeCell ref="F52:G53"/>
    <mergeCell ref="M6:N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Q153"/>
  <sheetViews>
    <sheetView topLeftCell="A25" zoomScaleNormal="100" workbookViewId="0">
      <selection activeCell="B58" sqref="B58:B59"/>
    </sheetView>
  </sheetViews>
  <sheetFormatPr defaultColWidth="11" defaultRowHeight="15.75"/>
  <cols>
    <col min="1" max="1" width="18" customWidth="1"/>
    <col min="7" max="7" width="15.625" bestFit="1" customWidth="1"/>
    <col min="9" max="9" width="12.25" bestFit="1" customWidth="1"/>
    <col min="10" max="10" width="19.5" bestFit="1" customWidth="1"/>
    <col min="13" max="13" width="11" customWidth="1"/>
    <col min="14" max="14" width="16.5" customWidth="1"/>
    <col min="15" max="15" width="15.625" bestFit="1" customWidth="1"/>
  </cols>
  <sheetData>
    <row r="1" spans="1:17" ht="20.25">
      <c r="A1" t="s">
        <v>533</v>
      </c>
      <c r="B1" s="478" t="s">
        <v>593</v>
      </c>
      <c r="C1" s="478"/>
      <c r="D1" s="478"/>
      <c r="E1" s="478"/>
      <c r="F1" s="478" t="s">
        <v>595</v>
      </c>
      <c r="G1" s="478" t="s">
        <v>594</v>
      </c>
      <c r="H1" s="478"/>
      <c r="I1" s="478"/>
      <c r="J1" s="478" t="s">
        <v>591</v>
      </c>
      <c r="K1" s="478" t="s">
        <v>592</v>
      </c>
      <c r="L1" t="s">
        <v>545</v>
      </c>
      <c r="M1" t="s">
        <v>546</v>
      </c>
      <c r="N1" t="s">
        <v>589</v>
      </c>
      <c r="O1" t="s">
        <v>548</v>
      </c>
      <c r="P1" t="s">
        <v>549</v>
      </c>
      <c r="Q1" t="s">
        <v>547</v>
      </c>
    </row>
    <row r="2" spans="1:17">
      <c r="B2" s="1" t="s">
        <v>0</v>
      </c>
      <c r="C2" s="2"/>
      <c r="D2" s="3"/>
      <c r="E2" s="3"/>
      <c r="F2" s="3"/>
      <c r="G2" s="3"/>
      <c r="H2" s="3"/>
      <c r="I2" s="3"/>
      <c r="J2" s="3" t="s">
        <v>535</v>
      </c>
      <c r="K2" s="3" t="s">
        <v>534</v>
      </c>
      <c r="N2">
        <v>1</v>
      </c>
      <c r="O2" t="s">
        <v>430</v>
      </c>
      <c r="P2" t="s">
        <v>553</v>
      </c>
      <c r="Q2">
        <v>1</v>
      </c>
    </row>
    <row r="3" spans="1:17">
      <c r="B3" s="4" t="s">
        <v>554</v>
      </c>
      <c r="C3" s="5"/>
      <c r="D3" s="5"/>
      <c r="E3" s="5"/>
      <c r="F3" s="5"/>
      <c r="G3" s="5"/>
      <c r="H3" s="5"/>
      <c r="I3" s="5"/>
      <c r="J3" s="5"/>
      <c r="K3" s="5"/>
      <c r="N3">
        <v>1</v>
      </c>
      <c r="O3" t="s">
        <v>430</v>
      </c>
      <c r="P3" t="s">
        <v>553</v>
      </c>
      <c r="Q3">
        <v>1</v>
      </c>
    </row>
    <row r="4" spans="1:17">
      <c r="B4" s="6"/>
      <c r="C4" s="5"/>
      <c r="D4" s="5"/>
      <c r="E4" s="5"/>
      <c r="F4" s="5"/>
      <c r="G4" s="5"/>
      <c r="H4" s="5"/>
      <c r="I4" s="5"/>
      <c r="J4" s="5"/>
      <c r="K4" s="5"/>
      <c r="N4">
        <v>1</v>
      </c>
      <c r="O4" t="s">
        <v>430</v>
      </c>
      <c r="P4" t="s">
        <v>553</v>
      </c>
      <c r="Q4">
        <v>1</v>
      </c>
    </row>
    <row r="5" spans="1:17">
      <c r="B5" s="346" t="s">
        <v>1</v>
      </c>
      <c r="C5" s="347"/>
      <c r="D5" s="348"/>
      <c r="E5" s="7"/>
      <c r="F5" s="7"/>
      <c r="G5" s="7"/>
      <c r="H5" s="3"/>
      <c r="I5" s="3"/>
      <c r="J5" s="3"/>
      <c r="K5" s="3"/>
      <c r="N5">
        <v>1</v>
      </c>
      <c r="O5" t="s">
        <v>430</v>
      </c>
      <c r="P5" t="s">
        <v>553</v>
      </c>
      <c r="Q5">
        <v>1</v>
      </c>
    </row>
    <row r="6" spans="1:17" ht="15" customHeight="1">
      <c r="B6" s="8"/>
      <c r="C6" s="3"/>
      <c r="D6" s="3"/>
      <c r="E6" s="7"/>
      <c r="F6" s="7"/>
      <c r="G6" s="7"/>
      <c r="H6" s="3"/>
      <c r="I6" s="3"/>
      <c r="J6" s="3"/>
      <c r="K6" s="3"/>
      <c r="M6" s="486" t="s">
        <v>524</v>
      </c>
      <c r="N6" s="486"/>
      <c r="O6" t="s">
        <v>430</v>
      </c>
      <c r="P6" t="s">
        <v>553</v>
      </c>
      <c r="Q6">
        <v>1</v>
      </c>
    </row>
    <row r="7" spans="1:17" ht="15.95" customHeight="1">
      <c r="B7" s="9" t="s">
        <v>2</v>
      </c>
      <c r="C7" s="10"/>
      <c r="D7" s="10"/>
      <c r="E7" s="11" t="s">
        <v>3</v>
      </c>
      <c r="F7" s="12"/>
      <c r="G7" s="11" t="s">
        <v>4</v>
      </c>
      <c r="H7" s="10"/>
      <c r="I7" s="10"/>
      <c r="J7" s="10"/>
      <c r="K7" s="10"/>
      <c r="M7" s="487"/>
      <c r="N7" s="487"/>
      <c r="O7" t="s">
        <v>430</v>
      </c>
      <c r="P7" t="s">
        <v>553</v>
      </c>
      <c r="Q7">
        <v>1</v>
      </c>
    </row>
    <row r="8" spans="1:17">
      <c r="B8" s="355" t="s">
        <v>5</v>
      </c>
      <c r="C8" s="356"/>
      <c r="D8" s="349"/>
      <c r="E8" s="89">
        <v>204</v>
      </c>
      <c r="F8" s="13" t="s">
        <v>6</v>
      </c>
      <c r="G8" s="90">
        <v>5888</v>
      </c>
      <c r="H8" s="3"/>
      <c r="I8" s="3"/>
      <c r="J8" s="3"/>
      <c r="K8" s="3"/>
      <c r="N8">
        <v>1</v>
      </c>
      <c r="O8" t="s">
        <v>430</v>
      </c>
      <c r="P8" t="s">
        <v>553</v>
      </c>
      <c r="Q8">
        <v>1</v>
      </c>
    </row>
    <row r="9" spans="1:17">
      <c r="B9" s="14"/>
      <c r="C9" s="7"/>
      <c r="D9" s="7"/>
      <c r="E9" s="7"/>
      <c r="F9" s="7"/>
      <c r="G9" s="7"/>
      <c r="H9" s="7"/>
      <c r="I9" s="7"/>
      <c r="J9" s="7"/>
      <c r="K9" s="7"/>
      <c r="N9">
        <v>1</v>
      </c>
      <c r="O9" t="s">
        <v>430</v>
      </c>
      <c r="P9" t="s">
        <v>553</v>
      </c>
      <c r="Q9">
        <v>1</v>
      </c>
    </row>
    <row r="10" spans="1:17">
      <c r="B10" s="15"/>
      <c r="C10" s="16"/>
      <c r="D10" s="17"/>
      <c r="E10" s="17"/>
      <c r="F10" s="17"/>
      <c r="G10" s="17"/>
      <c r="H10" s="18" t="s">
        <v>7</v>
      </c>
      <c r="I10" s="19"/>
      <c r="J10" s="19" t="s">
        <v>8</v>
      </c>
      <c r="K10" s="20" t="s">
        <v>9</v>
      </c>
      <c r="N10">
        <v>1</v>
      </c>
      <c r="O10" t="s">
        <v>430</v>
      </c>
      <c r="P10" t="s">
        <v>553</v>
      </c>
      <c r="Q10">
        <v>1</v>
      </c>
    </row>
    <row r="11" spans="1:17">
      <c r="B11" s="9" t="s">
        <v>10</v>
      </c>
      <c r="C11" s="10"/>
      <c r="D11" s="10"/>
      <c r="E11" s="10"/>
      <c r="F11" s="10"/>
      <c r="G11" s="10"/>
      <c r="H11" s="21" t="s">
        <v>11</v>
      </c>
      <c r="I11" s="21" t="s">
        <v>12</v>
      </c>
      <c r="J11" s="22" t="s">
        <v>13</v>
      </c>
      <c r="K11" s="22" t="s">
        <v>555</v>
      </c>
      <c r="N11">
        <v>1</v>
      </c>
      <c r="O11" t="s">
        <v>430</v>
      </c>
      <c r="P11" t="s">
        <v>553</v>
      </c>
      <c r="Q11">
        <v>1</v>
      </c>
    </row>
    <row r="12" spans="1:17">
      <c r="A12" t="s">
        <v>529</v>
      </c>
      <c r="B12" s="350" t="s">
        <v>14</v>
      </c>
      <c r="C12" s="3"/>
      <c r="D12" s="3"/>
      <c r="E12" s="3"/>
      <c r="F12" s="3"/>
      <c r="G12" s="3"/>
      <c r="H12" s="353">
        <v>6.4</v>
      </c>
      <c r="I12" s="353">
        <v>5</v>
      </c>
      <c r="J12" s="23">
        <v>11.4</v>
      </c>
      <c r="K12" s="24">
        <v>67123.199999999997</v>
      </c>
      <c r="N12">
        <v>1</v>
      </c>
      <c r="O12" t="s">
        <v>430</v>
      </c>
      <c r="P12" t="s">
        <v>553</v>
      </c>
      <c r="Q12">
        <v>1</v>
      </c>
    </row>
    <row r="13" spans="1:17">
      <c r="A13" t="s">
        <v>529</v>
      </c>
      <c r="B13" s="350" t="s">
        <v>15</v>
      </c>
      <c r="C13" s="3"/>
      <c r="D13" s="3"/>
      <c r="E13" s="3"/>
      <c r="F13" s="3"/>
      <c r="G13" s="3"/>
      <c r="H13" s="353">
        <v>8.1</v>
      </c>
      <c r="I13" s="353">
        <v>4.5</v>
      </c>
      <c r="J13" s="23">
        <v>12.6</v>
      </c>
      <c r="K13" s="24">
        <v>74188.800000000003</v>
      </c>
      <c r="N13">
        <v>1</v>
      </c>
      <c r="O13" t="s">
        <v>430</v>
      </c>
      <c r="P13" t="s">
        <v>553</v>
      </c>
      <c r="Q13">
        <v>1</v>
      </c>
    </row>
    <row r="14" spans="1:17">
      <c r="A14" t="s">
        <v>529</v>
      </c>
      <c r="B14" s="350" t="s">
        <v>16</v>
      </c>
      <c r="C14" s="3"/>
      <c r="D14" s="3"/>
      <c r="E14" s="3"/>
      <c r="F14" s="3"/>
      <c r="G14" s="3"/>
      <c r="H14" s="354">
        <v>7.6</v>
      </c>
      <c r="I14" s="354">
        <v>5.7</v>
      </c>
      <c r="J14" s="23">
        <v>13.3</v>
      </c>
      <c r="K14" s="24">
        <v>78310.400000000009</v>
      </c>
      <c r="N14">
        <v>1</v>
      </c>
      <c r="O14" t="s">
        <v>430</v>
      </c>
      <c r="P14" t="s">
        <v>553</v>
      </c>
      <c r="Q14">
        <v>1</v>
      </c>
    </row>
    <row r="15" spans="1:17">
      <c r="A15" t="s">
        <v>529</v>
      </c>
      <c r="B15" s="350" t="s">
        <v>17</v>
      </c>
      <c r="C15" s="3"/>
      <c r="D15" s="3"/>
      <c r="E15" s="3"/>
      <c r="F15" s="3"/>
      <c r="G15" s="3"/>
      <c r="H15" s="354">
        <v>4.7</v>
      </c>
      <c r="I15" s="354">
        <v>3.5</v>
      </c>
      <c r="J15" s="23">
        <v>8.1999999999999993</v>
      </c>
      <c r="K15" s="24">
        <v>48281.599999999999</v>
      </c>
      <c r="N15">
        <v>1</v>
      </c>
      <c r="O15" t="s">
        <v>430</v>
      </c>
      <c r="P15" t="s">
        <v>553</v>
      </c>
      <c r="Q15">
        <v>1</v>
      </c>
    </row>
    <row r="16" spans="1:17">
      <c r="A16" t="s">
        <v>529</v>
      </c>
      <c r="B16" s="350" t="s">
        <v>18</v>
      </c>
      <c r="C16" s="3"/>
      <c r="D16" s="3"/>
      <c r="E16" s="3"/>
      <c r="F16" s="3"/>
      <c r="G16" s="3"/>
      <c r="H16" s="354">
        <v>10.4</v>
      </c>
      <c r="I16" s="354">
        <v>6.2</v>
      </c>
      <c r="J16" s="23">
        <v>16.600000000000001</v>
      </c>
      <c r="K16" s="24">
        <v>97740.800000000003</v>
      </c>
      <c r="N16">
        <v>1</v>
      </c>
      <c r="O16" t="s">
        <v>430</v>
      </c>
      <c r="P16" t="s">
        <v>553</v>
      </c>
      <c r="Q16">
        <v>1</v>
      </c>
    </row>
    <row r="17" spans="1:17">
      <c r="A17" t="s">
        <v>529</v>
      </c>
      <c r="B17" s="350" t="s">
        <v>19</v>
      </c>
      <c r="C17" s="3"/>
      <c r="D17" s="3"/>
      <c r="E17" s="3"/>
      <c r="F17" s="3"/>
      <c r="G17" s="3"/>
      <c r="H17" s="354">
        <v>4</v>
      </c>
      <c r="I17" s="354">
        <v>2.5</v>
      </c>
      <c r="J17" s="23">
        <v>6.5</v>
      </c>
      <c r="K17" s="24">
        <v>38272</v>
      </c>
      <c r="N17">
        <v>1</v>
      </c>
      <c r="O17" t="s">
        <v>430</v>
      </c>
      <c r="P17" t="s">
        <v>553</v>
      </c>
      <c r="Q17">
        <v>1</v>
      </c>
    </row>
    <row r="18" spans="1:17">
      <c r="A18" t="s">
        <v>529</v>
      </c>
      <c r="B18" s="350" t="s">
        <v>20</v>
      </c>
      <c r="C18" s="3"/>
      <c r="D18" s="3"/>
      <c r="E18" s="3"/>
      <c r="F18" s="3"/>
      <c r="G18" s="3"/>
      <c r="H18" s="354">
        <v>0</v>
      </c>
      <c r="I18" s="354">
        <v>0</v>
      </c>
      <c r="J18" s="23">
        <v>0</v>
      </c>
      <c r="K18" s="24">
        <v>0</v>
      </c>
      <c r="N18">
        <v>1</v>
      </c>
      <c r="O18" t="s">
        <v>430</v>
      </c>
      <c r="P18" t="s">
        <v>553</v>
      </c>
      <c r="Q18">
        <v>1</v>
      </c>
    </row>
    <row r="19" spans="1:17">
      <c r="A19" t="s">
        <v>529</v>
      </c>
      <c r="B19" s="350" t="s">
        <v>21</v>
      </c>
      <c r="C19" s="3"/>
      <c r="D19" s="3"/>
      <c r="E19" s="3"/>
      <c r="F19" s="3"/>
      <c r="G19" s="3"/>
      <c r="H19" s="354">
        <v>0</v>
      </c>
      <c r="I19" s="354">
        <v>0</v>
      </c>
      <c r="J19" s="23">
        <v>0</v>
      </c>
      <c r="K19" s="24">
        <v>0</v>
      </c>
      <c r="N19">
        <v>1</v>
      </c>
      <c r="O19" t="s">
        <v>430</v>
      </c>
      <c r="P19" t="s">
        <v>553</v>
      </c>
      <c r="Q19">
        <v>1</v>
      </c>
    </row>
    <row r="20" spans="1:17">
      <c r="A20" t="s">
        <v>529</v>
      </c>
      <c r="B20" s="350" t="s">
        <v>21</v>
      </c>
      <c r="C20" s="25"/>
      <c r="D20" s="25"/>
      <c r="E20" s="25"/>
      <c r="F20" s="25"/>
      <c r="G20" s="25"/>
      <c r="H20" s="354">
        <v>0</v>
      </c>
      <c r="I20" s="354">
        <v>0</v>
      </c>
      <c r="J20" s="26">
        <v>0</v>
      </c>
      <c r="K20" s="24">
        <v>0</v>
      </c>
      <c r="N20">
        <v>1</v>
      </c>
      <c r="O20" t="s">
        <v>430</v>
      </c>
      <c r="P20" t="s">
        <v>553</v>
      </c>
      <c r="Q20">
        <v>1</v>
      </c>
    </row>
    <row r="21" spans="1:17">
      <c r="B21" s="28" t="s">
        <v>22</v>
      </c>
      <c r="C21" s="2"/>
      <c r="D21" s="3"/>
      <c r="E21" s="3"/>
      <c r="F21" s="3"/>
      <c r="G21" s="3"/>
      <c r="H21" s="23">
        <v>41.2</v>
      </c>
      <c r="I21" s="23">
        <v>27.4</v>
      </c>
      <c r="J21" s="29">
        <v>68.599999999999994</v>
      </c>
      <c r="K21" s="30">
        <v>403916.79999999999</v>
      </c>
      <c r="N21">
        <v>1</v>
      </c>
      <c r="O21" t="s">
        <v>430</v>
      </c>
      <c r="P21" t="s">
        <v>553</v>
      </c>
      <c r="Q21">
        <v>1</v>
      </c>
    </row>
    <row r="22" spans="1:17">
      <c r="B22" s="28" t="s">
        <v>23</v>
      </c>
      <c r="C22" s="2"/>
      <c r="D22" s="3"/>
      <c r="E22" s="3"/>
      <c r="F22" s="3"/>
      <c r="G22" s="3"/>
      <c r="H22" s="24">
        <v>0</v>
      </c>
      <c r="I22" s="24">
        <v>0</v>
      </c>
      <c r="J22" s="30">
        <v>0</v>
      </c>
      <c r="K22" s="31"/>
      <c r="N22">
        <v>1</v>
      </c>
      <c r="O22" t="s">
        <v>430</v>
      </c>
      <c r="P22" t="s">
        <v>553</v>
      </c>
      <c r="Q22">
        <v>1</v>
      </c>
    </row>
    <row r="23" spans="1:17">
      <c r="B23" s="8"/>
      <c r="C23" s="3"/>
      <c r="D23" s="3"/>
      <c r="E23" s="3"/>
      <c r="F23" s="3"/>
      <c r="G23" s="3"/>
      <c r="H23" s="3"/>
      <c r="I23" s="3"/>
      <c r="J23" s="3"/>
      <c r="K23" s="24"/>
      <c r="N23">
        <v>1</v>
      </c>
      <c r="O23" t="s">
        <v>430</v>
      </c>
      <c r="P23" t="s">
        <v>553</v>
      </c>
      <c r="Q23">
        <v>1</v>
      </c>
    </row>
    <row r="24" spans="1:17">
      <c r="B24" s="32"/>
      <c r="C24" s="17"/>
      <c r="D24" s="17"/>
      <c r="E24" s="17"/>
      <c r="F24" s="17"/>
      <c r="G24" s="17"/>
      <c r="H24" s="18" t="s">
        <v>7</v>
      </c>
      <c r="I24" s="19"/>
      <c r="J24" s="19" t="s">
        <v>8</v>
      </c>
      <c r="K24" s="20" t="s">
        <v>9</v>
      </c>
      <c r="N24">
        <v>1</v>
      </c>
      <c r="O24" t="s">
        <v>430</v>
      </c>
      <c r="P24" t="s">
        <v>553</v>
      </c>
      <c r="Q24">
        <v>1</v>
      </c>
    </row>
    <row r="25" spans="1:17">
      <c r="B25" s="9" t="s">
        <v>24</v>
      </c>
      <c r="C25" s="33"/>
      <c r="D25" s="11" t="s">
        <v>25</v>
      </c>
      <c r="E25" s="11"/>
      <c r="F25" s="11" t="s">
        <v>26</v>
      </c>
      <c r="G25" s="10"/>
      <c r="H25" s="21" t="s">
        <v>11</v>
      </c>
      <c r="I25" s="21" t="s">
        <v>12</v>
      </c>
      <c r="J25" s="22" t="s">
        <v>13</v>
      </c>
      <c r="K25" s="22" t="s">
        <v>555</v>
      </c>
      <c r="N25">
        <v>1</v>
      </c>
      <c r="O25" t="s">
        <v>430</v>
      </c>
      <c r="P25" t="s">
        <v>553</v>
      </c>
      <c r="Q25">
        <v>1</v>
      </c>
    </row>
    <row r="26" spans="1:17">
      <c r="A26" t="s">
        <v>530</v>
      </c>
      <c r="B26" s="34" t="s">
        <v>27</v>
      </c>
      <c r="C26" s="3"/>
      <c r="D26" s="357">
        <v>3.81</v>
      </c>
      <c r="E26" s="35" t="s">
        <v>28</v>
      </c>
      <c r="F26" s="359">
        <v>30000</v>
      </c>
      <c r="G26" s="36" t="s">
        <v>29</v>
      </c>
      <c r="H26" s="31"/>
      <c r="I26" s="23">
        <v>114.3</v>
      </c>
      <c r="J26" s="23">
        <v>114.3</v>
      </c>
      <c r="K26" s="24">
        <v>672998.40000000002</v>
      </c>
      <c r="N26">
        <v>1</v>
      </c>
      <c r="O26" t="s">
        <v>430</v>
      </c>
      <c r="P26" t="s">
        <v>553</v>
      </c>
      <c r="Q26">
        <v>1</v>
      </c>
    </row>
    <row r="27" spans="1:17">
      <c r="A27" t="s">
        <v>530</v>
      </c>
      <c r="B27" s="34" t="s">
        <v>30</v>
      </c>
      <c r="C27" s="3"/>
      <c r="D27" s="358">
        <v>0.5</v>
      </c>
      <c r="E27" s="35" t="s">
        <v>31</v>
      </c>
      <c r="F27" s="360">
        <v>181</v>
      </c>
      <c r="G27" s="36" t="s">
        <v>32</v>
      </c>
      <c r="H27" s="31"/>
      <c r="I27" s="23">
        <v>90.5</v>
      </c>
      <c r="J27" s="23">
        <v>90.5</v>
      </c>
      <c r="K27" s="24">
        <v>532864</v>
      </c>
      <c r="N27">
        <v>1</v>
      </c>
      <c r="O27" t="s">
        <v>430</v>
      </c>
      <c r="P27" t="s">
        <v>553</v>
      </c>
      <c r="Q27">
        <v>1</v>
      </c>
    </row>
    <row r="28" spans="1:17">
      <c r="A28" t="s">
        <v>530</v>
      </c>
      <c r="B28" s="34" t="s">
        <v>33</v>
      </c>
      <c r="C28" s="3"/>
      <c r="D28" s="358">
        <v>0.57999999999999996</v>
      </c>
      <c r="E28" s="35" t="s">
        <v>31</v>
      </c>
      <c r="F28" s="361">
        <v>72</v>
      </c>
      <c r="G28" s="36" t="s">
        <v>32</v>
      </c>
      <c r="H28" s="31"/>
      <c r="I28" s="23">
        <v>41.76</v>
      </c>
      <c r="J28" s="23">
        <v>41.76</v>
      </c>
      <c r="K28" s="24">
        <v>245882.87999999998</v>
      </c>
      <c r="N28">
        <v>1</v>
      </c>
      <c r="O28" t="s">
        <v>430</v>
      </c>
      <c r="P28" t="s">
        <v>553</v>
      </c>
      <c r="Q28">
        <v>1</v>
      </c>
    </row>
    <row r="29" spans="1:17">
      <c r="A29" t="s">
        <v>530</v>
      </c>
      <c r="B29" s="34" t="s">
        <v>34</v>
      </c>
      <c r="C29" s="3"/>
      <c r="D29" s="358">
        <v>0.36</v>
      </c>
      <c r="E29" s="35" t="s">
        <v>31</v>
      </c>
      <c r="F29" s="361">
        <v>58</v>
      </c>
      <c r="G29" s="36" t="s">
        <v>32</v>
      </c>
      <c r="H29" s="31"/>
      <c r="I29" s="23">
        <v>20.88</v>
      </c>
      <c r="J29" s="23">
        <v>20.88</v>
      </c>
      <c r="K29" s="24">
        <v>122941.43999999999</v>
      </c>
      <c r="N29">
        <v>1</v>
      </c>
      <c r="O29" t="s">
        <v>430</v>
      </c>
      <c r="P29" t="s">
        <v>553</v>
      </c>
      <c r="Q29">
        <v>1</v>
      </c>
    </row>
    <row r="30" spans="1:17">
      <c r="A30" t="s">
        <v>530</v>
      </c>
      <c r="B30" s="34" t="s">
        <v>35</v>
      </c>
      <c r="C30" s="3"/>
      <c r="D30" s="3"/>
      <c r="E30" s="35"/>
      <c r="F30" s="3"/>
      <c r="G30" s="36"/>
      <c r="H30" s="31"/>
      <c r="I30" s="354">
        <v>6.41</v>
      </c>
      <c r="J30" s="23">
        <v>6.41</v>
      </c>
      <c r="K30" s="24">
        <v>37742.080000000002</v>
      </c>
      <c r="N30">
        <v>1</v>
      </c>
      <c r="O30" t="s">
        <v>430</v>
      </c>
      <c r="P30" t="s">
        <v>553</v>
      </c>
      <c r="Q30">
        <v>1</v>
      </c>
    </row>
    <row r="31" spans="1:17">
      <c r="A31" t="s">
        <v>530</v>
      </c>
      <c r="B31" s="34" t="s">
        <v>36</v>
      </c>
      <c r="C31" s="3"/>
      <c r="D31" s="3"/>
      <c r="E31" s="35"/>
      <c r="F31" s="3"/>
      <c r="G31" s="36"/>
      <c r="H31" s="31"/>
      <c r="I31" s="354">
        <v>47</v>
      </c>
      <c r="J31" s="23">
        <v>47</v>
      </c>
      <c r="K31" s="24">
        <v>276736</v>
      </c>
      <c r="N31">
        <v>1</v>
      </c>
      <c r="O31" t="s">
        <v>430</v>
      </c>
      <c r="P31" t="s">
        <v>553</v>
      </c>
      <c r="Q31">
        <v>1</v>
      </c>
    </row>
    <row r="32" spans="1:17">
      <c r="A32" t="s">
        <v>530</v>
      </c>
      <c r="B32" s="34" t="s">
        <v>37</v>
      </c>
      <c r="C32" s="3"/>
      <c r="D32" s="3"/>
      <c r="E32" s="35"/>
      <c r="F32" s="3"/>
      <c r="G32" s="36"/>
      <c r="H32" s="31"/>
      <c r="I32" s="354">
        <v>18</v>
      </c>
      <c r="J32" s="23">
        <v>18</v>
      </c>
      <c r="K32" s="24">
        <v>105984</v>
      </c>
      <c r="N32">
        <v>1</v>
      </c>
      <c r="O32" t="s">
        <v>430</v>
      </c>
      <c r="P32" t="s">
        <v>553</v>
      </c>
      <c r="Q32">
        <v>1</v>
      </c>
    </row>
    <row r="33" spans="1:17">
      <c r="A33" t="s">
        <v>530</v>
      </c>
      <c r="B33" s="34" t="s">
        <v>38</v>
      </c>
      <c r="C33" s="3"/>
      <c r="D33" s="3"/>
      <c r="E33" s="35"/>
      <c r="F33" s="3"/>
      <c r="G33" s="36"/>
      <c r="H33" s="31"/>
      <c r="I33" s="354">
        <v>16.2</v>
      </c>
      <c r="J33" s="23">
        <v>16.2</v>
      </c>
      <c r="K33" s="24">
        <v>95385.599999999991</v>
      </c>
      <c r="N33">
        <v>1</v>
      </c>
      <c r="O33" t="s">
        <v>430</v>
      </c>
      <c r="P33" t="s">
        <v>553</v>
      </c>
      <c r="Q33">
        <v>1</v>
      </c>
    </row>
    <row r="34" spans="1:17">
      <c r="A34" t="s">
        <v>530</v>
      </c>
      <c r="B34" s="34" t="s">
        <v>39</v>
      </c>
      <c r="C34" s="3"/>
      <c r="D34" s="3"/>
      <c r="E34" s="35"/>
      <c r="F34" s="3"/>
      <c r="G34" s="36"/>
      <c r="H34" s="31"/>
      <c r="I34" s="354">
        <v>12.9</v>
      </c>
      <c r="J34" s="23">
        <v>12.9</v>
      </c>
      <c r="K34" s="24">
        <v>75955.199999999997</v>
      </c>
      <c r="N34">
        <v>1</v>
      </c>
      <c r="O34" t="s">
        <v>430</v>
      </c>
      <c r="P34" t="s">
        <v>553</v>
      </c>
      <c r="Q34">
        <v>1</v>
      </c>
    </row>
    <row r="35" spans="1:17">
      <c r="A35" t="s">
        <v>530</v>
      </c>
      <c r="B35" s="37" t="s">
        <v>40</v>
      </c>
      <c r="C35" s="25"/>
      <c r="D35" s="362">
        <v>8</v>
      </c>
      <c r="E35" s="38" t="s">
        <v>41</v>
      </c>
      <c r="F35" s="363">
        <v>8.1199999999999994E-2</v>
      </c>
      <c r="G35" s="39" t="s">
        <v>42</v>
      </c>
      <c r="H35" s="40"/>
      <c r="I35" s="41">
        <v>21.40161333333333</v>
      </c>
      <c r="J35" s="26">
        <v>21.40161333333333</v>
      </c>
      <c r="K35" s="24">
        <v>126012.69930666665</v>
      </c>
      <c r="N35">
        <v>1</v>
      </c>
      <c r="O35" t="s">
        <v>430</v>
      </c>
      <c r="P35" t="s">
        <v>553</v>
      </c>
      <c r="Q35">
        <v>1</v>
      </c>
    </row>
    <row r="36" spans="1:17">
      <c r="B36" s="42" t="s">
        <v>8</v>
      </c>
      <c r="C36" s="2"/>
      <c r="D36" s="3"/>
      <c r="E36" s="3"/>
      <c r="F36" s="3"/>
      <c r="G36" s="3"/>
      <c r="H36" s="31"/>
      <c r="I36" s="23">
        <v>389.35161333333332</v>
      </c>
      <c r="J36" s="29">
        <v>389.35161333333332</v>
      </c>
      <c r="K36" s="30">
        <v>2292502.2993066669</v>
      </c>
      <c r="N36">
        <v>1</v>
      </c>
      <c r="O36" t="s">
        <v>430</v>
      </c>
      <c r="P36" t="s">
        <v>553</v>
      </c>
      <c r="Q36">
        <v>1</v>
      </c>
    </row>
    <row r="37" spans="1:17">
      <c r="B37" s="8"/>
      <c r="C37" s="3"/>
      <c r="D37" s="3"/>
      <c r="E37" s="3"/>
      <c r="F37" s="3"/>
      <c r="G37" s="3"/>
      <c r="H37" s="3"/>
      <c r="I37" s="3"/>
      <c r="J37" s="3"/>
      <c r="K37" s="24" t="s">
        <v>43</v>
      </c>
      <c r="N37">
        <v>1</v>
      </c>
      <c r="O37" t="s">
        <v>430</v>
      </c>
      <c r="P37" t="s">
        <v>553</v>
      </c>
      <c r="Q37">
        <v>1</v>
      </c>
    </row>
    <row r="38" spans="1:17">
      <c r="A38" t="s">
        <v>44</v>
      </c>
      <c r="B38" s="9" t="s">
        <v>44</v>
      </c>
      <c r="C38" s="33"/>
      <c r="D38" s="11"/>
      <c r="E38" s="11"/>
      <c r="F38" s="11"/>
      <c r="G38" s="10"/>
      <c r="H38" s="21"/>
      <c r="I38" s="21"/>
      <c r="J38" s="22"/>
      <c r="K38" s="22"/>
      <c r="N38">
        <v>1</v>
      </c>
      <c r="O38" t="s">
        <v>430</v>
      </c>
      <c r="P38" t="s">
        <v>553</v>
      </c>
      <c r="Q38">
        <v>1</v>
      </c>
    </row>
    <row r="39" spans="1:17">
      <c r="A39" t="s">
        <v>44</v>
      </c>
      <c r="B39" s="364" t="s">
        <v>45</v>
      </c>
      <c r="C39" s="3"/>
      <c r="D39" s="3"/>
      <c r="E39" s="3"/>
      <c r="F39" s="3"/>
      <c r="G39" s="3"/>
      <c r="H39" s="353">
        <v>23</v>
      </c>
      <c r="I39" s="353">
        <v>8.6999999999999993</v>
      </c>
      <c r="J39" s="23">
        <v>31.7</v>
      </c>
      <c r="K39" s="24">
        <v>186649.60000000001</v>
      </c>
      <c r="N39">
        <v>1</v>
      </c>
      <c r="O39" t="s">
        <v>430</v>
      </c>
      <c r="P39" t="s">
        <v>553</v>
      </c>
      <c r="Q39">
        <v>1</v>
      </c>
    </row>
    <row r="40" spans="1:17">
      <c r="A40" t="s">
        <v>44</v>
      </c>
      <c r="B40" s="365" t="s">
        <v>46</v>
      </c>
      <c r="C40" s="3"/>
      <c r="D40" s="3"/>
      <c r="E40" s="3"/>
      <c r="F40" s="3"/>
      <c r="G40" s="3"/>
      <c r="H40" s="354">
        <v>11.1</v>
      </c>
      <c r="I40" s="354">
        <v>3.8</v>
      </c>
      <c r="J40" s="23">
        <v>14.899999999999999</v>
      </c>
      <c r="K40" s="24">
        <v>87731.199999999997</v>
      </c>
      <c r="N40">
        <v>1</v>
      </c>
      <c r="O40" t="s">
        <v>430</v>
      </c>
      <c r="P40" t="s">
        <v>553</v>
      </c>
      <c r="Q40">
        <v>1</v>
      </c>
    </row>
    <row r="41" spans="1:17">
      <c r="A41" t="s">
        <v>44</v>
      </c>
      <c r="B41" s="43" t="s">
        <v>47</v>
      </c>
      <c r="C41" s="3"/>
      <c r="D41" s="358">
        <v>7.6999999999999999E-2</v>
      </c>
      <c r="E41" s="36" t="s">
        <v>48</v>
      </c>
      <c r="F41" s="358">
        <v>4.8000000000000001E-2</v>
      </c>
      <c r="G41" s="36" t="s">
        <v>49</v>
      </c>
      <c r="H41" s="23">
        <v>15.708</v>
      </c>
      <c r="I41" s="23">
        <v>9.7919999999999998</v>
      </c>
      <c r="J41" s="23">
        <v>25.5</v>
      </c>
      <c r="K41" s="24">
        <v>150144</v>
      </c>
      <c r="N41">
        <v>1</v>
      </c>
      <c r="O41" t="s">
        <v>430</v>
      </c>
      <c r="P41" t="s">
        <v>553</v>
      </c>
      <c r="Q41">
        <v>1</v>
      </c>
    </row>
    <row r="42" spans="1:17">
      <c r="A42" t="s">
        <v>44</v>
      </c>
      <c r="B42" s="43" t="s">
        <v>50</v>
      </c>
      <c r="C42" s="3"/>
      <c r="D42" s="358">
        <v>0.05</v>
      </c>
      <c r="E42" s="36" t="s">
        <v>48</v>
      </c>
      <c r="F42" s="358">
        <v>0.18360000000000001</v>
      </c>
      <c r="G42" s="36" t="s">
        <v>49</v>
      </c>
      <c r="H42" s="23">
        <v>10.200000000000001</v>
      </c>
      <c r="I42" s="23">
        <v>37.4544</v>
      </c>
      <c r="J42" s="23">
        <v>47.654400000000003</v>
      </c>
      <c r="K42" s="24">
        <v>280589.10720000003</v>
      </c>
      <c r="N42">
        <v>1</v>
      </c>
      <c r="O42" t="s">
        <v>430</v>
      </c>
      <c r="P42" t="s">
        <v>553</v>
      </c>
      <c r="Q42">
        <v>1</v>
      </c>
    </row>
    <row r="43" spans="1:17">
      <c r="A43" t="s">
        <v>44</v>
      </c>
      <c r="B43" s="43" t="s">
        <v>51</v>
      </c>
      <c r="C43" s="3"/>
      <c r="D43" s="358">
        <v>3.1600000000000003E-2</v>
      </c>
      <c r="E43" s="36" t="s">
        <v>48</v>
      </c>
      <c r="F43" s="358">
        <v>2.53E-2</v>
      </c>
      <c r="G43" s="36" t="s">
        <v>49</v>
      </c>
      <c r="H43" s="23">
        <v>6.4464000000000006</v>
      </c>
      <c r="I43" s="23">
        <v>5.1612</v>
      </c>
      <c r="J43" s="23">
        <v>11.607600000000001</v>
      </c>
      <c r="K43" s="24">
        <v>68345.548800000004</v>
      </c>
      <c r="N43">
        <v>1</v>
      </c>
      <c r="O43" t="s">
        <v>430</v>
      </c>
      <c r="P43" t="s">
        <v>553</v>
      </c>
      <c r="Q43">
        <v>1</v>
      </c>
    </row>
    <row r="44" spans="1:17">
      <c r="A44" t="s">
        <v>44</v>
      </c>
      <c r="B44" s="365" t="s">
        <v>20</v>
      </c>
      <c r="C44" s="25"/>
      <c r="D44" s="25"/>
      <c r="E44" s="25"/>
      <c r="F44" s="25"/>
      <c r="G44" s="25"/>
      <c r="H44" s="354">
        <v>0</v>
      </c>
      <c r="I44" s="354">
        <v>0</v>
      </c>
      <c r="J44" s="26">
        <v>0</v>
      </c>
      <c r="K44" s="24">
        <v>0</v>
      </c>
      <c r="N44">
        <v>1</v>
      </c>
      <c r="O44" t="s">
        <v>430</v>
      </c>
      <c r="P44" t="s">
        <v>553</v>
      </c>
      <c r="Q44">
        <v>1</v>
      </c>
    </row>
    <row r="45" spans="1:17">
      <c r="B45" s="28" t="s">
        <v>22</v>
      </c>
      <c r="C45" s="2"/>
      <c r="D45" s="3"/>
      <c r="E45" s="3"/>
      <c r="F45" s="3"/>
      <c r="G45" s="3"/>
      <c r="H45" s="23">
        <v>66.454400000000007</v>
      </c>
      <c r="I45" s="23">
        <v>64.907600000000002</v>
      </c>
      <c r="J45" s="29">
        <v>131.36199999999999</v>
      </c>
      <c r="K45" s="3"/>
      <c r="N45">
        <v>1</v>
      </c>
      <c r="O45" t="s">
        <v>430</v>
      </c>
      <c r="P45" t="s">
        <v>553</v>
      </c>
      <c r="Q45">
        <v>1</v>
      </c>
    </row>
    <row r="46" spans="1:17">
      <c r="B46" s="28" t="s">
        <v>23</v>
      </c>
      <c r="C46" s="2"/>
      <c r="D46" s="3"/>
      <c r="E46" s="3"/>
      <c r="F46" s="3"/>
      <c r="G46" s="3"/>
      <c r="H46" s="24">
        <v>0</v>
      </c>
      <c r="I46" s="24">
        <v>0</v>
      </c>
      <c r="J46" s="30"/>
      <c r="K46" s="30">
        <v>773459.45600000001</v>
      </c>
      <c r="N46">
        <v>1</v>
      </c>
      <c r="O46" t="s">
        <v>430</v>
      </c>
      <c r="P46" t="s">
        <v>553</v>
      </c>
      <c r="Q46">
        <v>1</v>
      </c>
    </row>
    <row r="47" spans="1:17">
      <c r="B47" s="8"/>
      <c r="C47" s="3"/>
      <c r="D47" s="3"/>
      <c r="E47" s="3"/>
      <c r="F47" s="3"/>
      <c r="G47" s="3"/>
      <c r="H47" s="3"/>
      <c r="I47" s="3"/>
      <c r="J47" s="3"/>
      <c r="K47" s="24"/>
      <c r="N47">
        <v>1</v>
      </c>
      <c r="O47" t="s">
        <v>430</v>
      </c>
      <c r="P47" t="s">
        <v>553</v>
      </c>
      <c r="Q47">
        <v>1</v>
      </c>
    </row>
    <row r="48" spans="1:17">
      <c r="B48" s="9" t="s">
        <v>52</v>
      </c>
      <c r="C48" s="33"/>
      <c r="D48" s="11" t="s">
        <v>53</v>
      </c>
      <c r="E48" s="11"/>
      <c r="F48" s="11" t="s">
        <v>54</v>
      </c>
      <c r="G48" s="10"/>
      <c r="H48" s="21"/>
      <c r="I48" s="21"/>
      <c r="J48" s="22"/>
      <c r="K48" s="22"/>
      <c r="N48">
        <v>1</v>
      </c>
      <c r="O48" t="s">
        <v>430</v>
      </c>
      <c r="P48" t="s">
        <v>553</v>
      </c>
      <c r="Q48">
        <v>1</v>
      </c>
    </row>
    <row r="49" spans="1:17">
      <c r="A49" t="s">
        <v>531</v>
      </c>
      <c r="B49" s="8" t="s">
        <v>55</v>
      </c>
      <c r="C49" s="2"/>
      <c r="D49" s="358">
        <v>20.149999999999999</v>
      </c>
      <c r="E49" s="3"/>
      <c r="F49" s="362">
        <v>2.8</v>
      </c>
      <c r="G49" s="44" t="s">
        <v>53</v>
      </c>
      <c r="H49" s="45">
        <v>56.419999999999995</v>
      </c>
      <c r="I49" s="31"/>
      <c r="J49" s="23">
        <v>56.419999999999995</v>
      </c>
      <c r="K49" s="24">
        <v>332200.95999999996</v>
      </c>
      <c r="N49">
        <v>1</v>
      </c>
      <c r="O49" t="s">
        <v>430</v>
      </c>
      <c r="P49" t="s">
        <v>553</v>
      </c>
      <c r="Q49">
        <v>1</v>
      </c>
    </row>
    <row r="50" spans="1:17">
      <c r="A50" t="s">
        <v>531</v>
      </c>
      <c r="B50" s="46" t="s">
        <v>56</v>
      </c>
      <c r="C50" s="47"/>
      <c r="D50" s="358">
        <v>0</v>
      </c>
      <c r="E50" s="25"/>
      <c r="F50" s="362">
        <v>0</v>
      </c>
      <c r="G50" s="44" t="s">
        <v>53</v>
      </c>
      <c r="H50" s="40"/>
      <c r="I50" s="26">
        <v>0</v>
      </c>
      <c r="J50" s="26">
        <v>0</v>
      </c>
      <c r="K50" s="27">
        <v>0</v>
      </c>
      <c r="N50">
        <v>1</v>
      </c>
      <c r="O50" t="s">
        <v>430</v>
      </c>
      <c r="P50" t="s">
        <v>553</v>
      </c>
      <c r="Q50">
        <v>1</v>
      </c>
    </row>
    <row r="51" spans="1:17">
      <c r="B51" s="28" t="s">
        <v>57</v>
      </c>
      <c r="C51" s="44"/>
      <c r="D51" s="48"/>
      <c r="E51" s="48"/>
      <c r="F51" s="48"/>
      <c r="G51" s="48"/>
      <c r="H51" s="23">
        <v>56.419999999999995</v>
      </c>
      <c r="I51" s="23">
        <v>0</v>
      </c>
      <c r="J51" s="29">
        <v>56.419999999999995</v>
      </c>
      <c r="K51" s="30">
        <v>332200.95999999996</v>
      </c>
      <c r="N51">
        <v>1</v>
      </c>
      <c r="O51" t="s">
        <v>430</v>
      </c>
      <c r="P51" t="s">
        <v>553</v>
      </c>
      <c r="Q51">
        <v>1</v>
      </c>
    </row>
    <row r="52" spans="1:17">
      <c r="B52" s="49"/>
      <c r="C52" s="44"/>
      <c r="D52" s="48"/>
      <c r="E52" s="48"/>
      <c r="F52" s="48"/>
      <c r="G52" s="48"/>
      <c r="H52" s="3"/>
      <c r="I52" s="3"/>
      <c r="J52" s="3"/>
      <c r="K52" s="24"/>
      <c r="N52">
        <v>1</v>
      </c>
      <c r="O52" t="s">
        <v>430</v>
      </c>
      <c r="P52" t="s">
        <v>553</v>
      </c>
      <c r="Q52">
        <v>1</v>
      </c>
    </row>
    <row r="53" spans="1:17">
      <c r="B53" s="9" t="s">
        <v>58</v>
      </c>
      <c r="C53" s="33"/>
      <c r="D53" s="11"/>
      <c r="E53" s="11"/>
      <c r="F53" s="11"/>
      <c r="G53" s="10"/>
      <c r="H53" s="21"/>
      <c r="I53" s="21"/>
      <c r="J53" s="22"/>
      <c r="K53" s="22" t="s">
        <v>43</v>
      </c>
      <c r="N53">
        <v>1</v>
      </c>
      <c r="O53" t="s">
        <v>430</v>
      </c>
      <c r="P53" t="s">
        <v>553</v>
      </c>
      <c r="Q53">
        <v>1</v>
      </c>
    </row>
    <row r="54" spans="1:17">
      <c r="A54" t="s">
        <v>532</v>
      </c>
      <c r="B54" s="8" t="s">
        <v>59</v>
      </c>
      <c r="C54" s="3"/>
      <c r="D54" s="3"/>
      <c r="E54" s="3"/>
      <c r="F54" s="484" t="s">
        <v>447</v>
      </c>
      <c r="G54" s="484"/>
      <c r="H54" s="371">
        <v>143</v>
      </c>
      <c r="I54" s="31"/>
      <c r="J54" s="29">
        <v>143</v>
      </c>
      <c r="K54" s="30">
        <v>841984</v>
      </c>
      <c r="L54" s="172"/>
      <c r="N54">
        <v>1</v>
      </c>
      <c r="O54" t="s">
        <v>430</v>
      </c>
      <c r="P54" t="s">
        <v>553</v>
      </c>
      <c r="Q54">
        <v>1</v>
      </c>
    </row>
    <row r="55" spans="1:17">
      <c r="B55" s="8"/>
      <c r="C55" s="3"/>
      <c r="D55" s="3"/>
      <c r="E55" s="3"/>
      <c r="F55" s="485"/>
      <c r="G55" s="485"/>
      <c r="H55" s="3"/>
      <c r="I55" s="3"/>
      <c r="J55" s="3"/>
      <c r="K55" s="24" t="s">
        <v>43</v>
      </c>
      <c r="N55">
        <v>1</v>
      </c>
      <c r="O55" t="s">
        <v>430</v>
      </c>
      <c r="P55" t="s">
        <v>553</v>
      </c>
      <c r="Q55">
        <v>1</v>
      </c>
    </row>
    <row r="56" spans="1:17">
      <c r="B56" s="32"/>
      <c r="C56" s="17"/>
      <c r="D56" s="17"/>
      <c r="E56" s="17"/>
      <c r="F56" s="17"/>
      <c r="G56" s="17"/>
      <c r="H56" s="18" t="s">
        <v>7</v>
      </c>
      <c r="I56" s="19"/>
      <c r="J56" s="19" t="s">
        <v>8</v>
      </c>
      <c r="K56" s="20" t="s">
        <v>9</v>
      </c>
      <c r="N56">
        <v>1</v>
      </c>
      <c r="O56" t="s">
        <v>430</v>
      </c>
      <c r="P56" t="s">
        <v>553</v>
      </c>
      <c r="Q56">
        <v>1</v>
      </c>
    </row>
    <row r="57" spans="1:17">
      <c r="B57" s="9" t="s">
        <v>60</v>
      </c>
      <c r="C57" s="33"/>
      <c r="D57" s="11"/>
      <c r="E57" s="11"/>
      <c r="F57" s="11"/>
      <c r="G57" s="10"/>
      <c r="H57" s="21" t="s">
        <v>11</v>
      </c>
      <c r="I57" s="21" t="s">
        <v>12</v>
      </c>
      <c r="J57" s="22" t="s">
        <v>13</v>
      </c>
      <c r="K57" s="22" t="s">
        <v>555</v>
      </c>
      <c r="N57">
        <v>1</v>
      </c>
      <c r="O57" t="s">
        <v>430</v>
      </c>
      <c r="P57" t="s">
        <v>553</v>
      </c>
      <c r="Q57">
        <v>1</v>
      </c>
    </row>
    <row r="58" spans="1:17">
      <c r="B58" s="512" t="s">
        <v>98</v>
      </c>
      <c r="C58" s="3"/>
      <c r="D58" s="3"/>
      <c r="E58" s="3"/>
      <c r="F58" s="3"/>
      <c r="G58" s="3"/>
      <c r="H58" s="23">
        <v>307.07439999999997</v>
      </c>
      <c r="I58" s="23">
        <v>481.6592133333333</v>
      </c>
      <c r="J58" s="29">
        <v>788.73361333333321</v>
      </c>
      <c r="K58" s="3"/>
      <c r="N58">
        <v>1</v>
      </c>
      <c r="O58" t="s">
        <v>430</v>
      </c>
      <c r="P58" t="s">
        <v>553</v>
      </c>
      <c r="Q58">
        <v>1</v>
      </c>
    </row>
    <row r="59" spans="1:17" ht="16.5" thickBot="1">
      <c r="B59" s="513" t="s">
        <v>99</v>
      </c>
      <c r="C59" s="50"/>
      <c r="D59" s="50"/>
      <c r="E59" s="50"/>
      <c r="F59" s="50"/>
      <c r="G59" s="50"/>
      <c r="H59" s="51">
        <v>0</v>
      </c>
      <c r="I59" s="51"/>
      <c r="J59" s="51">
        <f>J58/204</f>
        <v>3.8663412418300647</v>
      </c>
      <c r="K59" s="52"/>
      <c r="N59">
        <v>1</v>
      </c>
      <c r="O59" t="s">
        <v>430</v>
      </c>
      <c r="P59" t="s">
        <v>553</v>
      </c>
      <c r="Q59">
        <v>1</v>
      </c>
    </row>
    <row r="60" spans="1:17" ht="16.5" thickTop="1">
      <c r="B60" s="53" t="s">
        <v>61</v>
      </c>
      <c r="C60" s="54"/>
      <c r="D60" s="54"/>
      <c r="E60" s="54"/>
      <c r="F60" s="54"/>
      <c r="G60" s="54"/>
      <c r="H60" s="55">
        <v>0</v>
      </c>
      <c r="I60" s="55">
        <v>0</v>
      </c>
      <c r="J60" s="55"/>
      <c r="K60" s="55">
        <v>4644063.5153066665</v>
      </c>
      <c r="N60">
        <v>1</v>
      </c>
      <c r="O60" t="s">
        <v>430</v>
      </c>
      <c r="P60" t="s">
        <v>553</v>
      </c>
      <c r="Q60">
        <v>1</v>
      </c>
    </row>
    <row r="61" spans="1:17">
      <c r="B61" s="8"/>
      <c r="C61" s="3"/>
      <c r="D61" s="3"/>
      <c r="E61" s="3"/>
      <c r="F61" s="3"/>
      <c r="G61" s="3"/>
      <c r="H61" s="24"/>
      <c r="I61" s="24"/>
      <c r="J61" s="24"/>
      <c r="K61" s="31"/>
      <c r="N61">
        <v>1</v>
      </c>
      <c r="O61" t="s">
        <v>430</v>
      </c>
      <c r="P61" t="s">
        <v>553</v>
      </c>
      <c r="Q61">
        <v>1</v>
      </c>
    </row>
    <row r="62" spans="1:17">
      <c r="B62" s="32"/>
      <c r="C62" s="17"/>
      <c r="D62" s="17"/>
      <c r="E62" s="17"/>
      <c r="F62" s="17"/>
      <c r="G62" s="17"/>
      <c r="H62" s="56"/>
      <c r="I62" s="57" t="s">
        <v>62</v>
      </c>
      <c r="J62" s="58" t="s">
        <v>63</v>
      </c>
      <c r="K62" s="59" t="s">
        <v>64</v>
      </c>
      <c r="N62">
        <v>1</v>
      </c>
      <c r="O62" t="s">
        <v>430</v>
      </c>
      <c r="P62" t="s">
        <v>553</v>
      </c>
      <c r="Q62">
        <v>1</v>
      </c>
    </row>
    <row r="63" spans="1:17">
      <c r="B63" s="9" t="s">
        <v>65</v>
      </c>
      <c r="C63" s="10"/>
      <c r="D63" s="10"/>
      <c r="E63" s="10"/>
      <c r="F63" s="10"/>
      <c r="G63" s="10"/>
      <c r="H63" s="60"/>
      <c r="I63" s="61" t="s">
        <v>66</v>
      </c>
      <c r="J63" s="61" t="s">
        <v>67</v>
      </c>
      <c r="K63" s="62" t="s">
        <v>68</v>
      </c>
      <c r="N63">
        <v>1</v>
      </c>
      <c r="O63" t="s">
        <v>430</v>
      </c>
      <c r="P63" t="s">
        <v>553</v>
      </c>
      <c r="Q63">
        <v>1</v>
      </c>
    </row>
    <row r="64" spans="1:17">
      <c r="B64" s="8" t="s">
        <v>69</v>
      </c>
      <c r="C64" s="63"/>
      <c r="D64" s="455">
        <v>0</v>
      </c>
      <c r="E64" s="3"/>
      <c r="F64" s="3"/>
      <c r="G64" s="3"/>
      <c r="H64" s="24"/>
      <c r="I64" s="31"/>
      <c r="J64" s="23">
        <v>0</v>
      </c>
      <c r="K64" s="64">
        <v>0</v>
      </c>
      <c r="N64">
        <v>1</v>
      </c>
      <c r="O64" t="s">
        <v>430</v>
      </c>
      <c r="P64" t="s">
        <v>553</v>
      </c>
      <c r="Q64">
        <v>1</v>
      </c>
    </row>
    <row r="65" spans="2:17">
      <c r="B65" s="8" t="s">
        <v>70</v>
      </c>
      <c r="C65" s="63"/>
      <c r="D65" s="3"/>
      <c r="E65" s="3"/>
      <c r="F65" s="3"/>
      <c r="G65" s="3"/>
      <c r="H65" s="24"/>
      <c r="I65" s="31"/>
      <c r="J65" s="354">
        <v>0</v>
      </c>
      <c r="K65" s="64">
        <v>0</v>
      </c>
      <c r="N65">
        <v>1</v>
      </c>
      <c r="O65" t="s">
        <v>430</v>
      </c>
      <c r="P65" t="s">
        <v>553</v>
      </c>
      <c r="Q65">
        <v>1</v>
      </c>
    </row>
    <row r="66" spans="2:17">
      <c r="B66" s="65" t="s">
        <v>71</v>
      </c>
      <c r="C66" s="66"/>
      <c r="D66" s="366">
        <v>0</v>
      </c>
      <c r="E66" s="3"/>
      <c r="F66" s="3"/>
      <c r="G66" s="3"/>
      <c r="H66" s="67"/>
      <c r="I66" s="68"/>
      <c r="J66" s="69">
        <v>0</v>
      </c>
      <c r="K66" s="70">
        <v>0</v>
      </c>
      <c r="N66">
        <v>1</v>
      </c>
      <c r="O66" t="s">
        <v>430</v>
      </c>
      <c r="P66" t="s">
        <v>553</v>
      </c>
      <c r="Q66">
        <v>1</v>
      </c>
    </row>
    <row r="67" spans="2:17" ht="16.5" thickBot="1">
      <c r="B67" s="71" t="s">
        <v>72</v>
      </c>
      <c r="C67" s="72"/>
      <c r="D67" s="50"/>
      <c r="E67" s="50"/>
      <c r="F67" s="50"/>
      <c r="G67" s="50"/>
      <c r="H67" s="73"/>
      <c r="I67" s="52"/>
      <c r="J67" s="29">
        <v>0</v>
      </c>
      <c r="K67" s="30">
        <v>0</v>
      </c>
      <c r="N67">
        <v>1</v>
      </c>
      <c r="O67" t="s">
        <v>430</v>
      </c>
      <c r="P67" t="s">
        <v>553</v>
      </c>
      <c r="Q67">
        <v>1</v>
      </c>
    </row>
    <row r="68" spans="2:17" ht="17.25" thickTop="1" thickBot="1">
      <c r="B68" s="53" t="s">
        <v>73</v>
      </c>
      <c r="C68" s="76"/>
      <c r="D68" s="77"/>
      <c r="E68" s="77"/>
      <c r="F68" s="77"/>
      <c r="G68" s="77"/>
      <c r="H68" s="78"/>
      <c r="I68" s="199">
        <v>-481.6592133333333</v>
      </c>
      <c r="J68" s="384">
        <v>-788.73361333333321</v>
      </c>
      <c r="K68" s="386">
        <v>-4644063.5153066665</v>
      </c>
      <c r="N68">
        <v>1</v>
      </c>
      <c r="O68" t="s">
        <v>430</v>
      </c>
      <c r="P68" t="s">
        <v>553</v>
      </c>
      <c r="Q68">
        <v>1</v>
      </c>
    </row>
    <row r="69" spans="2:17">
      <c r="B69" s="28" t="s">
        <v>74</v>
      </c>
      <c r="C69" s="2"/>
      <c r="D69" s="3"/>
      <c r="E69" s="3"/>
      <c r="F69" s="3"/>
      <c r="G69" s="3"/>
      <c r="H69" s="3"/>
      <c r="I69" s="3"/>
      <c r="J69" s="3"/>
      <c r="K69" s="3"/>
      <c r="N69">
        <v>1</v>
      </c>
      <c r="O69" t="s">
        <v>430</v>
      </c>
      <c r="P69" t="s">
        <v>553</v>
      </c>
      <c r="Q69">
        <v>1</v>
      </c>
    </row>
    <row r="70" spans="2:17">
      <c r="B70" s="81" t="s">
        <v>75</v>
      </c>
      <c r="C70" s="2"/>
      <c r="D70" s="3"/>
      <c r="E70" s="3"/>
      <c r="F70" s="3"/>
      <c r="G70" s="3"/>
      <c r="H70" s="3"/>
      <c r="I70" s="3"/>
      <c r="J70" s="3"/>
      <c r="K70" s="3"/>
      <c r="N70">
        <v>1</v>
      </c>
      <c r="O70" t="s">
        <v>430</v>
      </c>
      <c r="P70" t="s">
        <v>553</v>
      </c>
      <c r="Q70">
        <v>1</v>
      </c>
    </row>
    <row r="71" spans="2:17">
      <c r="B71" s="82" t="s">
        <v>76</v>
      </c>
      <c r="C71" s="2"/>
      <c r="D71" s="3"/>
      <c r="E71" s="3"/>
      <c r="F71" s="3"/>
      <c r="G71" s="3"/>
      <c r="H71" s="3"/>
      <c r="I71" s="3"/>
      <c r="J71" s="3"/>
      <c r="K71" s="3"/>
      <c r="N71">
        <v>1</v>
      </c>
      <c r="O71" t="s">
        <v>430</v>
      </c>
      <c r="P71" t="s">
        <v>553</v>
      </c>
      <c r="Q71">
        <v>1</v>
      </c>
    </row>
    <row r="72" spans="2:17">
      <c r="B72" s="83" t="s">
        <v>77</v>
      </c>
      <c r="C72" s="2"/>
      <c r="D72" s="3"/>
      <c r="E72" s="3"/>
      <c r="F72" s="3"/>
      <c r="G72" s="3"/>
      <c r="H72" s="3"/>
      <c r="I72" s="3"/>
      <c r="J72" s="3"/>
      <c r="K72" s="3"/>
      <c r="N72">
        <v>1</v>
      </c>
      <c r="O72" t="s">
        <v>430</v>
      </c>
      <c r="P72" t="s">
        <v>553</v>
      </c>
      <c r="Q72">
        <v>1</v>
      </c>
    </row>
    <row r="73" spans="2:17">
      <c r="B73" s="84" t="s">
        <v>78</v>
      </c>
      <c r="C73" s="2"/>
      <c r="D73" s="3"/>
      <c r="E73" s="3"/>
      <c r="F73" s="3"/>
      <c r="G73" s="3"/>
      <c r="H73" s="3"/>
      <c r="I73" s="3"/>
      <c r="J73" s="3"/>
      <c r="K73" s="3"/>
      <c r="N73">
        <v>1</v>
      </c>
      <c r="O73" t="s">
        <v>430</v>
      </c>
      <c r="P73" t="s">
        <v>553</v>
      </c>
      <c r="Q73">
        <v>1</v>
      </c>
    </row>
    <row r="74" spans="2:17">
      <c r="B74" s="8" t="s">
        <v>79</v>
      </c>
      <c r="C74" s="2"/>
      <c r="D74" s="2"/>
      <c r="E74" s="2"/>
      <c r="F74" s="2"/>
      <c r="G74" s="2"/>
      <c r="H74" s="3"/>
      <c r="I74" s="3"/>
      <c r="J74" s="3"/>
      <c r="K74" s="3"/>
      <c r="N74">
        <v>1</v>
      </c>
      <c r="O74" t="s">
        <v>430</v>
      </c>
      <c r="P74" t="s">
        <v>553</v>
      </c>
      <c r="Q74">
        <v>1</v>
      </c>
    </row>
    <row r="75" spans="2:17">
      <c r="B75" s="83" t="s">
        <v>80</v>
      </c>
      <c r="C75" s="3"/>
      <c r="D75" s="3"/>
      <c r="E75" s="3"/>
      <c r="F75" s="3"/>
      <c r="G75" s="3"/>
      <c r="H75" s="3"/>
      <c r="I75" s="3"/>
      <c r="J75" s="3"/>
      <c r="K75" s="3"/>
      <c r="N75">
        <v>1</v>
      </c>
      <c r="O75" t="s">
        <v>430</v>
      </c>
      <c r="P75" t="s">
        <v>553</v>
      </c>
      <c r="Q75">
        <v>1</v>
      </c>
    </row>
    <row r="76" spans="2:17">
      <c r="B76" s="6" t="s">
        <v>81</v>
      </c>
      <c r="C76" s="3"/>
      <c r="D76" s="3"/>
      <c r="E76" s="3"/>
      <c r="F76" s="3"/>
      <c r="G76" s="3"/>
      <c r="H76" s="3"/>
      <c r="I76" s="3"/>
      <c r="J76" s="3"/>
      <c r="K76" s="3"/>
      <c r="N76">
        <v>1</v>
      </c>
      <c r="O76" t="s">
        <v>430</v>
      </c>
      <c r="P76" t="s">
        <v>553</v>
      </c>
      <c r="Q76">
        <v>1</v>
      </c>
    </row>
    <row r="77" spans="2:17">
      <c r="B77" s="85">
        <v>45707</v>
      </c>
      <c r="C77" s="3"/>
      <c r="D77" s="3"/>
      <c r="E77" s="3"/>
      <c r="F77" s="3"/>
      <c r="G77" s="3"/>
      <c r="H77" s="3"/>
      <c r="I77" s="3"/>
      <c r="J77" s="3"/>
      <c r="K77" s="3"/>
      <c r="N77">
        <v>1</v>
      </c>
      <c r="O77" t="s">
        <v>430</v>
      </c>
      <c r="P77" t="s">
        <v>553</v>
      </c>
      <c r="Q77">
        <v>1</v>
      </c>
    </row>
    <row r="78" spans="2:17">
      <c r="B78" s="1"/>
      <c r="C78" s="2"/>
      <c r="D78" s="3"/>
      <c r="E78" s="3"/>
      <c r="F78" s="3"/>
      <c r="G78" s="3"/>
      <c r="H78" s="3"/>
      <c r="I78" s="3"/>
      <c r="J78" s="3"/>
      <c r="K78" s="3"/>
      <c r="N78">
        <v>1</v>
      </c>
      <c r="O78" t="s">
        <v>430</v>
      </c>
      <c r="P78" t="s">
        <v>553</v>
      </c>
      <c r="Q78">
        <v>1</v>
      </c>
    </row>
    <row r="79" spans="2:17">
      <c r="B79" s="201"/>
      <c r="C79" s="202"/>
      <c r="D79" s="202"/>
      <c r="E79" s="202"/>
      <c r="F79" s="202"/>
      <c r="G79" s="202"/>
      <c r="H79" s="202"/>
      <c r="I79" s="202"/>
      <c r="J79" s="202"/>
      <c r="K79" s="202"/>
      <c r="N79">
        <v>1</v>
      </c>
      <c r="O79" t="s">
        <v>430</v>
      </c>
      <c r="P79" t="s">
        <v>553</v>
      </c>
      <c r="Q79">
        <v>1</v>
      </c>
    </row>
    <row r="80" spans="2:17">
      <c r="B80" s="203"/>
      <c r="C80" s="202"/>
      <c r="D80" s="202"/>
      <c r="E80" s="202"/>
      <c r="F80" s="202"/>
      <c r="G80" s="202"/>
      <c r="H80" s="202"/>
      <c r="I80" s="202"/>
      <c r="J80" s="202"/>
      <c r="K80" s="202"/>
      <c r="N80">
        <v>1</v>
      </c>
      <c r="O80" t="s">
        <v>430</v>
      </c>
      <c r="P80" t="s">
        <v>553</v>
      </c>
      <c r="Q80">
        <v>1</v>
      </c>
    </row>
    <row r="81" spans="2:17" ht="20.25">
      <c r="B81" s="232"/>
      <c r="C81" s="204"/>
      <c r="D81" s="204"/>
      <c r="E81" s="205"/>
      <c r="F81" s="205"/>
      <c r="G81" s="205"/>
      <c r="H81" s="3"/>
      <c r="I81" s="3"/>
      <c r="J81" s="3"/>
      <c r="K81" s="3"/>
      <c r="N81">
        <v>1</v>
      </c>
      <c r="O81" t="s">
        <v>430</v>
      </c>
      <c r="P81" t="s">
        <v>553</v>
      </c>
      <c r="Q81">
        <v>1</v>
      </c>
    </row>
    <row r="82" spans="2:17">
      <c r="B82" s="231"/>
      <c r="C82" s="3"/>
      <c r="D82" s="3"/>
      <c r="E82" s="205"/>
      <c r="F82" s="205"/>
      <c r="G82" s="205"/>
      <c r="H82" s="3"/>
      <c r="I82" s="3"/>
      <c r="J82" s="3"/>
      <c r="K82" s="3"/>
      <c r="N82">
        <v>1</v>
      </c>
      <c r="O82" t="s">
        <v>430</v>
      </c>
      <c r="P82" t="s">
        <v>553</v>
      </c>
      <c r="Q82">
        <v>1</v>
      </c>
    </row>
    <row r="83" spans="2:17">
      <c r="B83" s="28"/>
      <c r="C83" s="3"/>
      <c r="D83" s="3"/>
      <c r="E83" s="206"/>
      <c r="F83" s="205"/>
      <c r="G83" s="206"/>
      <c r="H83" s="3"/>
      <c r="I83" s="3"/>
      <c r="J83" s="3"/>
      <c r="K83" s="3"/>
      <c r="N83">
        <v>1</v>
      </c>
      <c r="O83" t="s">
        <v>430</v>
      </c>
      <c r="P83" t="s">
        <v>553</v>
      </c>
      <c r="Q83">
        <v>1</v>
      </c>
    </row>
    <row r="84" spans="2:17">
      <c r="B84" s="207"/>
      <c r="C84" s="101"/>
      <c r="D84" s="101"/>
      <c r="E84" s="102"/>
      <c r="F84" s="13"/>
      <c r="G84" s="208"/>
      <c r="H84" s="3"/>
      <c r="I84" s="3"/>
      <c r="J84" s="3"/>
      <c r="K84" s="3"/>
      <c r="N84">
        <v>1</v>
      </c>
      <c r="O84" t="s">
        <v>430</v>
      </c>
      <c r="P84" t="s">
        <v>553</v>
      </c>
      <c r="Q84">
        <v>1</v>
      </c>
    </row>
    <row r="85" spans="2:17">
      <c r="B85" s="344" t="s">
        <v>507</v>
      </c>
      <c r="C85" s="205"/>
      <c r="D85" s="205"/>
      <c r="E85" s="205"/>
      <c r="F85" s="205"/>
      <c r="G85" s="205"/>
      <c r="H85" s="205"/>
      <c r="I85" s="205"/>
      <c r="J85" s="205"/>
      <c r="K85" s="205"/>
      <c r="N85">
        <v>1</v>
      </c>
      <c r="O85" t="s">
        <v>430</v>
      </c>
      <c r="P85" t="s">
        <v>553</v>
      </c>
      <c r="Q85">
        <v>1</v>
      </c>
    </row>
    <row r="86" spans="2:17">
      <c r="B86" s="141" t="s">
        <v>508</v>
      </c>
      <c r="C86" s="2"/>
      <c r="D86" s="3"/>
      <c r="E86" s="3"/>
      <c r="F86" s="3"/>
      <c r="G86" s="3"/>
      <c r="H86" s="209"/>
      <c r="I86" s="210"/>
      <c r="J86" s="210"/>
      <c r="K86" s="211"/>
      <c r="N86">
        <v>1</v>
      </c>
      <c r="O86" t="s">
        <v>430</v>
      </c>
      <c r="P86" t="s">
        <v>553</v>
      </c>
      <c r="Q86">
        <v>1</v>
      </c>
    </row>
    <row r="87" spans="2:17">
      <c r="C87" s="3"/>
      <c r="D87" s="3"/>
      <c r="E87" s="3"/>
      <c r="F87" s="3"/>
      <c r="G87" s="3"/>
      <c r="H87" s="212"/>
      <c r="I87" s="212"/>
      <c r="J87" s="211"/>
      <c r="K87" s="211"/>
      <c r="N87">
        <v>1</v>
      </c>
      <c r="O87" t="s">
        <v>430</v>
      </c>
      <c r="P87" t="s">
        <v>553</v>
      </c>
      <c r="Q87">
        <v>1</v>
      </c>
    </row>
    <row r="88" spans="2:17">
      <c r="B88" s="474" t="s">
        <v>509</v>
      </c>
      <c r="C88" s="3"/>
      <c r="D88" s="3"/>
      <c r="E88" s="3"/>
      <c r="F88" s="3"/>
      <c r="G88" s="3"/>
      <c r="H88" s="214"/>
      <c r="I88" s="214"/>
      <c r="J88" s="23"/>
      <c r="K88" s="24"/>
      <c r="N88">
        <v>1</v>
      </c>
      <c r="O88" t="s">
        <v>430</v>
      </c>
      <c r="P88" t="s">
        <v>553</v>
      </c>
      <c r="Q88">
        <v>1</v>
      </c>
    </row>
    <row r="89" spans="2:17">
      <c r="B89" s="231" t="s">
        <v>285</v>
      </c>
      <c r="C89" s="3"/>
      <c r="D89" s="3"/>
      <c r="E89" s="3"/>
      <c r="F89" s="3"/>
      <c r="G89" s="3"/>
      <c r="H89" s="214"/>
      <c r="I89" s="214"/>
      <c r="J89" s="23"/>
      <c r="K89" s="24"/>
      <c r="N89">
        <v>1</v>
      </c>
      <c r="O89" t="s">
        <v>430</v>
      </c>
      <c r="P89" t="s">
        <v>553</v>
      </c>
      <c r="Q89">
        <v>1</v>
      </c>
    </row>
    <row r="90" spans="2:17">
      <c r="B90" s="213"/>
      <c r="C90" s="3"/>
      <c r="D90" s="3"/>
      <c r="E90" s="3"/>
      <c r="F90" s="3"/>
      <c r="G90" s="3"/>
      <c r="H90" s="214"/>
      <c r="I90" s="214"/>
      <c r="J90" s="23"/>
      <c r="K90" s="24"/>
    </row>
    <row r="91" spans="2:17">
      <c r="B91" s="213"/>
      <c r="C91" s="3"/>
      <c r="D91" s="3"/>
      <c r="E91" s="3"/>
      <c r="F91" s="3"/>
      <c r="G91" s="3"/>
      <c r="H91" s="214"/>
      <c r="I91" s="214"/>
      <c r="J91" s="23"/>
      <c r="K91" s="24"/>
    </row>
    <row r="92" spans="2:17">
      <c r="B92" s="213"/>
      <c r="C92" s="3"/>
      <c r="D92" s="3"/>
      <c r="E92" s="3"/>
      <c r="F92" s="3"/>
      <c r="G92" s="3"/>
      <c r="H92" s="214"/>
      <c r="I92" s="214"/>
      <c r="J92" s="23"/>
      <c r="K92" s="24"/>
    </row>
    <row r="93" spans="2:17">
      <c r="B93" s="213"/>
      <c r="C93" s="3"/>
      <c r="D93" s="3"/>
      <c r="E93" s="3"/>
      <c r="F93" s="3"/>
      <c r="G93" s="3"/>
      <c r="H93" s="214"/>
      <c r="I93" s="214"/>
      <c r="J93" s="23"/>
      <c r="K93" s="24"/>
    </row>
    <row r="94" spans="2:17">
      <c r="B94" s="213"/>
      <c r="C94" s="3"/>
      <c r="D94" s="3"/>
      <c r="E94" s="3"/>
      <c r="F94" s="3"/>
      <c r="G94" s="3"/>
      <c r="H94" s="214"/>
      <c r="I94" s="214"/>
      <c r="J94" s="23"/>
      <c r="K94" s="24"/>
    </row>
    <row r="95" spans="2:17">
      <c r="B95" s="213"/>
      <c r="C95" s="3"/>
      <c r="D95" s="3"/>
      <c r="E95" s="3"/>
      <c r="F95" s="3"/>
      <c r="G95" s="3"/>
      <c r="H95" s="214"/>
      <c r="I95" s="214"/>
      <c r="J95" s="23"/>
      <c r="K95" s="24"/>
    </row>
    <row r="96" spans="2:17">
      <c r="B96" s="213"/>
      <c r="C96" s="3"/>
      <c r="D96" s="3"/>
      <c r="E96" s="3"/>
      <c r="F96" s="3"/>
      <c r="G96" s="3"/>
      <c r="H96" s="214"/>
      <c r="I96" s="214"/>
      <c r="J96" s="23"/>
      <c r="K96" s="24"/>
    </row>
    <row r="97" spans="2:11">
      <c r="B97" s="28"/>
      <c r="C97" s="2"/>
      <c r="D97" s="3"/>
      <c r="E97" s="3"/>
      <c r="F97" s="3"/>
      <c r="G97" s="3"/>
      <c r="H97" s="23"/>
      <c r="I97" s="23"/>
      <c r="J97" s="29"/>
      <c r="K97" s="30"/>
    </row>
    <row r="98" spans="2:11">
      <c r="B98" s="28"/>
      <c r="C98" s="2"/>
      <c r="D98" s="3"/>
      <c r="E98" s="3"/>
      <c r="F98" s="3"/>
      <c r="G98" s="3"/>
      <c r="H98" s="24"/>
      <c r="I98" s="24"/>
      <c r="J98" s="30"/>
      <c r="K98" s="31"/>
    </row>
    <row r="99" spans="2:11">
      <c r="B99" s="8"/>
      <c r="C99" s="3"/>
      <c r="D99" s="3"/>
      <c r="E99" s="3"/>
      <c r="F99" s="3"/>
      <c r="G99" s="3"/>
      <c r="H99" s="3"/>
      <c r="I99" s="3"/>
      <c r="J99" s="3"/>
      <c r="K99" s="24"/>
    </row>
    <row r="100" spans="2:11">
      <c r="B100" s="8"/>
      <c r="C100" s="3"/>
      <c r="D100" s="3"/>
      <c r="E100" s="3"/>
      <c r="F100" s="3"/>
      <c r="G100" s="3"/>
      <c r="H100" s="209"/>
      <c r="I100" s="210"/>
      <c r="J100" s="210"/>
      <c r="K100" s="211"/>
    </row>
    <row r="101" spans="2:11">
      <c r="B101" s="28"/>
      <c r="C101" s="2"/>
      <c r="D101" s="206"/>
      <c r="E101" s="206"/>
      <c r="F101" s="206"/>
      <c r="G101" s="3"/>
      <c r="H101" s="212"/>
      <c r="I101" s="212"/>
      <c r="J101" s="211"/>
      <c r="K101" s="211"/>
    </row>
    <row r="102" spans="2:11">
      <c r="B102" s="34"/>
      <c r="C102" s="3"/>
      <c r="D102" s="215"/>
      <c r="E102" s="35"/>
      <c r="F102" s="216"/>
      <c r="G102" s="36"/>
      <c r="H102" s="31"/>
      <c r="I102" s="23"/>
      <c r="J102" s="23"/>
      <c r="K102" s="24"/>
    </row>
    <row r="103" spans="2:11">
      <c r="B103" s="34"/>
      <c r="C103" s="3"/>
      <c r="D103" s="215"/>
      <c r="E103" s="35"/>
      <c r="F103" s="216"/>
      <c r="G103" s="36"/>
      <c r="H103" s="31"/>
      <c r="I103" s="23"/>
      <c r="J103" s="23"/>
      <c r="K103" s="24"/>
    </row>
    <row r="104" spans="2:11">
      <c r="B104" s="34"/>
      <c r="C104" s="3"/>
      <c r="D104" s="215"/>
      <c r="E104" s="35"/>
      <c r="F104" s="217"/>
      <c r="G104" s="36"/>
      <c r="H104" s="31"/>
      <c r="I104" s="23"/>
      <c r="J104" s="23"/>
      <c r="K104" s="24"/>
    </row>
    <row r="105" spans="2:11">
      <c r="B105" s="34"/>
      <c r="C105" s="3"/>
      <c r="D105" s="215"/>
      <c r="E105" s="35"/>
      <c r="F105" s="217"/>
      <c r="G105" s="36"/>
      <c r="H105" s="31"/>
      <c r="I105" s="23"/>
      <c r="J105" s="23"/>
      <c r="K105" s="24"/>
    </row>
    <row r="106" spans="2:11">
      <c r="B106" s="34"/>
      <c r="C106" s="3"/>
      <c r="D106" s="3"/>
      <c r="E106" s="35"/>
      <c r="F106" s="3"/>
      <c r="G106" s="36"/>
      <c r="H106" s="31"/>
      <c r="I106" s="214"/>
      <c r="J106" s="23"/>
      <c r="K106" s="24"/>
    </row>
    <row r="107" spans="2:11">
      <c r="B107" s="34"/>
      <c r="C107" s="3"/>
      <c r="D107" s="3"/>
      <c r="E107" s="35"/>
      <c r="F107" s="3"/>
      <c r="G107" s="36"/>
      <c r="H107" s="31"/>
      <c r="I107" s="214"/>
      <c r="J107" s="23"/>
      <c r="K107" s="24"/>
    </row>
    <row r="108" spans="2:11">
      <c r="B108" s="34"/>
      <c r="C108" s="3"/>
      <c r="D108" s="3"/>
      <c r="E108" s="35"/>
      <c r="F108" s="3"/>
      <c r="G108" s="36"/>
      <c r="H108" s="31"/>
      <c r="I108" s="214"/>
      <c r="J108" s="23"/>
      <c r="K108" s="24"/>
    </row>
    <row r="109" spans="2:11">
      <c r="B109" s="34"/>
      <c r="C109" s="3"/>
      <c r="D109" s="3"/>
      <c r="E109" s="35"/>
      <c r="F109" s="3"/>
      <c r="G109" s="36"/>
      <c r="H109" s="31"/>
      <c r="I109" s="214"/>
      <c r="J109" s="23"/>
      <c r="K109" s="24"/>
    </row>
    <row r="110" spans="2:11">
      <c r="B110" s="34"/>
      <c r="C110" s="3"/>
      <c r="D110" s="3"/>
      <c r="E110" s="35"/>
      <c r="F110" s="3"/>
      <c r="G110" s="36"/>
      <c r="H110" s="31"/>
      <c r="I110" s="214"/>
      <c r="J110" s="23"/>
      <c r="K110" s="24"/>
    </row>
    <row r="111" spans="2:11">
      <c r="B111" s="34"/>
      <c r="C111" s="3"/>
      <c r="D111" s="218"/>
      <c r="E111" s="35"/>
      <c r="F111" s="219"/>
      <c r="G111" s="36"/>
      <c r="H111" s="31"/>
      <c r="I111" s="23"/>
      <c r="J111" s="23"/>
      <c r="K111" s="24"/>
    </row>
    <row r="112" spans="2:11">
      <c r="B112" s="42"/>
      <c r="C112" s="2"/>
      <c r="D112" s="3"/>
      <c r="E112" s="3"/>
      <c r="F112" s="3"/>
      <c r="G112" s="3"/>
      <c r="H112" s="31"/>
      <c r="I112" s="23"/>
      <c r="J112" s="29"/>
      <c r="K112" s="30"/>
    </row>
    <row r="113" spans="2:11">
      <c r="B113" s="8"/>
      <c r="C113" s="3"/>
      <c r="D113" s="3"/>
      <c r="E113" s="3"/>
      <c r="F113" s="3"/>
      <c r="G113" s="3"/>
      <c r="H113" s="3"/>
      <c r="I113" s="3"/>
      <c r="J113" s="3"/>
      <c r="K113" s="24"/>
    </row>
    <row r="114" spans="2:11">
      <c r="B114" s="28"/>
      <c r="C114" s="2"/>
      <c r="D114" s="206"/>
      <c r="E114" s="206"/>
      <c r="F114" s="206"/>
      <c r="G114" s="3"/>
      <c r="H114" s="212"/>
      <c r="I114" s="212"/>
      <c r="J114" s="211"/>
      <c r="K114" s="211"/>
    </row>
    <row r="115" spans="2:11">
      <c r="B115" s="43"/>
      <c r="C115" s="3"/>
      <c r="D115" s="3"/>
      <c r="E115" s="3"/>
      <c r="F115" s="3"/>
      <c r="G115" s="3"/>
      <c r="H115" s="214"/>
      <c r="I115" s="214"/>
      <c r="J115" s="23"/>
      <c r="K115" s="24"/>
    </row>
    <row r="116" spans="2:11">
      <c r="B116" s="43"/>
      <c r="C116" s="3"/>
      <c r="D116" s="3"/>
      <c r="E116" s="3"/>
      <c r="F116" s="3"/>
      <c r="G116" s="3"/>
      <c r="H116" s="214"/>
      <c r="I116" s="214"/>
      <c r="J116" s="23"/>
      <c r="K116" s="24"/>
    </row>
    <row r="117" spans="2:11">
      <c r="B117" s="43"/>
      <c r="C117" s="3"/>
      <c r="D117" s="215"/>
      <c r="E117" s="36"/>
      <c r="F117" s="215"/>
      <c r="G117" s="36"/>
      <c r="H117" s="23"/>
      <c r="I117" s="23"/>
      <c r="J117" s="23"/>
      <c r="K117" s="24"/>
    </row>
    <row r="118" spans="2:11">
      <c r="B118" s="43"/>
      <c r="C118" s="3"/>
      <c r="D118" s="215"/>
      <c r="E118" s="36"/>
      <c r="F118" s="215"/>
      <c r="G118" s="36"/>
      <c r="H118" s="23"/>
      <c r="I118" s="23"/>
      <c r="J118" s="23"/>
      <c r="K118" s="24"/>
    </row>
    <row r="119" spans="2:11">
      <c r="B119" s="43"/>
      <c r="C119" s="3"/>
      <c r="D119" s="215"/>
      <c r="E119" s="36"/>
      <c r="F119" s="215"/>
      <c r="G119" s="36"/>
      <c r="H119" s="23"/>
      <c r="I119" s="23"/>
      <c r="J119" s="23"/>
      <c r="K119" s="24"/>
    </row>
    <row r="120" spans="2:11">
      <c r="B120" s="43"/>
      <c r="C120" s="3"/>
      <c r="D120" s="3"/>
      <c r="E120" s="3"/>
      <c r="F120" s="3"/>
      <c r="G120" s="3"/>
      <c r="H120" s="214"/>
      <c r="I120" s="214"/>
      <c r="J120" s="23"/>
      <c r="K120" s="24"/>
    </row>
    <row r="121" spans="2:11">
      <c r="B121" s="28"/>
      <c r="C121" s="2"/>
      <c r="D121" s="3"/>
      <c r="E121" s="3"/>
      <c r="F121" s="3"/>
      <c r="G121" s="3"/>
      <c r="H121" s="23"/>
      <c r="I121" s="23"/>
      <c r="J121" s="29"/>
      <c r="K121" s="3"/>
    </row>
    <row r="122" spans="2:11">
      <c r="B122" s="28"/>
      <c r="C122" s="2"/>
      <c r="D122" s="3"/>
      <c r="E122" s="3"/>
      <c r="F122" s="3"/>
      <c r="G122" s="3"/>
      <c r="H122" s="24"/>
      <c r="I122" s="24"/>
      <c r="J122" s="30"/>
      <c r="K122" s="30"/>
    </row>
    <row r="123" spans="2:11">
      <c r="B123" s="8"/>
      <c r="C123" s="3"/>
      <c r="D123" s="3"/>
      <c r="E123" s="3"/>
      <c r="F123" s="3"/>
      <c r="G123" s="3"/>
      <c r="H123" s="3"/>
      <c r="I123" s="3"/>
      <c r="J123" s="3"/>
      <c r="K123" s="24"/>
    </row>
    <row r="124" spans="2:11">
      <c r="B124" s="28"/>
      <c r="C124" s="2"/>
      <c r="D124" s="206"/>
      <c r="E124" s="206"/>
      <c r="F124" s="206"/>
      <c r="G124" s="3"/>
      <c r="H124" s="212"/>
      <c r="I124" s="212"/>
      <c r="J124" s="211"/>
      <c r="K124" s="211"/>
    </row>
    <row r="125" spans="2:11">
      <c r="B125" s="8"/>
      <c r="C125" s="2"/>
      <c r="D125" s="215"/>
      <c r="E125" s="3"/>
      <c r="F125" s="218"/>
      <c r="G125" s="44"/>
      <c r="H125" s="45"/>
      <c r="I125" s="31"/>
      <c r="J125" s="23"/>
      <c r="K125" s="24"/>
    </row>
    <row r="126" spans="2:11">
      <c r="B126" s="8"/>
      <c r="C126" s="44"/>
      <c r="D126" s="215"/>
      <c r="E126" s="3"/>
      <c r="F126" s="218"/>
      <c r="G126" s="44"/>
      <c r="H126" s="31"/>
      <c r="I126" s="23"/>
      <c r="J126" s="23"/>
      <c r="K126" s="24"/>
    </row>
    <row r="127" spans="2:11">
      <c r="B127" s="28"/>
      <c r="C127" s="44"/>
      <c r="D127" s="215"/>
      <c r="E127" s="215"/>
      <c r="F127" s="215"/>
      <c r="G127" s="215"/>
      <c r="H127" s="23"/>
      <c r="I127" s="23"/>
      <c r="J127" s="29"/>
      <c r="K127" s="30"/>
    </row>
    <row r="128" spans="2:11">
      <c r="B128" s="49"/>
      <c r="C128" s="44"/>
      <c r="D128" s="215"/>
      <c r="E128" s="215"/>
      <c r="F128" s="215"/>
      <c r="G128" s="215"/>
      <c r="H128" s="3"/>
      <c r="I128" s="3"/>
      <c r="J128" s="3"/>
      <c r="K128" s="24"/>
    </row>
    <row r="129" spans="2:11">
      <c r="B129" s="28"/>
      <c r="C129" s="2"/>
      <c r="D129" s="206"/>
      <c r="E129" s="206"/>
      <c r="F129" s="206"/>
      <c r="G129" s="3"/>
      <c r="H129" s="212"/>
      <c r="I129" s="212"/>
      <c r="J129" s="211"/>
      <c r="K129" s="211"/>
    </row>
    <row r="130" spans="2:11">
      <c r="B130" s="8"/>
      <c r="C130" s="3"/>
      <c r="D130" s="3"/>
      <c r="E130" s="3"/>
      <c r="F130" s="3"/>
      <c r="G130" s="3"/>
      <c r="H130" s="214"/>
      <c r="I130" s="31"/>
      <c r="J130" s="29"/>
      <c r="K130" s="30"/>
    </row>
    <row r="131" spans="2:11">
      <c r="B131" s="8"/>
      <c r="C131" s="3"/>
      <c r="D131" s="3"/>
      <c r="E131" s="3"/>
      <c r="F131" s="3"/>
      <c r="G131" s="3"/>
      <c r="H131" s="3"/>
      <c r="I131" s="3"/>
      <c r="J131" s="3"/>
      <c r="K131" s="24"/>
    </row>
    <row r="132" spans="2:11">
      <c r="B132" s="8"/>
      <c r="C132" s="3"/>
      <c r="D132" s="3"/>
      <c r="E132" s="3"/>
      <c r="F132" s="3"/>
      <c r="G132" s="3"/>
      <c r="H132" s="209"/>
      <c r="I132" s="210"/>
      <c r="J132" s="210"/>
      <c r="K132" s="211"/>
    </row>
    <row r="133" spans="2:11">
      <c r="B133" s="28"/>
      <c r="C133" s="2"/>
      <c r="D133" s="206"/>
      <c r="E133" s="206"/>
      <c r="F133" s="206"/>
      <c r="G133" s="3"/>
      <c r="H133" s="212"/>
      <c r="I133" s="212"/>
      <c r="J133" s="211"/>
      <c r="K133" s="211"/>
    </row>
    <row r="134" spans="2:11">
      <c r="B134" s="8"/>
      <c r="C134" s="3"/>
      <c r="D134" s="3"/>
      <c r="E134" s="3"/>
      <c r="F134" s="3"/>
      <c r="G134" s="3"/>
      <c r="H134" s="23"/>
      <c r="I134" s="23"/>
      <c r="J134" s="29"/>
      <c r="K134" s="3"/>
    </row>
    <row r="135" spans="2:11">
      <c r="B135" s="8"/>
      <c r="C135" s="3"/>
      <c r="D135" s="3"/>
      <c r="E135" s="3"/>
      <c r="F135" s="3"/>
      <c r="G135" s="3"/>
      <c r="H135" s="23"/>
      <c r="I135" s="23"/>
      <c r="J135" s="23"/>
      <c r="K135" s="31"/>
    </row>
    <row r="136" spans="2:11">
      <c r="B136" s="220"/>
      <c r="C136" s="221"/>
      <c r="D136" s="221"/>
      <c r="E136" s="221"/>
      <c r="F136" s="221"/>
      <c r="G136" s="221"/>
      <c r="H136" s="222"/>
      <c r="I136" s="222"/>
      <c r="J136" s="222"/>
      <c r="K136" s="222"/>
    </row>
    <row r="137" spans="2:11">
      <c r="B137" s="8"/>
      <c r="C137" s="3"/>
      <c r="D137" s="3"/>
      <c r="E137" s="3"/>
      <c r="F137" s="3"/>
      <c r="G137" s="3"/>
      <c r="H137" s="24"/>
      <c r="I137" s="24"/>
      <c r="J137" s="24"/>
      <c r="K137" s="31"/>
    </row>
    <row r="138" spans="2:11">
      <c r="B138" s="8"/>
      <c r="C138" s="3"/>
      <c r="D138" s="3"/>
      <c r="E138" s="3"/>
      <c r="F138" s="3"/>
      <c r="G138" s="3"/>
      <c r="H138" s="24"/>
      <c r="I138" s="223"/>
      <c r="J138" s="30"/>
      <c r="K138" s="224"/>
    </row>
    <row r="139" spans="2:11">
      <c r="B139" s="28"/>
      <c r="C139" s="3"/>
      <c r="D139" s="3"/>
      <c r="E139" s="3"/>
      <c r="F139" s="3"/>
      <c r="G139" s="3"/>
      <c r="H139" s="24"/>
      <c r="I139" s="223"/>
      <c r="J139" s="223"/>
      <c r="K139" s="224"/>
    </row>
    <row r="140" spans="2:11">
      <c r="B140" s="8"/>
      <c r="C140" s="63"/>
      <c r="D140" s="215"/>
      <c r="E140" s="3"/>
      <c r="F140" s="3"/>
      <c r="G140" s="3"/>
      <c r="H140" s="24"/>
      <c r="I140" s="31"/>
      <c r="J140" s="23"/>
      <c r="K140" s="64"/>
    </row>
    <row r="141" spans="2:11">
      <c r="B141" s="8"/>
      <c r="C141" s="63"/>
      <c r="D141" s="3"/>
      <c r="E141" s="3"/>
      <c r="F141" s="3"/>
      <c r="G141" s="3"/>
      <c r="H141" s="24"/>
      <c r="I141" s="31"/>
      <c r="J141" s="214"/>
      <c r="K141" s="64"/>
    </row>
    <row r="142" spans="2:11">
      <c r="B142" s="225"/>
      <c r="C142" s="66"/>
      <c r="D142" s="226"/>
      <c r="E142" s="3"/>
      <c r="F142" s="3"/>
      <c r="G142" s="3"/>
      <c r="H142" s="67"/>
      <c r="I142" s="68"/>
      <c r="J142" s="69"/>
      <c r="K142" s="70"/>
    </row>
    <row r="143" spans="2:11">
      <c r="B143" s="28"/>
      <c r="C143" s="13"/>
      <c r="D143" s="3"/>
      <c r="E143" s="3"/>
      <c r="F143" s="3"/>
      <c r="G143" s="3"/>
      <c r="H143" s="24"/>
      <c r="I143" s="31"/>
      <c r="J143" s="29"/>
      <c r="K143" s="30"/>
    </row>
    <row r="144" spans="2:11">
      <c r="B144" s="220"/>
      <c r="C144" s="227"/>
      <c r="D144" s="94"/>
      <c r="E144" s="94"/>
      <c r="F144" s="94"/>
      <c r="G144" s="94"/>
      <c r="H144" s="67"/>
      <c r="I144" s="199"/>
      <c r="J144" s="200"/>
      <c r="K144" s="222"/>
    </row>
    <row r="145" spans="2:11">
      <c r="B145" s="28"/>
      <c r="C145" s="2"/>
      <c r="D145" s="3"/>
      <c r="E145" s="3"/>
      <c r="F145" s="3"/>
      <c r="G145" s="3"/>
      <c r="H145" s="3"/>
      <c r="I145" s="3"/>
      <c r="J145" s="3"/>
      <c r="K145" s="3"/>
    </row>
    <row r="146" spans="2:11">
      <c r="B146" s="81"/>
      <c r="C146" s="2"/>
      <c r="D146" s="3"/>
      <c r="E146" s="3"/>
      <c r="F146" s="3"/>
      <c r="G146" s="3"/>
      <c r="H146" s="3"/>
      <c r="I146" s="3"/>
      <c r="J146" s="3"/>
      <c r="K146" s="3"/>
    </row>
    <row r="147" spans="2:11">
      <c r="B147" s="228"/>
      <c r="C147" s="2"/>
      <c r="D147" s="3"/>
      <c r="E147" s="3"/>
      <c r="F147" s="3"/>
      <c r="G147" s="3"/>
      <c r="H147" s="3"/>
      <c r="I147" s="3"/>
      <c r="J147" s="3"/>
      <c r="K147" s="3"/>
    </row>
    <row r="148" spans="2:11">
      <c r="B148" s="229"/>
      <c r="C148" s="2"/>
      <c r="D148" s="3"/>
      <c r="E148" s="3"/>
      <c r="F148" s="3"/>
      <c r="G148" s="3"/>
      <c r="H148" s="3"/>
      <c r="I148" s="3"/>
      <c r="J148" s="3"/>
      <c r="K148" s="3"/>
    </row>
    <row r="149" spans="2:11">
      <c r="B149" s="230"/>
      <c r="C149" s="2"/>
      <c r="D149" s="3"/>
      <c r="E149" s="3"/>
      <c r="F149" s="3"/>
      <c r="G149" s="3"/>
      <c r="H149" s="3"/>
      <c r="I149" s="3"/>
      <c r="J149" s="3"/>
      <c r="K149" s="3"/>
    </row>
    <row r="150" spans="2:11">
      <c r="B150" s="8"/>
      <c r="C150" s="2"/>
      <c r="D150" s="2"/>
      <c r="E150" s="2"/>
      <c r="F150" s="2"/>
      <c r="G150" s="2"/>
      <c r="H150" s="3"/>
      <c r="I150" s="3"/>
      <c r="J150" s="3"/>
      <c r="K150" s="3"/>
    </row>
    <row r="151" spans="2:11">
      <c r="B151" s="229"/>
      <c r="C151" s="3"/>
      <c r="D151" s="3"/>
      <c r="E151" s="3"/>
      <c r="F151" s="3"/>
      <c r="G151" s="3"/>
      <c r="H151" s="3"/>
      <c r="I151" s="3"/>
      <c r="J151" s="3"/>
      <c r="K151" s="3"/>
    </row>
    <row r="152" spans="2:11">
      <c r="B152" s="203"/>
      <c r="C152" s="3"/>
      <c r="D152" s="3"/>
      <c r="E152" s="3"/>
      <c r="F152" s="3"/>
      <c r="G152" s="3"/>
      <c r="H152" s="3"/>
      <c r="I152" s="3"/>
      <c r="J152" s="3"/>
      <c r="K152" s="3"/>
    </row>
    <row r="153" spans="2:11">
      <c r="B153" s="85"/>
      <c r="C153" s="3"/>
      <c r="D153" s="3"/>
      <c r="E153" s="3"/>
      <c r="F153" s="3"/>
      <c r="G153" s="3"/>
      <c r="H153" s="3"/>
      <c r="I153" s="3"/>
      <c r="J153" s="3"/>
      <c r="K153" s="3"/>
    </row>
  </sheetData>
  <mergeCells count="2">
    <mergeCell ref="F54:G55"/>
    <mergeCell ref="M6:N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P101"/>
  <sheetViews>
    <sheetView topLeftCell="A22" workbookViewId="0">
      <selection activeCell="B55" sqref="B55:B56"/>
    </sheetView>
  </sheetViews>
  <sheetFormatPr defaultColWidth="11" defaultRowHeight="15.75"/>
  <cols>
    <col min="9" max="9" width="12.5" bestFit="1" customWidth="1"/>
    <col min="11" max="11" width="11.125" bestFit="1" customWidth="1"/>
    <col min="13" max="13" width="23.25" bestFit="1" customWidth="1"/>
    <col min="14" max="14" width="15.875" bestFit="1" customWidth="1"/>
    <col min="15" max="15" width="13.375" bestFit="1" customWidth="1"/>
  </cols>
  <sheetData>
    <row r="1" spans="1:16" ht="21" thickBot="1">
      <c r="A1" t="s">
        <v>533</v>
      </c>
      <c r="B1" s="92" t="s">
        <v>593</v>
      </c>
      <c r="C1" s="91" t="s">
        <v>536</v>
      </c>
      <c r="D1" s="91" t="s">
        <v>537</v>
      </c>
      <c r="E1" s="91" t="s">
        <v>538</v>
      </c>
      <c r="F1" s="91" t="s">
        <v>595</v>
      </c>
      <c r="G1" s="91" t="s">
        <v>594</v>
      </c>
      <c r="H1" s="91" t="s">
        <v>541</v>
      </c>
      <c r="I1" s="91" t="s">
        <v>542</v>
      </c>
      <c r="J1" s="91" t="s">
        <v>591</v>
      </c>
      <c r="K1" s="91" t="s">
        <v>592</v>
      </c>
      <c r="L1" s="93" t="s">
        <v>545</v>
      </c>
      <c r="M1" t="s">
        <v>546</v>
      </c>
      <c r="N1" t="s">
        <v>548</v>
      </c>
      <c r="O1" t="s">
        <v>549</v>
      </c>
      <c r="P1" t="s">
        <v>547</v>
      </c>
    </row>
    <row r="2" spans="1:16" ht="16.5" thickTop="1">
      <c r="B2" s="1" t="s">
        <v>0</v>
      </c>
      <c r="C2" s="2"/>
      <c r="D2" s="3"/>
      <c r="E2" s="3"/>
      <c r="F2" s="3"/>
      <c r="G2" s="3"/>
      <c r="H2" s="3"/>
      <c r="I2" s="3"/>
      <c r="J2" s="3"/>
      <c r="K2" s="3"/>
      <c r="L2" s="8"/>
      <c r="N2" t="s">
        <v>431</v>
      </c>
      <c r="O2" t="s">
        <v>553</v>
      </c>
      <c r="P2">
        <v>2</v>
      </c>
    </row>
    <row r="3" spans="1:16">
      <c r="B3" s="4" t="s">
        <v>556</v>
      </c>
      <c r="C3" s="5"/>
      <c r="D3" s="5"/>
      <c r="E3" s="5"/>
      <c r="F3" s="5"/>
      <c r="G3" s="5"/>
      <c r="H3" s="5"/>
      <c r="I3" s="5"/>
      <c r="J3" s="5"/>
      <c r="K3" s="5"/>
      <c r="L3" s="14"/>
      <c r="N3" t="s">
        <v>431</v>
      </c>
      <c r="O3" t="s">
        <v>553</v>
      </c>
      <c r="P3">
        <v>2</v>
      </c>
    </row>
    <row r="4" spans="1:16">
      <c r="B4" s="6"/>
      <c r="C4" s="5"/>
      <c r="D4" s="5"/>
      <c r="E4" s="5"/>
      <c r="F4" s="5"/>
      <c r="G4" s="5"/>
      <c r="H4" s="5"/>
      <c r="I4" s="5"/>
      <c r="J4" s="5"/>
      <c r="K4" s="5"/>
      <c r="L4" s="14"/>
      <c r="N4" t="s">
        <v>431</v>
      </c>
      <c r="O4" t="s">
        <v>553</v>
      </c>
      <c r="P4">
        <v>2</v>
      </c>
    </row>
    <row r="5" spans="1:16">
      <c r="B5" s="346" t="s">
        <v>1</v>
      </c>
      <c r="C5" s="347"/>
      <c r="D5" s="348"/>
      <c r="E5" s="7"/>
      <c r="F5" s="7"/>
      <c r="G5" s="7"/>
      <c r="H5" s="3"/>
      <c r="I5" s="3"/>
      <c r="J5" s="3"/>
      <c r="K5" s="3"/>
      <c r="L5" s="8"/>
      <c r="N5" t="s">
        <v>431</v>
      </c>
      <c r="O5" t="s">
        <v>553</v>
      </c>
      <c r="P5">
        <v>2</v>
      </c>
    </row>
    <row r="6" spans="1:16">
      <c r="B6" s="8"/>
      <c r="C6" s="3"/>
      <c r="D6" s="3"/>
      <c r="E6" s="7"/>
      <c r="F6" s="7"/>
      <c r="G6" s="7"/>
      <c r="H6" s="3"/>
      <c r="I6" s="3"/>
      <c r="J6" s="3"/>
      <c r="K6" s="3"/>
      <c r="L6" s="8"/>
      <c r="N6" t="s">
        <v>431</v>
      </c>
      <c r="O6" t="s">
        <v>553</v>
      </c>
      <c r="P6">
        <v>2</v>
      </c>
    </row>
    <row r="7" spans="1:16">
      <c r="B7" s="9" t="s">
        <v>2</v>
      </c>
      <c r="C7" s="10"/>
      <c r="D7" s="10"/>
      <c r="E7" s="11" t="s">
        <v>3</v>
      </c>
      <c r="F7" s="12"/>
      <c r="G7" s="11" t="s">
        <v>4</v>
      </c>
      <c r="H7" s="10"/>
      <c r="I7" s="10"/>
      <c r="J7" s="10"/>
      <c r="K7" s="10"/>
      <c r="L7" s="8"/>
      <c r="M7" s="486" t="s">
        <v>524</v>
      </c>
      <c r="N7" t="s">
        <v>431</v>
      </c>
      <c r="O7" t="s">
        <v>553</v>
      </c>
      <c r="P7">
        <v>2</v>
      </c>
    </row>
    <row r="8" spans="1:16">
      <c r="B8" s="355" t="s">
        <v>5</v>
      </c>
      <c r="C8" s="356"/>
      <c r="D8" s="349"/>
      <c r="E8" s="89">
        <v>209</v>
      </c>
      <c r="F8" s="13" t="s">
        <v>6</v>
      </c>
      <c r="G8" s="90">
        <v>5888</v>
      </c>
      <c r="H8" s="3"/>
      <c r="I8" s="3"/>
      <c r="J8" s="3"/>
      <c r="K8" s="3"/>
      <c r="L8" s="8"/>
      <c r="M8" s="487"/>
      <c r="N8" t="s">
        <v>431</v>
      </c>
      <c r="O8" t="s">
        <v>553</v>
      </c>
      <c r="P8">
        <v>2</v>
      </c>
    </row>
    <row r="9" spans="1:16">
      <c r="B9" s="14"/>
      <c r="C9" s="7"/>
      <c r="D9" s="7"/>
      <c r="E9" s="7"/>
      <c r="F9" s="7"/>
      <c r="G9" s="7"/>
      <c r="H9" s="7"/>
      <c r="I9" s="7"/>
      <c r="J9" s="7"/>
      <c r="K9" s="7"/>
      <c r="L9" s="8"/>
      <c r="N9" t="s">
        <v>431</v>
      </c>
      <c r="O9" t="s">
        <v>553</v>
      </c>
      <c r="P9">
        <v>2</v>
      </c>
    </row>
    <row r="10" spans="1:16">
      <c r="B10" s="15"/>
      <c r="C10" s="16"/>
      <c r="D10" s="17"/>
      <c r="E10" s="17"/>
      <c r="F10" s="17"/>
      <c r="G10" s="17"/>
      <c r="H10" s="18" t="s">
        <v>7</v>
      </c>
      <c r="I10" s="19"/>
      <c r="J10" s="19" t="s">
        <v>8</v>
      </c>
      <c r="K10" s="20" t="s">
        <v>9</v>
      </c>
      <c r="L10" s="8"/>
      <c r="N10" t="s">
        <v>431</v>
      </c>
      <c r="O10" t="s">
        <v>553</v>
      </c>
      <c r="P10">
        <v>2</v>
      </c>
    </row>
    <row r="11" spans="1:16">
      <c r="B11" s="9" t="s">
        <v>10</v>
      </c>
      <c r="C11" s="10"/>
      <c r="D11" s="10"/>
      <c r="E11" s="10"/>
      <c r="F11" s="10"/>
      <c r="G11" s="10"/>
      <c r="H11" s="21" t="s">
        <v>11</v>
      </c>
      <c r="I11" s="21" t="s">
        <v>12</v>
      </c>
      <c r="J11" s="22" t="s">
        <v>13</v>
      </c>
      <c r="K11" s="22" t="s">
        <v>555</v>
      </c>
      <c r="L11" s="8"/>
      <c r="N11" t="s">
        <v>431</v>
      </c>
      <c r="O11" t="s">
        <v>553</v>
      </c>
      <c r="P11">
        <v>2</v>
      </c>
    </row>
    <row r="12" spans="1:16">
      <c r="A12" t="s">
        <v>529</v>
      </c>
      <c r="B12" s="350" t="s">
        <v>16</v>
      </c>
      <c r="C12" s="3"/>
      <c r="D12" s="3"/>
      <c r="E12" s="3"/>
      <c r="F12" s="3"/>
      <c r="G12" s="3"/>
      <c r="H12" s="353">
        <v>7.6</v>
      </c>
      <c r="I12" s="353">
        <v>5.7</v>
      </c>
      <c r="J12" s="23">
        <v>13.3</v>
      </c>
      <c r="K12" s="24">
        <v>78310.400000000009</v>
      </c>
      <c r="L12" s="8"/>
      <c r="N12" t="s">
        <v>431</v>
      </c>
      <c r="O12" t="s">
        <v>553</v>
      </c>
      <c r="P12">
        <v>2</v>
      </c>
    </row>
    <row r="13" spans="1:16">
      <c r="A13" t="s">
        <v>529</v>
      </c>
      <c r="B13" s="350" t="s">
        <v>17</v>
      </c>
      <c r="C13" s="3"/>
      <c r="D13" s="3"/>
      <c r="E13" s="3"/>
      <c r="F13" s="3"/>
      <c r="G13" s="3"/>
      <c r="H13" s="354">
        <v>4.7</v>
      </c>
      <c r="I13" s="354">
        <v>3.5</v>
      </c>
      <c r="J13" s="23">
        <v>8.1999999999999993</v>
      </c>
      <c r="K13" s="24">
        <v>48281.599999999999</v>
      </c>
      <c r="L13" s="8"/>
      <c r="N13" t="s">
        <v>431</v>
      </c>
      <c r="O13" t="s">
        <v>553</v>
      </c>
      <c r="P13">
        <v>2</v>
      </c>
    </row>
    <row r="14" spans="1:16">
      <c r="A14" t="s">
        <v>529</v>
      </c>
      <c r="B14" s="350" t="s">
        <v>18</v>
      </c>
      <c r="C14" s="3"/>
      <c r="D14" s="3"/>
      <c r="E14" s="3"/>
      <c r="F14" s="3"/>
      <c r="G14" s="3"/>
      <c r="H14" s="354">
        <v>10.4</v>
      </c>
      <c r="I14" s="354">
        <v>6.2</v>
      </c>
      <c r="J14" s="23">
        <v>16.600000000000001</v>
      </c>
      <c r="K14" s="24">
        <v>97740.800000000003</v>
      </c>
      <c r="L14" s="8"/>
      <c r="N14" t="s">
        <v>431</v>
      </c>
      <c r="O14" t="s">
        <v>553</v>
      </c>
      <c r="P14">
        <v>2</v>
      </c>
    </row>
    <row r="15" spans="1:16">
      <c r="A15" t="s">
        <v>529</v>
      </c>
      <c r="B15" s="350" t="s">
        <v>19</v>
      </c>
      <c r="C15" s="3"/>
      <c r="D15" s="3"/>
      <c r="E15" s="3"/>
      <c r="F15" s="3"/>
      <c r="G15" s="3"/>
      <c r="H15" s="354">
        <v>4</v>
      </c>
      <c r="I15" s="354">
        <v>2.5</v>
      </c>
      <c r="J15" s="23">
        <v>6.5</v>
      </c>
      <c r="K15" s="24">
        <v>38272</v>
      </c>
      <c r="L15" s="8"/>
      <c r="N15" t="s">
        <v>431</v>
      </c>
      <c r="O15" t="s">
        <v>553</v>
      </c>
      <c r="P15">
        <v>2</v>
      </c>
    </row>
    <row r="16" spans="1:16">
      <c r="A16" t="s">
        <v>529</v>
      </c>
      <c r="B16" s="350" t="s">
        <v>20</v>
      </c>
      <c r="C16" s="3"/>
      <c r="D16" s="3"/>
      <c r="E16" s="3"/>
      <c r="F16" s="3"/>
      <c r="G16" s="3"/>
      <c r="H16" s="354">
        <v>0</v>
      </c>
      <c r="I16" s="354">
        <v>0</v>
      </c>
      <c r="J16" s="23">
        <v>0</v>
      </c>
      <c r="K16" s="24">
        <v>0</v>
      </c>
      <c r="L16" s="8"/>
      <c r="N16" t="s">
        <v>431</v>
      </c>
      <c r="O16" t="s">
        <v>553</v>
      </c>
      <c r="P16">
        <v>2</v>
      </c>
    </row>
    <row r="17" spans="1:16">
      <c r="A17" t="s">
        <v>529</v>
      </c>
      <c r="B17" s="350" t="s">
        <v>21</v>
      </c>
      <c r="C17" s="3"/>
      <c r="D17" s="3"/>
      <c r="E17" s="3"/>
      <c r="F17" s="3"/>
      <c r="G17" s="3"/>
      <c r="H17" s="354">
        <v>0</v>
      </c>
      <c r="I17" s="354">
        <v>0</v>
      </c>
      <c r="J17" s="23">
        <v>0</v>
      </c>
      <c r="K17" s="24">
        <v>0</v>
      </c>
      <c r="L17" s="8"/>
      <c r="N17" t="s">
        <v>431</v>
      </c>
      <c r="O17" t="s">
        <v>553</v>
      </c>
      <c r="P17">
        <v>2</v>
      </c>
    </row>
    <row r="18" spans="1:16">
      <c r="A18" t="s">
        <v>529</v>
      </c>
      <c r="B18" s="350" t="s">
        <v>21</v>
      </c>
      <c r="C18" s="25"/>
      <c r="D18" s="25"/>
      <c r="E18" s="25"/>
      <c r="F18" s="25"/>
      <c r="G18" s="25"/>
      <c r="H18" s="354">
        <v>0</v>
      </c>
      <c r="I18" s="354">
        <v>0</v>
      </c>
      <c r="J18" s="26">
        <v>0</v>
      </c>
      <c r="K18" s="27">
        <v>0</v>
      </c>
      <c r="L18" s="8"/>
      <c r="N18" t="s">
        <v>431</v>
      </c>
      <c r="O18" t="s">
        <v>553</v>
      </c>
      <c r="P18">
        <v>2</v>
      </c>
    </row>
    <row r="19" spans="1:16">
      <c r="B19" s="28" t="s">
        <v>22</v>
      </c>
      <c r="C19" s="2"/>
      <c r="D19" s="3"/>
      <c r="E19" s="3"/>
      <c r="F19" s="3"/>
      <c r="G19" s="3"/>
      <c r="H19" s="23">
        <v>26.700000000000003</v>
      </c>
      <c r="I19" s="23">
        <v>17.899999999999999</v>
      </c>
      <c r="J19" s="29">
        <v>44.6</v>
      </c>
      <c r="K19" s="30">
        <v>262604.79999999999</v>
      </c>
      <c r="L19" s="8"/>
      <c r="N19" t="s">
        <v>431</v>
      </c>
      <c r="O19" t="s">
        <v>553</v>
      </c>
      <c r="P19">
        <v>2</v>
      </c>
    </row>
    <row r="20" spans="1:16">
      <c r="B20" s="28" t="s">
        <v>23</v>
      </c>
      <c r="C20" s="2"/>
      <c r="D20" s="3"/>
      <c r="E20" s="3"/>
      <c r="F20" s="3"/>
      <c r="G20" s="3"/>
      <c r="H20" s="24">
        <v>157209.60000000001</v>
      </c>
      <c r="I20" s="24">
        <v>105395.2</v>
      </c>
      <c r="J20" s="30">
        <v>262604.79999999999</v>
      </c>
      <c r="K20" s="31" t="s">
        <v>82</v>
      </c>
      <c r="L20" s="8"/>
      <c r="N20" t="s">
        <v>431</v>
      </c>
      <c r="O20" t="s">
        <v>553</v>
      </c>
      <c r="P20">
        <v>2</v>
      </c>
    </row>
    <row r="21" spans="1:16">
      <c r="B21" s="8"/>
      <c r="C21" s="3"/>
      <c r="D21" s="3"/>
      <c r="E21" s="3"/>
      <c r="F21" s="3"/>
      <c r="G21" s="3"/>
      <c r="H21" s="3"/>
      <c r="I21" s="3"/>
      <c r="J21" s="3"/>
      <c r="K21" s="24"/>
      <c r="L21" s="8"/>
      <c r="N21" t="s">
        <v>431</v>
      </c>
      <c r="O21" t="s">
        <v>553</v>
      </c>
      <c r="P21">
        <v>2</v>
      </c>
    </row>
    <row r="22" spans="1:16">
      <c r="B22" s="32"/>
      <c r="C22" s="17"/>
      <c r="D22" s="17"/>
      <c r="E22" s="17"/>
      <c r="F22" s="17"/>
      <c r="G22" s="17"/>
      <c r="H22" s="18" t="s">
        <v>7</v>
      </c>
      <c r="I22" s="19"/>
      <c r="J22" s="19" t="s">
        <v>8</v>
      </c>
      <c r="K22" s="20" t="s">
        <v>9</v>
      </c>
      <c r="L22" s="8"/>
      <c r="N22" t="s">
        <v>431</v>
      </c>
      <c r="O22" t="s">
        <v>553</v>
      </c>
      <c r="P22">
        <v>2</v>
      </c>
    </row>
    <row r="23" spans="1:16">
      <c r="B23" s="9" t="s">
        <v>24</v>
      </c>
      <c r="C23" s="33"/>
      <c r="D23" s="11" t="s">
        <v>25</v>
      </c>
      <c r="E23" s="11"/>
      <c r="F23" s="11" t="s">
        <v>26</v>
      </c>
      <c r="G23" s="10"/>
      <c r="H23" s="21" t="s">
        <v>11</v>
      </c>
      <c r="I23" s="21" t="s">
        <v>12</v>
      </c>
      <c r="J23" s="22" t="s">
        <v>13</v>
      </c>
      <c r="K23" s="22" t="s">
        <v>555</v>
      </c>
      <c r="L23" s="8"/>
      <c r="N23" t="s">
        <v>431</v>
      </c>
      <c r="O23" t="s">
        <v>553</v>
      </c>
      <c r="P23">
        <v>2</v>
      </c>
    </row>
    <row r="24" spans="1:16">
      <c r="A24" t="s">
        <v>530</v>
      </c>
      <c r="B24" s="8" t="s">
        <v>83</v>
      </c>
      <c r="C24" s="3"/>
      <c r="D24" s="357">
        <v>3.81</v>
      </c>
      <c r="E24" s="35" t="s">
        <v>28</v>
      </c>
      <c r="F24" s="359">
        <v>30000</v>
      </c>
      <c r="G24" s="36" t="s">
        <v>29</v>
      </c>
      <c r="H24" s="31"/>
      <c r="I24" s="23">
        <v>114.3</v>
      </c>
      <c r="J24" s="23">
        <v>114.3</v>
      </c>
      <c r="K24" s="24">
        <v>672998.40000000002</v>
      </c>
      <c r="L24" s="8"/>
      <c r="N24" t="s">
        <v>431</v>
      </c>
      <c r="O24" t="s">
        <v>553</v>
      </c>
      <c r="P24">
        <v>2</v>
      </c>
    </row>
    <row r="25" spans="1:16">
      <c r="A25" t="s">
        <v>530</v>
      </c>
      <c r="B25" s="8" t="s">
        <v>84</v>
      </c>
      <c r="C25" s="3"/>
      <c r="D25" s="358">
        <v>0.5</v>
      </c>
      <c r="E25" s="35" t="s">
        <v>31</v>
      </c>
      <c r="F25" s="360">
        <v>138</v>
      </c>
      <c r="G25" s="36" t="s">
        <v>32</v>
      </c>
      <c r="H25" s="31"/>
      <c r="I25" s="23">
        <v>69</v>
      </c>
      <c r="J25" s="23">
        <v>69</v>
      </c>
      <c r="K25" s="24">
        <v>406272</v>
      </c>
      <c r="L25" s="8"/>
      <c r="N25" t="s">
        <v>431</v>
      </c>
      <c r="O25" t="s">
        <v>553</v>
      </c>
      <c r="P25">
        <v>2</v>
      </c>
    </row>
    <row r="26" spans="1:16">
      <c r="A26" t="s">
        <v>530</v>
      </c>
      <c r="B26" s="8" t="s">
        <v>85</v>
      </c>
      <c r="C26" s="3"/>
      <c r="D26" s="358">
        <v>0.57999999999999996</v>
      </c>
      <c r="E26" s="35" t="s">
        <v>31</v>
      </c>
      <c r="F26" s="361">
        <v>78</v>
      </c>
      <c r="G26" s="36" t="s">
        <v>32</v>
      </c>
      <c r="H26" s="31"/>
      <c r="I26" s="23">
        <v>45.239999999999995</v>
      </c>
      <c r="J26" s="23">
        <v>45.239999999999995</v>
      </c>
      <c r="K26" s="24">
        <v>266373.12</v>
      </c>
      <c r="L26" s="8"/>
      <c r="N26" t="s">
        <v>431</v>
      </c>
      <c r="O26" t="s">
        <v>553</v>
      </c>
      <c r="P26">
        <v>2</v>
      </c>
    </row>
    <row r="27" spans="1:16">
      <c r="A27" t="s">
        <v>530</v>
      </c>
      <c r="B27" s="8" t="s">
        <v>86</v>
      </c>
      <c r="C27" s="3"/>
      <c r="D27" s="358">
        <v>0.36</v>
      </c>
      <c r="E27" s="35" t="s">
        <v>31</v>
      </c>
      <c r="F27" s="361">
        <v>63</v>
      </c>
      <c r="G27" s="36" t="s">
        <v>32</v>
      </c>
      <c r="H27" s="31"/>
      <c r="I27" s="23">
        <v>22.68</v>
      </c>
      <c r="J27" s="23">
        <v>22.68</v>
      </c>
      <c r="K27" s="24">
        <v>133539.84</v>
      </c>
      <c r="L27" s="8"/>
      <c r="N27" t="s">
        <v>431</v>
      </c>
      <c r="O27" t="s">
        <v>553</v>
      </c>
      <c r="P27">
        <v>2</v>
      </c>
    </row>
    <row r="28" spans="1:16">
      <c r="A28" t="s">
        <v>530</v>
      </c>
      <c r="B28" s="8" t="s">
        <v>87</v>
      </c>
      <c r="C28" s="3"/>
      <c r="D28" s="3"/>
      <c r="E28" s="35"/>
      <c r="F28" s="3"/>
      <c r="G28" s="36"/>
      <c r="H28" s="31"/>
      <c r="I28" s="354">
        <v>6.41</v>
      </c>
      <c r="J28" s="23">
        <v>6.41</v>
      </c>
      <c r="K28" s="24">
        <v>37742.080000000002</v>
      </c>
      <c r="L28" s="8"/>
      <c r="N28" t="s">
        <v>431</v>
      </c>
      <c r="O28" t="s">
        <v>553</v>
      </c>
      <c r="P28">
        <v>2</v>
      </c>
    </row>
    <row r="29" spans="1:16">
      <c r="A29" t="s">
        <v>530</v>
      </c>
      <c r="B29" s="8" t="s">
        <v>88</v>
      </c>
      <c r="C29" s="3"/>
      <c r="D29" s="3"/>
      <c r="E29" s="35"/>
      <c r="F29" s="3"/>
      <c r="G29" s="36"/>
      <c r="H29" s="31"/>
      <c r="I29" s="354">
        <v>70</v>
      </c>
      <c r="J29" s="23">
        <v>70</v>
      </c>
      <c r="K29" s="24">
        <v>412160</v>
      </c>
      <c r="L29" s="8"/>
      <c r="N29" t="s">
        <v>431</v>
      </c>
      <c r="O29" t="s">
        <v>553</v>
      </c>
      <c r="P29">
        <v>2</v>
      </c>
    </row>
    <row r="30" spans="1:16">
      <c r="A30" t="s">
        <v>530</v>
      </c>
      <c r="B30" s="8" t="s">
        <v>89</v>
      </c>
      <c r="C30" s="3"/>
      <c r="D30" s="3"/>
      <c r="E30" s="35"/>
      <c r="F30" s="3"/>
      <c r="G30" s="36"/>
      <c r="H30" s="31"/>
      <c r="I30" s="354">
        <v>16.2</v>
      </c>
      <c r="J30" s="23">
        <v>16.2</v>
      </c>
      <c r="K30" s="24">
        <v>95385.599999999991</v>
      </c>
      <c r="L30" s="8"/>
      <c r="N30" t="s">
        <v>431</v>
      </c>
      <c r="O30" t="s">
        <v>553</v>
      </c>
      <c r="P30">
        <v>2</v>
      </c>
    </row>
    <row r="31" spans="1:16">
      <c r="A31" t="s">
        <v>530</v>
      </c>
      <c r="B31" s="8" t="s">
        <v>90</v>
      </c>
      <c r="C31" s="3"/>
      <c r="D31" s="3"/>
      <c r="E31" s="35"/>
      <c r="F31" s="3"/>
      <c r="G31" s="36"/>
      <c r="H31" s="31"/>
      <c r="I31" s="354">
        <v>12.9</v>
      </c>
      <c r="J31" s="23">
        <v>12.9</v>
      </c>
      <c r="K31" s="24">
        <v>75955.199999999997</v>
      </c>
      <c r="L31" s="8"/>
      <c r="N31" t="s">
        <v>431</v>
      </c>
      <c r="O31" t="s">
        <v>553</v>
      </c>
      <c r="P31">
        <v>2</v>
      </c>
    </row>
    <row r="32" spans="1:16">
      <c r="A32" t="s">
        <v>530</v>
      </c>
      <c r="B32" s="46" t="s">
        <v>91</v>
      </c>
      <c r="C32" s="25"/>
      <c r="D32" s="362">
        <v>8</v>
      </c>
      <c r="E32" s="38" t="s">
        <v>41</v>
      </c>
      <c r="F32" s="363">
        <v>8.1199999999999994E-2</v>
      </c>
      <c r="G32" s="39" t="s">
        <v>42</v>
      </c>
      <c r="H32" s="40"/>
      <c r="I32" s="41">
        <v>20.279970666666667</v>
      </c>
      <c r="J32" s="26">
        <v>20.279970666666667</v>
      </c>
      <c r="K32" s="27">
        <v>119408.46728533333</v>
      </c>
      <c r="L32" s="8"/>
      <c r="N32" t="s">
        <v>431</v>
      </c>
      <c r="O32" t="s">
        <v>553</v>
      </c>
      <c r="P32">
        <v>2</v>
      </c>
    </row>
    <row r="33" spans="1:16">
      <c r="B33" s="28" t="s">
        <v>57</v>
      </c>
      <c r="C33" s="2"/>
      <c r="D33" s="3"/>
      <c r="E33" s="3"/>
      <c r="F33" s="3"/>
      <c r="G33" s="3"/>
      <c r="H33" s="31"/>
      <c r="I33" s="23">
        <v>377.00997066666667</v>
      </c>
      <c r="J33" s="29">
        <v>377.00997066666667</v>
      </c>
      <c r="K33" s="30">
        <v>2219834.7072853334</v>
      </c>
      <c r="L33" s="8"/>
      <c r="N33" t="s">
        <v>431</v>
      </c>
      <c r="O33" t="s">
        <v>553</v>
      </c>
      <c r="P33">
        <v>2</v>
      </c>
    </row>
    <row r="34" spans="1:16">
      <c r="B34" s="8"/>
      <c r="C34" s="3"/>
      <c r="D34" s="3"/>
      <c r="E34" s="3"/>
      <c r="F34" s="3"/>
      <c r="G34" s="3"/>
      <c r="H34" s="3"/>
      <c r="I34" s="3"/>
      <c r="J34" s="3"/>
      <c r="K34" s="24" t="s">
        <v>43</v>
      </c>
      <c r="L34" s="8"/>
      <c r="N34" t="s">
        <v>431</v>
      </c>
      <c r="O34" t="s">
        <v>553</v>
      </c>
      <c r="P34">
        <v>2</v>
      </c>
    </row>
    <row r="35" spans="1:16">
      <c r="B35" s="9" t="s">
        <v>44</v>
      </c>
      <c r="C35" s="33"/>
      <c r="D35" s="11"/>
      <c r="E35" s="11"/>
      <c r="F35" s="11"/>
      <c r="G35" s="10"/>
      <c r="H35" s="21"/>
      <c r="I35" s="21"/>
      <c r="J35" s="22"/>
      <c r="K35" s="22"/>
      <c r="L35" s="8"/>
      <c r="N35" t="s">
        <v>431</v>
      </c>
      <c r="O35" t="s">
        <v>553</v>
      </c>
      <c r="P35">
        <v>2</v>
      </c>
    </row>
    <row r="36" spans="1:16">
      <c r="A36" t="s">
        <v>44</v>
      </c>
      <c r="B36" s="364" t="s">
        <v>45</v>
      </c>
      <c r="C36" s="3"/>
      <c r="D36" s="3"/>
      <c r="E36" s="3"/>
      <c r="F36" s="3"/>
      <c r="G36" s="3"/>
      <c r="H36" s="353">
        <v>23</v>
      </c>
      <c r="I36" s="353">
        <v>8.6999999999999993</v>
      </c>
      <c r="J36" s="23">
        <v>31.7</v>
      </c>
      <c r="K36" s="24">
        <v>186649.60000000001</v>
      </c>
      <c r="L36" s="8"/>
      <c r="N36" t="s">
        <v>431</v>
      </c>
      <c r="O36" t="s">
        <v>553</v>
      </c>
      <c r="P36">
        <v>2</v>
      </c>
    </row>
    <row r="37" spans="1:16">
      <c r="A37" t="s">
        <v>44</v>
      </c>
      <c r="B37" s="365" t="s">
        <v>46</v>
      </c>
      <c r="C37" s="3"/>
      <c r="D37" s="3"/>
      <c r="E37" s="3"/>
      <c r="F37" s="3"/>
      <c r="G37" s="3"/>
      <c r="H37" s="354">
        <v>11.1</v>
      </c>
      <c r="I37" s="354">
        <v>3.8</v>
      </c>
      <c r="J37" s="23">
        <v>14.899999999999999</v>
      </c>
      <c r="K37" s="24">
        <v>87731.199999999997</v>
      </c>
      <c r="L37" s="8"/>
      <c r="N37" t="s">
        <v>431</v>
      </c>
      <c r="O37" t="s">
        <v>553</v>
      </c>
      <c r="P37">
        <v>2</v>
      </c>
    </row>
    <row r="38" spans="1:16">
      <c r="A38" t="s">
        <v>44</v>
      </c>
      <c r="B38" s="43" t="s">
        <v>47</v>
      </c>
      <c r="C38" s="3"/>
      <c r="D38" s="358">
        <v>7.6999999999999999E-2</v>
      </c>
      <c r="E38" s="36" t="s">
        <v>48</v>
      </c>
      <c r="F38" s="358">
        <v>4.8000000000000001E-2</v>
      </c>
      <c r="G38" s="36" t="s">
        <v>49</v>
      </c>
      <c r="H38" s="23">
        <v>16.093</v>
      </c>
      <c r="I38" s="23">
        <v>10.032</v>
      </c>
      <c r="J38" s="23">
        <v>26.125</v>
      </c>
      <c r="K38" s="24">
        <v>153824</v>
      </c>
      <c r="L38" s="8"/>
      <c r="N38" t="s">
        <v>431</v>
      </c>
      <c r="O38" t="s">
        <v>553</v>
      </c>
      <c r="P38">
        <v>2</v>
      </c>
    </row>
    <row r="39" spans="1:16">
      <c r="A39" t="s">
        <v>44</v>
      </c>
      <c r="B39" s="43" t="s">
        <v>50</v>
      </c>
      <c r="C39" s="3"/>
      <c r="D39" s="358">
        <v>0.05</v>
      </c>
      <c r="E39" s="36" t="s">
        <v>48</v>
      </c>
      <c r="F39" s="358">
        <v>0.18360000000000001</v>
      </c>
      <c r="G39" s="36" t="s">
        <v>49</v>
      </c>
      <c r="H39" s="23">
        <v>10.450000000000001</v>
      </c>
      <c r="I39" s="23">
        <v>38.372400000000006</v>
      </c>
      <c r="J39" s="23">
        <v>48.822400000000009</v>
      </c>
      <c r="K39" s="24">
        <v>287466.29120000004</v>
      </c>
      <c r="L39" s="8"/>
      <c r="N39" t="s">
        <v>431</v>
      </c>
      <c r="O39" t="s">
        <v>553</v>
      </c>
      <c r="P39">
        <v>2</v>
      </c>
    </row>
    <row r="40" spans="1:16">
      <c r="A40" t="s">
        <v>44</v>
      </c>
      <c r="B40" s="43" t="s">
        <v>51</v>
      </c>
      <c r="C40" s="3"/>
      <c r="D40" s="358">
        <v>3.1600000000000003E-2</v>
      </c>
      <c r="E40" s="36" t="s">
        <v>48</v>
      </c>
      <c r="F40" s="358">
        <v>2.53E-2</v>
      </c>
      <c r="G40" s="36" t="s">
        <v>49</v>
      </c>
      <c r="H40" s="23">
        <v>6.6044000000000009</v>
      </c>
      <c r="I40" s="23">
        <v>5.2877000000000001</v>
      </c>
      <c r="J40" s="23">
        <v>11.892100000000001</v>
      </c>
      <c r="K40" s="24">
        <v>70020.684800000003</v>
      </c>
      <c r="L40" s="8"/>
      <c r="N40" t="s">
        <v>431</v>
      </c>
      <c r="O40" t="s">
        <v>553</v>
      </c>
      <c r="P40">
        <v>2</v>
      </c>
    </row>
    <row r="41" spans="1:16">
      <c r="A41" t="s">
        <v>44</v>
      </c>
      <c r="B41" s="365" t="s">
        <v>20</v>
      </c>
      <c r="C41" s="25"/>
      <c r="D41" s="25"/>
      <c r="E41" s="25"/>
      <c r="F41" s="25"/>
      <c r="G41" s="25"/>
      <c r="H41" s="354">
        <v>0</v>
      </c>
      <c r="I41" s="354">
        <v>0</v>
      </c>
      <c r="J41" s="26">
        <v>0</v>
      </c>
      <c r="K41" s="27">
        <v>0</v>
      </c>
      <c r="L41" s="8"/>
      <c r="N41" t="s">
        <v>431</v>
      </c>
      <c r="O41" t="s">
        <v>553</v>
      </c>
      <c r="P41">
        <v>2</v>
      </c>
    </row>
    <row r="42" spans="1:16">
      <c r="B42" s="28" t="s">
        <v>22</v>
      </c>
      <c r="C42" s="2"/>
      <c r="D42" s="3"/>
      <c r="E42" s="3"/>
      <c r="F42" s="3"/>
      <c r="G42" s="3"/>
      <c r="H42" s="23">
        <v>67.247399999999999</v>
      </c>
      <c r="I42" s="23">
        <v>66.192100000000011</v>
      </c>
      <c r="J42" s="29">
        <v>133.43950000000001</v>
      </c>
      <c r="K42" s="3"/>
      <c r="L42" s="8"/>
      <c r="N42" t="s">
        <v>431</v>
      </c>
      <c r="O42" t="s">
        <v>553</v>
      </c>
      <c r="P42">
        <v>2</v>
      </c>
    </row>
    <row r="43" spans="1:16">
      <c r="B43" s="28" t="s">
        <v>23</v>
      </c>
      <c r="C43" s="2"/>
      <c r="D43" s="3"/>
      <c r="E43" s="3"/>
      <c r="F43" s="3"/>
      <c r="G43" s="3"/>
      <c r="H43" s="24">
        <v>395952.6912</v>
      </c>
      <c r="I43" s="24">
        <v>389739.08480000007</v>
      </c>
      <c r="J43" s="30"/>
      <c r="K43" s="30">
        <v>785691.77600000007</v>
      </c>
      <c r="L43" s="8"/>
      <c r="N43" t="s">
        <v>431</v>
      </c>
      <c r="O43" t="s">
        <v>553</v>
      </c>
      <c r="P43">
        <v>2</v>
      </c>
    </row>
    <row r="44" spans="1:16">
      <c r="B44" s="8"/>
      <c r="C44" s="3"/>
      <c r="D44" s="3"/>
      <c r="E44" s="3"/>
      <c r="F44" s="3"/>
      <c r="G44" s="3"/>
      <c r="H44" s="3"/>
      <c r="I44" s="3"/>
      <c r="J44" s="3"/>
      <c r="K44" s="24"/>
      <c r="L44" s="8"/>
      <c r="N44" t="s">
        <v>431</v>
      </c>
      <c r="O44" t="s">
        <v>553</v>
      </c>
      <c r="P44">
        <v>2</v>
      </c>
    </row>
    <row r="45" spans="1:16">
      <c r="B45" s="9" t="s">
        <v>52</v>
      </c>
      <c r="C45" s="33"/>
      <c r="D45" s="11" t="s">
        <v>53</v>
      </c>
      <c r="E45" s="11"/>
      <c r="F45" s="11" t="s">
        <v>54</v>
      </c>
      <c r="G45" s="10"/>
      <c r="H45" s="21"/>
      <c r="I45" s="21"/>
      <c r="J45" s="22"/>
      <c r="K45" s="22"/>
      <c r="L45" s="8"/>
      <c r="N45" t="s">
        <v>431</v>
      </c>
      <c r="O45" t="s">
        <v>553</v>
      </c>
      <c r="P45">
        <v>2</v>
      </c>
    </row>
    <row r="46" spans="1:16">
      <c r="A46" t="s">
        <v>531</v>
      </c>
      <c r="B46" s="8" t="s">
        <v>55</v>
      </c>
      <c r="C46" s="2"/>
      <c r="D46" s="358">
        <v>20.149999999999999</v>
      </c>
      <c r="E46" s="3"/>
      <c r="F46" s="362">
        <v>2.25</v>
      </c>
      <c r="G46" s="44" t="s">
        <v>53</v>
      </c>
      <c r="H46" s="45">
        <v>45.337499999999999</v>
      </c>
      <c r="I46" s="31"/>
      <c r="J46" s="23">
        <v>45.337499999999999</v>
      </c>
      <c r="K46" s="24">
        <v>266947.20000000001</v>
      </c>
      <c r="L46" s="8"/>
      <c r="N46" t="s">
        <v>431</v>
      </c>
      <c r="O46" t="s">
        <v>553</v>
      </c>
      <c r="P46">
        <v>2</v>
      </c>
    </row>
    <row r="47" spans="1:16">
      <c r="A47" t="s">
        <v>531</v>
      </c>
      <c r="B47" s="46" t="s">
        <v>56</v>
      </c>
      <c r="C47" s="47"/>
      <c r="D47" s="358">
        <v>0</v>
      </c>
      <c r="E47" s="25"/>
      <c r="F47" s="362">
        <v>0</v>
      </c>
      <c r="G47" s="44" t="s">
        <v>53</v>
      </c>
      <c r="H47" s="40"/>
      <c r="I47" s="26">
        <v>0</v>
      </c>
      <c r="J47" s="26">
        <v>0</v>
      </c>
      <c r="K47" s="27">
        <v>0</v>
      </c>
      <c r="L47" s="8"/>
      <c r="N47" t="s">
        <v>431</v>
      </c>
      <c r="O47" t="s">
        <v>553</v>
      </c>
      <c r="P47">
        <v>2</v>
      </c>
    </row>
    <row r="48" spans="1:16">
      <c r="B48" s="28" t="s">
        <v>57</v>
      </c>
      <c r="C48" s="44"/>
      <c r="D48" s="48"/>
      <c r="E48" s="48"/>
      <c r="F48" s="48"/>
      <c r="G48" s="48"/>
      <c r="H48" s="23">
        <v>45.337499999999999</v>
      </c>
      <c r="I48" s="23">
        <v>0</v>
      </c>
      <c r="J48" s="29">
        <v>45.337499999999999</v>
      </c>
      <c r="K48" s="30">
        <v>266947.20000000001</v>
      </c>
      <c r="L48" s="8"/>
      <c r="N48" t="s">
        <v>431</v>
      </c>
      <c r="O48" t="s">
        <v>553</v>
      </c>
      <c r="P48">
        <v>2</v>
      </c>
    </row>
    <row r="49" spans="1:16">
      <c r="B49" s="49"/>
      <c r="C49" s="44"/>
      <c r="D49" s="48"/>
      <c r="E49" s="48"/>
      <c r="F49" s="48"/>
      <c r="G49" s="48"/>
      <c r="H49" s="3"/>
      <c r="I49" s="3"/>
      <c r="J49" s="3"/>
      <c r="K49" s="24"/>
      <c r="L49" s="8"/>
      <c r="N49" t="s">
        <v>431</v>
      </c>
      <c r="O49" t="s">
        <v>553</v>
      </c>
      <c r="P49">
        <v>2</v>
      </c>
    </row>
    <row r="50" spans="1:16">
      <c r="B50" s="9" t="s">
        <v>58</v>
      </c>
      <c r="C50" s="33"/>
      <c r="D50" s="11"/>
      <c r="E50" s="11"/>
      <c r="F50" s="11"/>
      <c r="G50" s="10"/>
      <c r="H50" s="21"/>
      <c r="I50" s="21"/>
      <c r="J50" s="22"/>
      <c r="K50" s="22" t="s">
        <v>43</v>
      </c>
      <c r="L50" s="8"/>
      <c r="N50" t="s">
        <v>431</v>
      </c>
      <c r="O50" t="s">
        <v>553</v>
      </c>
      <c r="P50">
        <v>2</v>
      </c>
    </row>
    <row r="51" spans="1:16">
      <c r="A51" t="s">
        <v>532</v>
      </c>
      <c r="B51" s="8" t="s">
        <v>59</v>
      </c>
      <c r="C51" s="3"/>
      <c r="D51" s="3"/>
      <c r="E51" s="3"/>
      <c r="F51" s="484" t="s">
        <v>447</v>
      </c>
      <c r="G51" s="484"/>
      <c r="H51" s="371">
        <v>143</v>
      </c>
      <c r="I51" s="31"/>
      <c r="J51" s="29">
        <v>143</v>
      </c>
      <c r="K51" s="30">
        <v>841984</v>
      </c>
      <c r="L51" s="8"/>
      <c r="N51" t="s">
        <v>431</v>
      </c>
      <c r="O51" t="s">
        <v>553</v>
      </c>
      <c r="P51">
        <v>2</v>
      </c>
    </row>
    <row r="52" spans="1:16">
      <c r="B52" s="8"/>
      <c r="C52" s="3"/>
      <c r="D52" s="3"/>
      <c r="E52" s="3"/>
      <c r="F52" s="485"/>
      <c r="G52" s="485"/>
      <c r="H52" s="3"/>
      <c r="I52" s="3"/>
      <c r="J52" s="3"/>
      <c r="K52" s="24" t="s">
        <v>43</v>
      </c>
      <c r="L52" s="8"/>
      <c r="N52" t="s">
        <v>431</v>
      </c>
      <c r="O52" t="s">
        <v>553</v>
      </c>
      <c r="P52">
        <v>2</v>
      </c>
    </row>
    <row r="53" spans="1:16">
      <c r="B53" s="32"/>
      <c r="C53" s="17"/>
      <c r="D53" s="17"/>
      <c r="E53" s="17"/>
      <c r="F53" s="17"/>
      <c r="G53" s="17"/>
      <c r="H53" s="18" t="s">
        <v>7</v>
      </c>
      <c r="I53" s="19"/>
      <c r="J53" s="19" t="s">
        <v>8</v>
      </c>
      <c r="K53" s="20" t="s">
        <v>9</v>
      </c>
      <c r="L53" s="8"/>
      <c r="N53" t="s">
        <v>431</v>
      </c>
      <c r="O53" t="s">
        <v>553</v>
      </c>
      <c r="P53">
        <v>2</v>
      </c>
    </row>
    <row r="54" spans="1:16">
      <c r="B54" s="9" t="s">
        <v>60</v>
      </c>
      <c r="C54" s="33"/>
      <c r="D54" s="11"/>
      <c r="E54" s="11"/>
      <c r="F54" s="11"/>
      <c r="G54" s="10"/>
      <c r="H54" s="21" t="s">
        <v>11</v>
      </c>
      <c r="I54" s="21" t="s">
        <v>12</v>
      </c>
      <c r="J54" s="22" t="s">
        <v>13</v>
      </c>
      <c r="K54" s="22" t="s">
        <v>555</v>
      </c>
      <c r="L54" s="8"/>
      <c r="N54" t="s">
        <v>431</v>
      </c>
      <c r="O54" t="s">
        <v>553</v>
      </c>
      <c r="P54">
        <v>2</v>
      </c>
    </row>
    <row r="55" spans="1:16">
      <c r="B55" s="512" t="s">
        <v>98</v>
      </c>
      <c r="C55" s="3"/>
      <c r="D55" s="3"/>
      <c r="E55" s="3"/>
      <c r="F55" s="3"/>
      <c r="G55" s="3"/>
      <c r="H55" s="23">
        <v>282.28489999999999</v>
      </c>
      <c r="I55" s="23">
        <v>461.10207066666669</v>
      </c>
      <c r="J55" s="29">
        <v>743.38697066666668</v>
      </c>
      <c r="K55" s="3"/>
      <c r="L55" s="8"/>
      <c r="N55" t="s">
        <v>431</v>
      </c>
      <c r="O55" t="s">
        <v>553</v>
      </c>
      <c r="P55">
        <v>2</v>
      </c>
    </row>
    <row r="56" spans="1:16" ht="16.5" thickBot="1">
      <c r="B56" s="513" t="s">
        <v>99</v>
      </c>
      <c r="C56" s="50"/>
      <c r="D56" s="50"/>
      <c r="E56" s="50"/>
      <c r="F56" s="50"/>
      <c r="G56" s="50"/>
      <c r="H56" s="51">
        <v>1.3506454545454545</v>
      </c>
      <c r="I56" s="51">
        <v>2.2062300031897926</v>
      </c>
      <c r="J56" s="51">
        <v>3.5568754577352473</v>
      </c>
      <c r="K56" s="52"/>
      <c r="L56" s="8"/>
      <c r="N56" t="s">
        <v>431</v>
      </c>
      <c r="O56" t="s">
        <v>553</v>
      </c>
      <c r="P56">
        <v>2</v>
      </c>
    </row>
    <row r="57" spans="1:16" ht="16.5" thickTop="1">
      <c r="B57" s="53" t="s">
        <v>61</v>
      </c>
      <c r="C57" s="54"/>
      <c r="D57" s="54"/>
      <c r="E57" s="54"/>
      <c r="F57" s="54"/>
      <c r="G57" s="54"/>
      <c r="H57" s="55">
        <v>1662093.4912</v>
      </c>
      <c r="I57" s="55">
        <v>2714968.9920853334</v>
      </c>
      <c r="J57" s="55"/>
      <c r="K57" s="55">
        <v>4377062.483285334</v>
      </c>
      <c r="L57" s="8"/>
      <c r="N57" t="s">
        <v>431</v>
      </c>
      <c r="O57" t="s">
        <v>553</v>
      </c>
      <c r="P57">
        <v>2</v>
      </c>
    </row>
    <row r="58" spans="1:16">
      <c r="B58" s="8"/>
      <c r="C58" s="3"/>
      <c r="D58" s="3"/>
      <c r="E58" s="3"/>
      <c r="F58" s="3"/>
      <c r="G58" s="3"/>
      <c r="H58" s="24"/>
      <c r="I58" s="24"/>
      <c r="J58" s="24"/>
      <c r="K58" s="31"/>
      <c r="L58" s="8"/>
      <c r="N58" t="s">
        <v>431</v>
      </c>
      <c r="O58" t="s">
        <v>553</v>
      </c>
      <c r="P58">
        <v>2</v>
      </c>
    </row>
    <row r="59" spans="1:16">
      <c r="B59" s="32"/>
      <c r="C59" s="17"/>
      <c r="D59" s="17"/>
      <c r="E59" s="17"/>
      <c r="F59" s="17"/>
      <c r="G59" s="17"/>
      <c r="H59" s="56"/>
      <c r="I59" s="57" t="s">
        <v>62</v>
      </c>
      <c r="J59" s="58" t="s">
        <v>63</v>
      </c>
      <c r="K59" s="59" t="s">
        <v>64</v>
      </c>
      <c r="L59" s="8"/>
      <c r="N59" t="s">
        <v>431</v>
      </c>
      <c r="O59" t="s">
        <v>553</v>
      </c>
      <c r="P59">
        <v>2</v>
      </c>
    </row>
    <row r="60" spans="1:16">
      <c r="B60" s="9" t="s">
        <v>65</v>
      </c>
      <c r="C60" s="10"/>
      <c r="D60" s="10"/>
      <c r="E60" s="10"/>
      <c r="F60" s="10"/>
      <c r="G60" s="10"/>
      <c r="H60" s="60"/>
      <c r="I60" s="61" t="s">
        <v>66</v>
      </c>
      <c r="J60" s="61" t="s">
        <v>67</v>
      </c>
      <c r="K60" s="62" t="s">
        <v>68</v>
      </c>
      <c r="L60" s="8"/>
      <c r="N60" t="s">
        <v>431</v>
      </c>
      <c r="O60" t="s">
        <v>553</v>
      </c>
      <c r="P60">
        <v>2</v>
      </c>
    </row>
    <row r="61" spans="1:16">
      <c r="B61" s="8" t="s">
        <v>69</v>
      </c>
      <c r="C61" s="63"/>
      <c r="D61" s="455">
        <v>0</v>
      </c>
      <c r="E61" s="3"/>
      <c r="F61" s="3"/>
      <c r="G61" s="3"/>
      <c r="H61" s="24"/>
      <c r="I61" s="31"/>
      <c r="J61" s="23">
        <v>0</v>
      </c>
      <c r="K61" s="64">
        <v>0</v>
      </c>
      <c r="L61" s="8"/>
      <c r="N61" t="s">
        <v>431</v>
      </c>
      <c r="O61" t="s">
        <v>553</v>
      </c>
      <c r="P61">
        <v>2</v>
      </c>
    </row>
    <row r="62" spans="1:16">
      <c r="B62" s="8" t="s">
        <v>70</v>
      </c>
      <c r="C62" s="63"/>
      <c r="D62" s="3"/>
      <c r="E62" s="3"/>
      <c r="F62" s="3"/>
      <c r="G62" s="3"/>
      <c r="H62" s="24"/>
      <c r="I62" s="31"/>
      <c r="J62" s="354">
        <v>0</v>
      </c>
      <c r="K62" s="64">
        <v>0</v>
      </c>
      <c r="L62" s="8"/>
      <c r="N62" t="s">
        <v>431</v>
      </c>
      <c r="O62" t="s">
        <v>553</v>
      </c>
      <c r="P62">
        <v>2</v>
      </c>
    </row>
    <row r="63" spans="1:16">
      <c r="B63" s="65" t="s">
        <v>71</v>
      </c>
      <c r="C63" s="66"/>
      <c r="D63" s="366">
        <v>0</v>
      </c>
      <c r="E63" s="3"/>
      <c r="F63" s="3"/>
      <c r="G63" s="3"/>
      <c r="H63" s="67"/>
      <c r="I63" s="68"/>
      <c r="J63" s="69">
        <v>0</v>
      </c>
      <c r="K63" s="70">
        <v>0</v>
      </c>
      <c r="L63" s="94"/>
      <c r="N63" t="s">
        <v>431</v>
      </c>
      <c r="O63" t="s">
        <v>553</v>
      </c>
      <c r="P63">
        <v>2</v>
      </c>
    </row>
    <row r="64" spans="1:16" ht="16.5" thickBot="1">
      <c r="B64" s="71" t="s">
        <v>72</v>
      </c>
      <c r="C64" s="72"/>
      <c r="D64" s="50"/>
      <c r="E64" s="50"/>
      <c r="F64" s="50"/>
      <c r="G64" s="50"/>
      <c r="H64" s="73"/>
      <c r="I64" s="52"/>
      <c r="J64" s="29">
        <v>0</v>
      </c>
      <c r="K64" s="30">
        <v>0</v>
      </c>
      <c r="L64" s="8"/>
      <c r="N64" t="s">
        <v>431</v>
      </c>
      <c r="O64" t="s">
        <v>553</v>
      </c>
      <c r="P64">
        <v>2</v>
      </c>
    </row>
    <row r="65" spans="2:16" ht="17.25" thickTop="1" thickBot="1">
      <c r="B65" s="53" t="s">
        <v>73</v>
      </c>
      <c r="C65" s="76"/>
      <c r="D65" s="77"/>
      <c r="E65" s="77"/>
      <c r="F65" s="77"/>
      <c r="G65" s="77"/>
      <c r="H65" s="78"/>
      <c r="I65" s="79">
        <v>-461.10207066666669</v>
      </c>
      <c r="J65" s="384">
        <v>-743.38697066666668</v>
      </c>
      <c r="K65" s="386">
        <v>-4377062.483285334</v>
      </c>
      <c r="L65" s="8"/>
      <c r="N65" t="s">
        <v>431</v>
      </c>
      <c r="O65" t="s">
        <v>553</v>
      </c>
      <c r="P65">
        <v>2</v>
      </c>
    </row>
    <row r="66" spans="2:16">
      <c r="N66" t="s">
        <v>431</v>
      </c>
      <c r="O66" t="s">
        <v>553</v>
      </c>
      <c r="P66">
        <v>2</v>
      </c>
    </row>
    <row r="67" spans="2:16">
      <c r="N67" t="s">
        <v>431</v>
      </c>
      <c r="O67" t="s">
        <v>553</v>
      </c>
      <c r="P67">
        <v>2</v>
      </c>
    </row>
    <row r="68" spans="2:16">
      <c r="B68" t="s">
        <v>286</v>
      </c>
      <c r="N68" t="s">
        <v>431</v>
      </c>
      <c r="O68" t="s">
        <v>553</v>
      </c>
      <c r="P68">
        <v>2</v>
      </c>
    </row>
    <row r="69" spans="2:16">
      <c r="N69" t="s">
        <v>431</v>
      </c>
      <c r="O69" t="s">
        <v>553</v>
      </c>
      <c r="P69">
        <v>2</v>
      </c>
    </row>
    <row r="70" spans="2:16" ht="48" customHeight="1">
      <c r="B70" s="488" t="s">
        <v>293</v>
      </c>
      <c r="C70" s="488"/>
      <c r="D70" s="488"/>
      <c r="E70" s="238"/>
      <c r="F70" s="239"/>
      <c r="G70" s="239"/>
      <c r="H70" s="239"/>
      <c r="N70" t="s">
        <v>431</v>
      </c>
      <c r="O70" t="s">
        <v>553</v>
      </c>
      <c r="P70">
        <v>2</v>
      </c>
    </row>
    <row r="71" spans="2:16" ht="48" customHeight="1">
      <c r="B71" s="242"/>
      <c r="C71" s="242"/>
      <c r="D71" s="242" t="s">
        <v>294</v>
      </c>
      <c r="E71" s="243" t="s">
        <v>295</v>
      </c>
      <c r="F71" s="244" t="s">
        <v>298</v>
      </c>
      <c r="G71" s="244" t="s">
        <v>26</v>
      </c>
      <c r="H71" s="489" t="s">
        <v>74</v>
      </c>
      <c r="I71" s="489"/>
      <c r="J71" s="489"/>
      <c r="N71" t="s">
        <v>431</v>
      </c>
      <c r="O71" t="s">
        <v>553</v>
      </c>
      <c r="P71">
        <v>2</v>
      </c>
    </row>
    <row r="72" spans="2:16" ht="35.1" customHeight="1">
      <c r="B72" s="233" t="s">
        <v>27</v>
      </c>
      <c r="C72" s="234">
        <v>0</v>
      </c>
      <c r="D72" s="235">
        <v>0.31</v>
      </c>
      <c r="E72" s="236">
        <v>0.44</v>
      </c>
      <c r="F72" s="369">
        <v>43.199999999999996</v>
      </c>
      <c r="G72" s="237" t="s">
        <v>287</v>
      </c>
      <c r="H72" s="491" t="s">
        <v>288</v>
      </c>
      <c r="I72" s="491"/>
      <c r="J72" s="491"/>
      <c r="N72" t="s">
        <v>431</v>
      </c>
      <c r="O72" t="s">
        <v>553</v>
      </c>
      <c r="P72">
        <v>2</v>
      </c>
    </row>
    <row r="73" spans="2:16" ht="45" customHeight="1">
      <c r="B73" s="233" t="s">
        <v>289</v>
      </c>
      <c r="C73" s="234">
        <v>0</v>
      </c>
      <c r="D73" s="235">
        <v>11</v>
      </c>
      <c r="E73" s="236">
        <v>18</v>
      </c>
      <c r="F73" s="369">
        <v>14.3</v>
      </c>
      <c r="G73" s="237" t="s">
        <v>287</v>
      </c>
      <c r="H73" s="491" t="s">
        <v>290</v>
      </c>
      <c r="I73" s="491"/>
      <c r="J73" s="491"/>
      <c r="N73" t="s">
        <v>431</v>
      </c>
      <c r="O73" t="s">
        <v>553</v>
      </c>
      <c r="P73">
        <v>2</v>
      </c>
    </row>
    <row r="74" spans="2:16" ht="74.099999999999994" customHeight="1">
      <c r="B74" s="245" t="s">
        <v>291</v>
      </c>
      <c r="C74" s="246">
        <v>0</v>
      </c>
      <c r="D74" s="247" t="s">
        <v>12</v>
      </c>
      <c r="E74" s="247"/>
      <c r="F74" s="370">
        <v>22.83</v>
      </c>
      <c r="G74" s="248" t="s">
        <v>287</v>
      </c>
      <c r="H74" s="490" t="s">
        <v>292</v>
      </c>
      <c r="I74" s="490"/>
      <c r="J74" s="490"/>
      <c r="N74" t="s">
        <v>431</v>
      </c>
      <c r="O74" t="s">
        <v>553</v>
      </c>
      <c r="P74">
        <v>2</v>
      </c>
    </row>
    <row r="75" spans="2:16">
      <c r="F75" s="168">
        <v>80.33</v>
      </c>
      <c r="G75" s="237" t="s">
        <v>287</v>
      </c>
      <c r="H75" t="s">
        <v>296</v>
      </c>
      <c r="I75" s="168">
        <v>472983.03999999998</v>
      </c>
      <c r="N75" t="s">
        <v>431</v>
      </c>
      <c r="O75" t="s">
        <v>553</v>
      </c>
      <c r="P75">
        <v>2</v>
      </c>
    </row>
    <row r="76" spans="2:16" ht="16.5" thickBot="1">
      <c r="N76" t="s">
        <v>431</v>
      </c>
      <c r="O76" t="s">
        <v>553</v>
      </c>
      <c r="P76">
        <v>2</v>
      </c>
    </row>
    <row r="77" spans="2:16" ht="16.5" thickBot="1">
      <c r="I77" t="s">
        <v>297</v>
      </c>
      <c r="K77" s="240">
        <v>-4850045.523285334</v>
      </c>
      <c r="N77" t="s">
        <v>431</v>
      </c>
      <c r="O77" t="s">
        <v>553</v>
      </c>
      <c r="P77">
        <v>2</v>
      </c>
    </row>
    <row r="78" spans="2:16">
      <c r="N78" t="s">
        <v>431</v>
      </c>
      <c r="O78" t="s">
        <v>553</v>
      </c>
      <c r="P78">
        <v>2</v>
      </c>
    </row>
    <row r="79" spans="2:16">
      <c r="N79" t="s">
        <v>431</v>
      </c>
      <c r="O79" t="s">
        <v>553</v>
      </c>
      <c r="P79">
        <v>2</v>
      </c>
    </row>
    <row r="80" spans="2:16">
      <c r="B80" s="344" t="s">
        <v>507</v>
      </c>
      <c r="N80" t="s">
        <v>431</v>
      </c>
      <c r="O80" t="s">
        <v>553</v>
      </c>
      <c r="P80">
        <v>2</v>
      </c>
    </row>
    <row r="81" spans="2:16">
      <c r="B81" s="141" t="s">
        <v>508</v>
      </c>
      <c r="N81" t="s">
        <v>431</v>
      </c>
      <c r="O81" t="s">
        <v>553</v>
      </c>
      <c r="P81">
        <v>2</v>
      </c>
    </row>
    <row r="82" spans="2:16">
      <c r="N82" t="s">
        <v>431</v>
      </c>
      <c r="O82" t="s">
        <v>553</v>
      </c>
      <c r="P82">
        <v>2</v>
      </c>
    </row>
    <row r="83" spans="2:16" ht="20.25">
      <c r="B83" s="232" t="s">
        <v>509</v>
      </c>
      <c r="N83" t="s">
        <v>431</v>
      </c>
      <c r="O83" t="s">
        <v>553</v>
      </c>
      <c r="P83">
        <v>2</v>
      </c>
    </row>
    <row r="84" spans="2:16">
      <c r="B84" s="231" t="s">
        <v>285</v>
      </c>
      <c r="N84" t="s">
        <v>431</v>
      </c>
      <c r="O84" t="s">
        <v>553</v>
      </c>
      <c r="P84">
        <v>2</v>
      </c>
    </row>
    <row r="85" spans="2:16">
      <c r="N85" t="s">
        <v>431</v>
      </c>
      <c r="O85" t="s">
        <v>553</v>
      </c>
      <c r="P85">
        <v>2</v>
      </c>
    </row>
    <row r="86" spans="2:16">
      <c r="N86" t="s">
        <v>431</v>
      </c>
      <c r="O86" t="s">
        <v>553</v>
      </c>
      <c r="P86">
        <v>2</v>
      </c>
    </row>
    <row r="87" spans="2:16" ht="20.25">
      <c r="B87" s="232"/>
      <c r="N87" t="s">
        <v>431</v>
      </c>
      <c r="O87" t="s">
        <v>553</v>
      </c>
      <c r="P87">
        <v>2</v>
      </c>
    </row>
    <row r="88" spans="2:16">
      <c r="B88" s="231"/>
      <c r="N88" t="s">
        <v>431</v>
      </c>
      <c r="O88" t="s">
        <v>553</v>
      </c>
      <c r="P88">
        <v>2</v>
      </c>
    </row>
    <row r="89" spans="2:16">
      <c r="N89" t="s">
        <v>431</v>
      </c>
      <c r="O89" t="s">
        <v>553</v>
      </c>
      <c r="P89">
        <v>2</v>
      </c>
    </row>
    <row r="90" spans="2:16">
      <c r="N90" t="s">
        <v>431</v>
      </c>
      <c r="O90" t="s">
        <v>553</v>
      </c>
      <c r="P90">
        <v>2</v>
      </c>
    </row>
    <row r="91" spans="2:16">
      <c r="N91" t="s">
        <v>431</v>
      </c>
      <c r="O91" t="s">
        <v>553</v>
      </c>
      <c r="P91">
        <v>2</v>
      </c>
    </row>
    <row r="92" spans="2:16">
      <c r="N92" t="s">
        <v>431</v>
      </c>
      <c r="O92" t="s">
        <v>553</v>
      </c>
      <c r="P92">
        <v>2</v>
      </c>
    </row>
    <row r="93" spans="2:16">
      <c r="B93" s="28" t="s">
        <v>74</v>
      </c>
      <c r="C93" s="2"/>
      <c r="D93" s="3"/>
      <c r="E93" s="3"/>
      <c r="F93" s="3"/>
      <c r="G93" s="3"/>
      <c r="H93" s="3"/>
      <c r="I93" s="3"/>
      <c r="J93" s="3"/>
      <c r="K93" s="3"/>
      <c r="L93" s="8"/>
      <c r="N93" t="s">
        <v>431</v>
      </c>
      <c r="O93" t="s">
        <v>553</v>
      </c>
      <c r="P93">
        <v>2</v>
      </c>
    </row>
    <row r="94" spans="2:16">
      <c r="B94" s="81" t="s">
        <v>75</v>
      </c>
      <c r="C94" s="2"/>
      <c r="D94" s="3"/>
      <c r="E94" s="3"/>
      <c r="F94" s="3"/>
      <c r="G94" s="3"/>
      <c r="H94" s="3"/>
      <c r="I94" s="3"/>
      <c r="J94" s="3"/>
      <c r="K94" s="3"/>
      <c r="L94" s="8"/>
      <c r="N94" t="s">
        <v>431</v>
      </c>
      <c r="O94" t="s">
        <v>553</v>
      </c>
      <c r="P94">
        <v>2</v>
      </c>
    </row>
    <row r="95" spans="2:16">
      <c r="B95" s="82" t="s">
        <v>76</v>
      </c>
      <c r="C95" s="2"/>
      <c r="D95" s="3"/>
      <c r="E95" s="3"/>
      <c r="F95" s="3"/>
      <c r="G95" s="3"/>
      <c r="H95" s="3"/>
      <c r="I95" s="3"/>
      <c r="J95" s="3"/>
      <c r="K95" s="3"/>
      <c r="L95" s="8"/>
      <c r="N95" t="s">
        <v>431</v>
      </c>
      <c r="O95" t="s">
        <v>553</v>
      </c>
      <c r="P95">
        <v>2</v>
      </c>
    </row>
    <row r="96" spans="2:16">
      <c r="B96" s="83" t="s">
        <v>77</v>
      </c>
      <c r="C96" s="2"/>
      <c r="D96" s="3"/>
      <c r="E96" s="3"/>
      <c r="F96" s="3"/>
      <c r="G96" s="3"/>
      <c r="H96" s="3"/>
      <c r="I96" s="3"/>
      <c r="J96" s="3"/>
      <c r="K96" s="3"/>
      <c r="L96" s="8"/>
      <c r="N96" t="s">
        <v>431</v>
      </c>
      <c r="O96" t="s">
        <v>553</v>
      </c>
      <c r="P96">
        <v>2</v>
      </c>
    </row>
    <row r="97" spans="2:16">
      <c r="B97" s="84" t="s">
        <v>78</v>
      </c>
      <c r="C97" s="2"/>
      <c r="D97" s="3"/>
      <c r="E97" s="3"/>
      <c r="F97" s="3"/>
      <c r="G97" s="3"/>
      <c r="H97" s="3"/>
      <c r="I97" s="3"/>
      <c r="J97" s="3"/>
      <c r="K97" s="3"/>
      <c r="L97" s="8"/>
      <c r="N97" t="s">
        <v>431</v>
      </c>
      <c r="O97" t="s">
        <v>553</v>
      </c>
      <c r="P97">
        <v>2</v>
      </c>
    </row>
    <row r="98" spans="2:16">
      <c r="B98" s="8" t="s">
        <v>79</v>
      </c>
      <c r="C98" s="2"/>
      <c r="D98" s="2"/>
      <c r="E98" s="2"/>
      <c r="F98" s="2"/>
      <c r="G98" s="2"/>
      <c r="H98" s="3"/>
      <c r="I98" s="3"/>
      <c r="J98" s="3"/>
      <c r="K98" s="3"/>
      <c r="L98" s="8"/>
      <c r="N98" t="s">
        <v>431</v>
      </c>
      <c r="O98" t="s">
        <v>553</v>
      </c>
      <c r="P98">
        <v>2</v>
      </c>
    </row>
    <row r="99" spans="2:16">
      <c r="B99" s="83" t="s">
        <v>80</v>
      </c>
      <c r="C99" s="3"/>
      <c r="D99" s="3"/>
      <c r="E99" s="3"/>
      <c r="F99" s="3"/>
      <c r="G99" s="3"/>
      <c r="H99" s="3"/>
      <c r="I99" s="3"/>
      <c r="J99" s="3"/>
      <c r="K99" s="3"/>
      <c r="L99" s="8"/>
      <c r="N99" t="s">
        <v>431</v>
      </c>
      <c r="O99" t="s">
        <v>553</v>
      </c>
      <c r="P99">
        <v>2</v>
      </c>
    </row>
    <row r="100" spans="2:16">
      <c r="B100" s="6" t="s">
        <v>81</v>
      </c>
      <c r="C100" s="3"/>
      <c r="D100" s="3"/>
      <c r="E100" s="3"/>
      <c r="F100" s="3"/>
      <c r="G100" s="3"/>
      <c r="H100" s="3"/>
      <c r="I100" s="3"/>
      <c r="J100" s="3"/>
      <c r="K100" s="3"/>
      <c r="L100" s="8"/>
      <c r="N100" t="s">
        <v>431</v>
      </c>
      <c r="O100" t="s">
        <v>553</v>
      </c>
      <c r="P100">
        <v>2</v>
      </c>
    </row>
    <row r="101" spans="2:16">
      <c r="B101" s="85">
        <v>45707</v>
      </c>
      <c r="C101" s="3"/>
      <c r="D101" s="3"/>
      <c r="E101" s="3"/>
      <c r="F101" s="3"/>
      <c r="G101" s="3"/>
      <c r="H101" s="3"/>
      <c r="I101" s="3"/>
      <c r="J101" s="3"/>
      <c r="K101" s="3"/>
      <c r="L101" s="8"/>
      <c r="N101" t="s">
        <v>431</v>
      </c>
      <c r="O101" t="s">
        <v>553</v>
      </c>
      <c r="P101">
        <v>2</v>
      </c>
    </row>
  </sheetData>
  <mergeCells count="7">
    <mergeCell ref="B70:D70"/>
    <mergeCell ref="H71:J71"/>
    <mergeCell ref="M7:M8"/>
    <mergeCell ref="F51:G52"/>
    <mergeCell ref="H74:J74"/>
    <mergeCell ref="H72:J72"/>
    <mergeCell ref="H73:J7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Q83"/>
  <sheetViews>
    <sheetView topLeftCell="A28" workbookViewId="0">
      <selection activeCell="D30" sqref="D30"/>
    </sheetView>
  </sheetViews>
  <sheetFormatPr defaultColWidth="11" defaultRowHeight="15.75"/>
  <cols>
    <col min="1" max="1" width="16.125" bestFit="1" customWidth="1"/>
    <col min="10" max="10" width="18.125" bestFit="1" customWidth="1"/>
    <col min="15" max="15" width="19" bestFit="1" customWidth="1"/>
  </cols>
  <sheetData>
    <row r="1" spans="1:17" ht="21" thickBot="1">
      <c r="A1" t="s">
        <v>533</v>
      </c>
      <c r="B1" s="241" t="s">
        <v>593</v>
      </c>
      <c r="C1" s="91" t="s">
        <v>536</v>
      </c>
      <c r="D1" s="91" t="s">
        <v>537</v>
      </c>
      <c r="E1" s="91" t="s">
        <v>538</v>
      </c>
      <c r="F1" s="91" t="s">
        <v>595</v>
      </c>
      <c r="G1" s="91" t="s">
        <v>540</v>
      </c>
      <c r="H1" s="91" t="s">
        <v>541</v>
      </c>
      <c r="I1" s="91" t="s">
        <v>542</v>
      </c>
      <c r="J1" s="479" t="s">
        <v>591</v>
      </c>
      <c r="K1" s="91" t="s">
        <v>592</v>
      </c>
      <c r="L1" s="93" t="s">
        <v>545</v>
      </c>
      <c r="M1" t="s">
        <v>546</v>
      </c>
      <c r="N1" t="s">
        <v>590</v>
      </c>
      <c r="O1" t="s">
        <v>548</v>
      </c>
      <c r="P1" t="s">
        <v>549</v>
      </c>
      <c r="Q1" t="s">
        <v>547</v>
      </c>
    </row>
    <row r="2" spans="1:17" ht="16.5" thickTop="1">
      <c r="B2" s="1" t="s">
        <v>0</v>
      </c>
      <c r="C2" s="2"/>
      <c r="D2" s="3"/>
      <c r="E2" s="3"/>
      <c r="F2" s="3"/>
      <c r="G2" s="3"/>
      <c r="H2" s="3"/>
      <c r="I2" s="3"/>
      <c r="J2" s="3"/>
      <c r="K2" s="3"/>
      <c r="L2" s="8"/>
      <c r="N2">
        <v>3</v>
      </c>
      <c r="O2" t="s">
        <v>558</v>
      </c>
      <c r="P2" t="s">
        <v>550</v>
      </c>
      <c r="Q2">
        <v>3</v>
      </c>
    </row>
    <row r="3" spans="1:17">
      <c r="B3" s="4" t="s">
        <v>557</v>
      </c>
      <c r="C3" s="5"/>
      <c r="D3" s="5"/>
      <c r="E3" s="5"/>
      <c r="F3" s="5"/>
      <c r="G3" s="5"/>
      <c r="H3" s="5"/>
      <c r="I3" s="5"/>
      <c r="J3" s="5"/>
      <c r="K3" s="5"/>
      <c r="L3" s="14"/>
      <c r="N3">
        <v>3</v>
      </c>
      <c r="O3" t="s">
        <v>558</v>
      </c>
      <c r="P3" t="s">
        <v>550</v>
      </c>
      <c r="Q3">
        <v>3</v>
      </c>
    </row>
    <row r="4" spans="1:17">
      <c r="B4" s="6"/>
      <c r="C4" s="5"/>
      <c r="D4" s="5"/>
      <c r="E4" s="5"/>
      <c r="F4" s="5"/>
      <c r="G4" s="5"/>
      <c r="H4" s="5"/>
      <c r="I4" s="5"/>
      <c r="J4" s="5"/>
      <c r="K4" s="5"/>
      <c r="L4" s="14"/>
      <c r="N4">
        <v>3</v>
      </c>
      <c r="O4" t="s">
        <v>558</v>
      </c>
      <c r="P4" t="s">
        <v>550</v>
      </c>
      <c r="Q4">
        <v>3</v>
      </c>
    </row>
    <row r="5" spans="1:17">
      <c r="B5" s="346" t="s">
        <v>1</v>
      </c>
      <c r="C5" s="347"/>
      <c r="D5" s="348"/>
      <c r="E5" s="7"/>
      <c r="F5" s="7"/>
      <c r="G5" s="7"/>
      <c r="H5" s="3"/>
      <c r="I5" s="3"/>
      <c r="J5" s="3"/>
      <c r="K5" s="3"/>
      <c r="L5" s="8"/>
      <c r="N5">
        <v>3</v>
      </c>
      <c r="O5" t="s">
        <v>558</v>
      </c>
      <c r="P5" t="s">
        <v>550</v>
      </c>
      <c r="Q5">
        <v>3</v>
      </c>
    </row>
    <row r="6" spans="1:17">
      <c r="B6" s="8"/>
      <c r="C6" s="3"/>
      <c r="D6" s="3"/>
      <c r="E6" s="7"/>
      <c r="F6" s="7"/>
      <c r="G6" s="7"/>
      <c r="H6" s="3"/>
      <c r="I6" s="3"/>
      <c r="J6" s="3"/>
      <c r="K6" s="3"/>
      <c r="L6" s="8"/>
      <c r="M6" s="486" t="s">
        <v>524</v>
      </c>
      <c r="N6" s="486"/>
      <c r="O6" t="s">
        <v>558</v>
      </c>
      <c r="P6" t="s">
        <v>550</v>
      </c>
      <c r="Q6">
        <v>3</v>
      </c>
    </row>
    <row r="7" spans="1:17">
      <c r="B7" s="9" t="s">
        <v>2</v>
      </c>
      <c r="C7" s="10"/>
      <c r="D7" s="10"/>
      <c r="E7" s="11" t="s">
        <v>3</v>
      </c>
      <c r="F7" s="12"/>
      <c r="G7" s="11" t="s">
        <v>4</v>
      </c>
      <c r="H7" s="10"/>
      <c r="I7" s="10"/>
      <c r="J7" s="10"/>
      <c r="K7" s="10"/>
      <c r="L7" s="8"/>
      <c r="M7" s="487"/>
      <c r="N7" s="487"/>
      <c r="O7" t="s">
        <v>558</v>
      </c>
      <c r="P7" t="s">
        <v>550</v>
      </c>
      <c r="Q7">
        <v>3</v>
      </c>
    </row>
    <row r="8" spans="1:17">
      <c r="B8" s="355" t="s">
        <v>5</v>
      </c>
      <c r="C8" s="356"/>
      <c r="D8" s="349"/>
      <c r="E8" s="89">
        <v>60</v>
      </c>
      <c r="F8" s="13" t="s">
        <v>6</v>
      </c>
      <c r="G8" s="90">
        <v>500</v>
      </c>
      <c r="H8" s="3"/>
      <c r="I8" s="3"/>
      <c r="J8" s="3"/>
      <c r="K8" s="3"/>
      <c r="L8" s="8"/>
      <c r="N8">
        <v>3</v>
      </c>
      <c r="O8" t="s">
        <v>558</v>
      </c>
      <c r="P8" t="s">
        <v>550</v>
      </c>
      <c r="Q8">
        <v>3</v>
      </c>
    </row>
    <row r="9" spans="1:17">
      <c r="B9" s="14"/>
      <c r="C9" s="7"/>
      <c r="D9" s="7"/>
      <c r="E9" s="7"/>
      <c r="F9" s="7"/>
      <c r="G9" s="7"/>
      <c r="H9" s="7"/>
      <c r="I9" s="7"/>
      <c r="J9" s="7"/>
      <c r="K9" s="7"/>
      <c r="L9" s="8"/>
      <c r="N9">
        <v>3</v>
      </c>
      <c r="O9" t="s">
        <v>558</v>
      </c>
      <c r="P9" t="s">
        <v>550</v>
      </c>
      <c r="Q9">
        <v>3</v>
      </c>
    </row>
    <row r="10" spans="1:17">
      <c r="B10" s="15"/>
      <c r="C10" s="16"/>
      <c r="D10" s="17"/>
      <c r="E10" s="17"/>
      <c r="F10" s="17"/>
      <c r="G10" s="17"/>
      <c r="H10" s="18" t="s">
        <v>7</v>
      </c>
      <c r="I10" s="19"/>
      <c r="J10" s="19" t="s">
        <v>8</v>
      </c>
      <c r="K10" s="20" t="s">
        <v>9</v>
      </c>
      <c r="L10" s="8"/>
      <c r="N10">
        <v>3</v>
      </c>
      <c r="O10" t="s">
        <v>558</v>
      </c>
      <c r="P10" t="s">
        <v>550</v>
      </c>
      <c r="Q10">
        <v>3</v>
      </c>
    </row>
    <row r="11" spans="1:17">
      <c r="B11" s="9" t="s">
        <v>10</v>
      </c>
      <c r="C11" s="10"/>
      <c r="D11" s="10"/>
      <c r="E11" s="10"/>
      <c r="F11" s="10"/>
      <c r="G11" s="10"/>
      <c r="H11" s="21" t="s">
        <v>11</v>
      </c>
      <c r="I11" s="21" t="s">
        <v>12</v>
      </c>
      <c r="J11" s="22" t="s">
        <v>13</v>
      </c>
      <c r="K11" s="22" t="s">
        <v>552</v>
      </c>
      <c r="L11" s="8"/>
      <c r="N11">
        <v>3</v>
      </c>
      <c r="O11" t="s">
        <v>558</v>
      </c>
      <c r="P11" t="s">
        <v>550</v>
      </c>
      <c r="Q11">
        <v>3</v>
      </c>
    </row>
    <row r="12" spans="1:17">
      <c r="A12" t="s">
        <v>529</v>
      </c>
      <c r="B12" s="350" t="s">
        <v>14</v>
      </c>
      <c r="C12" s="3"/>
      <c r="D12" s="3"/>
      <c r="E12" s="3"/>
      <c r="F12" s="3"/>
      <c r="G12" s="3"/>
      <c r="H12" s="353">
        <v>6.4</v>
      </c>
      <c r="I12" s="353">
        <v>5</v>
      </c>
      <c r="J12" s="23">
        <v>11.4</v>
      </c>
      <c r="K12" s="24">
        <v>5700</v>
      </c>
      <c r="L12" s="8"/>
      <c r="N12">
        <v>3</v>
      </c>
      <c r="O12" t="s">
        <v>558</v>
      </c>
      <c r="P12" t="s">
        <v>550</v>
      </c>
      <c r="Q12">
        <v>3</v>
      </c>
    </row>
    <row r="13" spans="1:17">
      <c r="A13" t="s">
        <v>529</v>
      </c>
      <c r="B13" s="350" t="s">
        <v>15</v>
      </c>
      <c r="C13" s="3"/>
      <c r="D13" s="3"/>
      <c r="E13" s="3"/>
      <c r="F13" s="3"/>
      <c r="G13" s="3"/>
      <c r="H13" s="354">
        <v>8.1</v>
      </c>
      <c r="I13" s="354">
        <v>4.5</v>
      </c>
      <c r="J13" s="23">
        <v>12.6</v>
      </c>
      <c r="K13" s="24">
        <v>6300</v>
      </c>
      <c r="L13" s="8"/>
      <c r="N13">
        <v>3</v>
      </c>
      <c r="O13" t="s">
        <v>558</v>
      </c>
      <c r="P13" t="s">
        <v>550</v>
      </c>
      <c r="Q13">
        <v>3</v>
      </c>
    </row>
    <row r="14" spans="1:17">
      <c r="A14" t="s">
        <v>529</v>
      </c>
      <c r="B14" s="350" t="s">
        <v>17</v>
      </c>
      <c r="C14" s="3"/>
      <c r="D14" s="3"/>
      <c r="E14" s="3"/>
      <c r="F14" s="3"/>
      <c r="G14" s="3"/>
      <c r="H14" s="354">
        <v>4.7</v>
      </c>
      <c r="I14" s="354">
        <v>3.5</v>
      </c>
      <c r="J14" s="23">
        <v>8.1999999999999993</v>
      </c>
      <c r="K14" s="24">
        <v>4100</v>
      </c>
      <c r="L14" s="8"/>
      <c r="N14">
        <v>3</v>
      </c>
      <c r="O14" t="s">
        <v>558</v>
      </c>
      <c r="P14" t="s">
        <v>550</v>
      </c>
      <c r="Q14">
        <v>3</v>
      </c>
    </row>
    <row r="15" spans="1:17">
      <c r="A15" t="s">
        <v>529</v>
      </c>
      <c r="B15" s="350" t="s">
        <v>18</v>
      </c>
      <c r="C15" s="3"/>
      <c r="D15" s="3"/>
      <c r="E15" s="3"/>
      <c r="F15" s="3"/>
      <c r="G15" s="3"/>
      <c r="H15" s="354">
        <v>10.4</v>
      </c>
      <c r="I15" s="354">
        <v>6.2</v>
      </c>
      <c r="J15" s="23">
        <v>16.600000000000001</v>
      </c>
      <c r="K15" s="24">
        <v>8300</v>
      </c>
      <c r="L15" s="8"/>
      <c r="N15">
        <v>3</v>
      </c>
      <c r="O15" t="s">
        <v>558</v>
      </c>
      <c r="P15" t="s">
        <v>550</v>
      </c>
      <c r="Q15">
        <v>3</v>
      </c>
    </row>
    <row r="16" spans="1:17">
      <c r="A16" t="s">
        <v>529</v>
      </c>
      <c r="B16" s="350" t="s">
        <v>19</v>
      </c>
      <c r="C16" s="3"/>
      <c r="D16" s="3"/>
      <c r="E16" s="3"/>
      <c r="F16" s="3"/>
      <c r="G16" s="3"/>
      <c r="H16" s="354">
        <v>4</v>
      </c>
      <c r="I16" s="354">
        <v>2.5</v>
      </c>
      <c r="J16" s="23">
        <v>6.5</v>
      </c>
      <c r="K16" s="24">
        <v>3250</v>
      </c>
      <c r="L16" s="8"/>
      <c r="N16">
        <v>3</v>
      </c>
      <c r="O16" t="s">
        <v>558</v>
      </c>
      <c r="P16" t="s">
        <v>550</v>
      </c>
      <c r="Q16">
        <v>3</v>
      </c>
    </row>
    <row r="17" spans="1:17">
      <c r="A17" t="s">
        <v>529</v>
      </c>
      <c r="B17" s="350" t="s">
        <v>19</v>
      </c>
      <c r="C17" s="3"/>
      <c r="D17" s="3"/>
      <c r="E17" s="3"/>
      <c r="F17" s="3"/>
      <c r="G17" s="3"/>
      <c r="H17" s="354">
        <v>4</v>
      </c>
      <c r="I17" s="354">
        <v>2.5</v>
      </c>
      <c r="J17" s="23">
        <v>6.5</v>
      </c>
      <c r="K17" s="24">
        <v>3250</v>
      </c>
      <c r="L17" s="8"/>
      <c r="N17">
        <v>3</v>
      </c>
      <c r="O17" t="s">
        <v>558</v>
      </c>
      <c r="P17" t="s">
        <v>550</v>
      </c>
      <c r="Q17">
        <v>3</v>
      </c>
    </row>
    <row r="18" spans="1:17">
      <c r="A18" t="s">
        <v>529</v>
      </c>
      <c r="B18" s="350" t="s">
        <v>20</v>
      </c>
      <c r="C18" s="3"/>
      <c r="D18" s="3"/>
      <c r="E18" s="3"/>
      <c r="F18" s="3"/>
      <c r="G18" s="3"/>
      <c r="H18" s="354">
        <v>0</v>
      </c>
      <c r="I18" s="354">
        <v>0</v>
      </c>
      <c r="J18" s="23">
        <v>0</v>
      </c>
      <c r="K18" s="24">
        <v>0</v>
      </c>
      <c r="L18" s="8"/>
      <c r="N18">
        <v>3</v>
      </c>
      <c r="O18" t="s">
        <v>558</v>
      </c>
      <c r="P18" t="s">
        <v>550</v>
      </c>
      <c r="Q18">
        <v>3</v>
      </c>
    </row>
    <row r="19" spans="1:17">
      <c r="A19" t="s">
        <v>529</v>
      </c>
      <c r="B19" s="350" t="s">
        <v>21</v>
      </c>
      <c r="C19" s="3"/>
      <c r="D19" s="3"/>
      <c r="E19" s="3"/>
      <c r="F19" s="3"/>
      <c r="G19" s="3"/>
      <c r="H19" s="354">
        <v>0</v>
      </c>
      <c r="I19" s="354">
        <v>0</v>
      </c>
      <c r="J19" s="23">
        <v>0</v>
      </c>
      <c r="K19" s="24">
        <v>0</v>
      </c>
      <c r="L19" s="8"/>
      <c r="N19">
        <v>3</v>
      </c>
      <c r="O19" t="s">
        <v>558</v>
      </c>
      <c r="P19" t="s">
        <v>550</v>
      </c>
      <c r="Q19">
        <v>3</v>
      </c>
    </row>
    <row r="20" spans="1:17">
      <c r="A20" t="s">
        <v>529</v>
      </c>
      <c r="B20" s="350" t="s">
        <v>21</v>
      </c>
      <c r="C20" s="25"/>
      <c r="D20" s="25"/>
      <c r="E20" s="25"/>
      <c r="F20" s="25"/>
      <c r="G20" s="25"/>
      <c r="H20" s="354">
        <v>0</v>
      </c>
      <c r="I20" s="354">
        <v>0</v>
      </c>
      <c r="J20" s="26">
        <v>0</v>
      </c>
      <c r="K20" s="27">
        <v>0</v>
      </c>
      <c r="L20" s="8"/>
      <c r="N20">
        <v>3</v>
      </c>
      <c r="O20" t="s">
        <v>558</v>
      </c>
      <c r="P20" t="s">
        <v>550</v>
      </c>
      <c r="Q20">
        <v>3</v>
      </c>
    </row>
    <row r="21" spans="1:17">
      <c r="B21" s="28" t="s">
        <v>22</v>
      </c>
      <c r="C21" s="2"/>
      <c r="D21" s="3"/>
      <c r="E21" s="3"/>
      <c r="F21" s="3"/>
      <c r="G21" s="3"/>
      <c r="H21" s="23">
        <v>37.6</v>
      </c>
      <c r="I21" s="23">
        <v>24.2</v>
      </c>
      <c r="J21" s="29">
        <v>61.800000000000004</v>
      </c>
      <c r="K21" s="30">
        <v>30900.000000000004</v>
      </c>
      <c r="L21" s="8"/>
      <c r="N21">
        <v>3</v>
      </c>
      <c r="O21" t="s">
        <v>558</v>
      </c>
      <c r="P21" t="s">
        <v>550</v>
      </c>
      <c r="Q21">
        <v>3</v>
      </c>
    </row>
    <row r="22" spans="1:17">
      <c r="B22" s="28" t="s">
        <v>23</v>
      </c>
      <c r="C22" s="2"/>
      <c r="D22" s="3"/>
      <c r="E22" s="3"/>
      <c r="F22" s="3"/>
      <c r="G22" s="3"/>
      <c r="H22" s="24">
        <v>18800</v>
      </c>
      <c r="I22" s="24">
        <v>12100</v>
      </c>
      <c r="J22" s="30">
        <v>30900.000000000004</v>
      </c>
      <c r="K22" s="31" t="s">
        <v>82</v>
      </c>
      <c r="L22" s="8"/>
      <c r="N22">
        <v>3</v>
      </c>
      <c r="O22" t="s">
        <v>558</v>
      </c>
      <c r="P22" t="s">
        <v>550</v>
      </c>
      <c r="Q22">
        <v>3</v>
      </c>
    </row>
    <row r="23" spans="1:17">
      <c r="B23" s="8"/>
      <c r="C23" s="3"/>
      <c r="D23" s="3"/>
      <c r="E23" s="3"/>
      <c r="F23" s="3"/>
      <c r="G23" s="3"/>
      <c r="H23" s="3"/>
      <c r="I23" s="3"/>
      <c r="J23" s="3"/>
      <c r="K23" s="24"/>
      <c r="L23" s="8"/>
      <c r="N23">
        <v>3</v>
      </c>
      <c r="O23" t="s">
        <v>558</v>
      </c>
      <c r="P23" t="s">
        <v>550</v>
      </c>
      <c r="Q23">
        <v>3</v>
      </c>
    </row>
    <row r="24" spans="1:17">
      <c r="B24" s="32"/>
      <c r="C24" s="17"/>
      <c r="D24" s="17"/>
      <c r="E24" s="17"/>
      <c r="F24" s="17"/>
      <c r="G24" s="17"/>
      <c r="H24" s="18" t="s">
        <v>7</v>
      </c>
      <c r="I24" s="19"/>
      <c r="J24" s="19" t="s">
        <v>8</v>
      </c>
      <c r="K24" s="20" t="s">
        <v>9</v>
      </c>
      <c r="L24" s="8"/>
      <c r="N24">
        <v>3</v>
      </c>
      <c r="O24" t="s">
        <v>558</v>
      </c>
      <c r="P24" t="s">
        <v>550</v>
      </c>
      <c r="Q24">
        <v>3</v>
      </c>
    </row>
    <row r="25" spans="1:17">
      <c r="B25" s="9" t="s">
        <v>24</v>
      </c>
      <c r="C25" s="33"/>
      <c r="D25" s="11" t="s">
        <v>25</v>
      </c>
      <c r="E25" s="11"/>
      <c r="F25" s="11" t="s">
        <v>26</v>
      </c>
      <c r="G25" s="10"/>
      <c r="H25" s="21" t="s">
        <v>11</v>
      </c>
      <c r="I25" s="21" t="s">
        <v>12</v>
      </c>
      <c r="J25" s="22" t="s">
        <v>13</v>
      </c>
      <c r="K25" s="22" t="s">
        <v>552</v>
      </c>
      <c r="L25" s="8"/>
      <c r="N25">
        <v>3</v>
      </c>
      <c r="O25" t="s">
        <v>558</v>
      </c>
      <c r="P25" t="s">
        <v>550</v>
      </c>
      <c r="Q25">
        <v>3</v>
      </c>
    </row>
    <row r="26" spans="1:17">
      <c r="A26" t="s">
        <v>530</v>
      </c>
      <c r="B26" s="34" t="s">
        <v>27</v>
      </c>
      <c r="C26" s="3"/>
      <c r="D26" s="357">
        <v>62.9</v>
      </c>
      <c r="E26" s="35" t="s">
        <v>93</v>
      </c>
      <c r="F26" s="373">
        <v>1</v>
      </c>
      <c r="G26" s="36" t="s">
        <v>94</v>
      </c>
      <c r="H26" s="31"/>
      <c r="I26" s="23">
        <v>62.9</v>
      </c>
      <c r="J26" s="23">
        <v>62.9</v>
      </c>
      <c r="K26" s="24">
        <v>31450</v>
      </c>
      <c r="L26" s="8"/>
      <c r="N26">
        <v>3</v>
      </c>
      <c r="O26" t="s">
        <v>558</v>
      </c>
      <c r="P26" t="s">
        <v>550</v>
      </c>
      <c r="Q26">
        <v>3</v>
      </c>
    </row>
    <row r="27" spans="1:17">
      <c r="A27" t="s">
        <v>530</v>
      </c>
      <c r="B27" s="34" t="s">
        <v>33</v>
      </c>
      <c r="C27" s="3"/>
      <c r="D27" s="358">
        <v>0.57999999999999996</v>
      </c>
      <c r="E27" s="35" t="s">
        <v>31</v>
      </c>
      <c r="F27" s="361">
        <v>48</v>
      </c>
      <c r="G27" s="36" t="s">
        <v>32</v>
      </c>
      <c r="H27" s="31"/>
      <c r="I27" s="23">
        <v>27.839999999999996</v>
      </c>
      <c r="J27" s="23">
        <v>27.839999999999996</v>
      </c>
      <c r="K27" s="24">
        <v>13919.999999999998</v>
      </c>
      <c r="L27" s="8"/>
      <c r="N27">
        <v>3</v>
      </c>
      <c r="O27" t="s">
        <v>558</v>
      </c>
      <c r="P27" t="s">
        <v>550</v>
      </c>
      <c r="Q27">
        <v>3</v>
      </c>
    </row>
    <row r="28" spans="1:17">
      <c r="A28" t="s">
        <v>530</v>
      </c>
      <c r="B28" s="34" t="s">
        <v>34</v>
      </c>
      <c r="C28" s="3"/>
      <c r="D28" s="358">
        <v>0.36</v>
      </c>
      <c r="E28" s="35" t="s">
        <v>31</v>
      </c>
      <c r="F28" s="361">
        <v>90</v>
      </c>
      <c r="G28" s="36" t="s">
        <v>32</v>
      </c>
      <c r="H28" s="31"/>
      <c r="I28" s="23">
        <v>32.4</v>
      </c>
      <c r="J28" s="23">
        <v>32.4</v>
      </c>
      <c r="K28" s="24">
        <v>16200</v>
      </c>
      <c r="L28" s="8"/>
      <c r="N28">
        <v>3</v>
      </c>
      <c r="O28" t="s">
        <v>558</v>
      </c>
      <c r="P28" t="s">
        <v>550</v>
      </c>
      <c r="Q28">
        <v>3</v>
      </c>
    </row>
    <row r="29" spans="1:17">
      <c r="A29" t="s">
        <v>530</v>
      </c>
      <c r="B29" s="34" t="s">
        <v>35</v>
      </c>
      <c r="C29" s="3"/>
      <c r="D29" s="3"/>
      <c r="E29" s="35"/>
      <c r="F29" s="3"/>
      <c r="G29" s="36"/>
      <c r="H29" s="31"/>
      <c r="I29" s="354">
        <v>6.41</v>
      </c>
      <c r="J29" s="23">
        <v>6.41</v>
      </c>
      <c r="K29" s="24">
        <v>3205</v>
      </c>
      <c r="L29" s="8"/>
      <c r="N29">
        <v>3</v>
      </c>
      <c r="O29" t="s">
        <v>558</v>
      </c>
      <c r="P29" t="s">
        <v>550</v>
      </c>
      <c r="Q29">
        <v>3</v>
      </c>
    </row>
    <row r="30" spans="1:17">
      <c r="A30" t="s">
        <v>530</v>
      </c>
      <c r="B30" s="34" t="s">
        <v>36</v>
      </c>
      <c r="C30" s="3"/>
      <c r="D30" s="3"/>
      <c r="E30" s="35"/>
      <c r="F30" s="3"/>
      <c r="G30" s="36"/>
      <c r="H30" s="31"/>
      <c r="I30" s="354">
        <v>65</v>
      </c>
      <c r="J30" s="23">
        <v>65</v>
      </c>
      <c r="K30" s="24">
        <v>32500</v>
      </c>
      <c r="L30" s="8"/>
      <c r="N30">
        <v>3</v>
      </c>
      <c r="O30" t="s">
        <v>558</v>
      </c>
      <c r="P30" t="s">
        <v>550</v>
      </c>
      <c r="Q30">
        <v>3</v>
      </c>
    </row>
    <row r="31" spans="1:17">
      <c r="A31" t="s">
        <v>530</v>
      </c>
      <c r="B31" s="34" t="s">
        <v>38</v>
      </c>
      <c r="C31" s="3"/>
      <c r="D31" s="3"/>
      <c r="E31" s="35"/>
      <c r="F31" s="3"/>
      <c r="G31" s="36"/>
      <c r="H31" s="31"/>
      <c r="I31" s="354">
        <v>10.4</v>
      </c>
      <c r="J31" s="23">
        <v>10.4</v>
      </c>
      <c r="K31" s="24">
        <v>5200</v>
      </c>
      <c r="L31" s="8"/>
      <c r="N31">
        <v>3</v>
      </c>
      <c r="O31" t="s">
        <v>558</v>
      </c>
      <c r="P31" t="s">
        <v>550</v>
      </c>
      <c r="Q31">
        <v>3</v>
      </c>
    </row>
    <row r="32" spans="1:17">
      <c r="A32" t="s">
        <v>530</v>
      </c>
      <c r="B32" s="34" t="s">
        <v>39</v>
      </c>
      <c r="C32" s="3"/>
      <c r="D32" s="3"/>
      <c r="E32" s="35"/>
      <c r="F32" s="3"/>
      <c r="G32" s="36"/>
      <c r="H32" s="31"/>
      <c r="I32" s="354">
        <v>12.9</v>
      </c>
      <c r="J32" s="23">
        <v>12.9</v>
      </c>
      <c r="K32" s="24">
        <v>6450</v>
      </c>
      <c r="L32" s="8"/>
      <c r="N32">
        <v>3</v>
      </c>
      <c r="O32" t="s">
        <v>558</v>
      </c>
      <c r="P32" t="s">
        <v>550</v>
      </c>
      <c r="Q32">
        <v>3</v>
      </c>
    </row>
    <row r="33" spans="1:17">
      <c r="A33" t="s">
        <v>530</v>
      </c>
      <c r="B33" s="37" t="s">
        <v>40</v>
      </c>
      <c r="C33" s="25"/>
      <c r="D33" s="362">
        <v>8</v>
      </c>
      <c r="E33" s="38" t="s">
        <v>41</v>
      </c>
      <c r="F33" s="363">
        <v>8.1199999999999994E-2</v>
      </c>
      <c r="G33" s="39" t="s">
        <v>42</v>
      </c>
      <c r="H33" s="40"/>
      <c r="I33" s="41">
        <v>13.102973333333331</v>
      </c>
      <c r="J33" s="26">
        <v>13.102973333333331</v>
      </c>
      <c r="K33" s="27">
        <v>6551.4866666666658</v>
      </c>
      <c r="L33" s="8"/>
      <c r="N33">
        <v>3</v>
      </c>
      <c r="O33" t="s">
        <v>558</v>
      </c>
      <c r="P33" t="s">
        <v>550</v>
      </c>
      <c r="Q33">
        <v>3</v>
      </c>
    </row>
    <row r="34" spans="1:17">
      <c r="B34" s="28" t="s">
        <v>57</v>
      </c>
      <c r="C34" s="2"/>
      <c r="D34" s="3"/>
      <c r="E34" s="3"/>
      <c r="F34" s="3"/>
      <c r="G34" s="3"/>
      <c r="H34" s="31"/>
      <c r="I34" s="23">
        <v>230.95297333333332</v>
      </c>
      <c r="J34" s="29">
        <v>230.95297333333332</v>
      </c>
      <c r="K34" s="30">
        <v>115476.48666666666</v>
      </c>
      <c r="L34" s="8"/>
      <c r="N34">
        <v>3</v>
      </c>
      <c r="O34" t="s">
        <v>558</v>
      </c>
      <c r="P34" t="s">
        <v>550</v>
      </c>
      <c r="Q34">
        <v>3</v>
      </c>
    </row>
    <row r="35" spans="1:17">
      <c r="B35" s="8"/>
      <c r="C35" s="3"/>
      <c r="D35" s="3"/>
      <c r="E35" s="3"/>
      <c r="F35" s="3"/>
      <c r="G35" s="3"/>
      <c r="H35" s="3"/>
      <c r="I35" s="3"/>
      <c r="J35" s="3"/>
      <c r="K35" s="24" t="s">
        <v>43</v>
      </c>
      <c r="L35" s="8"/>
      <c r="N35">
        <v>3</v>
      </c>
      <c r="O35" t="s">
        <v>558</v>
      </c>
      <c r="P35" t="s">
        <v>550</v>
      </c>
      <c r="Q35">
        <v>3</v>
      </c>
    </row>
    <row r="36" spans="1:17">
      <c r="B36" s="9" t="s">
        <v>44</v>
      </c>
      <c r="C36" s="33"/>
      <c r="D36" s="11"/>
      <c r="E36" s="11"/>
      <c r="F36" s="11"/>
      <c r="G36" s="10"/>
      <c r="H36" s="21"/>
      <c r="I36" s="21"/>
      <c r="J36" s="22"/>
      <c r="K36" s="22"/>
      <c r="L36" s="8"/>
      <c r="N36">
        <v>3</v>
      </c>
      <c r="O36" t="s">
        <v>558</v>
      </c>
      <c r="P36" t="s">
        <v>550</v>
      </c>
      <c r="Q36">
        <v>3</v>
      </c>
    </row>
    <row r="37" spans="1:17">
      <c r="A37" t="s">
        <v>44</v>
      </c>
      <c r="B37" s="364" t="s">
        <v>45</v>
      </c>
      <c r="C37" s="3"/>
      <c r="D37" s="3"/>
      <c r="E37" s="3"/>
      <c r="F37" s="3"/>
      <c r="G37" s="3"/>
      <c r="H37" s="353">
        <v>14.7</v>
      </c>
      <c r="I37" s="353">
        <v>5.3</v>
      </c>
      <c r="J37" s="23">
        <v>20</v>
      </c>
      <c r="K37" s="24">
        <v>10000</v>
      </c>
      <c r="L37" s="8"/>
      <c r="N37">
        <v>3</v>
      </c>
      <c r="O37" t="s">
        <v>558</v>
      </c>
      <c r="P37" t="s">
        <v>550</v>
      </c>
      <c r="Q37">
        <v>3</v>
      </c>
    </row>
    <row r="38" spans="1:17">
      <c r="A38" t="s">
        <v>44</v>
      </c>
      <c r="B38" s="365" t="s">
        <v>46</v>
      </c>
      <c r="C38" s="3"/>
      <c r="D38" s="3"/>
      <c r="E38" s="3"/>
      <c r="F38" s="3"/>
      <c r="G38" s="3"/>
      <c r="H38" s="354">
        <v>11.1</v>
      </c>
      <c r="I38" s="354">
        <v>3.8</v>
      </c>
      <c r="J38" s="23">
        <v>14.899999999999999</v>
      </c>
      <c r="K38" s="24">
        <v>7449.9999999999991</v>
      </c>
      <c r="L38" s="8"/>
      <c r="N38">
        <v>3</v>
      </c>
      <c r="O38" t="s">
        <v>558</v>
      </c>
      <c r="P38" t="s">
        <v>550</v>
      </c>
      <c r="Q38">
        <v>3</v>
      </c>
    </row>
    <row r="39" spans="1:17">
      <c r="A39" t="s">
        <v>44</v>
      </c>
      <c r="B39" s="43" t="s">
        <v>47</v>
      </c>
      <c r="C39" s="3"/>
      <c r="D39" s="358">
        <v>7.6999999999999999E-2</v>
      </c>
      <c r="E39" s="36" t="s">
        <v>48</v>
      </c>
      <c r="F39" s="358">
        <v>4.8000000000000001E-2</v>
      </c>
      <c r="G39" s="36" t="s">
        <v>49</v>
      </c>
      <c r="H39" s="23">
        <v>4.62</v>
      </c>
      <c r="I39" s="23">
        <v>2.88</v>
      </c>
      <c r="J39" s="23">
        <v>7.5</v>
      </c>
      <c r="K39" s="24">
        <v>3750</v>
      </c>
      <c r="L39" s="8"/>
      <c r="N39">
        <v>3</v>
      </c>
      <c r="O39" t="s">
        <v>558</v>
      </c>
      <c r="P39" t="s">
        <v>550</v>
      </c>
      <c r="Q39">
        <v>3</v>
      </c>
    </row>
    <row r="40" spans="1:17">
      <c r="A40" t="s">
        <v>44</v>
      </c>
      <c r="B40" s="43" t="s">
        <v>51</v>
      </c>
      <c r="C40" s="3"/>
      <c r="D40" s="358">
        <v>3.1600000000000003E-2</v>
      </c>
      <c r="E40" s="36" t="s">
        <v>48</v>
      </c>
      <c r="F40" s="358">
        <v>2.53E-2</v>
      </c>
      <c r="G40" s="36" t="s">
        <v>49</v>
      </c>
      <c r="H40" s="23">
        <v>1.8960000000000001</v>
      </c>
      <c r="I40" s="23">
        <v>1.518</v>
      </c>
      <c r="J40" s="23">
        <v>3.4140000000000001</v>
      </c>
      <c r="K40" s="24">
        <v>1707</v>
      </c>
      <c r="L40" s="8"/>
      <c r="N40">
        <v>3</v>
      </c>
      <c r="O40" t="s">
        <v>558</v>
      </c>
      <c r="P40" t="s">
        <v>550</v>
      </c>
      <c r="Q40">
        <v>3</v>
      </c>
    </row>
    <row r="41" spans="1:17">
      <c r="A41" t="s">
        <v>44</v>
      </c>
      <c r="B41" s="365" t="s">
        <v>20</v>
      </c>
      <c r="C41" s="25"/>
      <c r="D41" s="25"/>
      <c r="E41" s="25"/>
      <c r="F41" s="25"/>
      <c r="G41" s="25"/>
      <c r="H41" s="354">
        <v>0</v>
      </c>
      <c r="I41" s="354">
        <v>0</v>
      </c>
      <c r="J41" s="26">
        <v>0</v>
      </c>
      <c r="K41" s="27">
        <v>0</v>
      </c>
      <c r="L41" s="8"/>
      <c r="N41">
        <v>3</v>
      </c>
      <c r="O41" t="s">
        <v>558</v>
      </c>
      <c r="P41" t="s">
        <v>550</v>
      </c>
      <c r="Q41">
        <v>3</v>
      </c>
    </row>
    <row r="42" spans="1:17">
      <c r="B42" s="28" t="s">
        <v>22</v>
      </c>
      <c r="C42" s="2"/>
      <c r="D42" s="3"/>
      <c r="E42" s="3"/>
      <c r="F42" s="3"/>
      <c r="G42" s="3"/>
      <c r="H42" s="23">
        <v>32.315999999999995</v>
      </c>
      <c r="I42" s="23">
        <v>13.498000000000001</v>
      </c>
      <c r="J42" s="29">
        <v>45.814</v>
      </c>
      <c r="K42" s="3"/>
      <c r="L42" s="8"/>
      <c r="N42">
        <v>3</v>
      </c>
      <c r="O42" t="s">
        <v>558</v>
      </c>
      <c r="P42" t="s">
        <v>550</v>
      </c>
      <c r="Q42">
        <v>3</v>
      </c>
    </row>
    <row r="43" spans="1:17">
      <c r="B43" s="28" t="s">
        <v>23</v>
      </c>
      <c r="C43" s="2"/>
      <c r="D43" s="3"/>
      <c r="E43" s="3"/>
      <c r="F43" s="3"/>
      <c r="G43" s="3"/>
      <c r="H43" s="24">
        <v>16157.999999999998</v>
      </c>
      <c r="I43" s="24">
        <v>6749.0000000000009</v>
      </c>
      <c r="J43" s="30"/>
      <c r="K43" s="30">
        <v>22907</v>
      </c>
      <c r="L43" s="8"/>
      <c r="N43">
        <v>3</v>
      </c>
      <c r="O43" t="s">
        <v>558</v>
      </c>
      <c r="P43" t="s">
        <v>550</v>
      </c>
      <c r="Q43">
        <v>3</v>
      </c>
    </row>
    <row r="44" spans="1:17">
      <c r="B44" s="8"/>
      <c r="C44" s="3"/>
      <c r="D44" s="3"/>
      <c r="E44" s="3"/>
      <c r="F44" s="3"/>
      <c r="G44" s="3"/>
      <c r="H44" s="3"/>
      <c r="I44" s="3"/>
      <c r="J44" s="3"/>
      <c r="K44" s="24"/>
      <c r="L44" s="8"/>
      <c r="N44">
        <v>3</v>
      </c>
      <c r="O44" t="s">
        <v>558</v>
      </c>
      <c r="P44" t="s">
        <v>550</v>
      </c>
      <c r="Q44">
        <v>3</v>
      </c>
    </row>
    <row r="45" spans="1:17">
      <c r="B45" s="9" t="s">
        <v>52</v>
      </c>
      <c r="C45" s="33"/>
      <c r="D45" s="11" t="s">
        <v>53</v>
      </c>
      <c r="E45" s="11"/>
      <c r="F45" s="11" t="s">
        <v>54</v>
      </c>
      <c r="G45" s="10"/>
      <c r="H45" s="21"/>
      <c r="I45" s="21"/>
      <c r="J45" s="22"/>
      <c r="K45" s="22"/>
      <c r="L45" s="8"/>
      <c r="N45">
        <v>3</v>
      </c>
      <c r="O45" t="s">
        <v>558</v>
      </c>
      <c r="P45" t="s">
        <v>550</v>
      </c>
      <c r="Q45">
        <v>3</v>
      </c>
    </row>
    <row r="46" spans="1:17">
      <c r="A46" t="s">
        <v>531</v>
      </c>
      <c r="B46" s="34" t="s">
        <v>95</v>
      </c>
      <c r="C46" s="2"/>
      <c r="D46" s="358">
        <v>20.149999999999999</v>
      </c>
      <c r="E46" s="3"/>
      <c r="F46" s="362">
        <v>2.2000000000000002</v>
      </c>
      <c r="G46" s="44" t="s">
        <v>53</v>
      </c>
      <c r="H46" s="45">
        <v>44.33</v>
      </c>
      <c r="I46" s="31"/>
      <c r="J46" s="23">
        <v>44.33</v>
      </c>
      <c r="K46" s="24">
        <v>22165</v>
      </c>
      <c r="L46" s="8"/>
      <c r="N46">
        <v>3</v>
      </c>
      <c r="O46" t="s">
        <v>558</v>
      </c>
      <c r="P46" t="s">
        <v>550</v>
      </c>
      <c r="Q46">
        <v>3</v>
      </c>
    </row>
    <row r="47" spans="1:17">
      <c r="A47" t="s">
        <v>531</v>
      </c>
      <c r="B47" s="37" t="s">
        <v>96</v>
      </c>
      <c r="C47" s="47"/>
      <c r="D47" s="358">
        <v>0</v>
      </c>
      <c r="E47" s="25"/>
      <c r="F47" s="362">
        <v>0</v>
      </c>
      <c r="G47" s="44" t="s">
        <v>53</v>
      </c>
      <c r="H47" s="40"/>
      <c r="I47" s="26">
        <v>0</v>
      </c>
      <c r="J47" s="26">
        <v>0</v>
      </c>
      <c r="K47" s="27">
        <v>0</v>
      </c>
      <c r="L47" s="8"/>
      <c r="N47">
        <v>3</v>
      </c>
      <c r="O47" t="s">
        <v>558</v>
      </c>
      <c r="P47" t="s">
        <v>550</v>
      </c>
      <c r="Q47">
        <v>3</v>
      </c>
    </row>
    <row r="48" spans="1:17">
      <c r="B48" s="28" t="s">
        <v>57</v>
      </c>
      <c r="C48" s="44"/>
      <c r="D48" s="48"/>
      <c r="E48" s="48"/>
      <c r="F48" s="48"/>
      <c r="G48" s="48"/>
      <c r="H48" s="23">
        <v>44.33</v>
      </c>
      <c r="I48" s="23">
        <v>0</v>
      </c>
      <c r="J48" s="29">
        <v>44.33</v>
      </c>
      <c r="K48" s="30">
        <v>22165</v>
      </c>
      <c r="L48" s="8"/>
      <c r="N48">
        <v>3</v>
      </c>
      <c r="O48" t="s">
        <v>558</v>
      </c>
      <c r="P48" t="s">
        <v>550</v>
      </c>
      <c r="Q48">
        <v>3</v>
      </c>
    </row>
    <row r="49" spans="1:17">
      <c r="B49" s="49"/>
      <c r="C49" s="44"/>
      <c r="D49" s="48"/>
      <c r="E49" s="48"/>
      <c r="F49" s="48"/>
      <c r="G49" s="48"/>
      <c r="H49" s="3"/>
      <c r="I49" s="3"/>
      <c r="J49" s="3"/>
      <c r="K49" s="24"/>
      <c r="L49" s="8"/>
      <c r="N49">
        <v>3</v>
      </c>
      <c r="O49" s="372" t="s">
        <v>558</v>
      </c>
      <c r="P49" t="s">
        <v>550</v>
      </c>
      <c r="Q49">
        <v>3</v>
      </c>
    </row>
    <row r="50" spans="1:17">
      <c r="B50" s="9" t="s">
        <v>58</v>
      </c>
      <c r="C50" s="33"/>
      <c r="D50" s="11"/>
      <c r="E50" s="11"/>
      <c r="F50" s="11"/>
      <c r="G50" s="10"/>
      <c r="H50" s="21"/>
      <c r="I50" s="21"/>
      <c r="J50" s="22"/>
      <c r="K50" s="22" t="s">
        <v>43</v>
      </c>
      <c r="L50" s="8"/>
      <c r="N50">
        <v>3</v>
      </c>
      <c r="O50" t="s">
        <v>558</v>
      </c>
      <c r="P50" t="s">
        <v>550</v>
      </c>
      <c r="Q50">
        <v>3</v>
      </c>
    </row>
    <row r="51" spans="1:17">
      <c r="A51" t="s">
        <v>532</v>
      </c>
      <c r="B51" s="34" t="s">
        <v>97</v>
      </c>
      <c r="C51" s="3"/>
      <c r="D51" s="3"/>
      <c r="E51" s="3"/>
      <c r="F51" s="484" t="s">
        <v>447</v>
      </c>
      <c r="G51" s="484"/>
      <c r="H51" s="371">
        <v>143</v>
      </c>
      <c r="I51" s="31"/>
      <c r="J51" s="29">
        <v>143</v>
      </c>
      <c r="K51" s="30">
        <v>71500</v>
      </c>
      <c r="L51" s="8"/>
      <c r="N51">
        <v>3</v>
      </c>
      <c r="O51" t="s">
        <v>558</v>
      </c>
      <c r="P51" t="s">
        <v>550</v>
      </c>
      <c r="Q51">
        <v>3</v>
      </c>
    </row>
    <row r="52" spans="1:17">
      <c r="B52" s="8"/>
      <c r="C52" s="3"/>
      <c r="D52" s="3"/>
      <c r="E52" s="3"/>
      <c r="F52" s="485"/>
      <c r="G52" s="485"/>
      <c r="H52" s="3"/>
      <c r="I52" s="3"/>
      <c r="J52" s="3"/>
      <c r="K52" s="24" t="s">
        <v>43</v>
      </c>
      <c r="L52" s="8"/>
      <c r="N52">
        <v>3</v>
      </c>
      <c r="O52" t="s">
        <v>558</v>
      </c>
      <c r="P52" t="s">
        <v>550</v>
      </c>
      <c r="Q52">
        <v>3</v>
      </c>
    </row>
    <row r="53" spans="1:17">
      <c r="B53" s="32"/>
      <c r="C53" s="17"/>
      <c r="D53" s="17"/>
      <c r="E53" s="17"/>
      <c r="F53" s="17"/>
      <c r="G53" s="17"/>
      <c r="H53" s="18" t="s">
        <v>7</v>
      </c>
      <c r="I53" s="19"/>
      <c r="J53" s="19" t="s">
        <v>8</v>
      </c>
      <c r="K53" s="20" t="s">
        <v>9</v>
      </c>
      <c r="L53" s="8"/>
      <c r="N53">
        <v>3</v>
      </c>
      <c r="O53" t="s">
        <v>558</v>
      </c>
      <c r="P53" t="s">
        <v>550</v>
      </c>
      <c r="Q53">
        <v>3</v>
      </c>
    </row>
    <row r="54" spans="1:17">
      <c r="B54" s="9" t="s">
        <v>60</v>
      </c>
      <c r="C54" s="33"/>
      <c r="D54" s="11"/>
      <c r="E54" s="11"/>
      <c r="F54" s="11"/>
      <c r="G54" s="10"/>
      <c r="H54" s="21" t="s">
        <v>11</v>
      </c>
      <c r="I54" s="21" t="s">
        <v>12</v>
      </c>
      <c r="J54" s="22" t="s">
        <v>13</v>
      </c>
      <c r="K54" s="22" t="s">
        <v>552</v>
      </c>
      <c r="L54" s="8"/>
      <c r="N54">
        <v>3</v>
      </c>
      <c r="O54" t="s">
        <v>558</v>
      </c>
      <c r="P54" t="s">
        <v>550</v>
      </c>
      <c r="Q54">
        <v>3</v>
      </c>
    </row>
    <row r="55" spans="1:17">
      <c r="B55" s="34" t="s">
        <v>98</v>
      </c>
      <c r="C55" s="3"/>
      <c r="D55" s="3"/>
      <c r="E55" s="3"/>
      <c r="F55" s="3"/>
      <c r="G55" s="3"/>
      <c r="H55" s="23">
        <v>257.24599999999998</v>
      </c>
      <c r="I55" s="23">
        <v>268.6509733333333</v>
      </c>
      <c r="J55" s="29">
        <v>525.89697333333334</v>
      </c>
      <c r="K55" s="3"/>
      <c r="L55" s="8"/>
      <c r="N55">
        <v>3</v>
      </c>
      <c r="O55" t="s">
        <v>558</v>
      </c>
      <c r="P55" t="s">
        <v>550</v>
      </c>
      <c r="Q55">
        <v>3</v>
      </c>
    </row>
    <row r="56" spans="1:17" ht="16.5" thickBot="1">
      <c r="B56" s="95" t="s">
        <v>99</v>
      </c>
      <c r="C56" s="50"/>
      <c r="D56" s="50"/>
      <c r="E56" s="50"/>
      <c r="F56" s="50"/>
      <c r="G56" s="50"/>
      <c r="H56" s="51">
        <v>4.2874333333333334</v>
      </c>
      <c r="I56" s="51">
        <v>4.4775162222222216</v>
      </c>
      <c r="J56" s="51">
        <v>8.764949555555555</v>
      </c>
      <c r="K56" s="52"/>
      <c r="L56" s="8"/>
      <c r="N56">
        <v>3</v>
      </c>
      <c r="O56" t="s">
        <v>558</v>
      </c>
      <c r="P56" t="s">
        <v>550</v>
      </c>
      <c r="Q56">
        <v>3</v>
      </c>
    </row>
    <row r="57" spans="1:17" ht="16.5" thickTop="1">
      <c r="B57" s="96" t="s">
        <v>100</v>
      </c>
      <c r="C57" s="54"/>
      <c r="D57" s="54"/>
      <c r="E57" s="54"/>
      <c r="F57" s="54"/>
      <c r="G57" s="54"/>
      <c r="H57" s="55">
        <v>128622.99999999999</v>
      </c>
      <c r="I57" s="55">
        <v>134325.48666666663</v>
      </c>
      <c r="J57" s="55"/>
      <c r="K57" s="55">
        <v>262948.48666666669</v>
      </c>
      <c r="L57" s="8"/>
      <c r="N57">
        <v>3</v>
      </c>
      <c r="O57" t="s">
        <v>558</v>
      </c>
      <c r="P57" t="s">
        <v>550</v>
      </c>
      <c r="Q57">
        <v>3</v>
      </c>
    </row>
    <row r="58" spans="1:17">
      <c r="B58" s="8"/>
      <c r="C58" s="3"/>
      <c r="D58" s="3"/>
      <c r="E58" s="3"/>
      <c r="F58" s="3"/>
      <c r="G58" s="3"/>
      <c r="H58" s="24"/>
      <c r="I58" s="24"/>
      <c r="J58" s="24"/>
      <c r="K58" s="31"/>
      <c r="L58" s="8"/>
      <c r="N58">
        <v>3</v>
      </c>
      <c r="O58" t="s">
        <v>558</v>
      </c>
      <c r="P58" t="s">
        <v>550</v>
      </c>
      <c r="Q58">
        <v>3</v>
      </c>
    </row>
    <row r="59" spans="1:17">
      <c r="B59" s="32"/>
      <c r="C59" s="17"/>
      <c r="D59" s="17"/>
      <c r="E59" s="17"/>
      <c r="F59" s="17"/>
      <c r="G59" s="17"/>
      <c r="H59" s="56"/>
      <c r="I59" s="57" t="s">
        <v>62</v>
      </c>
      <c r="J59" s="58" t="s">
        <v>63</v>
      </c>
      <c r="K59" s="59" t="s">
        <v>64</v>
      </c>
      <c r="L59" s="8"/>
      <c r="N59">
        <v>3</v>
      </c>
      <c r="O59" t="s">
        <v>558</v>
      </c>
      <c r="P59" t="s">
        <v>550</v>
      </c>
      <c r="Q59">
        <v>3</v>
      </c>
    </row>
    <row r="60" spans="1:17">
      <c r="B60" s="9" t="s">
        <v>65</v>
      </c>
      <c r="C60" s="10"/>
      <c r="D60" s="10"/>
      <c r="E60" s="10"/>
      <c r="F60" s="10"/>
      <c r="G60" s="10"/>
      <c r="H60" s="60"/>
      <c r="I60" s="61" t="s">
        <v>66</v>
      </c>
      <c r="J60" s="61" t="s">
        <v>67</v>
      </c>
      <c r="K60" s="62" t="s">
        <v>68</v>
      </c>
      <c r="L60" s="8"/>
      <c r="N60">
        <v>3</v>
      </c>
      <c r="O60" t="s">
        <v>558</v>
      </c>
      <c r="P60" t="s">
        <v>550</v>
      </c>
      <c r="Q60">
        <v>3</v>
      </c>
    </row>
    <row r="61" spans="1:17">
      <c r="B61" s="34" t="s">
        <v>101</v>
      </c>
      <c r="C61" s="63"/>
      <c r="D61" s="455">
        <v>0</v>
      </c>
      <c r="E61" s="3"/>
      <c r="F61" s="3"/>
      <c r="G61" s="3"/>
      <c r="H61" s="24"/>
      <c r="I61" s="31"/>
      <c r="J61" s="23">
        <v>0</v>
      </c>
      <c r="K61" s="64">
        <v>0</v>
      </c>
      <c r="L61" s="8"/>
      <c r="N61">
        <v>3</v>
      </c>
      <c r="O61" t="s">
        <v>558</v>
      </c>
      <c r="P61" t="s">
        <v>550</v>
      </c>
      <c r="Q61">
        <v>3</v>
      </c>
    </row>
    <row r="62" spans="1:17">
      <c r="B62" s="34" t="s">
        <v>102</v>
      </c>
      <c r="C62" s="63"/>
      <c r="D62" s="3"/>
      <c r="E62" s="3"/>
      <c r="F62" s="3"/>
      <c r="G62" s="3"/>
      <c r="H62" s="24"/>
      <c r="I62" s="31"/>
      <c r="J62" s="354">
        <v>0</v>
      </c>
      <c r="K62" s="64">
        <v>0</v>
      </c>
      <c r="L62" s="8"/>
      <c r="N62">
        <v>3</v>
      </c>
      <c r="O62" t="s">
        <v>558</v>
      </c>
      <c r="P62" t="s">
        <v>550</v>
      </c>
      <c r="Q62">
        <v>3</v>
      </c>
    </row>
    <row r="63" spans="1:17">
      <c r="B63" s="97" t="s">
        <v>103</v>
      </c>
      <c r="C63" s="66"/>
      <c r="D63" s="366">
        <v>0</v>
      </c>
      <c r="E63" s="3"/>
      <c r="F63" s="3"/>
      <c r="G63" s="3"/>
      <c r="H63" s="67"/>
      <c r="I63" s="68"/>
      <c r="J63" s="69">
        <v>0</v>
      </c>
      <c r="K63" s="70">
        <v>0</v>
      </c>
      <c r="L63" s="94"/>
      <c r="N63">
        <v>3</v>
      </c>
      <c r="O63" t="s">
        <v>558</v>
      </c>
      <c r="P63" t="s">
        <v>550</v>
      </c>
      <c r="Q63">
        <v>3</v>
      </c>
    </row>
    <row r="64" spans="1:17" ht="16.5" thickBot="1">
      <c r="B64" s="98" t="s">
        <v>104</v>
      </c>
      <c r="C64" s="72"/>
      <c r="D64" s="50"/>
      <c r="E64" s="50"/>
      <c r="F64" s="50"/>
      <c r="G64" s="50"/>
      <c r="H64" s="73"/>
      <c r="I64" s="52"/>
      <c r="J64" s="29">
        <v>0</v>
      </c>
      <c r="K64" s="30">
        <v>0</v>
      </c>
      <c r="L64" s="8"/>
      <c r="N64">
        <v>3</v>
      </c>
      <c r="O64" t="s">
        <v>558</v>
      </c>
      <c r="P64" t="s">
        <v>550</v>
      </c>
      <c r="Q64">
        <v>3</v>
      </c>
    </row>
    <row r="65" spans="2:17" ht="17.25" thickTop="1" thickBot="1">
      <c r="B65" s="53" t="s">
        <v>73</v>
      </c>
      <c r="C65" s="76"/>
      <c r="D65" s="77"/>
      <c r="E65" s="77"/>
      <c r="F65" s="77"/>
      <c r="G65" s="77"/>
      <c r="H65" s="78"/>
      <c r="I65" s="79">
        <v>-268.6509733333333</v>
      </c>
      <c r="J65" s="384">
        <v>-525.89697333333334</v>
      </c>
      <c r="K65" s="385">
        <v>-262948.48666666669</v>
      </c>
      <c r="L65" s="8"/>
      <c r="N65">
        <v>3</v>
      </c>
      <c r="O65" t="s">
        <v>558</v>
      </c>
      <c r="P65" t="s">
        <v>550</v>
      </c>
      <c r="Q65">
        <v>3</v>
      </c>
    </row>
    <row r="66" spans="2:17">
      <c r="B66" s="28" t="s">
        <v>74</v>
      </c>
      <c r="C66" s="2"/>
      <c r="D66" s="3"/>
      <c r="E66" s="3"/>
      <c r="F66" s="3"/>
      <c r="G66" s="3"/>
      <c r="H66" s="3"/>
      <c r="I66" s="3"/>
      <c r="J66" s="3"/>
      <c r="K66" s="3"/>
      <c r="L66" s="8"/>
      <c r="N66">
        <v>3</v>
      </c>
      <c r="O66" t="s">
        <v>558</v>
      </c>
      <c r="P66" t="s">
        <v>550</v>
      </c>
      <c r="Q66">
        <v>3</v>
      </c>
    </row>
    <row r="67" spans="2:17">
      <c r="B67" s="81" t="s">
        <v>75</v>
      </c>
      <c r="C67" s="2"/>
      <c r="D67" s="3"/>
      <c r="E67" s="3"/>
      <c r="F67" s="3"/>
      <c r="G67" s="3"/>
      <c r="H67" s="3"/>
      <c r="I67" s="3"/>
      <c r="J67" s="3"/>
      <c r="K67" s="3"/>
      <c r="L67" s="8"/>
      <c r="N67">
        <v>3</v>
      </c>
      <c r="O67" t="s">
        <v>558</v>
      </c>
      <c r="P67" t="s">
        <v>550</v>
      </c>
      <c r="Q67">
        <v>3</v>
      </c>
    </row>
    <row r="68" spans="2:17">
      <c r="B68" s="83" t="s">
        <v>77</v>
      </c>
      <c r="C68" s="2"/>
      <c r="D68" s="3"/>
      <c r="E68" s="3"/>
      <c r="F68" s="3"/>
      <c r="G68" s="3"/>
      <c r="H68" s="3"/>
      <c r="I68" s="3"/>
      <c r="J68" s="3"/>
      <c r="K68" s="3"/>
      <c r="L68" s="8"/>
      <c r="N68">
        <v>3</v>
      </c>
      <c r="O68" t="s">
        <v>558</v>
      </c>
      <c r="P68" t="s">
        <v>550</v>
      </c>
      <c r="Q68">
        <v>3</v>
      </c>
    </row>
    <row r="69" spans="2:17">
      <c r="B69" s="84" t="s">
        <v>78</v>
      </c>
      <c r="C69" s="2"/>
      <c r="D69" s="3"/>
      <c r="E69" s="3"/>
      <c r="F69" s="3"/>
      <c r="G69" s="3"/>
      <c r="H69" s="3"/>
      <c r="I69" s="3"/>
      <c r="J69" s="3"/>
      <c r="K69" s="3"/>
      <c r="L69" s="8"/>
      <c r="N69">
        <v>3</v>
      </c>
      <c r="O69" t="s">
        <v>558</v>
      </c>
      <c r="P69" t="s">
        <v>550</v>
      </c>
      <c r="Q69">
        <v>3</v>
      </c>
    </row>
    <row r="70" spans="2:17">
      <c r="B70" s="8" t="s">
        <v>79</v>
      </c>
      <c r="C70" s="2"/>
      <c r="D70" s="2"/>
      <c r="E70" s="2"/>
      <c r="F70" s="2"/>
      <c r="G70" s="2"/>
      <c r="H70" s="3"/>
      <c r="I70" s="3"/>
      <c r="J70" s="3"/>
      <c r="K70" s="3"/>
      <c r="L70" s="8"/>
      <c r="N70">
        <v>3</v>
      </c>
      <c r="O70" t="s">
        <v>558</v>
      </c>
      <c r="P70" t="s">
        <v>550</v>
      </c>
      <c r="Q70">
        <v>3</v>
      </c>
    </row>
    <row r="71" spans="2:17">
      <c r="B71" s="83" t="s">
        <v>80</v>
      </c>
      <c r="C71" s="3"/>
      <c r="D71" s="3"/>
      <c r="E71" s="3"/>
      <c r="F71" s="3"/>
      <c r="G71" s="3"/>
      <c r="H71" s="3"/>
      <c r="I71" s="3"/>
      <c r="J71" s="3"/>
      <c r="K71" s="3"/>
      <c r="L71" s="8"/>
      <c r="N71">
        <v>3</v>
      </c>
      <c r="O71" t="s">
        <v>558</v>
      </c>
      <c r="P71" t="s">
        <v>550</v>
      </c>
      <c r="Q71">
        <v>3</v>
      </c>
    </row>
    <row r="72" spans="2:17">
      <c r="B72" s="6" t="s">
        <v>81</v>
      </c>
      <c r="C72" s="3"/>
      <c r="D72" s="3"/>
      <c r="E72" s="3"/>
      <c r="F72" s="3"/>
      <c r="G72" s="3"/>
      <c r="H72" s="3"/>
      <c r="I72" s="3"/>
      <c r="J72" s="3"/>
      <c r="K72" s="3"/>
      <c r="L72" s="8"/>
      <c r="N72">
        <v>3</v>
      </c>
      <c r="O72" t="s">
        <v>558</v>
      </c>
      <c r="P72" t="s">
        <v>550</v>
      </c>
      <c r="Q72">
        <v>3</v>
      </c>
    </row>
    <row r="73" spans="2:17">
      <c r="B73" s="85">
        <v>45707</v>
      </c>
      <c r="C73" s="3"/>
      <c r="D73" s="3"/>
      <c r="E73" s="3"/>
      <c r="F73" s="3"/>
      <c r="G73" s="3"/>
      <c r="H73" s="3"/>
      <c r="I73" s="3"/>
      <c r="J73" s="3"/>
      <c r="K73" s="3"/>
      <c r="L73" s="8"/>
      <c r="N73">
        <v>3</v>
      </c>
      <c r="O73" t="s">
        <v>558</v>
      </c>
      <c r="P73" t="s">
        <v>550</v>
      </c>
      <c r="Q73">
        <v>3</v>
      </c>
    </row>
    <row r="74" spans="2:17">
      <c r="B74" s="99"/>
      <c r="C74" s="3"/>
      <c r="D74" s="3"/>
      <c r="E74" s="3"/>
      <c r="F74" s="3"/>
      <c r="G74" s="3"/>
      <c r="H74" s="3"/>
      <c r="I74" s="3"/>
      <c r="J74" s="3"/>
      <c r="K74" s="3"/>
      <c r="L74" s="8"/>
      <c r="N74">
        <v>3</v>
      </c>
      <c r="O74" t="s">
        <v>558</v>
      </c>
      <c r="P74" t="s">
        <v>550</v>
      </c>
      <c r="Q74">
        <v>3</v>
      </c>
    </row>
    <row r="75" spans="2:17">
      <c r="B75" s="82" t="s">
        <v>105</v>
      </c>
      <c r="C75" s="3"/>
      <c r="D75" s="3"/>
      <c r="E75" s="3"/>
      <c r="F75" s="3"/>
      <c r="G75" s="3"/>
      <c r="H75" s="3"/>
      <c r="I75" s="3"/>
      <c r="J75" s="3"/>
      <c r="K75" s="3"/>
      <c r="L75" s="8"/>
      <c r="N75">
        <v>3</v>
      </c>
      <c r="O75" t="s">
        <v>558</v>
      </c>
      <c r="P75" t="s">
        <v>550</v>
      </c>
      <c r="Q75">
        <v>3</v>
      </c>
    </row>
    <row r="76" spans="2:17">
      <c r="B76" s="8"/>
      <c r="C76" s="3"/>
      <c r="D76" s="3"/>
      <c r="E76" s="3"/>
      <c r="F76" s="3"/>
      <c r="G76" s="3"/>
      <c r="H76" s="3"/>
      <c r="I76" s="3"/>
      <c r="J76" s="3"/>
      <c r="K76" s="3"/>
      <c r="L76" s="8"/>
      <c r="N76">
        <v>3</v>
      </c>
      <c r="O76" t="s">
        <v>558</v>
      </c>
      <c r="P76" t="s">
        <v>550</v>
      </c>
      <c r="Q76">
        <v>3</v>
      </c>
    </row>
    <row r="77" spans="2:17">
      <c r="N77">
        <v>3</v>
      </c>
      <c r="O77" t="s">
        <v>558</v>
      </c>
      <c r="P77" t="s">
        <v>550</v>
      </c>
      <c r="Q77">
        <v>3</v>
      </c>
    </row>
    <row r="78" spans="2:17">
      <c r="N78">
        <v>3</v>
      </c>
      <c r="O78" t="s">
        <v>558</v>
      </c>
      <c r="P78" t="s">
        <v>550</v>
      </c>
      <c r="Q78">
        <v>3</v>
      </c>
    </row>
    <row r="79" spans="2:17">
      <c r="B79" s="344" t="s">
        <v>511</v>
      </c>
      <c r="N79">
        <v>3</v>
      </c>
      <c r="O79" t="s">
        <v>558</v>
      </c>
      <c r="P79" t="s">
        <v>550</v>
      </c>
      <c r="Q79">
        <v>3</v>
      </c>
    </row>
    <row r="80" spans="2:17">
      <c r="B80" s="141" t="s">
        <v>510</v>
      </c>
      <c r="N80">
        <v>3</v>
      </c>
      <c r="O80" t="s">
        <v>558</v>
      </c>
      <c r="P80" t="s">
        <v>550</v>
      </c>
      <c r="Q80">
        <v>3</v>
      </c>
    </row>
    <row r="81" spans="2:17">
      <c r="N81">
        <v>3</v>
      </c>
      <c r="O81" t="s">
        <v>558</v>
      </c>
      <c r="P81" t="s">
        <v>550</v>
      </c>
      <c r="Q81">
        <v>3</v>
      </c>
    </row>
    <row r="82" spans="2:17" ht="20.25">
      <c r="B82" s="232" t="s">
        <v>509</v>
      </c>
      <c r="N82">
        <v>3</v>
      </c>
      <c r="O82" t="s">
        <v>558</v>
      </c>
      <c r="P82" t="s">
        <v>550</v>
      </c>
      <c r="Q82">
        <v>3</v>
      </c>
    </row>
    <row r="83" spans="2:17">
      <c r="B83" s="231" t="s">
        <v>285</v>
      </c>
      <c r="N83">
        <v>3</v>
      </c>
      <c r="O83" t="s">
        <v>558</v>
      </c>
      <c r="P83" t="s">
        <v>550</v>
      </c>
      <c r="Q83">
        <v>3</v>
      </c>
    </row>
  </sheetData>
  <mergeCells count="2">
    <mergeCell ref="F51:G52"/>
    <mergeCell ref="M6:N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T91"/>
  <sheetViews>
    <sheetView workbookViewId="0">
      <selection activeCell="O1" sqref="O1:Q1"/>
    </sheetView>
  </sheetViews>
  <sheetFormatPr defaultColWidth="11" defaultRowHeight="15.75"/>
  <cols>
    <col min="9" max="9" width="11.5" bestFit="1" customWidth="1"/>
    <col min="10" max="10" width="18.125" bestFit="1" customWidth="1"/>
    <col min="11" max="11" width="14.875" customWidth="1"/>
    <col min="19" max="19" width="15.375" customWidth="1"/>
  </cols>
  <sheetData>
    <row r="1" spans="1:20" ht="21" thickBot="1">
      <c r="A1" t="s">
        <v>533</v>
      </c>
      <c r="B1" s="92" t="s">
        <v>593</v>
      </c>
      <c r="C1" s="91" t="s">
        <v>536</v>
      </c>
      <c r="D1" s="91" t="s">
        <v>537</v>
      </c>
      <c r="E1" s="91" t="s">
        <v>538</v>
      </c>
      <c r="F1" s="91" t="s">
        <v>595</v>
      </c>
      <c r="G1" s="91" t="s">
        <v>540</v>
      </c>
      <c r="H1" s="91" t="s">
        <v>541</v>
      </c>
      <c r="I1" s="91" t="s">
        <v>542</v>
      </c>
      <c r="J1" s="91" t="s">
        <v>591</v>
      </c>
      <c r="K1" s="91" t="s">
        <v>592</v>
      </c>
      <c r="L1" s="93" t="s">
        <v>545</v>
      </c>
      <c r="M1" t="s">
        <v>546</v>
      </c>
      <c r="N1" t="s">
        <v>590</v>
      </c>
      <c r="O1" t="s">
        <v>548</v>
      </c>
      <c r="P1" t="s">
        <v>549</v>
      </c>
      <c r="Q1" t="s">
        <v>547</v>
      </c>
      <c r="S1" t="s">
        <v>591</v>
      </c>
      <c r="T1" t="s">
        <v>592</v>
      </c>
    </row>
    <row r="2" spans="1:20" ht="16.5" thickTop="1">
      <c r="B2" s="1" t="s">
        <v>0</v>
      </c>
      <c r="C2" s="2"/>
      <c r="D2" s="3"/>
      <c r="E2" s="3"/>
      <c r="F2" s="3"/>
      <c r="G2" s="3"/>
      <c r="H2" s="3"/>
      <c r="I2" s="3"/>
      <c r="J2" s="3"/>
      <c r="K2" s="3"/>
      <c r="L2" s="8"/>
      <c r="N2">
        <v>4</v>
      </c>
      <c r="O2" t="s">
        <v>558</v>
      </c>
      <c r="P2" t="s">
        <v>550</v>
      </c>
      <c r="Q2">
        <v>4</v>
      </c>
    </row>
    <row r="3" spans="1:20">
      <c r="B3" s="4" t="s">
        <v>559</v>
      </c>
      <c r="C3" s="5"/>
      <c r="D3" s="5"/>
      <c r="E3" s="5"/>
      <c r="F3" s="5"/>
      <c r="G3" s="5"/>
      <c r="H3" s="5"/>
      <c r="I3" s="5"/>
      <c r="J3" s="5"/>
      <c r="K3" s="5"/>
      <c r="L3" s="14"/>
      <c r="N3">
        <v>4</v>
      </c>
      <c r="O3" t="s">
        <v>558</v>
      </c>
      <c r="P3" t="s">
        <v>550</v>
      </c>
      <c r="Q3">
        <v>4</v>
      </c>
    </row>
    <row r="4" spans="1:20">
      <c r="B4" s="6"/>
      <c r="C4" s="5"/>
      <c r="D4" s="5"/>
      <c r="E4" s="5"/>
      <c r="F4" s="5"/>
      <c r="G4" s="5"/>
      <c r="H4" s="5"/>
      <c r="I4" s="5"/>
      <c r="J4" s="5"/>
      <c r="K4" s="5"/>
      <c r="L4" s="14"/>
      <c r="N4">
        <v>4</v>
      </c>
      <c r="O4" t="s">
        <v>558</v>
      </c>
      <c r="P4" t="s">
        <v>550</v>
      </c>
      <c r="Q4">
        <v>4</v>
      </c>
    </row>
    <row r="5" spans="1:20">
      <c r="B5" s="346" t="s">
        <v>1</v>
      </c>
      <c r="C5" s="347"/>
      <c r="D5" s="348"/>
      <c r="E5" s="7"/>
      <c r="F5" s="7"/>
      <c r="G5" s="7"/>
      <c r="H5" s="3"/>
      <c r="I5" s="3"/>
      <c r="J5" s="3"/>
      <c r="K5" s="3"/>
      <c r="L5" s="8"/>
      <c r="N5">
        <v>4</v>
      </c>
      <c r="O5" t="s">
        <v>558</v>
      </c>
      <c r="P5" t="s">
        <v>550</v>
      </c>
      <c r="Q5">
        <v>4</v>
      </c>
    </row>
    <row r="6" spans="1:20">
      <c r="B6" s="8"/>
      <c r="C6" s="3"/>
      <c r="D6" s="3"/>
      <c r="E6" s="7"/>
      <c r="F6" s="7"/>
      <c r="G6" s="7"/>
      <c r="H6" s="3"/>
      <c r="I6" s="3"/>
      <c r="J6" s="3"/>
      <c r="K6" s="3"/>
      <c r="L6" s="8"/>
      <c r="M6" s="486" t="s">
        <v>524</v>
      </c>
      <c r="N6" s="486"/>
      <c r="O6" t="s">
        <v>558</v>
      </c>
      <c r="P6" t="s">
        <v>550</v>
      </c>
      <c r="Q6">
        <v>4</v>
      </c>
    </row>
    <row r="7" spans="1:20">
      <c r="B7" s="9" t="s">
        <v>2</v>
      </c>
      <c r="C7" s="10"/>
      <c r="D7" s="10"/>
      <c r="E7" s="11" t="s">
        <v>3</v>
      </c>
      <c r="F7" s="12"/>
      <c r="G7" s="11" t="s">
        <v>4</v>
      </c>
      <c r="H7" s="10"/>
      <c r="I7" s="10"/>
      <c r="J7" s="10"/>
      <c r="K7" s="10"/>
      <c r="L7" s="8"/>
      <c r="M7" s="487"/>
      <c r="N7" s="487"/>
      <c r="O7" t="s">
        <v>558</v>
      </c>
      <c r="P7" t="s">
        <v>550</v>
      </c>
      <c r="Q7">
        <v>4</v>
      </c>
    </row>
    <row r="8" spans="1:20">
      <c r="B8" s="355" t="s">
        <v>5</v>
      </c>
      <c r="C8" s="356"/>
      <c r="D8" s="349"/>
      <c r="E8" s="89">
        <v>60</v>
      </c>
      <c r="F8" s="13" t="s">
        <v>6</v>
      </c>
      <c r="G8" s="90">
        <v>500</v>
      </c>
      <c r="H8" s="3"/>
      <c r="I8" s="3"/>
      <c r="J8" s="3"/>
      <c r="K8" s="3"/>
      <c r="L8" s="8"/>
      <c r="N8">
        <v>4</v>
      </c>
      <c r="O8" t="s">
        <v>558</v>
      </c>
      <c r="P8" t="s">
        <v>550</v>
      </c>
      <c r="Q8">
        <v>4</v>
      </c>
    </row>
    <row r="9" spans="1:20">
      <c r="B9" s="14"/>
      <c r="C9" s="7"/>
      <c r="D9" s="7"/>
      <c r="E9" s="7"/>
      <c r="F9" s="7"/>
      <c r="G9" s="7"/>
      <c r="H9" s="7"/>
      <c r="I9" s="7"/>
      <c r="J9" s="7"/>
      <c r="K9" s="7"/>
      <c r="L9" s="8"/>
      <c r="N9">
        <v>4</v>
      </c>
      <c r="O9" t="s">
        <v>558</v>
      </c>
      <c r="P9" t="s">
        <v>550</v>
      </c>
      <c r="Q9">
        <v>4</v>
      </c>
    </row>
    <row r="10" spans="1:20">
      <c r="B10" s="15"/>
      <c r="C10" s="16"/>
      <c r="D10" s="17"/>
      <c r="E10" s="17"/>
      <c r="F10" s="17"/>
      <c r="G10" s="17"/>
      <c r="H10" s="18" t="s">
        <v>7</v>
      </c>
      <c r="I10" s="19"/>
      <c r="J10" s="19" t="s">
        <v>8</v>
      </c>
      <c r="K10" s="20" t="s">
        <v>9</v>
      </c>
      <c r="L10" s="8"/>
      <c r="N10">
        <v>4</v>
      </c>
      <c r="O10" t="s">
        <v>558</v>
      </c>
      <c r="P10" t="s">
        <v>550</v>
      </c>
      <c r="Q10">
        <v>4</v>
      </c>
    </row>
    <row r="11" spans="1:20">
      <c r="B11" s="9" t="s">
        <v>10</v>
      </c>
      <c r="C11" s="10"/>
      <c r="D11" s="10"/>
      <c r="E11" s="10"/>
      <c r="F11" s="10"/>
      <c r="G11" s="10"/>
      <c r="H11" s="21" t="s">
        <v>11</v>
      </c>
      <c r="I11" s="21" t="s">
        <v>12</v>
      </c>
      <c r="J11" s="22" t="s">
        <v>13</v>
      </c>
      <c r="K11" s="22" t="s">
        <v>552</v>
      </c>
      <c r="L11" s="8"/>
      <c r="N11">
        <v>4</v>
      </c>
      <c r="O11" t="s">
        <v>558</v>
      </c>
      <c r="P11" t="s">
        <v>550</v>
      </c>
      <c r="Q11">
        <v>4</v>
      </c>
    </row>
    <row r="12" spans="1:20">
      <c r="A12" t="s">
        <v>529</v>
      </c>
      <c r="B12" s="350" t="s">
        <v>15</v>
      </c>
      <c r="C12" s="3"/>
      <c r="D12" s="3"/>
      <c r="E12" s="3"/>
      <c r="F12" s="3"/>
      <c r="G12" s="3"/>
      <c r="H12" s="354">
        <v>8.1</v>
      </c>
      <c r="I12" s="354">
        <v>4.5</v>
      </c>
      <c r="J12" s="23">
        <v>12.6</v>
      </c>
      <c r="K12" s="24">
        <v>6300</v>
      </c>
      <c r="L12" s="8"/>
      <c r="N12">
        <v>4</v>
      </c>
      <c r="O12" t="s">
        <v>558</v>
      </c>
      <c r="P12" t="s">
        <v>550</v>
      </c>
      <c r="Q12">
        <v>4</v>
      </c>
    </row>
    <row r="13" spans="1:20">
      <c r="A13" t="s">
        <v>529</v>
      </c>
      <c r="B13" s="350" t="s">
        <v>92</v>
      </c>
      <c r="C13" s="3"/>
      <c r="D13" s="3"/>
      <c r="E13" s="3"/>
      <c r="F13" s="3"/>
      <c r="G13" s="3"/>
      <c r="H13" s="354">
        <v>8</v>
      </c>
      <c r="I13" s="354">
        <v>5.2</v>
      </c>
      <c r="J13" s="23">
        <v>13.2</v>
      </c>
      <c r="K13" s="24">
        <v>6600</v>
      </c>
      <c r="L13" s="8"/>
      <c r="N13">
        <v>4</v>
      </c>
      <c r="O13" t="s">
        <v>558</v>
      </c>
      <c r="P13" t="s">
        <v>550</v>
      </c>
      <c r="Q13">
        <v>4</v>
      </c>
    </row>
    <row r="14" spans="1:20">
      <c r="A14" t="s">
        <v>529</v>
      </c>
      <c r="B14" s="350" t="s">
        <v>19</v>
      </c>
      <c r="C14" s="3"/>
      <c r="D14" s="3"/>
      <c r="E14" s="3"/>
      <c r="F14" s="3"/>
      <c r="G14" s="3"/>
      <c r="H14" s="354">
        <v>4</v>
      </c>
      <c r="I14" s="354">
        <v>2.5</v>
      </c>
      <c r="J14" s="23">
        <v>6.5</v>
      </c>
      <c r="K14" s="24">
        <v>3250</v>
      </c>
      <c r="L14" s="8"/>
      <c r="N14">
        <v>4</v>
      </c>
      <c r="O14" t="s">
        <v>558</v>
      </c>
      <c r="P14" t="s">
        <v>550</v>
      </c>
      <c r="Q14">
        <v>4</v>
      </c>
    </row>
    <row r="15" spans="1:20">
      <c r="A15" t="s">
        <v>529</v>
      </c>
      <c r="B15" s="350" t="s">
        <v>19</v>
      </c>
      <c r="C15" s="3"/>
      <c r="D15" s="3"/>
      <c r="E15" s="3"/>
      <c r="F15" s="3"/>
      <c r="G15" s="3"/>
      <c r="H15" s="354">
        <v>4</v>
      </c>
      <c r="I15" s="354">
        <v>2.5</v>
      </c>
      <c r="J15" s="23">
        <v>6.5</v>
      </c>
      <c r="K15" s="24">
        <v>3250</v>
      </c>
      <c r="L15" s="8"/>
      <c r="N15">
        <v>4</v>
      </c>
      <c r="O15" t="s">
        <v>558</v>
      </c>
      <c r="P15" t="s">
        <v>550</v>
      </c>
      <c r="Q15">
        <v>4</v>
      </c>
    </row>
    <row r="16" spans="1:20">
      <c r="A16" t="s">
        <v>529</v>
      </c>
      <c r="B16" s="350" t="s">
        <v>20</v>
      </c>
      <c r="C16" s="3"/>
      <c r="D16" s="3"/>
      <c r="E16" s="3"/>
      <c r="F16" s="3"/>
      <c r="G16" s="3"/>
      <c r="H16" s="354">
        <v>0</v>
      </c>
      <c r="I16" s="354">
        <v>0</v>
      </c>
      <c r="J16" s="23">
        <v>0</v>
      </c>
      <c r="K16" s="24">
        <v>0</v>
      </c>
      <c r="L16" s="8"/>
      <c r="N16">
        <v>4</v>
      </c>
      <c r="O16" t="s">
        <v>558</v>
      </c>
      <c r="P16" t="s">
        <v>550</v>
      </c>
      <c r="Q16">
        <v>4</v>
      </c>
    </row>
    <row r="17" spans="1:17">
      <c r="A17" t="s">
        <v>529</v>
      </c>
      <c r="B17" s="350" t="s">
        <v>21</v>
      </c>
      <c r="C17" s="3"/>
      <c r="D17" s="3"/>
      <c r="E17" s="3"/>
      <c r="F17" s="3"/>
      <c r="G17" s="3"/>
      <c r="H17" s="354">
        <v>0</v>
      </c>
      <c r="I17" s="354">
        <v>0</v>
      </c>
      <c r="J17" s="23">
        <v>0</v>
      </c>
      <c r="K17" s="24">
        <v>0</v>
      </c>
      <c r="L17" s="8"/>
      <c r="N17">
        <v>4</v>
      </c>
      <c r="O17" t="s">
        <v>558</v>
      </c>
      <c r="P17" t="s">
        <v>550</v>
      </c>
      <c r="Q17">
        <v>4</v>
      </c>
    </row>
    <row r="18" spans="1:17">
      <c r="A18" t="s">
        <v>529</v>
      </c>
      <c r="B18" s="350" t="s">
        <v>21</v>
      </c>
      <c r="C18" s="25"/>
      <c r="D18" s="25"/>
      <c r="E18" s="25"/>
      <c r="F18" s="25"/>
      <c r="G18" s="25"/>
      <c r="H18" s="354">
        <v>0</v>
      </c>
      <c r="I18" s="354">
        <v>0</v>
      </c>
      <c r="J18" s="26">
        <v>0</v>
      </c>
      <c r="K18" s="27">
        <v>0</v>
      </c>
      <c r="L18" s="8"/>
      <c r="N18">
        <v>4</v>
      </c>
      <c r="O18" t="s">
        <v>558</v>
      </c>
      <c r="P18" t="s">
        <v>550</v>
      </c>
      <c r="Q18">
        <v>4</v>
      </c>
    </row>
    <row r="19" spans="1:17">
      <c r="B19" s="28" t="s">
        <v>22</v>
      </c>
      <c r="C19" s="2"/>
      <c r="D19" s="3"/>
      <c r="E19" s="3"/>
      <c r="F19" s="3"/>
      <c r="G19" s="3"/>
      <c r="H19" s="23">
        <v>24.1</v>
      </c>
      <c r="I19" s="23">
        <v>14.7</v>
      </c>
      <c r="J19" s="29">
        <v>38.799999999999997</v>
      </c>
      <c r="K19" s="30">
        <v>19400</v>
      </c>
      <c r="L19" s="8"/>
      <c r="N19">
        <v>4</v>
      </c>
      <c r="O19" t="s">
        <v>558</v>
      </c>
      <c r="P19" t="s">
        <v>550</v>
      </c>
      <c r="Q19">
        <v>4</v>
      </c>
    </row>
    <row r="20" spans="1:17">
      <c r="B20" s="28" t="s">
        <v>23</v>
      </c>
      <c r="C20" s="2"/>
      <c r="D20" s="3"/>
      <c r="E20" s="3"/>
      <c r="F20" s="3"/>
      <c r="G20" s="3"/>
      <c r="H20" s="24">
        <v>12050</v>
      </c>
      <c r="I20" s="24">
        <v>7350</v>
      </c>
      <c r="J20" s="30">
        <v>19400</v>
      </c>
      <c r="K20" s="31" t="s">
        <v>82</v>
      </c>
      <c r="L20" s="8"/>
      <c r="N20">
        <v>4</v>
      </c>
      <c r="O20" t="s">
        <v>558</v>
      </c>
      <c r="P20" t="s">
        <v>550</v>
      </c>
      <c r="Q20">
        <v>4</v>
      </c>
    </row>
    <row r="21" spans="1:17">
      <c r="B21" s="8"/>
      <c r="C21" s="3"/>
      <c r="D21" s="3"/>
      <c r="E21" s="3"/>
      <c r="F21" s="3"/>
      <c r="G21" s="3"/>
      <c r="H21" s="3"/>
      <c r="I21" s="3"/>
      <c r="J21" s="3"/>
      <c r="K21" s="24"/>
      <c r="L21" s="8"/>
      <c r="N21">
        <v>4</v>
      </c>
      <c r="O21" t="s">
        <v>558</v>
      </c>
      <c r="P21" t="s">
        <v>550</v>
      </c>
      <c r="Q21">
        <v>4</v>
      </c>
    </row>
    <row r="22" spans="1:17">
      <c r="B22" s="32"/>
      <c r="C22" s="17"/>
      <c r="D22" s="17"/>
      <c r="E22" s="17"/>
      <c r="F22" s="17"/>
      <c r="G22" s="17"/>
      <c r="H22" s="18" t="s">
        <v>7</v>
      </c>
      <c r="I22" s="19"/>
      <c r="J22" s="19" t="s">
        <v>8</v>
      </c>
      <c r="K22" s="20" t="s">
        <v>9</v>
      </c>
      <c r="L22" s="8"/>
      <c r="N22">
        <v>4</v>
      </c>
      <c r="O22" t="s">
        <v>558</v>
      </c>
      <c r="P22" t="s">
        <v>550</v>
      </c>
      <c r="Q22">
        <v>4</v>
      </c>
    </row>
    <row r="23" spans="1:17">
      <c r="B23" s="9" t="s">
        <v>24</v>
      </c>
      <c r="C23" s="33"/>
      <c r="D23" s="11" t="s">
        <v>25</v>
      </c>
      <c r="E23" s="11"/>
      <c r="F23" s="11" t="s">
        <v>26</v>
      </c>
      <c r="G23" s="10"/>
      <c r="H23" s="21" t="s">
        <v>11</v>
      </c>
      <c r="I23" s="21" t="s">
        <v>12</v>
      </c>
      <c r="J23" s="22" t="s">
        <v>13</v>
      </c>
      <c r="K23" s="22" t="s">
        <v>552</v>
      </c>
      <c r="L23" s="8"/>
      <c r="N23">
        <v>4</v>
      </c>
      <c r="O23" t="s">
        <v>558</v>
      </c>
      <c r="P23" t="s">
        <v>550</v>
      </c>
      <c r="Q23">
        <v>4</v>
      </c>
    </row>
    <row r="24" spans="1:17">
      <c r="A24" t="s">
        <v>530</v>
      </c>
      <c r="B24" s="34" t="s">
        <v>27</v>
      </c>
      <c r="C24" s="3"/>
      <c r="D24" s="357">
        <v>62.9</v>
      </c>
      <c r="E24" s="35" t="s">
        <v>93</v>
      </c>
      <c r="F24" s="373">
        <v>1.1428571428571428</v>
      </c>
      <c r="G24" s="36" t="s">
        <v>94</v>
      </c>
      <c r="H24" s="31"/>
      <c r="I24" s="23">
        <v>71.885714285714286</v>
      </c>
      <c r="J24" s="23">
        <v>71.885714285714286</v>
      </c>
      <c r="K24" s="24">
        <v>35942.857142857145</v>
      </c>
      <c r="L24" s="8"/>
      <c r="N24">
        <v>4</v>
      </c>
      <c r="O24" t="s">
        <v>558</v>
      </c>
      <c r="P24" t="s">
        <v>550</v>
      </c>
      <c r="Q24">
        <v>4</v>
      </c>
    </row>
    <row r="25" spans="1:17">
      <c r="A25" t="s">
        <v>530</v>
      </c>
      <c r="B25" s="34" t="s">
        <v>33</v>
      </c>
      <c r="C25" s="3"/>
      <c r="D25" s="358">
        <v>0.57999999999999996</v>
      </c>
      <c r="E25" s="35" t="s">
        <v>31</v>
      </c>
      <c r="F25" s="361">
        <v>48</v>
      </c>
      <c r="G25" s="36" t="s">
        <v>32</v>
      </c>
      <c r="H25" s="31"/>
      <c r="I25" s="23">
        <v>27.839999999999996</v>
      </c>
      <c r="J25" s="23">
        <v>27.839999999999996</v>
      </c>
      <c r="K25" s="24">
        <v>13919.999999999998</v>
      </c>
      <c r="L25" s="8"/>
      <c r="N25">
        <v>4</v>
      </c>
      <c r="O25" t="s">
        <v>558</v>
      </c>
      <c r="P25" t="s">
        <v>550</v>
      </c>
      <c r="Q25">
        <v>4</v>
      </c>
    </row>
    <row r="26" spans="1:17">
      <c r="A26" t="s">
        <v>530</v>
      </c>
      <c r="B26" s="34" t="s">
        <v>34</v>
      </c>
      <c r="C26" s="3"/>
      <c r="D26" s="358">
        <v>0.36</v>
      </c>
      <c r="E26" s="35" t="s">
        <v>31</v>
      </c>
      <c r="F26" s="361">
        <v>90</v>
      </c>
      <c r="G26" s="36" t="s">
        <v>32</v>
      </c>
      <c r="H26" s="31"/>
      <c r="I26" s="23">
        <v>32.4</v>
      </c>
      <c r="J26" s="23">
        <v>32.4</v>
      </c>
      <c r="K26" s="24">
        <v>16200</v>
      </c>
      <c r="L26" s="8"/>
      <c r="N26">
        <v>4</v>
      </c>
      <c r="O26" t="s">
        <v>558</v>
      </c>
      <c r="P26" t="s">
        <v>550</v>
      </c>
      <c r="Q26">
        <v>4</v>
      </c>
    </row>
    <row r="27" spans="1:17">
      <c r="A27" t="s">
        <v>530</v>
      </c>
      <c r="B27" s="34" t="s">
        <v>35</v>
      </c>
      <c r="C27" s="3"/>
      <c r="D27" s="3"/>
      <c r="E27" s="35"/>
      <c r="F27" s="3"/>
      <c r="G27" s="36"/>
      <c r="H27" s="31"/>
      <c r="I27" s="354">
        <v>6.41</v>
      </c>
      <c r="J27" s="23">
        <v>6.41</v>
      </c>
      <c r="K27" s="24">
        <v>3205</v>
      </c>
      <c r="L27" s="8"/>
      <c r="N27">
        <v>4</v>
      </c>
      <c r="O27" t="s">
        <v>558</v>
      </c>
      <c r="P27" t="s">
        <v>550</v>
      </c>
      <c r="Q27">
        <v>4</v>
      </c>
    </row>
    <row r="28" spans="1:17">
      <c r="A28" t="s">
        <v>530</v>
      </c>
      <c r="B28" s="34" t="s">
        <v>36</v>
      </c>
      <c r="C28" s="3"/>
      <c r="D28" s="3"/>
      <c r="E28" s="35"/>
      <c r="F28" s="3"/>
      <c r="G28" s="36"/>
      <c r="H28" s="31"/>
      <c r="I28" s="354">
        <v>77</v>
      </c>
      <c r="J28" s="23">
        <v>77</v>
      </c>
      <c r="K28" s="24">
        <v>38500</v>
      </c>
      <c r="L28" s="8"/>
      <c r="N28">
        <v>4</v>
      </c>
      <c r="O28" t="s">
        <v>558</v>
      </c>
      <c r="P28" t="s">
        <v>550</v>
      </c>
      <c r="Q28">
        <v>4</v>
      </c>
    </row>
    <row r="29" spans="1:17">
      <c r="A29" t="s">
        <v>530</v>
      </c>
      <c r="B29" s="34" t="s">
        <v>38</v>
      </c>
      <c r="C29" s="3"/>
      <c r="D29" s="3"/>
      <c r="E29" s="35"/>
      <c r="F29" s="3"/>
      <c r="G29" s="36"/>
      <c r="H29" s="31"/>
      <c r="I29" s="354">
        <v>10.4</v>
      </c>
      <c r="J29" s="23">
        <v>10.4</v>
      </c>
      <c r="K29" s="24">
        <v>5200</v>
      </c>
      <c r="L29" s="8"/>
      <c r="N29">
        <v>4</v>
      </c>
      <c r="O29" t="s">
        <v>558</v>
      </c>
      <c r="P29" t="s">
        <v>550</v>
      </c>
      <c r="Q29">
        <v>4</v>
      </c>
    </row>
    <row r="30" spans="1:17">
      <c r="A30" t="s">
        <v>530</v>
      </c>
      <c r="B30" s="34" t="s">
        <v>39</v>
      </c>
      <c r="C30" s="3"/>
      <c r="D30" s="3"/>
      <c r="E30" s="35"/>
      <c r="F30" s="3"/>
      <c r="G30" s="36"/>
      <c r="H30" s="31"/>
      <c r="I30" s="354">
        <v>12.9</v>
      </c>
      <c r="J30" s="23">
        <v>12.9</v>
      </c>
      <c r="K30" s="24">
        <v>6450</v>
      </c>
      <c r="L30" s="8"/>
      <c r="N30">
        <v>4</v>
      </c>
      <c r="O30" t="s">
        <v>558</v>
      </c>
      <c r="P30" t="s">
        <v>550</v>
      </c>
      <c r="Q30">
        <v>4</v>
      </c>
    </row>
    <row r="31" spans="1:17">
      <c r="A31" t="s">
        <v>530</v>
      </c>
      <c r="B31" s="37" t="s">
        <v>40</v>
      </c>
      <c r="C31" s="25"/>
      <c r="D31" s="362">
        <v>8</v>
      </c>
      <c r="E31" s="38" t="s">
        <v>41</v>
      </c>
      <c r="F31" s="363">
        <v>8.1199999999999994E-2</v>
      </c>
      <c r="G31" s="39" t="s">
        <v>42</v>
      </c>
      <c r="H31" s="40"/>
      <c r="I31" s="41">
        <v>13.724733333333333</v>
      </c>
      <c r="J31" s="26">
        <v>13.724733333333333</v>
      </c>
      <c r="K31" s="27">
        <v>6862.3666666666668</v>
      </c>
      <c r="L31" s="8"/>
      <c r="N31">
        <v>4</v>
      </c>
      <c r="O31" t="s">
        <v>558</v>
      </c>
      <c r="P31" t="s">
        <v>550</v>
      </c>
      <c r="Q31">
        <v>4</v>
      </c>
    </row>
    <row r="32" spans="1:17">
      <c r="B32" s="28" t="s">
        <v>57</v>
      </c>
      <c r="C32" s="2"/>
      <c r="D32" s="3"/>
      <c r="E32" s="3"/>
      <c r="F32" s="3"/>
      <c r="G32" s="3"/>
      <c r="H32" s="31"/>
      <c r="I32" s="23">
        <v>252.56044761904764</v>
      </c>
      <c r="J32" s="29">
        <v>252.56044761904764</v>
      </c>
      <c r="K32" s="30">
        <v>126280.22380952381</v>
      </c>
      <c r="L32" s="8"/>
      <c r="N32">
        <v>4</v>
      </c>
      <c r="O32" t="s">
        <v>558</v>
      </c>
      <c r="P32" t="s">
        <v>550</v>
      </c>
      <c r="Q32">
        <v>4</v>
      </c>
    </row>
    <row r="33" spans="1:17">
      <c r="B33" s="8"/>
      <c r="C33" s="3"/>
      <c r="D33" s="3"/>
      <c r="E33" s="3"/>
      <c r="F33" s="3"/>
      <c r="G33" s="3"/>
      <c r="H33" s="3"/>
      <c r="I33" s="3"/>
      <c r="J33" s="3"/>
      <c r="K33" s="24" t="s">
        <v>43</v>
      </c>
      <c r="L33" s="8"/>
      <c r="N33">
        <v>4</v>
      </c>
      <c r="O33" t="s">
        <v>558</v>
      </c>
      <c r="P33" t="s">
        <v>550</v>
      </c>
      <c r="Q33">
        <v>4</v>
      </c>
    </row>
    <row r="34" spans="1:17">
      <c r="B34" s="9" t="s">
        <v>44</v>
      </c>
      <c r="C34" s="33"/>
      <c r="D34" s="11"/>
      <c r="E34" s="11"/>
      <c r="F34" s="11"/>
      <c r="G34" s="10"/>
      <c r="H34" s="21"/>
      <c r="I34" s="21"/>
      <c r="J34" s="22"/>
      <c r="K34" s="22"/>
      <c r="L34" s="8"/>
      <c r="N34">
        <v>4</v>
      </c>
      <c r="O34" t="s">
        <v>558</v>
      </c>
      <c r="P34" t="s">
        <v>550</v>
      </c>
      <c r="Q34">
        <v>4</v>
      </c>
    </row>
    <row r="35" spans="1:17">
      <c r="A35" t="s">
        <v>44</v>
      </c>
      <c r="B35" s="364" t="s">
        <v>45</v>
      </c>
      <c r="C35" s="3"/>
      <c r="D35" s="3"/>
      <c r="E35" s="3"/>
      <c r="F35" s="3"/>
      <c r="G35" s="3"/>
      <c r="H35" s="353">
        <v>14.7</v>
      </c>
      <c r="I35" s="353">
        <v>5.3</v>
      </c>
      <c r="J35" s="23">
        <v>20</v>
      </c>
      <c r="K35" s="24">
        <v>10000</v>
      </c>
      <c r="L35" s="8"/>
      <c r="N35">
        <v>4</v>
      </c>
      <c r="O35" t="s">
        <v>558</v>
      </c>
      <c r="P35" t="s">
        <v>550</v>
      </c>
      <c r="Q35">
        <v>4</v>
      </c>
    </row>
    <row r="36" spans="1:17">
      <c r="A36" t="s">
        <v>44</v>
      </c>
      <c r="B36" s="365" t="s">
        <v>46</v>
      </c>
      <c r="C36" s="3"/>
      <c r="D36" s="3"/>
      <c r="E36" s="3"/>
      <c r="F36" s="3"/>
      <c r="G36" s="3"/>
      <c r="H36" s="354">
        <v>11.1</v>
      </c>
      <c r="I36" s="354">
        <v>3.8</v>
      </c>
      <c r="J36" s="23">
        <v>14.899999999999999</v>
      </c>
      <c r="K36" s="24">
        <v>7449.9999999999991</v>
      </c>
      <c r="L36" s="8"/>
      <c r="N36">
        <v>4</v>
      </c>
      <c r="O36" t="s">
        <v>558</v>
      </c>
      <c r="P36" t="s">
        <v>550</v>
      </c>
      <c r="Q36">
        <v>4</v>
      </c>
    </row>
    <row r="37" spans="1:17">
      <c r="A37" t="s">
        <v>44</v>
      </c>
      <c r="B37" s="43" t="s">
        <v>47</v>
      </c>
      <c r="C37" s="3"/>
      <c r="D37" s="358">
        <v>7.6999999999999999E-2</v>
      </c>
      <c r="E37" s="36" t="s">
        <v>48</v>
      </c>
      <c r="F37" s="358">
        <v>4.8000000000000001E-2</v>
      </c>
      <c r="G37" s="36" t="s">
        <v>49</v>
      </c>
      <c r="H37" s="23">
        <v>4.62</v>
      </c>
      <c r="I37" s="23">
        <v>2.88</v>
      </c>
      <c r="J37" s="23">
        <v>7.5</v>
      </c>
      <c r="K37" s="24">
        <v>3750</v>
      </c>
      <c r="L37" s="8"/>
      <c r="N37">
        <v>4</v>
      </c>
      <c r="O37" t="s">
        <v>558</v>
      </c>
      <c r="P37" t="s">
        <v>550</v>
      </c>
      <c r="Q37">
        <v>4</v>
      </c>
    </row>
    <row r="38" spans="1:17">
      <c r="A38" t="s">
        <v>44</v>
      </c>
      <c r="B38" s="43" t="s">
        <v>51</v>
      </c>
      <c r="C38" s="3"/>
      <c r="D38" s="358">
        <v>3.1600000000000003E-2</v>
      </c>
      <c r="E38" s="36" t="s">
        <v>48</v>
      </c>
      <c r="F38" s="358">
        <v>2.53E-2</v>
      </c>
      <c r="G38" s="36" t="s">
        <v>49</v>
      </c>
      <c r="H38" s="23">
        <v>1.8960000000000001</v>
      </c>
      <c r="I38" s="23">
        <v>1.518</v>
      </c>
      <c r="J38" s="23">
        <v>3.4140000000000001</v>
      </c>
      <c r="K38" s="24">
        <v>1707</v>
      </c>
      <c r="L38" s="8"/>
      <c r="N38">
        <v>4</v>
      </c>
      <c r="O38" t="s">
        <v>558</v>
      </c>
      <c r="P38" t="s">
        <v>550</v>
      </c>
      <c r="Q38">
        <v>4</v>
      </c>
    </row>
    <row r="39" spans="1:17">
      <c r="A39" t="s">
        <v>44</v>
      </c>
      <c r="B39" s="365" t="s">
        <v>20</v>
      </c>
      <c r="C39" s="25"/>
      <c r="D39" s="25"/>
      <c r="E39" s="25"/>
      <c r="F39" s="25"/>
      <c r="G39" s="25"/>
      <c r="H39" s="354">
        <v>0</v>
      </c>
      <c r="I39" s="354">
        <v>0</v>
      </c>
      <c r="J39" s="26">
        <v>0</v>
      </c>
      <c r="K39" s="27">
        <v>0</v>
      </c>
      <c r="L39" s="8"/>
      <c r="N39">
        <v>4</v>
      </c>
      <c r="O39" t="s">
        <v>558</v>
      </c>
      <c r="P39" t="s">
        <v>550</v>
      </c>
      <c r="Q39">
        <v>4</v>
      </c>
    </row>
    <row r="40" spans="1:17">
      <c r="B40" s="28" t="s">
        <v>22</v>
      </c>
      <c r="C40" s="2"/>
      <c r="D40" s="3"/>
      <c r="E40" s="3"/>
      <c r="F40" s="3"/>
      <c r="G40" s="3"/>
      <c r="H40" s="23">
        <v>32.315999999999995</v>
      </c>
      <c r="I40" s="23">
        <v>13.498000000000001</v>
      </c>
      <c r="J40" s="29">
        <v>45.814</v>
      </c>
      <c r="K40" s="3"/>
      <c r="L40" s="8"/>
      <c r="N40">
        <v>4</v>
      </c>
      <c r="O40" t="s">
        <v>558</v>
      </c>
      <c r="P40" t="s">
        <v>550</v>
      </c>
      <c r="Q40">
        <v>4</v>
      </c>
    </row>
    <row r="41" spans="1:17">
      <c r="B41" s="28" t="s">
        <v>23</v>
      </c>
      <c r="C41" s="2"/>
      <c r="D41" s="3"/>
      <c r="E41" s="3"/>
      <c r="F41" s="3"/>
      <c r="G41" s="3"/>
      <c r="H41" s="24">
        <v>16157.999999999998</v>
      </c>
      <c r="I41" s="24">
        <v>6749.0000000000009</v>
      </c>
      <c r="J41" s="30"/>
      <c r="K41" s="30">
        <v>22907</v>
      </c>
      <c r="L41" s="8"/>
      <c r="N41">
        <v>4</v>
      </c>
      <c r="O41" t="s">
        <v>558</v>
      </c>
      <c r="P41" t="s">
        <v>550</v>
      </c>
      <c r="Q41">
        <v>4</v>
      </c>
    </row>
    <row r="42" spans="1:17">
      <c r="B42" s="8"/>
      <c r="C42" s="3"/>
      <c r="D42" s="3"/>
      <c r="E42" s="3"/>
      <c r="F42" s="3"/>
      <c r="G42" s="3"/>
      <c r="H42" s="3"/>
      <c r="I42" s="3"/>
      <c r="J42" s="3"/>
      <c r="K42" s="24"/>
      <c r="L42" s="8"/>
      <c r="N42">
        <v>4</v>
      </c>
      <c r="O42" t="s">
        <v>558</v>
      </c>
      <c r="P42" t="s">
        <v>550</v>
      </c>
      <c r="Q42">
        <v>4</v>
      </c>
    </row>
    <row r="43" spans="1:17">
      <c r="B43" s="9" t="s">
        <v>52</v>
      </c>
      <c r="C43" s="33"/>
      <c r="D43" s="11" t="s">
        <v>53</v>
      </c>
      <c r="E43" s="11"/>
      <c r="F43" s="11" t="s">
        <v>54</v>
      </c>
      <c r="G43" s="10"/>
      <c r="H43" s="21"/>
      <c r="I43" s="21"/>
      <c r="J43" s="22"/>
      <c r="K43" s="22"/>
      <c r="L43" s="8"/>
      <c r="N43">
        <v>4</v>
      </c>
      <c r="O43" t="s">
        <v>558</v>
      </c>
      <c r="P43" t="s">
        <v>550</v>
      </c>
      <c r="Q43">
        <v>4</v>
      </c>
    </row>
    <row r="44" spans="1:17">
      <c r="A44" t="s">
        <v>531</v>
      </c>
      <c r="B44" s="34" t="s">
        <v>95</v>
      </c>
      <c r="C44" s="2"/>
      <c r="D44" s="358">
        <v>20.149999999999999</v>
      </c>
      <c r="E44" s="3"/>
      <c r="F44" s="362">
        <v>1.7</v>
      </c>
      <c r="G44" s="44" t="s">
        <v>53</v>
      </c>
      <c r="H44" s="45">
        <v>34.254999999999995</v>
      </c>
      <c r="I44" s="31"/>
      <c r="J44" s="23">
        <v>34.254999999999995</v>
      </c>
      <c r="K44" s="24">
        <v>17127.499999999996</v>
      </c>
      <c r="L44" s="8"/>
      <c r="N44">
        <v>4</v>
      </c>
      <c r="O44" t="s">
        <v>558</v>
      </c>
      <c r="P44" t="s">
        <v>550</v>
      </c>
      <c r="Q44">
        <v>4</v>
      </c>
    </row>
    <row r="45" spans="1:17">
      <c r="A45" t="s">
        <v>531</v>
      </c>
      <c r="B45" s="37" t="s">
        <v>96</v>
      </c>
      <c r="C45" s="47"/>
      <c r="D45" s="358">
        <v>0</v>
      </c>
      <c r="E45" s="25"/>
      <c r="F45" s="362">
        <v>0</v>
      </c>
      <c r="G45" s="44" t="s">
        <v>53</v>
      </c>
      <c r="H45" s="40"/>
      <c r="I45" s="26">
        <v>0</v>
      </c>
      <c r="J45" s="26">
        <v>0</v>
      </c>
      <c r="K45" s="27">
        <v>0</v>
      </c>
      <c r="L45" s="8"/>
      <c r="N45">
        <v>4</v>
      </c>
      <c r="O45" t="s">
        <v>558</v>
      </c>
      <c r="P45" t="s">
        <v>550</v>
      </c>
      <c r="Q45">
        <v>4</v>
      </c>
    </row>
    <row r="46" spans="1:17">
      <c r="B46" s="28" t="s">
        <v>57</v>
      </c>
      <c r="C46" s="44"/>
      <c r="D46" s="48"/>
      <c r="E46" s="48"/>
      <c r="F46" s="48"/>
      <c r="G46" s="48"/>
      <c r="H46" s="23">
        <v>34.254999999999995</v>
      </c>
      <c r="I46" s="23">
        <v>0</v>
      </c>
      <c r="J46" s="29">
        <v>34.254999999999995</v>
      </c>
      <c r="K46" s="30">
        <v>17127.499999999996</v>
      </c>
      <c r="L46" s="8"/>
      <c r="N46">
        <v>4</v>
      </c>
      <c r="O46" t="s">
        <v>558</v>
      </c>
      <c r="P46" t="s">
        <v>550</v>
      </c>
      <c r="Q46">
        <v>4</v>
      </c>
    </row>
    <row r="47" spans="1:17">
      <c r="B47" s="49"/>
      <c r="C47" s="44"/>
      <c r="D47" s="48"/>
      <c r="E47" s="48"/>
      <c r="F47" s="48"/>
      <c r="G47" s="48"/>
      <c r="H47" s="3"/>
      <c r="I47" s="3"/>
      <c r="J47" s="3"/>
      <c r="K47" s="24"/>
      <c r="L47" s="8"/>
      <c r="N47">
        <v>4</v>
      </c>
      <c r="O47" t="s">
        <v>558</v>
      </c>
      <c r="P47" t="s">
        <v>550</v>
      </c>
      <c r="Q47">
        <v>4</v>
      </c>
    </row>
    <row r="48" spans="1:17">
      <c r="B48" s="9" t="s">
        <v>58</v>
      </c>
      <c r="C48" s="33"/>
      <c r="D48" s="11"/>
      <c r="E48" s="11"/>
      <c r="F48" s="11"/>
      <c r="G48" s="10"/>
      <c r="H48" s="21"/>
      <c r="I48" s="21"/>
      <c r="J48" s="22"/>
      <c r="K48" s="22" t="s">
        <v>43</v>
      </c>
      <c r="L48" s="8"/>
      <c r="N48">
        <v>4</v>
      </c>
      <c r="O48" t="s">
        <v>558</v>
      </c>
      <c r="P48" s="372" t="s">
        <v>550</v>
      </c>
      <c r="Q48">
        <v>4</v>
      </c>
    </row>
    <row r="49" spans="1:17">
      <c r="A49" t="s">
        <v>532</v>
      </c>
      <c r="B49" s="34" t="s">
        <v>97</v>
      </c>
      <c r="C49" s="3"/>
      <c r="D49" s="3"/>
      <c r="E49" s="3"/>
      <c r="F49" s="484" t="s">
        <v>447</v>
      </c>
      <c r="G49" s="484"/>
      <c r="H49" s="371">
        <v>143</v>
      </c>
      <c r="I49" s="31"/>
      <c r="J49" s="29">
        <v>143</v>
      </c>
      <c r="K49" s="30">
        <v>71500</v>
      </c>
      <c r="L49" s="8"/>
      <c r="N49">
        <v>4</v>
      </c>
      <c r="O49" t="s">
        <v>558</v>
      </c>
      <c r="P49" t="s">
        <v>550</v>
      </c>
      <c r="Q49">
        <v>4</v>
      </c>
    </row>
    <row r="50" spans="1:17">
      <c r="B50" s="8"/>
      <c r="C50" s="3"/>
      <c r="D50" s="3"/>
      <c r="E50" s="3"/>
      <c r="F50" s="485"/>
      <c r="G50" s="485"/>
      <c r="H50" s="3"/>
      <c r="I50" s="3"/>
      <c r="J50" s="3"/>
      <c r="K50" s="24" t="s">
        <v>43</v>
      </c>
      <c r="L50" s="8"/>
      <c r="M50">
        <f>5888 * 143</f>
        <v>841984</v>
      </c>
      <c r="N50">
        <v>4</v>
      </c>
      <c r="O50" t="s">
        <v>558</v>
      </c>
      <c r="P50" t="s">
        <v>550</v>
      </c>
      <c r="Q50">
        <v>4</v>
      </c>
    </row>
    <row r="51" spans="1:17">
      <c r="B51" s="32"/>
      <c r="C51" s="17"/>
      <c r="D51" s="17"/>
      <c r="E51" s="17"/>
      <c r="F51" s="17"/>
      <c r="G51" s="17"/>
      <c r="H51" s="18" t="s">
        <v>7</v>
      </c>
      <c r="I51" s="19"/>
      <c r="J51" s="19" t="s">
        <v>8</v>
      </c>
      <c r="K51" s="20" t="s">
        <v>9</v>
      </c>
      <c r="L51" s="8"/>
      <c r="M51">
        <f>M50/2</f>
        <v>420992</v>
      </c>
      <c r="N51">
        <v>4</v>
      </c>
      <c r="O51" t="s">
        <v>558</v>
      </c>
      <c r="P51" t="s">
        <v>550</v>
      </c>
      <c r="Q51">
        <v>4</v>
      </c>
    </row>
    <row r="52" spans="1:17">
      <c r="B52" s="9" t="s">
        <v>60</v>
      </c>
      <c r="C52" s="33"/>
      <c r="D52" s="11"/>
      <c r="E52" s="11"/>
      <c r="F52" s="11"/>
      <c r="G52" s="10"/>
      <c r="H52" s="21" t="s">
        <v>11</v>
      </c>
      <c r="I52" s="21" t="s">
        <v>12</v>
      </c>
      <c r="J52" s="22" t="s">
        <v>13</v>
      </c>
      <c r="K52" s="22" t="s">
        <v>552</v>
      </c>
      <c r="L52" s="8"/>
      <c r="N52">
        <v>4</v>
      </c>
      <c r="O52" t="s">
        <v>558</v>
      </c>
      <c r="P52" t="s">
        <v>550</v>
      </c>
      <c r="Q52">
        <v>4</v>
      </c>
    </row>
    <row r="53" spans="1:17">
      <c r="B53" s="34" t="s">
        <v>98</v>
      </c>
      <c r="C53" s="3"/>
      <c r="D53" s="3"/>
      <c r="E53" s="3"/>
      <c r="F53" s="3"/>
      <c r="G53" s="3"/>
      <c r="H53" s="23">
        <v>233.67099999999999</v>
      </c>
      <c r="I53" s="23">
        <v>280.75844761904762</v>
      </c>
      <c r="J53" s="29">
        <v>514.42944761904766</v>
      </c>
      <c r="K53" s="3"/>
      <c r="L53" s="8"/>
      <c r="N53">
        <v>4</v>
      </c>
      <c r="O53" t="s">
        <v>558</v>
      </c>
      <c r="P53" t="s">
        <v>550</v>
      </c>
      <c r="Q53">
        <v>4</v>
      </c>
    </row>
    <row r="54" spans="1:17" ht="16.5" thickBot="1">
      <c r="B54" s="95" t="s">
        <v>99</v>
      </c>
      <c r="C54" s="50"/>
      <c r="D54" s="50"/>
      <c r="E54" s="50"/>
      <c r="F54" s="50"/>
      <c r="G54" s="50"/>
      <c r="H54" s="51">
        <v>3.8945166666666666</v>
      </c>
      <c r="I54" s="51">
        <v>4.6793074603174603</v>
      </c>
      <c r="J54" s="51">
        <v>8.5738241269841282</v>
      </c>
      <c r="K54" s="52"/>
      <c r="L54" s="8"/>
      <c r="N54">
        <v>4</v>
      </c>
      <c r="O54" t="s">
        <v>558</v>
      </c>
      <c r="P54" t="s">
        <v>550</v>
      </c>
      <c r="Q54">
        <v>4</v>
      </c>
    </row>
    <row r="55" spans="1:17" ht="16.5" thickTop="1">
      <c r="B55" s="96" t="s">
        <v>100</v>
      </c>
      <c r="C55" s="54"/>
      <c r="D55" s="54"/>
      <c r="E55" s="54"/>
      <c r="F55" s="54"/>
      <c r="G55" s="54"/>
      <c r="H55" s="55">
        <v>116835.5</v>
      </c>
      <c r="I55" s="55">
        <v>140379.2238095238</v>
      </c>
      <c r="J55" s="55"/>
      <c r="K55" s="55">
        <v>257214.7238095238</v>
      </c>
      <c r="L55" s="8"/>
      <c r="N55">
        <v>4</v>
      </c>
      <c r="O55" t="s">
        <v>558</v>
      </c>
      <c r="P55" t="s">
        <v>550</v>
      </c>
      <c r="Q55">
        <v>4</v>
      </c>
    </row>
    <row r="56" spans="1:17">
      <c r="B56" s="8"/>
      <c r="C56" s="3"/>
      <c r="D56" s="3"/>
      <c r="E56" s="3"/>
      <c r="F56" s="3"/>
      <c r="G56" s="3"/>
      <c r="H56" s="24"/>
      <c r="I56" s="24"/>
      <c r="J56" s="24"/>
      <c r="K56" s="31"/>
      <c r="L56" s="8"/>
      <c r="N56">
        <v>4</v>
      </c>
      <c r="O56" t="s">
        <v>558</v>
      </c>
      <c r="P56" t="s">
        <v>550</v>
      </c>
      <c r="Q56">
        <v>4</v>
      </c>
    </row>
    <row r="57" spans="1:17">
      <c r="B57" s="32"/>
      <c r="C57" s="17"/>
      <c r="D57" s="17"/>
      <c r="E57" s="17"/>
      <c r="F57" s="17"/>
      <c r="G57" s="17"/>
      <c r="H57" s="56"/>
      <c r="I57" s="57" t="s">
        <v>62</v>
      </c>
      <c r="J57" s="58" t="s">
        <v>63</v>
      </c>
      <c r="K57" s="59" t="s">
        <v>64</v>
      </c>
      <c r="L57" s="8"/>
      <c r="N57">
        <v>4</v>
      </c>
      <c r="O57" t="s">
        <v>558</v>
      </c>
      <c r="P57" t="s">
        <v>550</v>
      </c>
      <c r="Q57">
        <v>4</v>
      </c>
    </row>
    <row r="58" spans="1:17">
      <c r="B58" s="9" t="s">
        <v>65</v>
      </c>
      <c r="C58" s="10"/>
      <c r="D58" s="10"/>
      <c r="E58" s="10"/>
      <c r="F58" s="10"/>
      <c r="G58" s="10"/>
      <c r="H58" s="60"/>
      <c r="I58" s="61" t="s">
        <v>66</v>
      </c>
      <c r="J58" s="61" t="s">
        <v>67</v>
      </c>
      <c r="K58" s="62" t="s">
        <v>68</v>
      </c>
      <c r="L58" s="8"/>
      <c r="N58">
        <v>4</v>
      </c>
      <c r="O58" t="s">
        <v>558</v>
      </c>
      <c r="P58" t="s">
        <v>550</v>
      </c>
      <c r="Q58">
        <v>4</v>
      </c>
    </row>
    <row r="59" spans="1:17">
      <c r="B59" s="34" t="s">
        <v>101</v>
      </c>
      <c r="C59" s="63"/>
      <c r="D59" s="455">
        <v>0</v>
      </c>
      <c r="E59" s="3"/>
      <c r="F59" s="3"/>
      <c r="G59" s="3"/>
      <c r="H59" s="24"/>
      <c r="I59" s="31"/>
      <c r="J59" s="23">
        <v>0</v>
      </c>
      <c r="K59" s="64">
        <v>0</v>
      </c>
      <c r="L59" s="8"/>
      <c r="N59">
        <v>4</v>
      </c>
      <c r="O59" t="s">
        <v>558</v>
      </c>
      <c r="P59" t="s">
        <v>550</v>
      </c>
      <c r="Q59">
        <v>4</v>
      </c>
    </row>
    <row r="60" spans="1:17">
      <c r="B60" s="34" t="s">
        <v>102</v>
      </c>
      <c r="C60" s="63"/>
      <c r="D60" s="3"/>
      <c r="E60" s="3"/>
      <c r="F60" s="3"/>
      <c r="G60" s="3"/>
      <c r="H60" s="24"/>
      <c r="I60" s="31"/>
      <c r="J60" s="354">
        <v>0</v>
      </c>
      <c r="K60" s="64">
        <v>0</v>
      </c>
      <c r="L60" s="8"/>
      <c r="N60">
        <v>4</v>
      </c>
      <c r="O60" t="s">
        <v>558</v>
      </c>
      <c r="P60" t="s">
        <v>550</v>
      </c>
      <c r="Q60">
        <v>4</v>
      </c>
    </row>
    <row r="61" spans="1:17">
      <c r="B61" s="97" t="s">
        <v>103</v>
      </c>
      <c r="C61" s="66"/>
      <c r="D61" s="366">
        <v>0</v>
      </c>
      <c r="E61" s="3"/>
      <c r="F61" s="3"/>
      <c r="G61" s="3"/>
      <c r="H61" s="67"/>
      <c r="I61" s="68"/>
      <c r="J61" s="69">
        <v>0</v>
      </c>
      <c r="K61" s="70">
        <v>0</v>
      </c>
      <c r="L61" s="94"/>
      <c r="N61">
        <v>4</v>
      </c>
      <c r="O61" t="s">
        <v>558</v>
      </c>
      <c r="P61" t="s">
        <v>550</v>
      </c>
      <c r="Q61">
        <v>4</v>
      </c>
    </row>
    <row r="62" spans="1:17" ht="16.5" thickBot="1">
      <c r="B62" s="98" t="s">
        <v>104</v>
      </c>
      <c r="C62" s="72"/>
      <c r="D62" s="50"/>
      <c r="E62" s="50"/>
      <c r="F62" s="50"/>
      <c r="G62" s="50"/>
      <c r="H62" s="73"/>
      <c r="I62" s="52"/>
      <c r="J62" s="29">
        <v>0</v>
      </c>
      <c r="K62" s="30">
        <v>0</v>
      </c>
      <c r="L62" s="8"/>
      <c r="N62">
        <v>4</v>
      </c>
      <c r="O62" t="s">
        <v>558</v>
      </c>
      <c r="P62" t="s">
        <v>550</v>
      </c>
      <c r="Q62">
        <v>4</v>
      </c>
    </row>
    <row r="63" spans="1:17" ht="17.25" thickTop="1" thickBot="1">
      <c r="B63" s="53" t="s">
        <v>73</v>
      </c>
      <c r="C63" s="76"/>
      <c r="D63" s="77"/>
      <c r="E63" s="77"/>
      <c r="F63" s="77"/>
      <c r="G63" s="77"/>
      <c r="H63" s="78"/>
      <c r="I63" s="199">
        <v>-280.75844761904762</v>
      </c>
      <c r="J63" s="384">
        <v>-514.42944761904766</v>
      </c>
      <c r="K63" s="386">
        <v>-257214.7238095238</v>
      </c>
      <c r="L63" s="8"/>
      <c r="N63">
        <v>4</v>
      </c>
      <c r="O63" t="s">
        <v>558</v>
      </c>
      <c r="P63" t="s">
        <v>550</v>
      </c>
      <c r="Q63">
        <v>4</v>
      </c>
    </row>
    <row r="64" spans="1:17">
      <c r="N64">
        <v>4</v>
      </c>
      <c r="O64" t="s">
        <v>558</v>
      </c>
      <c r="P64" t="s">
        <v>550</v>
      </c>
      <c r="Q64">
        <v>4</v>
      </c>
    </row>
    <row r="65" spans="2:17">
      <c r="B65" s="492" t="s">
        <v>293</v>
      </c>
      <c r="C65" s="492"/>
      <c r="D65" s="492"/>
      <c r="N65">
        <v>4</v>
      </c>
      <c r="O65" t="s">
        <v>558</v>
      </c>
      <c r="P65" t="s">
        <v>550</v>
      </c>
      <c r="Q65">
        <v>4</v>
      </c>
    </row>
    <row r="66" spans="2:17">
      <c r="B66" s="242"/>
      <c r="C66" s="242"/>
      <c r="D66" s="242" t="s">
        <v>294</v>
      </c>
      <c r="E66" s="243" t="s">
        <v>295</v>
      </c>
      <c r="F66" s="244" t="s">
        <v>298</v>
      </c>
      <c r="G66" s="244" t="s">
        <v>26</v>
      </c>
      <c r="H66" s="489" t="s">
        <v>74</v>
      </c>
      <c r="I66" s="489"/>
      <c r="J66" s="489"/>
      <c r="N66">
        <v>4</v>
      </c>
      <c r="O66" t="s">
        <v>558</v>
      </c>
      <c r="P66" t="s">
        <v>550</v>
      </c>
      <c r="Q66">
        <v>4</v>
      </c>
    </row>
    <row r="67" spans="2:17">
      <c r="B67" s="233" t="s">
        <v>27</v>
      </c>
      <c r="C67" s="234">
        <v>0</v>
      </c>
      <c r="D67" s="235">
        <v>0.31</v>
      </c>
      <c r="E67" s="236">
        <v>0.44</v>
      </c>
      <c r="F67" s="369">
        <v>43.199999999999996</v>
      </c>
      <c r="G67" s="237" t="s">
        <v>287</v>
      </c>
      <c r="H67" s="491" t="s">
        <v>288</v>
      </c>
      <c r="I67" s="491"/>
      <c r="J67" s="491"/>
      <c r="N67">
        <v>4</v>
      </c>
      <c r="O67" t="s">
        <v>558</v>
      </c>
      <c r="P67" t="s">
        <v>550</v>
      </c>
      <c r="Q67">
        <v>4</v>
      </c>
    </row>
    <row r="68" spans="2:17" ht="41.1" customHeight="1">
      <c r="B68" s="233" t="s">
        <v>289</v>
      </c>
      <c r="C68" s="234">
        <v>0</v>
      </c>
      <c r="D68" s="235">
        <v>11</v>
      </c>
      <c r="E68" s="236">
        <v>18</v>
      </c>
      <c r="F68" s="369">
        <v>14.3</v>
      </c>
      <c r="G68" s="237" t="s">
        <v>287</v>
      </c>
      <c r="H68" s="491" t="s">
        <v>290</v>
      </c>
      <c r="I68" s="491"/>
      <c r="J68" s="491"/>
      <c r="N68">
        <v>4</v>
      </c>
      <c r="O68" t="s">
        <v>558</v>
      </c>
      <c r="P68" t="s">
        <v>550</v>
      </c>
      <c r="Q68">
        <v>4</v>
      </c>
    </row>
    <row r="69" spans="2:17" ht="81" customHeight="1">
      <c r="B69" s="245" t="s">
        <v>291</v>
      </c>
      <c r="C69" s="246">
        <v>0</v>
      </c>
      <c r="D69" s="247" t="s">
        <v>12</v>
      </c>
      <c r="E69" s="247"/>
      <c r="F69" s="370">
        <v>22.83</v>
      </c>
      <c r="G69" s="248" t="s">
        <v>287</v>
      </c>
      <c r="H69" s="490" t="s">
        <v>292</v>
      </c>
      <c r="I69" s="490"/>
      <c r="J69" s="490"/>
      <c r="N69">
        <v>4</v>
      </c>
      <c r="O69" t="s">
        <v>558</v>
      </c>
      <c r="P69" t="s">
        <v>550</v>
      </c>
      <c r="Q69">
        <v>4</v>
      </c>
    </row>
    <row r="70" spans="2:17">
      <c r="F70" s="168">
        <v>80.33</v>
      </c>
      <c r="G70" s="237" t="s">
        <v>287</v>
      </c>
      <c r="H70" t="s">
        <v>296</v>
      </c>
      <c r="I70" s="168">
        <v>40165</v>
      </c>
      <c r="N70">
        <v>4</v>
      </c>
      <c r="O70" t="s">
        <v>558</v>
      </c>
      <c r="P70" t="s">
        <v>550</v>
      </c>
      <c r="Q70">
        <v>4</v>
      </c>
    </row>
    <row r="71" spans="2:17">
      <c r="N71">
        <v>4</v>
      </c>
      <c r="O71" t="s">
        <v>558</v>
      </c>
      <c r="P71" t="s">
        <v>550</v>
      </c>
      <c r="Q71">
        <v>4</v>
      </c>
    </row>
    <row r="72" spans="2:17">
      <c r="N72">
        <v>4</v>
      </c>
      <c r="O72" t="s">
        <v>558</v>
      </c>
      <c r="P72" t="s">
        <v>550</v>
      </c>
      <c r="Q72">
        <v>4</v>
      </c>
    </row>
    <row r="73" spans="2:17" ht="16.5" thickBot="1">
      <c r="N73">
        <v>4</v>
      </c>
      <c r="O73" t="s">
        <v>558</v>
      </c>
      <c r="P73" t="s">
        <v>550</v>
      </c>
      <c r="Q73">
        <v>4</v>
      </c>
    </row>
    <row r="74" spans="2:17" ht="16.5" thickBot="1">
      <c r="J74" t="s">
        <v>297</v>
      </c>
      <c r="K74" s="387">
        <v>-297379.7238095238</v>
      </c>
      <c r="N74">
        <v>4</v>
      </c>
      <c r="O74" t="s">
        <v>558</v>
      </c>
      <c r="P74" t="s">
        <v>550</v>
      </c>
      <c r="Q74">
        <v>4</v>
      </c>
    </row>
    <row r="75" spans="2:17">
      <c r="B75" s="8"/>
      <c r="C75" s="3"/>
      <c r="D75" s="3"/>
      <c r="E75" s="3"/>
      <c r="F75" s="3"/>
      <c r="G75" s="3"/>
      <c r="H75" s="3"/>
      <c r="I75" s="3"/>
      <c r="J75" s="3"/>
      <c r="K75" s="3"/>
      <c r="L75" s="8"/>
      <c r="N75">
        <v>4</v>
      </c>
      <c r="O75" t="s">
        <v>558</v>
      </c>
      <c r="P75" t="s">
        <v>550</v>
      </c>
      <c r="Q75">
        <v>4</v>
      </c>
    </row>
    <row r="76" spans="2:17">
      <c r="B76" s="8"/>
      <c r="C76" s="3"/>
      <c r="D76" s="3"/>
      <c r="E76" s="3"/>
      <c r="F76" s="3"/>
      <c r="G76" s="3"/>
      <c r="H76" s="3"/>
      <c r="I76" s="3"/>
      <c r="J76" s="3"/>
      <c r="K76" s="3"/>
      <c r="L76" s="8"/>
      <c r="N76">
        <v>4</v>
      </c>
      <c r="O76" t="s">
        <v>558</v>
      </c>
      <c r="P76" t="s">
        <v>550</v>
      </c>
      <c r="Q76">
        <v>4</v>
      </c>
    </row>
    <row r="77" spans="2:17">
      <c r="N77">
        <v>4</v>
      </c>
      <c r="O77" t="s">
        <v>558</v>
      </c>
      <c r="P77" t="s">
        <v>550</v>
      </c>
      <c r="Q77">
        <v>4</v>
      </c>
    </row>
    <row r="78" spans="2:17">
      <c r="N78">
        <v>4</v>
      </c>
      <c r="O78" t="s">
        <v>558</v>
      </c>
      <c r="P78" t="s">
        <v>550</v>
      </c>
      <c r="Q78">
        <v>4</v>
      </c>
    </row>
    <row r="79" spans="2:17">
      <c r="N79">
        <v>4</v>
      </c>
      <c r="O79" t="s">
        <v>558</v>
      </c>
      <c r="P79" t="s">
        <v>550</v>
      </c>
      <c r="Q79">
        <v>4</v>
      </c>
    </row>
    <row r="80" spans="2:17">
      <c r="N80">
        <v>4</v>
      </c>
      <c r="O80" t="s">
        <v>558</v>
      </c>
      <c r="P80" t="s">
        <v>550</v>
      </c>
      <c r="Q80">
        <v>4</v>
      </c>
    </row>
    <row r="81" spans="2:17">
      <c r="B81" s="28" t="s">
        <v>74</v>
      </c>
      <c r="C81" s="2"/>
      <c r="D81" s="3"/>
      <c r="E81" s="3"/>
      <c r="F81" s="3"/>
      <c r="G81" s="3"/>
      <c r="H81" s="3"/>
      <c r="I81" s="3"/>
      <c r="J81" s="3"/>
      <c r="K81" s="3"/>
      <c r="L81" s="8"/>
      <c r="N81">
        <v>4</v>
      </c>
      <c r="O81" t="s">
        <v>558</v>
      </c>
      <c r="P81" t="s">
        <v>550</v>
      </c>
      <c r="Q81">
        <v>4</v>
      </c>
    </row>
    <row r="82" spans="2:17">
      <c r="B82" s="81" t="s">
        <v>75</v>
      </c>
      <c r="C82" s="2"/>
      <c r="D82" s="3"/>
      <c r="E82" s="3"/>
      <c r="F82" s="3"/>
      <c r="G82" s="3"/>
      <c r="H82" s="3"/>
      <c r="I82" s="3"/>
      <c r="J82" s="3"/>
      <c r="K82" s="3"/>
      <c r="L82" s="8"/>
      <c r="N82">
        <v>4</v>
      </c>
      <c r="O82" t="s">
        <v>558</v>
      </c>
      <c r="P82" t="s">
        <v>550</v>
      </c>
      <c r="Q82">
        <v>4</v>
      </c>
    </row>
    <row r="83" spans="2:17">
      <c r="B83" s="83" t="s">
        <v>77</v>
      </c>
      <c r="C83" s="2"/>
      <c r="D83" s="3"/>
      <c r="E83" s="3"/>
      <c r="F83" s="3"/>
      <c r="G83" s="3"/>
      <c r="H83" s="3"/>
      <c r="I83" s="3"/>
      <c r="J83" s="3"/>
      <c r="K83" s="3"/>
      <c r="L83" s="8"/>
      <c r="N83">
        <v>4</v>
      </c>
      <c r="O83" t="s">
        <v>558</v>
      </c>
      <c r="P83" t="s">
        <v>550</v>
      </c>
      <c r="Q83">
        <v>4</v>
      </c>
    </row>
    <row r="84" spans="2:17">
      <c r="B84" s="84" t="s">
        <v>78</v>
      </c>
      <c r="C84" s="2"/>
      <c r="D84" s="3"/>
      <c r="E84" s="3"/>
      <c r="F84" s="3"/>
      <c r="G84" s="3"/>
      <c r="H84" s="3"/>
      <c r="I84" s="3"/>
      <c r="J84" s="3"/>
      <c r="K84" s="3"/>
      <c r="L84" s="8"/>
      <c r="N84">
        <v>4</v>
      </c>
      <c r="O84" t="s">
        <v>558</v>
      </c>
      <c r="P84" t="s">
        <v>550</v>
      </c>
      <c r="Q84">
        <v>4</v>
      </c>
    </row>
    <row r="85" spans="2:17">
      <c r="B85" s="8" t="s">
        <v>79</v>
      </c>
      <c r="C85" s="2"/>
      <c r="D85" s="2"/>
      <c r="E85" s="2"/>
      <c r="F85" s="2"/>
      <c r="G85" s="2"/>
      <c r="H85" s="3"/>
      <c r="I85" s="3"/>
      <c r="J85" s="3"/>
      <c r="K85" s="3"/>
      <c r="L85" s="8"/>
      <c r="N85">
        <v>4</v>
      </c>
      <c r="O85" t="s">
        <v>558</v>
      </c>
      <c r="P85" t="s">
        <v>550</v>
      </c>
      <c r="Q85">
        <v>4</v>
      </c>
    </row>
    <row r="86" spans="2:17">
      <c r="B86" s="83" t="s">
        <v>80</v>
      </c>
      <c r="C86" s="3"/>
      <c r="D86" s="3"/>
      <c r="E86" s="3"/>
      <c r="F86" s="3"/>
      <c r="G86" s="3"/>
      <c r="H86" s="3"/>
      <c r="I86" s="3"/>
      <c r="J86" s="3"/>
      <c r="K86" s="3"/>
      <c r="L86" s="8"/>
      <c r="N86">
        <v>4</v>
      </c>
      <c r="O86" t="s">
        <v>558</v>
      </c>
      <c r="P86" t="s">
        <v>550</v>
      </c>
      <c r="Q86">
        <v>4</v>
      </c>
    </row>
    <row r="87" spans="2:17">
      <c r="B87" s="6" t="s">
        <v>81</v>
      </c>
      <c r="C87" s="3"/>
      <c r="D87" s="3"/>
      <c r="E87" s="3"/>
      <c r="F87" s="3"/>
      <c r="G87" s="3"/>
      <c r="H87" s="3"/>
      <c r="I87" s="3"/>
      <c r="J87" s="3"/>
      <c r="K87" s="3"/>
      <c r="L87" s="8"/>
      <c r="N87">
        <v>4</v>
      </c>
      <c r="O87" t="s">
        <v>558</v>
      </c>
      <c r="P87" t="s">
        <v>550</v>
      </c>
      <c r="Q87">
        <v>4</v>
      </c>
    </row>
    <row r="88" spans="2:17">
      <c r="B88" s="85">
        <v>45707</v>
      </c>
      <c r="C88" s="3"/>
      <c r="D88" s="3"/>
      <c r="E88" s="3"/>
      <c r="F88" s="3"/>
      <c r="G88" s="3"/>
      <c r="H88" s="3"/>
      <c r="I88" s="3"/>
      <c r="J88" s="3"/>
      <c r="K88" s="3"/>
      <c r="L88" s="8"/>
      <c r="N88">
        <v>4</v>
      </c>
      <c r="O88" t="s">
        <v>558</v>
      </c>
      <c r="P88" t="s">
        <v>550</v>
      </c>
      <c r="Q88">
        <v>4</v>
      </c>
    </row>
    <row r="89" spans="2:17">
      <c r="B89" s="99"/>
      <c r="C89" s="3"/>
      <c r="D89" s="3"/>
      <c r="E89" s="3"/>
      <c r="F89" s="3"/>
      <c r="G89" s="3"/>
      <c r="H89" s="3"/>
      <c r="I89" s="3"/>
      <c r="J89" s="3"/>
      <c r="K89" s="3"/>
      <c r="L89" s="8"/>
      <c r="N89">
        <v>4</v>
      </c>
      <c r="O89" t="s">
        <v>558</v>
      </c>
      <c r="P89" t="s">
        <v>550</v>
      </c>
      <c r="Q89">
        <v>4</v>
      </c>
    </row>
    <row r="90" spans="2:17">
      <c r="B90" s="82" t="s">
        <v>105</v>
      </c>
      <c r="C90" s="3"/>
      <c r="D90" s="3"/>
      <c r="E90" s="3"/>
      <c r="F90" s="3"/>
      <c r="G90" s="3"/>
      <c r="H90" s="3"/>
      <c r="I90" s="3"/>
      <c r="J90" s="3"/>
      <c r="K90" s="3"/>
      <c r="L90" s="8"/>
      <c r="N90">
        <v>4</v>
      </c>
      <c r="O90" t="s">
        <v>558</v>
      </c>
      <c r="P90" t="s">
        <v>550</v>
      </c>
      <c r="Q90">
        <v>4</v>
      </c>
    </row>
    <row r="91" spans="2:17">
      <c r="B91" s="8"/>
      <c r="C91" s="3"/>
      <c r="D91" s="3"/>
      <c r="E91" s="3"/>
      <c r="F91" s="3"/>
      <c r="G91" s="3"/>
      <c r="H91" s="3"/>
      <c r="I91" s="3"/>
      <c r="J91" s="3"/>
      <c r="K91" s="3"/>
      <c r="L91" s="8"/>
    </row>
  </sheetData>
  <mergeCells count="7">
    <mergeCell ref="H68:J68"/>
    <mergeCell ref="H69:J69"/>
    <mergeCell ref="B65:D65"/>
    <mergeCell ref="M6:N7"/>
    <mergeCell ref="F49:G50"/>
    <mergeCell ref="H66:J66"/>
    <mergeCell ref="H67:J6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P138"/>
  <sheetViews>
    <sheetView topLeftCell="A34" workbookViewId="0">
      <selection activeCell="G62" sqref="G62"/>
    </sheetView>
  </sheetViews>
  <sheetFormatPr defaultColWidth="11" defaultRowHeight="15.75"/>
  <cols>
    <col min="1" max="1" width="16.125" bestFit="1" customWidth="1"/>
    <col min="3" max="3" width="17.125" customWidth="1"/>
    <col min="5" max="5" width="15.875" customWidth="1"/>
    <col min="6" max="6" width="16.625" customWidth="1"/>
    <col min="7" max="7" width="12.75" bestFit="1" customWidth="1"/>
  </cols>
  <sheetData>
    <row r="1" spans="1:16" ht="21" thickBot="1">
      <c r="A1" t="s">
        <v>533</v>
      </c>
      <c r="B1" s="86" t="s">
        <v>593</v>
      </c>
      <c r="C1" s="91" t="s">
        <v>536</v>
      </c>
      <c r="D1" s="91" t="s">
        <v>537</v>
      </c>
      <c r="E1" s="91" t="s">
        <v>538</v>
      </c>
      <c r="F1" s="91" t="s">
        <v>595</v>
      </c>
      <c r="G1" s="91" t="s">
        <v>594</v>
      </c>
      <c r="H1" s="91" t="s">
        <v>541</v>
      </c>
      <c r="I1" s="91" t="s">
        <v>542</v>
      </c>
      <c r="J1" s="91" t="s">
        <v>591</v>
      </c>
      <c r="K1" s="91" t="s">
        <v>592</v>
      </c>
      <c r="L1" s="93" t="s">
        <v>545</v>
      </c>
      <c r="M1" t="s">
        <v>590</v>
      </c>
      <c r="N1" t="s">
        <v>548</v>
      </c>
      <c r="O1" t="s">
        <v>549</v>
      </c>
      <c r="P1" t="s">
        <v>547</v>
      </c>
    </row>
    <row r="2" spans="1:16" ht="16.5" thickTop="1">
      <c r="B2" s="1" t="s">
        <v>0</v>
      </c>
      <c r="C2" s="2"/>
      <c r="D2" s="3"/>
      <c r="E2" s="3"/>
      <c r="F2" s="3"/>
      <c r="G2" s="3"/>
      <c r="H2" s="3"/>
      <c r="I2" s="3"/>
      <c r="J2" s="3"/>
      <c r="K2" s="3"/>
      <c r="L2" s="8"/>
      <c r="M2">
        <v>5</v>
      </c>
      <c r="N2" t="s">
        <v>120</v>
      </c>
      <c r="P2">
        <v>5</v>
      </c>
    </row>
    <row r="3" spans="1:16">
      <c r="B3" s="4" t="s">
        <v>561</v>
      </c>
      <c r="C3" s="5"/>
      <c r="D3" s="5"/>
      <c r="E3" s="5"/>
      <c r="F3" s="5"/>
      <c r="G3" s="5"/>
      <c r="H3" s="5"/>
      <c r="I3" s="5"/>
      <c r="J3" s="5"/>
      <c r="K3" s="5"/>
      <c r="L3" s="14"/>
      <c r="M3">
        <v>5</v>
      </c>
      <c r="N3" t="s">
        <v>120</v>
      </c>
      <c r="P3">
        <v>5</v>
      </c>
    </row>
    <row r="4" spans="1:16">
      <c r="B4" s="6" t="s">
        <v>108</v>
      </c>
      <c r="C4" s="5"/>
      <c r="D4" s="5"/>
      <c r="E4" s="5"/>
      <c r="F4" s="5"/>
      <c r="G4" s="5"/>
      <c r="H4" s="5"/>
      <c r="I4" s="5"/>
      <c r="J4" s="5"/>
      <c r="K4" s="5"/>
      <c r="L4" s="14"/>
      <c r="M4">
        <v>5</v>
      </c>
      <c r="N4" t="s">
        <v>120</v>
      </c>
      <c r="P4">
        <v>5</v>
      </c>
    </row>
    <row r="5" spans="1:16">
      <c r="B5" s="346" t="s">
        <v>1</v>
      </c>
      <c r="C5" s="347"/>
      <c r="D5" s="348"/>
      <c r="E5" s="7"/>
      <c r="F5" s="7"/>
      <c r="G5" s="7"/>
      <c r="H5" s="3"/>
      <c r="I5" s="3"/>
      <c r="J5" s="3"/>
      <c r="K5" s="3"/>
      <c r="L5" s="486" t="s">
        <v>524</v>
      </c>
      <c r="M5" s="486"/>
      <c r="N5" t="s">
        <v>120</v>
      </c>
      <c r="P5">
        <v>5</v>
      </c>
    </row>
    <row r="6" spans="1:16">
      <c r="B6" s="8"/>
      <c r="C6" s="3"/>
      <c r="D6" s="3"/>
      <c r="E6" s="7"/>
      <c r="F6" s="7"/>
      <c r="G6" s="7"/>
      <c r="H6" s="3"/>
      <c r="I6" s="3"/>
      <c r="J6" s="3"/>
      <c r="K6" s="3"/>
      <c r="L6" s="487"/>
      <c r="M6" s="487"/>
      <c r="N6" t="s">
        <v>120</v>
      </c>
      <c r="P6">
        <v>5</v>
      </c>
    </row>
    <row r="7" spans="1:16">
      <c r="B7" s="9" t="s">
        <v>2</v>
      </c>
      <c r="C7" s="10"/>
      <c r="D7" s="10"/>
      <c r="E7" s="11" t="s">
        <v>4</v>
      </c>
      <c r="F7" s="10"/>
      <c r="G7" s="10"/>
      <c r="H7" s="10"/>
      <c r="I7" s="10"/>
      <c r="J7" s="10"/>
      <c r="K7" s="10"/>
      <c r="L7" s="8"/>
      <c r="M7">
        <v>5</v>
      </c>
      <c r="N7" t="s">
        <v>120</v>
      </c>
      <c r="P7">
        <v>5</v>
      </c>
    </row>
    <row r="8" spans="1:16">
      <c r="B8" s="355" t="s">
        <v>5</v>
      </c>
      <c r="C8" s="356"/>
      <c r="D8" s="349"/>
      <c r="E8" s="90">
        <v>1000</v>
      </c>
      <c r="F8" s="3"/>
      <c r="G8" s="3"/>
      <c r="H8" s="3"/>
      <c r="I8" s="3"/>
      <c r="J8" s="3"/>
      <c r="K8" s="3"/>
      <c r="L8" s="8"/>
      <c r="M8">
        <v>5</v>
      </c>
      <c r="N8" t="s">
        <v>120</v>
      </c>
      <c r="P8">
        <v>5</v>
      </c>
    </row>
    <row r="9" spans="1:16">
      <c r="B9" s="100" t="s">
        <v>109</v>
      </c>
      <c r="C9" s="101"/>
      <c r="D9" s="101"/>
      <c r="E9" s="381">
        <v>2.5</v>
      </c>
      <c r="F9" s="3" t="s">
        <v>110</v>
      </c>
      <c r="G9" s="102" t="s">
        <v>110</v>
      </c>
      <c r="H9" s="375">
        <v>2</v>
      </c>
      <c r="I9" s="103" t="s">
        <v>111</v>
      </c>
      <c r="J9" s="13"/>
      <c r="K9" s="104" t="s">
        <v>112</v>
      </c>
      <c r="L9" s="8"/>
      <c r="M9">
        <v>5</v>
      </c>
      <c r="N9" t="s">
        <v>120</v>
      </c>
      <c r="P9">
        <v>5</v>
      </c>
    </row>
    <row r="10" spans="1:16">
      <c r="B10" s="14"/>
      <c r="C10" s="7"/>
      <c r="D10" s="7"/>
      <c r="E10" s="7"/>
      <c r="F10" s="7"/>
      <c r="G10" s="7"/>
      <c r="H10" s="7"/>
      <c r="I10" s="7"/>
      <c r="J10" s="7"/>
      <c r="K10" s="7"/>
      <c r="L10" s="8"/>
      <c r="M10">
        <v>5</v>
      </c>
      <c r="N10" t="s">
        <v>120</v>
      </c>
      <c r="P10">
        <v>5</v>
      </c>
    </row>
    <row r="11" spans="1:16">
      <c r="B11" s="105" t="s">
        <v>113</v>
      </c>
      <c r="C11" s="16"/>
      <c r="D11" s="17"/>
      <c r="E11" s="17"/>
      <c r="F11" s="17"/>
      <c r="G11" s="17"/>
      <c r="H11" s="18" t="s">
        <v>7</v>
      </c>
      <c r="I11" s="19"/>
      <c r="J11" s="19" t="s">
        <v>8</v>
      </c>
      <c r="K11" s="20" t="s">
        <v>9</v>
      </c>
      <c r="L11" s="8"/>
      <c r="M11">
        <v>5</v>
      </c>
      <c r="N11" t="s">
        <v>120</v>
      </c>
      <c r="P11">
        <v>5</v>
      </c>
    </row>
    <row r="12" spans="1:16">
      <c r="B12" s="9" t="s">
        <v>10</v>
      </c>
      <c r="C12" s="10"/>
      <c r="D12" s="10"/>
      <c r="E12" s="10"/>
      <c r="F12" s="10"/>
      <c r="G12" s="10"/>
      <c r="H12" s="21" t="s">
        <v>11</v>
      </c>
      <c r="I12" s="21" t="s">
        <v>12</v>
      </c>
      <c r="J12" s="22" t="s">
        <v>13</v>
      </c>
      <c r="K12" s="22" t="s">
        <v>562</v>
      </c>
      <c r="L12" s="8"/>
      <c r="M12">
        <v>5</v>
      </c>
      <c r="N12" t="s">
        <v>120</v>
      </c>
      <c r="P12">
        <v>5</v>
      </c>
    </row>
    <row r="13" spans="1:16">
      <c r="A13" t="s">
        <v>529</v>
      </c>
      <c r="B13" s="350" t="s">
        <v>114</v>
      </c>
      <c r="C13" s="3"/>
      <c r="D13" s="3"/>
      <c r="E13" s="3"/>
      <c r="F13" s="3"/>
      <c r="G13" s="3"/>
      <c r="H13" s="353">
        <v>4</v>
      </c>
      <c r="I13" s="353">
        <v>2.5</v>
      </c>
      <c r="J13" s="23">
        <v>6.5</v>
      </c>
      <c r="K13" s="24">
        <v>6500</v>
      </c>
      <c r="L13" s="8"/>
      <c r="M13">
        <v>5</v>
      </c>
      <c r="N13" t="s">
        <v>120</v>
      </c>
      <c r="P13">
        <v>5</v>
      </c>
    </row>
    <row r="14" spans="1:16">
      <c r="A14" t="s">
        <v>529</v>
      </c>
      <c r="B14" s="350" t="s">
        <v>115</v>
      </c>
      <c r="C14" s="3"/>
      <c r="D14" s="3"/>
      <c r="E14" s="3"/>
      <c r="F14" s="3"/>
      <c r="G14" s="3"/>
      <c r="H14" s="353">
        <v>16.2</v>
      </c>
      <c r="I14" s="353">
        <v>9</v>
      </c>
      <c r="J14" s="23">
        <v>25.2</v>
      </c>
      <c r="K14" s="24">
        <v>25200</v>
      </c>
      <c r="L14" s="8"/>
      <c r="M14">
        <v>5</v>
      </c>
      <c r="N14" t="s">
        <v>120</v>
      </c>
      <c r="P14">
        <v>5</v>
      </c>
    </row>
    <row r="15" spans="1:16">
      <c r="A15" t="s">
        <v>529</v>
      </c>
      <c r="B15" s="350" t="s">
        <v>116</v>
      </c>
      <c r="C15" s="3"/>
      <c r="D15" s="3"/>
      <c r="E15" s="3"/>
      <c r="F15" s="3"/>
      <c r="G15" s="3"/>
      <c r="H15" s="354">
        <v>3.5</v>
      </c>
      <c r="I15" s="354">
        <v>2</v>
      </c>
      <c r="J15" s="23">
        <v>5.5</v>
      </c>
      <c r="K15" s="24">
        <v>5500</v>
      </c>
      <c r="L15" s="8"/>
      <c r="M15">
        <v>5</v>
      </c>
      <c r="N15" t="s">
        <v>120</v>
      </c>
      <c r="P15">
        <v>5</v>
      </c>
    </row>
    <row r="16" spans="1:16">
      <c r="A16" t="s">
        <v>529</v>
      </c>
      <c r="B16" s="350" t="s">
        <v>117</v>
      </c>
      <c r="C16" s="3"/>
      <c r="D16" s="3"/>
      <c r="E16" s="3"/>
      <c r="F16" s="3"/>
      <c r="G16" s="3"/>
      <c r="H16" s="354">
        <v>3.6</v>
      </c>
      <c r="I16" s="354">
        <v>1.9</v>
      </c>
      <c r="J16" s="23">
        <v>5.5</v>
      </c>
      <c r="K16" s="24">
        <v>5500</v>
      </c>
      <c r="L16" s="8"/>
      <c r="M16">
        <v>5</v>
      </c>
      <c r="N16" t="s">
        <v>120</v>
      </c>
      <c r="P16">
        <v>5</v>
      </c>
    </row>
    <row r="17" spans="1:16">
      <c r="A17" t="s">
        <v>529</v>
      </c>
      <c r="B17" s="350" t="s">
        <v>118</v>
      </c>
      <c r="C17" s="3"/>
      <c r="D17" s="3"/>
      <c r="E17" s="3"/>
      <c r="F17" s="3"/>
      <c r="G17" s="3"/>
      <c r="H17" s="354">
        <v>8</v>
      </c>
      <c r="I17" s="354">
        <v>5.2</v>
      </c>
      <c r="J17" s="23">
        <v>13.2</v>
      </c>
      <c r="K17" s="24">
        <v>13200</v>
      </c>
      <c r="L17" s="8"/>
      <c r="M17">
        <v>5</v>
      </c>
      <c r="N17" t="s">
        <v>120</v>
      </c>
      <c r="P17">
        <v>5</v>
      </c>
    </row>
    <row r="18" spans="1:16">
      <c r="A18" t="s">
        <v>529</v>
      </c>
      <c r="B18" s="350" t="s">
        <v>21</v>
      </c>
      <c r="C18" s="3"/>
      <c r="D18" s="3"/>
      <c r="E18" s="3"/>
      <c r="F18" s="3"/>
      <c r="G18" s="3"/>
      <c r="H18" s="354">
        <v>0</v>
      </c>
      <c r="I18" s="354">
        <v>0</v>
      </c>
      <c r="J18" s="23">
        <v>0</v>
      </c>
      <c r="K18" s="24">
        <v>0</v>
      </c>
      <c r="L18" s="8"/>
      <c r="M18">
        <v>5</v>
      </c>
      <c r="N18" t="s">
        <v>120</v>
      </c>
      <c r="P18">
        <v>5</v>
      </c>
    </row>
    <row r="19" spans="1:16">
      <c r="A19" t="s">
        <v>529</v>
      </c>
      <c r="B19" s="350" t="s">
        <v>21</v>
      </c>
      <c r="C19" s="25"/>
      <c r="D19" s="25"/>
      <c r="E19" s="25"/>
      <c r="F19" s="25"/>
      <c r="G19" s="25"/>
      <c r="H19" s="354">
        <v>0</v>
      </c>
      <c r="I19" s="354">
        <v>0</v>
      </c>
      <c r="J19" s="26">
        <v>0</v>
      </c>
      <c r="K19" s="27">
        <v>0</v>
      </c>
      <c r="L19" s="8"/>
      <c r="M19">
        <v>5</v>
      </c>
      <c r="N19" t="s">
        <v>120</v>
      </c>
      <c r="P19">
        <v>5</v>
      </c>
    </row>
    <row r="20" spans="1:16">
      <c r="B20" s="28" t="s">
        <v>22</v>
      </c>
      <c r="C20" s="2"/>
      <c r="D20" s="3"/>
      <c r="E20" s="3"/>
      <c r="F20" s="3"/>
      <c r="G20" s="3"/>
      <c r="H20" s="23">
        <v>35.299999999999997</v>
      </c>
      <c r="I20" s="23">
        <v>20.6</v>
      </c>
      <c r="J20" s="29">
        <v>55.900000000000006</v>
      </c>
      <c r="K20" s="30">
        <v>55900.000000000007</v>
      </c>
      <c r="L20" s="8"/>
      <c r="M20">
        <v>5</v>
      </c>
      <c r="N20" t="s">
        <v>120</v>
      </c>
      <c r="P20">
        <v>5</v>
      </c>
    </row>
    <row r="21" spans="1:16">
      <c r="B21" s="28" t="s">
        <v>23</v>
      </c>
      <c r="C21" s="2"/>
      <c r="D21" s="3"/>
      <c r="E21" s="3"/>
      <c r="F21" s="3"/>
      <c r="G21" s="3"/>
      <c r="H21" s="24">
        <v>35300</v>
      </c>
      <c r="I21" s="24">
        <v>20600</v>
      </c>
      <c r="J21" s="30">
        <v>55900.000000000007</v>
      </c>
      <c r="K21" s="31"/>
      <c r="L21" s="8"/>
      <c r="M21">
        <v>5</v>
      </c>
      <c r="N21" t="s">
        <v>120</v>
      </c>
      <c r="P21">
        <v>5</v>
      </c>
    </row>
    <row r="22" spans="1:16">
      <c r="B22" s="8"/>
      <c r="C22" s="3"/>
      <c r="D22" s="3"/>
      <c r="E22" s="3"/>
      <c r="F22" s="3"/>
      <c r="G22" s="3"/>
      <c r="H22" s="3"/>
      <c r="I22" s="3"/>
      <c r="J22" s="3"/>
      <c r="K22" s="24"/>
      <c r="L22" s="8"/>
      <c r="M22">
        <v>5</v>
      </c>
      <c r="N22" t="s">
        <v>120</v>
      </c>
      <c r="P22">
        <v>5</v>
      </c>
    </row>
    <row r="23" spans="1:16">
      <c r="B23" s="32"/>
      <c r="C23" s="17"/>
      <c r="D23" s="17"/>
      <c r="E23" s="17"/>
      <c r="F23" s="17"/>
      <c r="G23" s="17"/>
      <c r="H23" s="18" t="s">
        <v>7</v>
      </c>
      <c r="I23" s="19"/>
      <c r="J23" s="19" t="s">
        <v>8</v>
      </c>
      <c r="K23" s="20" t="s">
        <v>9</v>
      </c>
      <c r="L23" s="8"/>
      <c r="M23">
        <v>5</v>
      </c>
      <c r="N23" t="s">
        <v>120</v>
      </c>
      <c r="P23">
        <v>5</v>
      </c>
    </row>
    <row r="24" spans="1:16">
      <c r="B24" s="9" t="s">
        <v>119</v>
      </c>
      <c r="C24" s="33"/>
      <c r="D24" s="11" t="s">
        <v>25</v>
      </c>
      <c r="E24" s="11"/>
      <c r="F24" s="11" t="s">
        <v>26</v>
      </c>
      <c r="G24" s="10"/>
      <c r="H24" s="21" t="s">
        <v>11</v>
      </c>
      <c r="I24" s="21" t="s">
        <v>12</v>
      </c>
      <c r="J24" s="22" t="s">
        <v>13</v>
      </c>
      <c r="K24" s="22" t="s">
        <v>562</v>
      </c>
      <c r="L24" s="8"/>
      <c r="M24">
        <v>5</v>
      </c>
      <c r="N24" t="s">
        <v>120</v>
      </c>
      <c r="P24">
        <v>5</v>
      </c>
    </row>
    <row r="25" spans="1:16">
      <c r="A25" t="s">
        <v>530</v>
      </c>
      <c r="B25" s="376" t="s">
        <v>120</v>
      </c>
      <c r="C25" s="3"/>
      <c r="D25" s="354">
        <v>4.18</v>
      </c>
      <c r="E25" s="35" t="s">
        <v>121</v>
      </c>
      <c r="F25" s="377">
        <v>15</v>
      </c>
      <c r="G25" s="36" t="s">
        <v>122</v>
      </c>
      <c r="H25" s="31"/>
      <c r="I25" s="23">
        <v>62.699999999999996</v>
      </c>
      <c r="J25" s="23">
        <v>62.699999999999996</v>
      </c>
      <c r="K25" s="24">
        <v>62699.999999999993</v>
      </c>
      <c r="L25" s="8"/>
      <c r="M25">
        <v>5</v>
      </c>
      <c r="N25" t="s">
        <v>120</v>
      </c>
      <c r="P25">
        <v>5</v>
      </c>
    </row>
    <row r="26" spans="1:16">
      <c r="A26" t="s">
        <v>530</v>
      </c>
      <c r="B26" s="376"/>
      <c r="C26" s="3"/>
      <c r="D26" s="354"/>
      <c r="E26" s="35" t="s">
        <v>121</v>
      </c>
      <c r="F26" s="377"/>
      <c r="G26" s="36" t="s">
        <v>122</v>
      </c>
      <c r="H26" s="31"/>
      <c r="I26" s="23">
        <v>0</v>
      </c>
      <c r="J26" s="23">
        <v>0</v>
      </c>
      <c r="K26" s="24">
        <v>0</v>
      </c>
      <c r="L26" s="8"/>
      <c r="M26">
        <v>5</v>
      </c>
      <c r="N26" t="s">
        <v>120</v>
      </c>
      <c r="P26">
        <v>5</v>
      </c>
    </row>
    <row r="27" spans="1:16">
      <c r="A27" t="s">
        <v>530</v>
      </c>
      <c r="B27" s="376"/>
      <c r="C27" s="3"/>
      <c r="D27" s="354"/>
      <c r="E27" s="35" t="s">
        <v>121</v>
      </c>
      <c r="F27" s="377"/>
      <c r="G27" s="36" t="s">
        <v>122</v>
      </c>
      <c r="H27" s="31"/>
      <c r="I27" s="23">
        <v>0</v>
      </c>
      <c r="J27" s="23">
        <v>0</v>
      </c>
      <c r="K27" s="24">
        <v>0</v>
      </c>
      <c r="L27" s="8"/>
      <c r="M27">
        <v>5</v>
      </c>
      <c r="N27" t="s">
        <v>120</v>
      </c>
      <c r="P27">
        <v>5</v>
      </c>
    </row>
    <row r="28" spans="1:16">
      <c r="A28" t="s">
        <v>530</v>
      </c>
      <c r="B28" s="34" t="s">
        <v>123</v>
      </c>
      <c r="C28" s="3"/>
      <c r="D28" s="3"/>
      <c r="E28" s="35"/>
      <c r="F28" s="3"/>
      <c r="G28" s="36"/>
      <c r="H28" s="31"/>
      <c r="I28" s="354">
        <v>22</v>
      </c>
      <c r="J28" s="23">
        <v>22</v>
      </c>
      <c r="K28" s="24">
        <v>22000</v>
      </c>
      <c r="L28" s="8"/>
      <c r="M28">
        <v>5</v>
      </c>
      <c r="N28" t="s">
        <v>120</v>
      </c>
      <c r="P28">
        <v>5</v>
      </c>
    </row>
    <row r="29" spans="1:16">
      <c r="A29" t="s">
        <v>530</v>
      </c>
      <c r="B29" s="34" t="s">
        <v>36</v>
      </c>
      <c r="C29" s="3"/>
      <c r="D29" s="3"/>
      <c r="E29" s="35"/>
      <c r="F29" s="3"/>
      <c r="G29" s="36"/>
      <c r="H29" s="31"/>
      <c r="I29" s="354">
        <v>26.3</v>
      </c>
      <c r="J29" s="23">
        <v>26.3</v>
      </c>
      <c r="K29" s="24">
        <v>26300</v>
      </c>
      <c r="L29" s="8"/>
      <c r="M29">
        <v>5</v>
      </c>
      <c r="N29" t="s">
        <v>120</v>
      </c>
      <c r="P29">
        <v>5</v>
      </c>
    </row>
    <row r="30" spans="1:16">
      <c r="A30" t="s">
        <v>530</v>
      </c>
      <c r="B30" s="34" t="s">
        <v>39</v>
      </c>
      <c r="C30" s="3"/>
      <c r="D30" s="3"/>
      <c r="E30" s="35"/>
      <c r="F30" s="3"/>
      <c r="G30" s="36"/>
      <c r="H30" s="31"/>
      <c r="I30" s="354">
        <v>0</v>
      </c>
      <c r="J30" s="23">
        <v>0</v>
      </c>
      <c r="K30" s="24">
        <v>0</v>
      </c>
      <c r="L30" s="8"/>
      <c r="M30">
        <v>5</v>
      </c>
      <c r="N30" t="s">
        <v>120</v>
      </c>
      <c r="P30">
        <v>5</v>
      </c>
    </row>
    <row r="31" spans="1:16">
      <c r="B31" s="28" t="s">
        <v>57</v>
      </c>
      <c r="C31" s="2"/>
      <c r="D31" s="3"/>
      <c r="E31" s="3"/>
      <c r="F31" s="3"/>
      <c r="G31" s="3"/>
      <c r="H31" s="31"/>
      <c r="I31" s="23">
        <v>110.99999999999999</v>
      </c>
      <c r="J31" s="29">
        <v>110.99999999999999</v>
      </c>
      <c r="K31" s="30">
        <v>111000</v>
      </c>
      <c r="L31" s="8"/>
      <c r="M31">
        <v>5</v>
      </c>
      <c r="N31" t="s">
        <v>120</v>
      </c>
      <c r="P31">
        <v>5</v>
      </c>
    </row>
    <row r="32" spans="1:16">
      <c r="B32" s="8"/>
      <c r="C32" s="3"/>
      <c r="D32" s="3"/>
      <c r="E32" s="3"/>
      <c r="F32" s="3"/>
      <c r="G32" s="3"/>
      <c r="H32" s="3"/>
      <c r="I32" s="3"/>
      <c r="J32" s="3"/>
      <c r="K32" s="24" t="s">
        <v>43</v>
      </c>
      <c r="L32" s="8"/>
      <c r="M32">
        <v>5</v>
      </c>
      <c r="N32" t="s">
        <v>120</v>
      </c>
      <c r="P32">
        <v>5</v>
      </c>
    </row>
    <row r="33" spans="1:16">
      <c r="B33" s="9" t="s">
        <v>124</v>
      </c>
      <c r="C33" s="33"/>
      <c r="D33" s="11" t="s">
        <v>53</v>
      </c>
      <c r="E33" s="11"/>
      <c r="F33" s="11" t="s">
        <v>54</v>
      </c>
      <c r="G33" s="10"/>
      <c r="H33" s="21"/>
      <c r="I33" s="21"/>
      <c r="J33" s="22"/>
      <c r="K33" s="22"/>
      <c r="L33" s="8"/>
      <c r="M33">
        <v>5</v>
      </c>
      <c r="N33" t="s">
        <v>120</v>
      </c>
      <c r="P33">
        <v>5</v>
      </c>
    </row>
    <row r="34" spans="1:16">
      <c r="A34" t="s">
        <v>531</v>
      </c>
      <c r="B34" s="34" t="s">
        <v>125</v>
      </c>
      <c r="C34" s="2"/>
      <c r="D34" s="354">
        <v>20.149999999999999</v>
      </c>
      <c r="E34" s="3"/>
      <c r="F34" s="378">
        <v>1</v>
      </c>
      <c r="G34" s="36" t="s">
        <v>126</v>
      </c>
      <c r="H34" s="106">
        <v>20.149999999999999</v>
      </c>
      <c r="I34" s="31"/>
      <c r="J34" s="23">
        <v>20.149999999999999</v>
      </c>
      <c r="K34" s="24">
        <v>20150</v>
      </c>
      <c r="L34" s="8"/>
      <c r="M34">
        <v>5</v>
      </c>
      <c r="N34" t="s">
        <v>120</v>
      </c>
      <c r="P34">
        <v>5</v>
      </c>
    </row>
    <row r="35" spans="1:16">
      <c r="A35" t="s">
        <v>531</v>
      </c>
      <c r="B35" s="37" t="s">
        <v>20</v>
      </c>
      <c r="C35" s="47"/>
      <c r="D35" s="354">
        <v>20.149999999999999</v>
      </c>
      <c r="E35" s="25"/>
      <c r="F35" s="378">
        <v>0</v>
      </c>
      <c r="G35" s="107" t="s">
        <v>126</v>
      </c>
      <c r="H35" s="26">
        <v>0</v>
      </c>
      <c r="I35" s="40"/>
      <c r="J35" s="26">
        <v>0</v>
      </c>
      <c r="K35" s="27">
        <v>0</v>
      </c>
      <c r="L35" s="8"/>
      <c r="M35">
        <v>5</v>
      </c>
      <c r="N35" t="s">
        <v>120</v>
      </c>
      <c r="P35">
        <v>5</v>
      </c>
    </row>
    <row r="36" spans="1:16">
      <c r="B36" s="28" t="s">
        <v>127</v>
      </c>
      <c r="C36" s="44"/>
      <c r="D36" s="48"/>
      <c r="E36" s="48"/>
      <c r="F36" s="48"/>
      <c r="G36" s="48"/>
      <c r="H36" s="23">
        <v>20.149999999999999</v>
      </c>
      <c r="I36" s="23"/>
      <c r="J36" s="29">
        <v>20.149999999999999</v>
      </c>
      <c r="K36" s="30">
        <v>20150</v>
      </c>
      <c r="L36" s="8"/>
      <c r="M36">
        <v>5</v>
      </c>
      <c r="N36" t="s">
        <v>120</v>
      </c>
      <c r="P36">
        <v>5</v>
      </c>
    </row>
    <row r="37" spans="1:16">
      <c r="B37" s="49"/>
      <c r="C37" s="44"/>
      <c r="D37" s="48"/>
      <c r="E37" s="48"/>
      <c r="F37" s="48"/>
      <c r="G37" s="48"/>
      <c r="H37" s="3"/>
      <c r="I37" s="3"/>
      <c r="J37" s="3"/>
      <c r="K37" s="24"/>
      <c r="L37" s="8"/>
      <c r="M37">
        <v>5</v>
      </c>
      <c r="N37" t="s">
        <v>120</v>
      </c>
      <c r="P37">
        <v>5</v>
      </c>
    </row>
    <row r="38" spans="1:16">
      <c r="B38" s="105" t="s">
        <v>128</v>
      </c>
      <c r="C38" s="16"/>
      <c r="D38" s="17"/>
      <c r="E38" s="17"/>
      <c r="F38" s="17"/>
      <c r="G38" s="17"/>
      <c r="H38" s="108" t="s">
        <v>11</v>
      </c>
      <c r="I38" s="108" t="s">
        <v>12</v>
      </c>
      <c r="J38" s="19" t="s">
        <v>8</v>
      </c>
      <c r="K38" s="20" t="s">
        <v>9</v>
      </c>
      <c r="L38" s="8"/>
      <c r="M38">
        <v>5</v>
      </c>
      <c r="N38" t="s">
        <v>120</v>
      </c>
      <c r="P38">
        <v>5</v>
      </c>
    </row>
    <row r="39" spans="1:16">
      <c r="B39" s="109" t="s">
        <v>129</v>
      </c>
      <c r="C39" s="110"/>
      <c r="D39" s="111"/>
      <c r="E39" s="111"/>
      <c r="F39" s="111"/>
      <c r="G39" s="112"/>
      <c r="H39" s="113">
        <v>55.449999999999996</v>
      </c>
      <c r="I39" s="113">
        <v>131.6</v>
      </c>
      <c r="J39" s="113">
        <v>187.04999999999998</v>
      </c>
      <c r="K39" s="114"/>
      <c r="L39" s="8"/>
      <c r="M39">
        <v>5</v>
      </c>
      <c r="N39" t="s">
        <v>120</v>
      </c>
      <c r="P39">
        <v>5</v>
      </c>
    </row>
    <row r="40" spans="1:16">
      <c r="B40" s="8"/>
      <c r="C40" s="3"/>
      <c r="D40" s="3"/>
      <c r="E40" s="3"/>
      <c r="F40" s="3"/>
      <c r="G40" s="3"/>
      <c r="H40" s="3"/>
      <c r="I40" s="3"/>
      <c r="J40" s="3"/>
      <c r="K40" s="24" t="s">
        <v>43</v>
      </c>
      <c r="L40" s="8"/>
      <c r="M40">
        <v>5</v>
      </c>
      <c r="N40" t="s">
        <v>120</v>
      </c>
      <c r="P40">
        <v>5</v>
      </c>
    </row>
    <row r="41" spans="1:16">
      <c r="B41" s="105" t="s">
        <v>130</v>
      </c>
      <c r="C41" s="17"/>
      <c r="D41" s="17"/>
      <c r="E41" s="17"/>
      <c r="F41" s="17"/>
      <c r="G41" s="17"/>
      <c r="H41" s="18" t="s">
        <v>7</v>
      </c>
      <c r="I41" s="19"/>
      <c r="J41" s="19" t="s">
        <v>8</v>
      </c>
      <c r="K41" s="20" t="s">
        <v>9</v>
      </c>
      <c r="L41" s="8"/>
      <c r="M41">
        <v>5</v>
      </c>
      <c r="N41" t="s">
        <v>120</v>
      </c>
      <c r="P41">
        <v>5</v>
      </c>
    </row>
    <row r="42" spans="1:16">
      <c r="B42" s="9" t="s">
        <v>131</v>
      </c>
      <c r="C42" s="10"/>
      <c r="D42" s="11" t="s">
        <v>25</v>
      </c>
      <c r="E42" s="11"/>
      <c r="F42" s="11" t="s">
        <v>26</v>
      </c>
      <c r="G42" s="10"/>
      <c r="H42" s="11" t="s">
        <v>11</v>
      </c>
      <c r="I42" s="11" t="s">
        <v>12</v>
      </c>
      <c r="J42" s="22" t="s">
        <v>13</v>
      </c>
      <c r="K42" s="22" t="s">
        <v>562</v>
      </c>
      <c r="L42" s="8"/>
      <c r="M42">
        <v>5</v>
      </c>
      <c r="N42" t="s">
        <v>120</v>
      </c>
      <c r="P42">
        <v>5</v>
      </c>
    </row>
    <row r="43" spans="1:16">
      <c r="A43" t="s">
        <v>530</v>
      </c>
      <c r="B43" s="376" t="s">
        <v>30</v>
      </c>
      <c r="C43" s="3"/>
      <c r="D43" s="354">
        <v>0.5</v>
      </c>
      <c r="E43" s="35" t="s">
        <v>31</v>
      </c>
      <c r="F43" s="377"/>
      <c r="G43" s="36" t="s">
        <v>32</v>
      </c>
      <c r="H43" s="31"/>
      <c r="I43" s="23">
        <v>0</v>
      </c>
      <c r="J43" s="23">
        <v>0</v>
      </c>
      <c r="K43" s="24">
        <v>0</v>
      </c>
      <c r="L43" s="8"/>
      <c r="M43">
        <v>5</v>
      </c>
      <c r="N43" t="s">
        <v>120</v>
      </c>
      <c r="P43">
        <v>5</v>
      </c>
    </row>
    <row r="44" spans="1:16">
      <c r="A44" t="s">
        <v>530</v>
      </c>
      <c r="B44" s="376" t="s">
        <v>33</v>
      </c>
      <c r="C44" s="3"/>
      <c r="D44" s="354">
        <v>0.57999999999999996</v>
      </c>
      <c r="E44" s="35" t="s">
        <v>31</v>
      </c>
      <c r="F44" s="379">
        <v>35</v>
      </c>
      <c r="G44" s="36" t="s">
        <v>32</v>
      </c>
      <c r="H44" s="31"/>
      <c r="I44" s="23">
        <v>20.299999999999997</v>
      </c>
      <c r="J44" s="23">
        <v>20.299999999999997</v>
      </c>
      <c r="K44" s="24">
        <v>20299.999999999996</v>
      </c>
      <c r="L44" s="8"/>
      <c r="M44">
        <v>5</v>
      </c>
      <c r="N44" t="s">
        <v>120</v>
      </c>
      <c r="P44">
        <v>5</v>
      </c>
    </row>
    <row r="45" spans="1:16">
      <c r="A45" t="s">
        <v>530</v>
      </c>
      <c r="B45" s="376" t="s">
        <v>34</v>
      </c>
      <c r="C45" s="3"/>
      <c r="D45" s="354">
        <v>0.36</v>
      </c>
      <c r="E45" s="35" t="s">
        <v>31</v>
      </c>
      <c r="F45" s="379">
        <v>125</v>
      </c>
      <c r="G45" s="36" t="s">
        <v>32</v>
      </c>
      <c r="H45" s="31"/>
      <c r="I45" s="23">
        <v>45</v>
      </c>
      <c r="J45" s="23">
        <v>45</v>
      </c>
      <c r="K45" s="24">
        <v>45000</v>
      </c>
      <c r="L45" s="8"/>
      <c r="M45">
        <v>5</v>
      </c>
      <c r="N45" t="s">
        <v>120</v>
      </c>
      <c r="P45">
        <v>5</v>
      </c>
    </row>
    <row r="46" spans="1:16">
      <c r="B46" s="34" t="s">
        <v>38</v>
      </c>
      <c r="C46" s="3"/>
      <c r="D46" s="3"/>
      <c r="E46" s="35"/>
      <c r="F46" s="3"/>
      <c r="G46" s="36"/>
      <c r="H46" s="31"/>
      <c r="I46" s="354"/>
      <c r="J46" s="23">
        <v>0</v>
      </c>
      <c r="K46" s="24">
        <v>0</v>
      </c>
      <c r="L46" s="8"/>
      <c r="M46">
        <v>5</v>
      </c>
      <c r="N46" t="s">
        <v>120</v>
      </c>
      <c r="P46">
        <v>5</v>
      </c>
    </row>
    <row r="47" spans="1:16">
      <c r="B47" s="37" t="s">
        <v>39</v>
      </c>
      <c r="C47" s="25"/>
      <c r="D47" s="25"/>
      <c r="E47" s="38"/>
      <c r="F47" s="25"/>
      <c r="G47" s="39"/>
      <c r="H47" s="40"/>
      <c r="I47" s="354"/>
      <c r="J47" s="26">
        <v>0</v>
      </c>
      <c r="K47" s="27">
        <v>0</v>
      </c>
      <c r="L47" s="8"/>
      <c r="M47">
        <v>5</v>
      </c>
      <c r="N47" t="s">
        <v>120</v>
      </c>
      <c r="P47">
        <v>5</v>
      </c>
    </row>
    <row r="48" spans="1:16">
      <c r="B48" s="28" t="s">
        <v>57</v>
      </c>
      <c r="C48" s="2"/>
      <c r="D48" s="3"/>
      <c r="E48" s="3"/>
      <c r="F48" s="3"/>
      <c r="G48" s="3"/>
      <c r="H48" s="31"/>
      <c r="I48" s="23">
        <v>65.3</v>
      </c>
      <c r="J48" s="29">
        <v>65.3</v>
      </c>
      <c r="K48" s="30">
        <v>65300</v>
      </c>
      <c r="L48" s="8"/>
      <c r="M48">
        <v>5</v>
      </c>
      <c r="N48" t="s">
        <v>120</v>
      </c>
      <c r="P48">
        <v>5</v>
      </c>
    </row>
    <row r="49" spans="2:16">
      <c r="B49" s="8"/>
      <c r="C49" s="3"/>
      <c r="D49" s="3"/>
      <c r="E49" s="3"/>
      <c r="F49" s="3"/>
      <c r="G49" s="3"/>
      <c r="H49" s="3"/>
      <c r="I49" s="3"/>
      <c r="J49" s="3"/>
      <c r="K49" s="24" t="s">
        <v>43</v>
      </c>
      <c r="L49" s="8"/>
      <c r="M49">
        <v>5</v>
      </c>
      <c r="N49" t="s">
        <v>120</v>
      </c>
      <c r="P49">
        <v>5</v>
      </c>
    </row>
    <row r="50" spans="2:16">
      <c r="B50" s="9" t="s">
        <v>132</v>
      </c>
      <c r="C50" s="33"/>
      <c r="D50" s="11" t="s">
        <v>53</v>
      </c>
      <c r="E50" s="11"/>
      <c r="F50" s="11" t="s">
        <v>54</v>
      </c>
      <c r="G50" s="10"/>
      <c r="H50" s="11" t="s">
        <v>11</v>
      </c>
      <c r="I50" s="11" t="s">
        <v>12</v>
      </c>
      <c r="J50" s="115" t="s">
        <v>8</v>
      </c>
      <c r="K50" s="22" t="s">
        <v>9</v>
      </c>
      <c r="L50" s="8"/>
      <c r="M50">
        <v>5</v>
      </c>
      <c r="N50" t="s">
        <v>120</v>
      </c>
      <c r="P50">
        <v>5</v>
      </c>
    </row>
    <row r="51" spans="2:16">
      <c r="B51" s="34" t="s">
        <v>133</v>
      </c>
      <c r="C51" s="2"/>
      <c r="D51" s="354">
        <v>20.149999999999999</v>
      </c>
      <c r="E51" s="3"/>
      <c r="F51" s="378">
        <v>3</v>
      </c>
      <c r="G51" s="116" t="s">
        <v>134</v>
      </c>
      <c r="H51" s="23">
        <v>60.449999999999996</v>
      </c>
      <c r="I51" s="31"/>
      <c r="J51" s="23">
        <v>60.449999999999996</v>
      </c>
      <c r="K51" s="24">
        <v>60449.999999999993</v>
      </c>
      <c r="L51" s="8"/>
      <c r="M51">
        <v>5</v>
      </c>
      <c r="N51" t="s">
        <v>120</v>
      </c>
      <c r="P51">
        <v>5</v>
      </c>
    </row>
    <row r="52" spans="2:16">
      <c r="B52" s="37" t="s">
        <v>20</v>
      </c>
      <c r="C52" s="47"/>
      <c r="D52" s="354">
        <v>20.149999999999999</v>
      </c>
      <c r="E52" s="25"/>
      <c r="F52" s="378">
        <v>0</v>
      </c>
      <c r="G52" s="107" t="s">
        <v>134</v>
      </c>
      <c r="H52" s="26">
        <v>0</v>
      </c>
      <c r="I52" s="40"/>
      <c r="J52" s="26">
        <v>0</v>
      </c>
      <c r="K52" s="27">
        <v>0</v>
      </c>
      <c r="L52" s="8"/>
      <c r="M52">
        <v>5</v>
      </c>
      <c r="N52" t="s">
        <v>120</v>
      </c>
      <c r="P52">
        <v>5</v>
      </c>
    </row>
    <row r="53" spans="2:16">
      <c r="B53" s="28" t="s">
        <v>57</v>
      </c>
      <c r="C53" s="44"/>
      <c r="D53" s="117"/>
      <c r="E53" s="48"/>
      <c r="F53" s="48"/>
      <c r="G53" s="48"/>
      <c r="H53" s="23">
        <v>60.449999999999996</v>
      </c>
      <c r="I53" s="23"/>
      <c r="J53" s="29">
        <v>60.449999999999996</v>
      </c>
      <c r="K53" s="30">
        <v>60449.999999999993</v>
      </c>
      <c r="L53" s="8"/>
      <c r="M53">
        <v>5</v>
      </c>
      <c r="N53" t="s">
        <v>120</v>
      </c>
      <c r="P53">
        <v>5</v>
      </c>
    </row>
    <row r="54" spans="2:16">
      <c r="B54" s="8"/>
      <c r="C54" s="3"/>
      <c r="D54" s="3"/>
      <c r="E54" s="3"/>
      <c r="F54" s="3"/>
      <c r="G54" s="3"/>
      <c r="H54" s="3"/>
      <c r="I54" s="3"/>
      <c r="J54" s="3"/>
      <c r="K54" s="24" t="s">
        <v>43</v>
      </c>
      <c r="L54" s="8"/>
      <c r="M54">
        <v>5</v>
      </c>
      <c r="N54" t="s">
        <v>120</v>
      </c>
      <c r="P54">
        <v>5</v>
      </c>
    </row>
    <row r="55" spans="2:16">
      <c r="B55" s="9" t="s">
        <v>58</v>
      </c>
      <c r="C55" s="33"/>
      <c r="D55" s="11"/>
      <c r="E55" s="11"/>
      <c r="F55" s="11"/>
      <c r="G55" s="10"/>
      <c r="H55" s="11" t="s">
        <v>11</v>
      </c>
      <c r="I55" s="11" t="s">
        <v>12</v>
      </c>
      <c r="J55" s="115" t="s">
        <v>8</v>
      </c>
      <c r="K55" s="22" t="s">
        <v>9</v>
      </c>
      <c r="L55" s="8"/>
      <c r="M55">
        <v>5</v>
      </c>
      <c r="N55" t="s">
        <v>120</v>
      </c>
      <c r="P55">
        <v>5</v>
      </c>
    </row>
    <row r="56" spans="2:16">
      <c r="B56" s="8" t="s">
        <v>59</v>
      </c>
      <c r="C56" s="3"/>
      <c r="D56" s="3"/>
      <c r="E56" s="3"/>
      <c r="F56" s="3"/>
      <c r="G56" s="3"/>
      <c r="H56" s="353">
        <v>164</v>
      </c>
      <c r="I56" s="31"/>
      <c r="J56" s="29">
        <v>164</v>
      </c>
      <c r="K56" s="30">
        <v>164000</v>
      </c>
      <c r="L56" s="8"/>
      <c r="M56">
        <v>5</v>
      </c>
      <c r="N56" t="s">
        <v>120</v>
      </c>
      <c r="P56">
        <v>5</v>
      </c>
    </row>
    <row r="57" spans="2:16">
      <c r="B57" s="8"/>
      <c r="C57" s="3"/>
      <c r="D57" s="3"/>
      <c r="E57" s="3"/>
      <c r="F57" s="3"/>
      <c r="G57" s="3"/>
      <c r="H57" s="3"/>
      <c r="I57" s="3"/>
      <c r="J57" s="3"/>
      <c r="K57" s="24" t="s">
        <v>43</v>
      </c>
      <c r="L57" s="8"/>
      <c r="M57">
        <v>5</v>
      </c>
      <c r="N57" t="s">
        <v>120</v>
      </c>
      <c r="P57">
        <v>5</v>
      </c>
    </row>
    <row r="58" spans="2:16">
      <c r="B58" s="9" t="s">
        <v>135</v>
      </c>
      <c r="C58" s="16"/>
      <c r="D58" s="108"/>
      <c r="E58" s="108"/>
      <c r="F58" s="108"/>
      <c r="G58" s="17"/>
      <c r="H58" s="108" t="s">
        <v>11</v>
      </c>
      <c r="I58" s="108" t="s">
        <v>12</v>
      </c>
      <c r="J58" s="19" t="s">
        <v>8</v>
      </c>
      <c r="K58" s="20" t="s">
        <v>9</v>
      </c>
      <c r="L58" s="8"/>
      <c r="M58">
        <v>5</v>
      </c>
      <c r="N58" t="s">
        <v>120</v>
      </c>
      <c r="P58">
        <v>5</v>
      </c>
    </row>
    <row r="59" spans="2:16">
      <c r="B59" s="364" t="s">
        <v>136</v>
      </c>
      <c r="C59" s="3"/>
      <c r="D59" s="3"/>
      <c r="E59" s="3"/>
      <c r="F59" s="3"/>
      <c r="G59" s="3"/>
      <c r="H59" s="353">
        <v>9.6</v>
      </c>
      <c r="I59" s="353">
        <v>5.5</v>
      </c>
      <c r="J59" s="23">
        <v>15.1</v>
      </c>
      <c r="K59" s="24">
        <v>15100</v>
      </c>
      <c r="L59" s="8"/>
      <c r="M59">
        <v>5</v>
      </c>
      <c r="N59" t="s">
        <v>120</v>
      </c>
      <c r="P59">
        <v>5</v>
      </c>
    </row>
    <row r="60" spans="2:16">
      <c r="B60" s="365" t="s">
        <v>137</v>
      </c>
      <c r="C60" s="3"/>
      <c r="D60" s="3"/>
      <c r="E60" s="3"/>
      <c r="F60" s="3"/>
      <c r="G60" s="3"/>
      <c r="H60" s="354">
        <v>5.6</v>
      </c>
      <c r="I60" s="354">
        <v>2.5</v>
      </c>
      <c r="J60" s="23">
        <v>8.1</v>
      </c>
      <c r="K60" s="24">
        <v>8100</v>
      </c>
      <c r="L60" s="8"/>
      <c r="M60">
        <v>5</v>
      </c>
      <c r="N60" t="s">
        <v>120</v>
      </c>
      <c r="P60">
        <v>5</v>
      </c>
    </row>
    <row r="61" spans="2:16">
      <c r="B61" s="365" t="s">
        <v>138</v>
      </c>
      <c r="C61" s="3"/>
      <c r="D61" s="3"/>
      <c r="E61" s="3"/>
      <c r="F61" s="3"/>
      <c r="G61" s="3"/>
      <c r="H61" s="354">
        <v>14.3</v>
      </c>
      <c r="I61" s="354">
        <v>6.7</v>
      </c>
      <c r="J61" s="23">
        <v>21</v>
      </c>
      <c r="K61" s="24">
        <v>21000</v>
      </c>
      <c r="L61" s="8"/>
      <c r="M61">
        <v>5</v>
      </c>
      <c r="N61" t="s">
        <v>120</v>
      </c>
      <c r="P61">
        <v>5</v>
      </c>
    </row>
    <row r="62" spans="2:16">
      <c r="B62" s="43" t="s">
        <v>47</v>
      </c>
      <c r="C62" s="3"/>
      <c r="D62" s="354">
        <v>3.35</v>
      </c>
      <c r="E62" s="36" t="s">
        <v>139</v>
      </c>
      <c r="F62" s="354">
        <v>3.82</v>
      </c>
      <c r="G62" s="36" t="s">
        <v>140</v>
      </c>
      <c r="H62" s="23">
        <v>8.375</v>
      </c>
      <c r="I62" s="23">
        <v>9.5499999999999989</v>
      </c>
      <c r="J62" s="23">
        <v>17.924999999999997</v>
      </c>
      <c r="K62" s="24">
        <v>17924.999999999996</v>
      </c>
      <c r="L62" s="8"/>
      <c r="M62">
        <v>5</v>
      </c>
      <c r="N62" t="s">
        <v>120</v>
      </c>
      <c r="P62">
        <v>5</v>
      </c>
    </row>
    <row r="63" spans="2:16">
      <c r="B63" s="365" t="s">
        <v>20</v>
      </c>
      <c r="C63" s="25"/>
      <c r="D63" s="25"/>
      <c r="E63" s="25"/>
      <c r="F63" s="25"/>
      <c r="G63" s="25"/>
      <c r="H63" s="354">
        <v>0</v>
      </c>
      <c r="I63" s="354">
        <v>0</v>
      </c>
      <c r="J63" s="26">
        <v>0</v>
      </c>
      <c r="K63" s="27">
        <v>0</v>
      </c>
      <c r="L63" s="8"/>
      <c r="M63">
        <v>5</v>
      </c>
      <c r="N63" t="s">
        <v>120</v>
      </c>
      <c r="P63">
        <v>5</v>
      </c>
    </row>
    <row r="64" spans="2:16">
      <c r="B64" s="28" t="s">
        <v>141</v>
      </c>
      <c r="C64" s="2"/>
      <c r="D64" s="3"/>
      <c r="E64" s="3"/>
      <c r="F64" s="3"/>
      <c r="G64" s="3"/>
      <c r="H64" s="23">
        <v>67.375</v>
      </c>
      <c r="I64" s="23">
        <v>38.949999999999996</v>
      </c>
      <c r="J64" s="29">
        <v>62.125</v>
      </c>
      <c r="K64" s="3"/>
      <c r="L64" s="8"/>
      <c r="M64">
        <v>5</v>
      </c>
      <c r="N64" t="s">
        <v>120</v>
      </c>
      <c r="P64">
        <v>5</v>
      </c>
    </row>
    <row r="65" spans="1:16">
      <c r="B65" s="28" t="s">
        <v>142</v>
      </c>
      <c r="C65" s="2"/>
      <c r="D65" s="3"/>
      <c r="E65" s="3"/>
      <c r="F65" s="3"/>
      <c r="G65" s="3"/>
      <c r="H65" s="23">
        <v>67.375</v>
      </c>
      <c r="I65" s="23">
        <v>38.949999999999996</v>
      </c>
      <c r="J65" s="30">
        <v>106.32499999999999</v>
      </c>
      <c r="K65" s="3"/>
      <c r="L65" s="8"/>
      <c r="M65">
        <v>5</v>
      </c>
      <c r="N65" t="s">
        <v>120</v>
      </c>
      <c r="P65">
        <v>5</v>
      </c>
    </row>
    <row r="66" spans="1:16">
      <c r="B66" s="28" t="s">
        <v>143</v>
      </c>
      <c r="C66" s="2"/>
      <c r="D66" s="3"/>
      <c r="E66" s="3"/>
      <c r="F66" s="3"/>
      <c r="G66" s="3"/>
      <c r="H66" s="23">
        <v>67375</v>
      </c>
      <c r="I66" s="23">
        <v>38949.999999999993</v>
      </c>
      <c r="J66" s="30"/>
      <c r="K66" s="30">
        <v>62125</v>
      </c>
      <c r="L66" s="8"/>
      <c r="M66">
        <v>5</v>
      </c>
      <c r="N66" t="s">
        <v>120</v>
      </c>
      <c r="P66">
        <v>5</v>
      </c>
    </row>
    <row r="67" spans="1:16">
      <c r="B67" s="8"/>
      <c r="C67" s="3"/>
      <c r="D67" s="3"/>
      <c r="E67" s="3"/>
      <c r="F67" s="3"/>
      <c r="G67" s="3"/>
      <c r="H67" s="3"/>
      <c r="I67" s="3"/>
      <c r="J67" s="3"/>
      <c r="K67" s="24"/>
      <c r="L67" s="8"/>
      <c r="M67">
        <v>5</v>
      </c>
      <c r="N67" t="s">
        <v>120</v>
      </c>
      <c r="P67">
        <v>5</v>
      </c>
    </row>
    <row r="68" spans="1:16">
      <c r="B68" s="32"/>
      <c r="C68" s="17"/>
      <c r="D68" s="17"/>
      <c r="E68" s="17"/>
      <c r="F68" s="17"/>
      <c r="G68" s="17"/>
      <c r="H68" s="18" t="s">
        <v>7</v>
      </c>
      <c r="I68" s="19"/>
      <c r="J68" s="19" t="s">
        <v>8</v>
      </c>
      <c r="K68" s="20" t="s">
        <v>9</v>
      </c>
      <c r="L68" s="8"/>
      <c r="M68">
        <v>5</v>
      </c>
      <c r="N68" t="s">
        <v>120</v>
      </c>
      <c r="P68">
        <v>5</v>
      </c>
    </row>
    <row r="69" spans="1:16">
      <c r="B69" s="118" t="s">
        <v>144</v>
      </c>
      <c r="C69" s="33"/>
      <c r="D69" s="11"/>
      <c r="E69" s="11"/>
      <c r="F69" s="11"/>
      <c r="G69" s="10"/>
      <c r="H69" s="21" t="s">
        <v>11</v>
      </c>
      <c r="I69" s="21" t="s">
        <v>12</v>
      </c>
      <c r="J69" s="22" t="s">
        <v>13</v>
      </c>
      <c r="K69" s="22" t="s">
        <v>562</v>
      </c>
      <c r="L69" s="8"/>
      <c r="M69">
        <v>5</v>
      </c>
      <c r="N69" t="s">
        <v>120</v>
      </c>
      <c r="P69">
        <v>5</v>
      </c>
    </row>
    <row r="70" spans="1:16">
      <c r="B70" s="34" t="s">
        <v>145</v>
      </c>
      <c r="C70" s="3"/>
      <c r="D70" s="3"/>
      <c r="E70" s="3"/>
      <c r="F70" s="3"/>
      <c r="G70" s="3"/>
      <c r="H70" s="23">
        <v>310.30833333333334</v>
      </c>
      <c r="I70" s="23">
        <v>148.11666666666665</v>
      </c>
      <c r="J70" s="29">
        <v>458.42499999999995</v>
      </c>
      <c r="K70" s="23">
        <v>458424.99999999994</v>
      </c>
      <c r="L70" s="8"/>
      <c r="M70">
        <v>5</v>
      </c>
      <c r="N70" t="s">
        <v>120</v>
      </c>
      <c r="P70">
        <v>5</v>
      </c>
    </row>
    <row r="71" spans="1:16">
      <c r="B71" s="8"/>
      <c r="C71" s="3"/>
      <c r="D71" s="3"/>
      <c r="E71" s="3"/>
      <c r="F71" s="3"/>
      <c r="G71" s="3"/>
      <c r="H71" s="24"/>
      <c r="I71" s="24"/>
      <c r="J71" s="24"/>
      <c r="K71" s="31"/>
      <c r="L71" s="8"/>
      <c r="M71">
        <v>5</v>
      </c>
      <c r="N71" t="s">
        <v>120</v>
      </c>
      <c r="P71">
        <v>5</v>
      </c>
    </row>
    <row r="72" spans="1:16">
      <c r="B72" s="32"/>
      <c r="C72" s="17"/>
      <c r="D72" s="17"/>
      <c r="E72" s="17"/>
      <c r="F72" s="17"/>
      <c r="G72" s="17"/>
      <c r="H72" s="56"/>
      <c r="I72" s="57" t="s">
        <v>62</v>
      </c>
      <c r="J72" s="58" t="s">
        <v>63</v>
      </c>
      <c r="K72" s="59" t="s">
        <v>64</v>
      </c>
      <c r="L72" s="8"/>
      <c r="M72">
        <v>5</v>
      </c>
      <c r="N72" t="s">
        <v>120</v>
      </c>
      <c r="P72">
        <v>5</v>
      </c>
    </row>
    <row r="73" spans="1:16">
      <c r="A73" t="s">
        <v>533</v>
      </c>
      <c r="B73" s="9" t="s">
        <v>146</v>
      </c>
      <c r="C73" s="10"/>
      <c r="D73" s="10"/>
      <c r="E73" s="10"/>
      <c r="F73" s="10"/>
      <c r="G73" s="10"/>
      <c r="H73" s="60"/>
      <c r="I73" s="61" t="s">
        <v>66</v>
      </c>
      <c r="J73" s="61" t="s">
        <v>67</v>
      </c>
      <c r="K73" s="62" t="s">
        <v>68</v>
      </c>
      <c r="L73" s="8"/>
      <c r="M73">
        <v>5</v>
      </c>
      <c r="N73" t="s">
        <v>120</v>
      </c>
      <c r="P73">
        <v>5</v>
      </c>
    </row>
    <row r="74" spans="1:16">
      <c r="B74" s="37" t="s">
        <v>302</v>
      </c>
      <c r="C74" s="119"/>
      <c r="D74" s="461">
        <v>253</v>
      </c>
      <c r="E74" s="120" t="s">
        <v>148</v>
      </c>
      <c r="F74" s="121" t="s">
        <v>563</v>
      </c>
      <c r="G74" s="25"/>
      <c r="H74" s="27"/>
      <c r="I74" s="40"/>
      <c r="J74" s="26">
        <v>632.5</v>
      </c>
      <c r="K74" s="122">
        <v>632500</v>
      </c>
      <c r="L74" s="8"/>
      <c r="M74">
        <v>5</v>
      </c>
      <c r="N74" t="s">
        <v>120</v>
      </c>
      <c r="P74">
        <v>5</v>
      </c>
    </row>
    <row r="75" spans="1:16" ht="16.5" thickBot="1">
      <c r="B75" s="71" t="s">
        <v>72</v>
      </c>
      <c r="C75" s="72"/>
      <c r="D75" s="50"/>
      <c r="E75" s="50"/>
      <c r="F75" s="50"/>
      <c r="G75" s="50"/>
      <c r="H75" s="73"/>
      <c r="I75" s="52"/>
      <c r="J75" s="74">
        <v>632.5</v>
      </c>
      <c r="K75" s="75">
        <v>632500</v>
      </c>
      <c r="L75" s="8"/>
      <c r="M75">
        <v>5</v>
      </c>
      <c r="N75" t="s">
        <v>120</v>
      </c>
      <c r="P75">
        <v>5</v>
      </c>
    </row>
    <row r="76" spans="1:16" ht="16.5" thickTop="1">
      <c r="B76" s="53" t="s">
        <v>73</v>
      </c>
      <c r="C76" s="76"/>
      <c r="D76" s="77"/>
      <c r="E76" s="77"/>
      <c r="F76" s="77"/>
      <c r="G76" s="77"/>
      <c r="H76" s="78"/>
      <c r="I76" s="79">
        <v>484.38333333333333</v>
      </c>
      <c r="J76" s="80">
        <v>174.07500000000005</v>
      </c>
      <c r="K76" s="55">
        <v>-174075.00000000006</v>
      </c>
      <c r="L76" s="8"/>
      <c r="M76">
        <v>5</v>
      </c>
      <c r="N76" t="s">
        <v>120</v>
      </c>
      <c r="P76">
        <v>5</v>
      </c>
    </row>
    <row r="77" spans="1:16">
      <c r="B77" s="14"/>
      <c r="C77" s="7"/>
      <c r="D77" s="7"/>
      <c r="E77" s="7"/>
      <c r="F77" s="7"/>
      <c r="G77" s="7"/>
      <c r="H77" s="7"/>
      <c r="I77" s="7"/>
      <c r="J77" s="7"/>
      <c r="K77" s="7"/>
      <c r="L77" s="8"/>
      <c r="M77">
        <v>5</v>
      </c>
      <c r="N77" t="s">
        <v>120</v>
      </c>
      <c r="P77">
        <v>5</v>
      </c>
    </row>
    <row r="78" spans="1:16" ht="18.75" thickBot="1">
      <c r="B78" s="123" t="s">
        <v>149</v>
      </c>
      <c r="C78" s="124"/>
      <c r="D78" s="124"/>
      <c r="E78" s="125"/>
      <c r="F78" s="124"/>
      <c r="G78" s="124"/>
      <c r="H78" s="124"/>
      <c r="I78" s="124"/>
      <c r="J78" s="124"/>
      <c r="K78" s="124"/>
      <c r="L78" s="8"/>
      <c r="M78">
        <v>5</v>
      </c>
      <c r="N78" t="s">
        <v>120</v>
      </c>
      <c r="P78">
        <v>5</v>
      </c>
    </row>
    <row r="79" spans="1:16" ht="16.5" thickTop="1">
      <c r="B79" s="100" t="s">
        <v>150</v>
      </c>
      <c r="C79" s="101"/>
      <c r="D79" s="89">
        <v>4.3</v>
      </c>
      <c r="E79" s="3" t="s">
        <v>110</v>
      </c>
      <c r="F79" s="3"/>
      <c r="G79" s="102"/>
      <c r="H79" s="126" t="s">
        <v>151</v>
      </c>
      <c r="I79" s="380">
        <v>2</v>
      </c>
      <c r="J79" s="127" t="s">
        <v>106</v>
      </c>
      <c r="K79" s="104"/>
      <c r="L79" s="8"/>
      <c r="M79">
        <v>5</v>
      </c>
      <c r="N79" t="s">
        <v>120</v>
      </c>
      <c r="P79">
        <v>5</v>
      </c>
    </row>
    <row r="80" spans="1:16">
      <c r="B80" s="100" t="s">
        <v>152</v>
      </c>
      <c r="C80" s="101"/>
      <c r="D80" s="381">
        <v>4</v>
      </c>
      <c r="E80" s="103" t="s">
        <v>153</v>
      </c>
      <c r="F80" s="3"/>
      <c r="G80" s="102"/>
      <c r="H80" s="126" t="s">
        <v>154</v>
      </c>
      <c r="I80" s="3"/>
      <c r="J80" s="13"/>
      <c r="K80" s="3"/>
      <c r="L80" s="8"/>
      <c r="M80">
        <v>5</v>
      </c>
      <c r="N80" t="s">
        <v>120</v>
      </c>
      <c r="P80">
        <v>5</v>
      </c>
    </row>
    <row r="81" spans="1:16">
      <c r="B81" s="100"/>
      <c r="C81" s="100"/>
      <c r="D81" s="100"/>
      <c r="E81" s="100"/>
      <c r="F81" s="100"/>
      <c r="G81" s="100"/>
      <c r="H81" s="100"/>
      <c r="I81" s="100"/>
      <c r="J81" s="100"/>
      <c r="K81" s="100"/>
      <c r="L81" s="100"/>
      <c r="M81">
        <v>5</v>
      </c>
      <c r="N81" t="s">
        <v>120</v>
      </c>
      <c r="P81">
        <v>5</v>
      </c>
    </row>
    <row r="82" spans="1:16">
      <c r="B82" s="128" t="s">
        <v>155</v>
      </c>
      <c r="C82" s="110"/>
      <c r="D82" s="111"/>
      <c r="E82" s="111"/>
      <c r="F82" s="111"/>
      <c r="G82" s="112"/>
      <c r="H82" s="129">
        <v>18.483333333333331</v>
      </c>
      <c r="I82" s="129">
        <v>43.866666666666667</v>
      </c>
      <c r="J82" s="129">
        <v>62.349999999999994</v>
      </c>
      <c r="K82" s="114"/>
      <c r="L82" s="8"/>
      <c r="M82">
        <v>5</v>
      </c>
      <c r="N82" t="s">
        <v>120</v>
      </c>
      <c r="P82">
        <v>5</v>
      </c>
    </row>
    <row r="83" spans="1:16">
      <c r="B83" s="14"/>
      <c r="C83" s="7"/>
      <c r="D83" s="7"/>
      <c r="E83" s="7"/>
      <c r="F83" s="7"/>
      <c r="G83" s="7"/>
      <c r="H83" s="3"/>
      <c r="I83" s="7"/>
      <c r="J83" s="7"/>
      <c r="K83" s="7"/>
      <c r="L83" s="8"/>
      <c r="M83">
        <v>5</v>
      </c>
      <c r="N83" t="s">
        <v>120</v>
      </c>
      <c r="P83">
        <v>5</v>
      </c>
    </row>
    <row r="84" spans="1:16">
      <c r="B84" s="32"/>
      <c r="C84" s="17"/>
      <c r="D84" s="17"/>
      <c r="E84" s="17"/>
      <c r="F84" s="17"/>
      <c r="G84" s="17"/>
      <c r="H84" s="18" t="s">
        <v>7</v>
      </c>
      <c r="I84" s="19"/>
      <c r="J84" s="19" t="s">
        <v>8</v>
      </c>
      <c r="K84" s="20" t="s">
        <v>9</v>
      </c>
      <c r="L84" s="8"/>
      <c r="M84">
        <v>5</v>
      </c>
      <c r="N84" t="s">
        <v>120</v>
      </c>
      <c r="P84">
        <v>5</v>
      </c>
    </row>
    <row r="85" spans="1:16">
      <c r="B85" s="9" t="s">
        <v>107</v>
      </c>
      <c r="C85" s="10"/>
      <c r="D85" s="11" t="s">
        <v>25</v>
      </c>
      <c r="E85" s="11"/>
      <c r="F85" s="11" t="s">
        <v>26</v>
      </c>
      <c r="G85" s="10"/>
      <c r="H85" s="21" t="s">
        <v>11</v>
      </c>
      <c r="I85" s="21" t="s">
        <v>12</v>
      </c>
      <c r="J85" s="22" t="s">
        <v>13</v>
      </c>
      <c r="K85" s="22" t="s">
        <v>562</v>
      </c>
      <c r="L85" s="8"/>
      <c r="M85">
        <v>5</v>
      </c>
      <c r="N85" t="s">
        <v>120</v>
      </c>
      <c r="P85">
        <v>5</v>
      </c>
    </row>
    <row r="86" spans="1:16">
      <c r="A86" t="s">
        <v>530</v>
      </c>
      <c r="B86" s="376" t="s">
        <v>156</v>
      </c>
      <c r="C86" s="3"/>
      <c r="D86" s="3"/>
      <c r="E86" s="3"/>
      <c r="F86" s="3"/>
      <c r="G86" s="3"/>
      <c r="H86" s="353">
        <v>7</v>
      </c>
      <c r="I86" s="353">
        <v>4</v>
      </c>
      <c r="J86" s="23">
        <v>4</v>
      </c>
      <c r="K86" s="24">
        <v>4000</v>
      </c>
      <c r="L86" s="8"/>
      <c r="M86">
        <v>5</v>
      </c>
      <c r="N86" t="s">
        <v>120</v>
      </c>
      <c r="P86">
        <v>5</v>
      </c>
    </row>
    <row r="87" spans="1:16">
      <c r="A87" t="s">
        <v>530</v>
      </c>
      <c r="B87" s="8" t="s">
        <v>157</v>
      </c>
      <c r="C87" s="3"/>
      <c r="D87" s="3"/>
      <c r="E87" s="3"/>
      <c r="F87" s="3"/>
      <c r="G87" s="3"/>
      <c r="H87" s="3"/>
      <c r="I87" s="3"/>
      <c r="J87" s="3"/>
      <c r="K87" s="24" t="s">
        <v>43</v>
      </c>
      <c r="L87" s="8"/>
      <c r="M87">
        <v>5</v>
      </c>
      <c r="N87" t="s">
        <v>120</v>
      </c>
      <c r="P87">
        <v>5</v>
      </c>
    </row>
    <row r="88" spans="1:16">
      <c r="A88" t="s">
        <v>530</v>
      </c>
      <c r="B88" s="376" t="s">
        <v>33</v>
      </c>
      <c r="C88" s="3"/>
      <c r="D88" s="354">
        <v>0.57999999999999996</v>
      </c>
      <c r="E88" s="35" t="s">
        <v>31</v>
      </c>
      <c r="F88" s="379">
        <v>13</v>
      </c>
      <c r="G88" s="36" t="s">
        <v>158</v>
      </c>
      <c r="H88" s="31"/>
      <c r="I88" s="23">
        <v>32.421999999999997</v>
      </c>
      <c r="J88" s="23">
        <v>32.421999999999997</v>
      </c>
      <c r="K88" s="24">
        <v>32421.999999999996</v>
      </c>
      <c r="L88" s="8"/>
      <c r="M88">
        <v>5</v>
      </c>
      <c r="N88" t="s">
        <v>120</v>
      </c>
      <c r="P88">
        <v>5</v>
      </c>
    </row>
    <row r="89" spans="1:16">
      <c r="A89" t="s">
        <v>530</v>
      </c>
      <c r="B89" s="376" t="s">
        <v>34</v>
      </c>
      <c r="C89" s="3"/>
      <c r="D89" s="354">
        <v>0.36</v>
      </c>
      <c r="E89" s="35" t="s">
        <v>31</v>
      </c>
      <c r="F89" s="379">
        <v>50</v>
      </c>
      <c r="G89" s="36" t="s">
        <v>158</v>
      </c>
      <c r="H89" s="31"/>
      <c r="I89" s="23">
        <v>77.399999999999991</v>
      </c>
      <c r="J89" s="23">
        <v>77.399999999999991</v>
      </c>
      <c r="K89" s="24">
        <v>77399.999999999985</v>
      </c>
      <c r="L89" s="8"/>
      <c r="M89">
        <v>5</v>
      </c>
      <c r="N89" t="s">
        <v>120</v>
      </c>
      <c r="P89">
        <v>5</v>
      </c>
    </row>
    <row r="90" spans="1:16">
      <c r="A90" t="s">
        <v>530</v>
      </c>
      <c r="B90" s="34" t="s">
        <v>38</v>
      </c>
      <c r="C90" s="3"/>
      <c r="D90" s="3"/>
      <c r="E90" s="35"/>
      <c r="F90" s="3"/>
      <c r="G90" s="36"/>
      <c r="H90" s="31"/>
      <c r="I90" s="354">
        <v>4.6500000000000004</v>
      </c>
      <c r="J90" s="23">
        <v>4.6500000000000004</v>
      </c>
      <c r="K90" s="24">
        <v>4650</v>
      </c>
      <c r="L90" s="8"/>
      <c r="M90">
        <v>5</v>
      </c>
      <c r="N90" t="s">
        <v>120</v>
      </c>
      <c r="P90">
        <v>5</v>
      </c>
    </row>
    <row r="91" spans="1:16">
      <c r="A91" t="s">
        <v>530</v>
      </c>
      <c r="B91" s="37" t="s">
        <v>39</v>
      </c>
      <c r="C91" s="25"/>
      <c r="D91" s="25"/>
      <c r="E91" s="38"/>
      <c r="F91" s="25"/>
      <c r="G91" s="39"/>
      <c r="H91" s="40"/>
      <c r="I91" s="354">
        <v>0</v>
      </c>
      <c r="J91" s="26">
        <v>0</v>
      </c>
      <c r="K91" s="27">
        <v>0</v>
      </c>
      <c r="L91" s="8"/>
      <c r="M91">
        <v>5</v>
      </c>
      <c r="N91" t="s">
        <v>120</v>
      </c>
      <c r="P91">
        <v>5</v>
      </c>
    </row>
    <row r="92" spans="1:16">
      <c r="B92" s="28" t="s">
        <v>57</v>
      </c>
      <c r="C92" s="2"/>
      <c r="D92" s="3"/>
      <c r="E92" s="3"/>
      <c r="F92" s="3"/>
      <c r="G92" s="3"/>
      <c r="H92" s="31">
        <v>7</v>
      </c>
      <c r="I92" s="23">
        <v>118.47199999999999</v>
      </c>
      <c r="J92" s="29">
        <v>114.47199999999999</v>
      </c>
      <c r="K92" s="30">
        <v>114471.99999999999</v>
      </c>
      <c r="L92" s="8"/>
      <c r="M92">
        <v>5</v>
      </c>
      <c r="N92" t="s">
        <v>120</v>
      </c>
      <c r="P92">
        <v>5</v>
      </c>
    </row>
    <row r="93" spans="1:16">
      <c r="B93" s="8"/>
      <c r="C93" s="3"/>
      <c r="D93" s="3"/>
      <c r="E93" s="3"/>
      <c r="F93" s="3"/>
      <c r="G93" s="3"/>
      <c r="H93" s="3"/>
      <c r="I93" s="3"/>
      <c r="J93" s="3"/>
      <c r="K93" s="24" t="s">
        <v>43</v>
      </c>
      <c r="L93" s="8"/>
      <c r="M93">
        <v>5</v>
      </c>
      <c r="N93" t="s">
        <v>120</v>
      </c>
      <c r="P93">
        <v>5</v>
      </c>
    </row>
    <row r="94" spans="1:16">
      <c r="B94" s="9" t="s">
        <v>159</v>
      </c>
      <c r="C94" s="16"/>
      <c r="D94" s="108"/>
      <c r="E94" s="108"/>
      <c r="F94" s="108"/>
      <c r="G94" s="17"/>
      <c r="H94" s="21"/>
      <c r="I94" s="21"/>
      <c r="J94" s="20"/>
      <c r="K94" s="20"/>
      <c r="L94" s="8"/>
      <c r="M94">
        <v>5</v>
      </c>
      <c r="N94" t="s">
        <v>120</v>
      </c>
      <c r="P94">
        <v>5</v>
      </c>
    </row>
    <row r="95" spans="1:16">
      <c r="A95" t="s">
        <v>44</v>
      </c>
      <c r="B95" s="364" t="s">
        <v>136</v>
      </c>
      <c r="C95" s="3"/>
      <c r="D95" s="3"/>
      <c r="E95" s="3"/>
      <c r="F95" s="3"/>
      <c r="G95" s="3"/>
      <c r="H95" s="353">
        <v>9.6</v>
      </c>
      <c r="I95" s="353">
        <v>5.5</v>
      </c>
      <c r="J95" s="23">
        <v>15.1</v>
      </c>
      <c r="K95" s="24">
        <v>15100</v>
      </c>
      <c r="L95" s="8"/>
      <c r="M95">
        <v>5</v>
      </c>
      <c r="N95" t="s">
        <v>120</v>
      </c>
      <c r="P95">
        <v>5</v>
      </c>
    </row>
    <row r="96" spans="1:16">
      <c r="A96" t="s">
        <v>44</v>
      </c>
      <c r="B96" s="365" t="s">
        <v>137</v>
      </c>
      <c r="C96" s="3"/>
      <c r="D96" s="3"/>
      <c r="E96" s="3"/>
      <c r="F96" s="3"/>
      <c r="G96" s="3"/>
      <c r="H96" s="354">
        <v>5.6</v>
      </c>
      <c r="I96" s="354">
        <v>2.5</v>
      </c>
      <c r="J96" s="23">
        <v>8.1</v>
      </c>
      <c r="K96" s="24">
        <v>8100</v>
      </c>
      <c r="L96" s="8"/>
      <c r="M96">
        <v>5</v>
      </c>
      <c r="N96" t="s">
        <v>120</v>
      </c>
      <c r="P96">
        <v>5</v>
      </c>
    </row>
    <row r="97" spans="1:16">
      <c r="A97" t="s">
        <v>44</v>
      </c>
      <c r="B97" s="365" t="s">
        <v>138</v>
      </c>
      <c r="C97" s="3"/>
      <c r="D97" s="3"/>
      <c r="E97" s="3"/>
      <c r="F97" s="3"/>
      <c r="G97" s="3"/>
      <c r="H97" s="354">
        <v>14.3</v>
      </c>
      <c r="I97" s="354">
        <v>6.7</v>
      </c>
      <c r="J97" s="23">
        <v>21</v>
      </c>
      <c r="K97" s="24">
        <v>21000</v>
      </c>
      <c r="L97" s="8"/>
      <c r="M97">
        <v>5</v>
      </c>
      <c r="N97" t="s">
        <v>120</v>
      </c>
      <c r="P97">
        <v>5</v>
      </c>
    </row>
    <row r="98" spans="1:16">
      <c r="A98" t="s">
        <v>44</v>
      </c>
      <c r="B98" s="43" t="s">
        <v>47</v>
      </c>
      <c r="C98" s="3"/>
      <c r="D98" s="354">
        <v>3.35</v>
      </c>
      <c r="E98" s="36" t="s">
        <v>139</v>
      </c>
      <c r="F98" s="354">
        <v>3.82</v>
      </c>
      <c r="G98" s="36" t="s">
        <v>140</v>
      </c>
      <c r="H98" s="23">
        <v>14.404999999999999</v>
      </c>
      <c r="I98" s="23">
        <v>16.425999999999998</v>
      </c>
      <c r="J98" s="23">
        <v>30.830999999999996</v>
      </c>
      <c r="K98" s="24">
        <v>30830.999999999996</v>
      </c>
      <c r="L98" s="8"/>
      <c r="M98">
        <v>5</v>
      </c>
      <c r="N98" t="s">
        <v>120</v>
      </c>
      <c r="P98">
        <v>5</v>
      </c>
    </row>
    <row r="99" spans="1:16">
      <c r="A99" t="s">
        <v>44</v>
      </c>
      <c r="B99" s="365" t="s">
        <v>20</v>
      </c>
      <c r="C99" s="25"/>
      <c r="D99" s="25"/>
      <c r="E99" s="25"/>
      <c r="F99" s="25"/>
      <c r="G99" s="25"/>
      <c r="H99" s="354">
        <v>0</v>
      </c>
      <c r="I99" s="354">
        <v>0</v>
      </c>
      <c r="J99" s="26">
        <v>0</v>
      </c>
      <c r="K99" s="27">
        <v>0</v>
      </c>
      <c r="L99" s="8"/>
      <c r="M99">
        <v>5</v>
      </c>
      <c r="N99" t="s">
        <v>120</v>
      </c>
      <c r="P99">
        <v>5</v>
      </c>
    </row>
    <row r="100" spans="1:16">
      <c r="B100" s="28" t="s">
        <v>160</v>
      </c>
      <c r="C100" s="3"/>
      <c r="D100" s="3"/>
      <c r="E100" s="3"/>
      <c r="F100" s="3"/>
      <c r="G100" s="3"/>
      <c r="H100" s="130">
        <v>33.10125</v>
      </c>
      <c r="I100" s="130">
        <v>18.8065</v>
      </c>
      <c r="J100" s="23"/>
      <c r="K100" s="24"/>
      <c r="L100" s="8"/>
      <c r="M100">
        <v>5</v>
      </c>
      <c r="N100" t="s">
        <v>120</v>
      </c>
      <c r="P100">
        <v>5</v>
      </c>
    </row>
    <row r="101" spans="1:16">
      <c r="B101" s="28" t="s">
        <v>142</v>
      </c>
      <c r="C101" s="2"/>
      <c r="D101" s="3"/>
      <c r="E101" s="3"/>
      <c r="F101" s="3"/>
      <c r="G101" s="3"/>
      <c r="H101" s="23">
        <v>132.405</v>
      </c>
      <c r="I101" s="23">
        <v>75.225999999999999</v>
      </c>
      <c r="J101" s="29">
        <v>207.631</v>
      </c>
      <c r="K101" s="24">
        <v>207631</v>
      </c>
      <c r="L101" s="8"/>
      <c r="M101">
        <v>5</v>
      </c>
      <c r="N101" t="s">
        <v>120</v>
      </c>
      <c r="P101">
        <v>5</v>
      </c>
    </row>
    <row r="102" spans="1:16">
      <c r="B102" s="8"/>
      <c r="C102" s="3"/>
      <c r="D102" s="3"/>
      <c r="E102" s="3"/>
      <c r="F102" s="3"/>
      <c r="G102" s="3"/>
      <c r="H102" s="3"/>
      <c r="I102" s="3"/>
      <c r="J102" s="3"/>
      <c r="K102" s="24"/>
      <c r="L102" s="8"/>
      <c r="M102">
        <v>5</v>
      </c>
      <c r="N102" t="s">
        <v>120</v>
      </c>
      <c r="P102">
        <v>5</v>
      </c>
    </row>
    <row r="103" spans="1:16">
      <c r="B103" s="9" t="s">
        <v>132</v>
      </c>
      <c r="C103" s="33"/>
      <c r="D103" s="11" t="s">
        <v>53</v>
      </c>
      <c r="E103" s="11"/>
      <c r="F103" s="11" t="s">
        <v>54</v>
      </c>
      <c r="G103" s="10"/>
      <c r="H103" s="21"/>
      <c r="I103" s="21"/>
      <c r="J103" s="22"/>
      <c r="K103" s="22"/>
      <c r="L103" s="8"/>
      <c r="M103">
        <v>5</v>
      </c>
      <c r="N103" t="s">
        <v>120</v>
      </c>
      <c r="P103">
        <v>5</v>
      </c>
    </row>
    <row r="104" spans="1:16">
      <c r="A104" t="s">
        <v>531</v>
      </c>
      <c r="B104" s="34" t="s">
        <v>133</v>
      </c>
      <c r="C104" s="2"/>
      <c r="D104" s="354">
        <v>20.149999999999999</v>
      </c>
      <c r="E104" s="3"/>
      <c r="F104" s="382">
        <v>1.3333299999999999</v>
      </c>
      <c r="G104" s="116" t="s">
        <v>134</v>
      </c>
      <c r="H104" s="106">
        <v>107.46639799999998</v>
      </c>
      <c r="I104" s="31"/>
      <c r="J104" s="23">
        <v>107.46639799999998</v>
      </c>
      <c r="K104" s="24">
        <v>107466.39799999999</v>
      </c>
      <c r="L104" s="8"/>
      <c r="M104">
        <v>5</v>
      </c>
      <c r="N104" t="s">
        <v>120</v>
      </c>
      <c r="P104">
        <v>5</v>
      </c>
    </row>
    <row r="105" spans="1:16">
      <c r="A105" t="s">
        <v>531</v>
      </c>
      <c r="B105" s="37" t="s">
        <v>161</v>
      </c>
      <c r="C105" s="47"/>
      <c r="D105" s="354">
        <v>20.149999999999999</v>
      </c>
      <c r="E105" s="25"/>
      <c r="F105" s="382">
        <v>0</v>
      </c>
      <c r="G105" s="107" t="s">
        <v>134</v>
      </c>
      <c r="H105" s="26">
        <v>0</v>
      </c>
      <c r="I105" s="40"/>
      <c r="J105" s="26">
        <v>0</v>
      </c>
      <c r="K105" s="27">
        <v>0</v>
      </c>
      <c r="L105" s="8"/>
      <c r="M105">
        <v>5</v>
      </c>
      <c r="N105" t="s">
        <v>120</v>
      </c>
      <c r="P105">
        <v>5</v>
      </c>
    </row>
    <row r="106" spans="1:16">
      <c r="B106" s="28" t="s">
        <v>57</v>
      </c>
      <c r="C106" s="44"/>
      <c r="D106" s="48"/>
      <c r="E106" s="48"/>
      <c r="F106" s="48"/>
      <c r="G106" s="48"/>
      <c r="H106" s="23">
        <v>107.46639799999998</v>
      </c>
      <c r="I106" s="23"/>
      <c r="J106" s="29">
        <v>107.46639799999998</v>
      </c>
      <c r="K106" s="30">
        <v>107466.39799999999</v>
      </c>
      <c r="L106" s="8"/>
      <c r="M106">
        <v>5</v>
      </c>
      <c r="N106" t="s">
        <v>120</v>
      </c>
      <c r="P106">
        <v>5</v>
      </c>
    </row>
    <row r="107" spans="1:16">
      <c r="B107" s="8"/>
      <c r="C107" s="3"/>
      <c r="D107" s="3"/>
      <c r="E107" s="3"/>
      <c r="F107" s="3"/>
      <c r="G107" s="3"/>
      <c r="H107" s="3"/>
      <c r="I107" s="3"/>
      <c r="J107" s="3"/>
      <c r="K107" s="24" t="s">
        <v>43</v>
      </c>
      <c r="L107" s="8"/>
      <c r="M107">
        <v>5</v>
      </c>
      <c r="N107" t="s">
        <v>120</v>
      </c>
      <c r="P107">
        <v>5</v>
      </c>
    </row>
    <row r="108" spans="1:16">
      <c r="B108" s="9" t="s">
        <v>58</v>
      </c>
      <c r="C108" s="33"/>
      <c r="D108" s="11"/>
      <c r="E108" s="11"/>
      <c r="F108" s="11"/>
      <c r="G108" s="10"/>
      <c r="H108" s="21"/>
      <c r="I108" s="21"/>
      <c r="J108" s="22"/>
      <c r="K108" s="22" t="s">
        <v>43</v>
      </c>
      <c r="L108" s="8"/>
      <c r="M108">
        <v>5</v>
      </c>
      <c r="N108" t="s">
        <v>120</v>
      </c>
      <c r="P108">
        <v>5</v>
      </c>
    </row>
    <row r="109" spans="1:16">
      <c r="A109" t="s">
        <v>532</v>
      </c>
      <c r="B109" s="8" t="s">
        <v>59</v>
      </c>
      <c r="C109" s="3"/>
      <c r="D109" s="3"/>
      <c r="E109" s="3"/>
      <c r="F109" s="3"/>
      <c r="G109" s="3"/>
      <c r="H109" s="371">
        <v>100</v>
      </c>
      <c r="I109" s="31"/>
      <c r="J109" s="29">
        <v>100</v>
      </c>
      <c r="K109" s="30">
        <v>100000</v>
      </c>
      <c r="L109" s="8"/>
      <c r="M109">
        <v>5</v>
      </c>
      <c r="N109" t="s">
        <v>120</v>
      </c>
      <c r="P109">
        <v>5</v>
      </c>
    </row>
    <row r="110" spans="1:16">
      <c r="B110" s="8"/>
      <c r="C110" s="3"/>
      <c r="D110" s="3"/>
      <c r="E110" s="3"/>
      <c r="F110" s="3"/>
      <c r="G110" s="3"/>
      <c r="H110" s="3"/>
      <c r="I110" s="3"/>
      <c r="J110" s="3"/>
      <c r="K110" s="24" t="s">
        <v>43</v>
      </c>
      <c r="L110" s="8"/>
      <c r="M110">
        <v>5</v>
      </c>
      <c r="N110" t="s">
        <v>120</v>
      </c>
      <c r="P110">
        <v>5</v>
      </c>
    </row>
    <row r="111" spans="1:16">
      <c r="B111" s="32"/>
      <c r="C111" s="17"/>
      <c r="D111" s="17"/>
      <c r="E111" s="17"/>
      <c r="F111" s="17"/>
      <c r="G111" s="17"/>
      <c r="H111" s="18" t="s">
        <v>7</v>
      </c>
      <c r="I111" s="19"/>
      <c r="J111" s="19" t="s">
        <v>8</v>
      </c>
      <c r="K111" s="20" t="s">
        <v>9</v>
      </c>
      <c r="L111" s="8"/>
      <c r="M111">
        <v>5</v>
      </c>
      <c r="N111" t="s">
        <v>120</v>
      </c>
      <c r="P111">
        <v>5</v>
      </c>
    </row>
    <row r="112" spans="1:16">
      <c r="B112" s="118" t="s">
        <v>162</v>
      </c>
      <c r="C112" s="33"/>
      <c r="D112" s="11"/>
      <c r="E112" s="11"/>
      <c r="F112" s="11"/>
      <c r="G112" s="10"/>
      <c r="H112" s="21" t="s">
        <v>11</v>
      </c>
      <c r="I112" s="21" t="s">
        <v>12</v>
      </c>
      <c r="J112" s="22" t="s">
        <v>13</v>
      </c>
      <c r="K112" s="22" t="s">
        <v>562</v>
      </c>
      <c r="L112" s="8"/>
      <c r="M112">
        <v>5</v>
      </c>
      <c r="N112" t="s">
        <v>120</v>
      </c>
      <c r="P112">
        <v>5</v>
      </c>
    </row>
    <row r="113" spans="2:16">
      <c r="B113" s="34" t="s">
        <v>163</v>
      </c>
      <c r="C113" s="3"/>
      <c r="D113" s="3"/>
      <c r="E113" s="3"/>
      <c r="F113" s="3"/>
      <c r="G113" s="3"/>
      <c r="H113" s="23">
        <v>365.35473133333335</v>
      </c>
      <c r="I113" s="23">
        <v>237.56466666666665</v>
      </c>
      <c r="J113" s="29">
        <v>602.919398</v>
      </c>
      <c r="K113" s="29">
        <v>602919.39800000004</v>
      </c>
      <c r="L113" s="8"/>
      <c r="M113">
        <v>5</v>
      </c>
      <c r="N113" t="s">
        <v>120</v>
      </c>
      <c r="P113">
        <v>5</v>
      </c>
    </row>
    <row r="114" spans="2:16">
      <c r="B114" s="34" t="s">
        <v>164</v>
      </c>
      <c r="C114" s="3"/>
      <c r="D114" s="3"/>
      <c r="E114" s="3"/>
      <c r="F114" s="3"/>
      <c r="G114" s="3"/>
      <c r="H114" s="23">
        <v>84.966216589147294</v>
      </c>
      <c r="I114" s="23">
        <v>55.247596899224803</v>
      </c>
      <c r="J114" s="29">
        <v>140.2138134883721</v>
      </c>
      <c r="K114" s="31"/>
      <c r="L114" s="8"/>
      <c r="M114">
        <v>5</v>
      </c>
      <c r="N114" t="s">
        <v>120</v>
      </c>
      <c r="P114">
        <v>5</v>
      </c>
    </row>
    <row r="115" spans="2:16">
      <c r="B115" s="34"/>
      <c r="C115" s="3"/>
      <c r="D115" s="3"/>
      <c r="E115" s="3"/>
      <c r="F115" s="3"/>
      <c r="G115" s="3"/>
      <c r="H115" s="23"/>
      <c r="I115" s="23"/>
      <c r="J115" s="29"/>
      <c r="K115" s="31"/>
      <c r="L115" s="8"/>
      <c r="M115">
        <v>5</v>
      </c>
      <c r="N115" t="s">
        <v>120</v>
      </c>
      <c r="P115">
        <v>5</v>
      </c>
    </row>
    <row r="116" spans="2:16">
      <c r="B116" s="34"/>
      <c r="C116" s="3"/>
      <c r="D116" s="3"/>
      <c r="E116" s="3"/>
      <c r="F116" s="3"/>
      <c r="G116" s="3"/>
      <c r="H116" s="23"/>
      <c r="I116" s="23"/>
      <c r="J116" s="29"/>
      <c r="K116" s="31"/>
      <c r="L116" s="8"/>
      <c r="M116">
        <v>5</v>
      </c>
      <c r="N116" t="s">
        <v>120</v>
      </c>
      <c r="P116">
        <v>5</v>
      </c>
    </row>
    <row r="117" spans="2:16">
      <c r="B117" s="105" t="s">
        <v>564</v>
      </c>
      <c r="C117" s="17"/>
      <c r="D117" s="17"/>
      <c r="E117" s="17"/>
      <c r="F117" s="17"/>
      <c r="G117" s="17"/>
      <c r="H117" s="18" t="s">
        <v>7</v>
      </c>
      <c r="I117" s="19"/>
      <c r="J117" s="19" t="s">
        <v>8</v>
      </c>
      <c r="K117" s="20" t="s">
        <v>9</v>
      </c>
      <c r="L117" s="8"/>
      <c r="M117">
        <v>5</v>
      </c>
      <c r="N117" t="s">
        <v>120</v>
      </c>
      <c r="P117">
        <v>5</v>
      </c>
    </row>
    <row r="118" spans="2:16">
      <c r="B118" s="131" t="s">
        <v>165</v>
      </c>
      <c r="C118" s="33"/>
      <c r="D118" s="11"/>
      <c r="E118" s="11"/>
      <c r="F118" s="11"/>
      <c r="G118" s="10"/>
      <c r="H118" s="21" t="s">
        <v>11</v>
      </c>
      <c r="I118" s="21" t="s">
        <v>12</v>
      </c>
      <c r="J118" s="22" t="s">
        <v>13</v>
      </c>
      <c r="K118" s="22" t="s">
        <v>565</v>
      </c>
      <c r="L118" s="8"/>
      <c r="M118">
        <v>5</v>
      </c>
      <c r="N118" t="s">
        <v>120</v>
      </c>
      <c r="P118">
        <v>5</v>
      </c>
    </row>
    <row r="119" spans="2:16">
      <c r="B119" s="34" t="s">
        <v>166</v>
      </c>
      <c r="C119" s="3"/>
      <c r="D119" s="3"/>
      <c r="E119" s="3"/>
      <c r="F119" s="3"/>
      <c r="G119" s="3"/>
      <c r="H119" s="132">
        <v>347.00593200000003</v>
      </c>
      <c r="I119" s="132">
        <v>207.74866666666665</v>
      </c>
      <c r="J119" s="29">
        <v>554.75459866666665</v>
      </c>
      <c r="K119" s="29">
        <v>554754.59866666666</v>
      </c>
      <c r="L119" s="8"/>
      <c r="M119">
        <v>5</v>
      </c>
      <c r="N119" t="s">
        <v>120</v>
      </c>
      <c r="P119">
        <v>5</v>
      </c>
    </row>
    <row r="120" spans="2:16">
      <c r="B120" s="34" t="s">
        <v>167</v>
      </c>
      <c r="C120" s="3"/>
      <c r="D120" s="3"/>
      <c r="E120" s="3"/>
      <c r="F120" s="3"/>
      <c r="G120" s="3"/>
      <c r="H120" s="23">
        <v>52.843542944162444</v>
      </c>
      <c r="I120" s="23">
        <v>31.636852791878173</v>
      </c>
      <c r="J120" s="29">
        <v>84.480395736040606</v>
      </c>
      <c r="K120" s="31"/>
      <c r="L120" s="8"/>
      <c r="M120">
        <v>5</v>
      </c>
      <c r="N120" t="s">
        <v>120</v>
      </c>
      <c r="P120">
        <v>5</v>
      </c>
    </row>
    <row r="121" spans="2:16">
      <c r="B121" s="34" t="s">
        <v>168</v>
      </c>
      <c r="C121" s="3"/>
      <c r="D121" s="3"/>
      <c r="E121" s="3"/>
      <c r="F121" s="3"/>
      <c r="G121" s="3"/>
      <c r="H121" s="23"/>
      <c r="I121" s="23"/>
      <c r="J121" s="29"/>
      <c r="K121" s="31"/>
      <c r="L121" s="8"/>
      <c r="M121">
        <v>5</v>
      </c>
      <c r="N121" t="s">
        <v>120</v>
      </c>
      <c r="P121">
        <v>5</v>
      </c>
    </row>
    <row r="122" spans="2:16">
      <c r="B122" s="133" t="s">
        <v>147</v>
      </c>
      <c r="C122" s="119"/>
      <c r="D122" s="134"/>
      <c r="E122" s="456">
        <v>253</v>
      </c>
      <c r="F122" s="135" t="s">
        <v>148</v>
      </c>
      <c r="G122" s="121" t="s">
        <v>566</v>
      </c>
      <c r="H122" s="27"/>
      <c r="I122" s="40"/>
      <c r="J122" s="26">
        <v>1661.3666666666666</v>
      </c>
      <c r="K122" s="122">
        <v>1661366.6666666665</v>
      </c>
      <c r="L122" s="8"/>
      <c r="M122">
        <v>5</v>
      </c>
      <c r="N122" t="s">
        <v>120</v>
      </c>
      <c r="P122">
        <v>5</v>
      </c>
    </row>
    <row r="123" spans="2:16">
      <c r="B123" s="32"/>
      <c r="C123" s="17"/>
      <c r="D123" s="17"/>
      <c r="E123" s="17"/>
      <c r="F123" s="17"/>
      <c r="G123" s="17"/>
      <c r="H123" s="56"/>
      <c r="I123" s="57" t="s">
        <v>62</v>
      </c>
      <c r="J123" s="58" t="s">
        <v>63</v>
      </c>
      <c r="K123" s="59" t="s">
        <v>64</v>
      </c>
      <c r="L123" s="8"/>
      <c r="M123">
        <v>5</v>
      </c>
      <c r="N123" t="s">
        <v>120</v>
      </c>
      <c r="P123">
        <v>5</v>
      </c>
    </row>
    <row r="124" spans="2:16" ht="16.5" thickBot="1">
      <c r="B124" s="118"/>
      <c r="C124" s="10"/>
      <c r="D124" s="10"/>
      <c r="E124" s="10"/>
      <c r="F124" s="10"/>
      <c r="G124" s="10"/>
      <c r="H124" s="60"/>
      <c r="I124" s="61" t="s">
        <v>66</v>
      </c>
      <c r="J124" s="57" t="s">
        <v>67</v>
      </c>
      <c r="K124" s="59" t="s">
        <v>68</v>
      </c>
      <c r="L124" s="8"/>
      <c r="M124">
        <v>5</v>
      </c>
      <c r="N124" t="s">
        <v>120</v>
      </c>
      <c r="P124">
        <v>5</v>
      </c>
    </row>
    <row r="125" spans="2:16" ht="16.5" thickBot="1">
      <c r="B125" s="136" t="s">
        <v>169</v>
      </c>
      <c r="C125" s="72"/>
      <c r="D125" s="50"/>
      <c r="E125" s="50"/>
      <c r="F125" s="50"/>
      <c r="G125" s="50"/>
      <c r="H125" s="73"/>
      <c r="I125" s="52"/>
      <c r="J125" s="388">
        <v>1106.6120679999999</v>
      </c>
      <c r="K125" s="389">
        <v>1106612.068</v>
      </c>
      <c r="L125" s="8"/>
      <c r="M125">
        <v>5</v>
      </c>
      <c r="N125" t="s">
        <v>120</v>
      </c>
      <c r="P125">
        <v>5</v>
      </c>
    </row>
    <row r="126" spans="2:16" ht="16.5" thickTop="1">
      <c r="B126" s="28"/>
      <c r="C126" s="13"/>
      <c r="D126" s="3"/>
      <c r="E126" s="3"/>
      <c r="F126" s="3"/>
      <c r="G126" s="3"/>
      <c r="H126" s="24"/>
      <c r="I126" s="31"/>
      <c r="J126" s="29"/>
      <c r="K126" s="30"/>
      <c r="L126" s="8"/>
      <c r="M126">
        <v>5</v>
      </c>
      <c r="N126" t="s">
        <v>120</v>
      </c>
      <c r="P126">
        <v>5</v>
      </c>
    </row>
    <row r="127" spans="2:16">
      <c r="B127" s="28" t="s">
        <v>74</v>
      </c>
      <c r="C127" s="2"/>
      <c r="D127" s="3"/>
      <c r="E127" s="3"/>
      <c r="F127" s="3"/>
      <c r="G127" s="3"/>
      <c r="H127" s="3"/>
      <c r="I127" s="3"/>
      <c r="J127" s="3"/>
      <c r="K127" s="3"/>
      <c r="L127" s="8"/>
      <c r="M127">
        <v>5</v>
      </c>
      <c r="N127" t="s">
        <v>120</v>
      </c>
      <c r="P127">
        <v>5</v>
      </c>
    </row>
    <row r="128" spans="2:16">
      <c r="B128" s="137" t="s">
        <v>170</v>
      </c>
      <c r="C128" s="2"/>
      <c r="D128" s="3"/>
      <c r="E128" s="3"/>
      <c r="F128" s="3"/>
      <c r="G128" s="3"/>
      <c r="H128" s="3"/>
      <c r="I128" s="3"/>
      <c r="J128" s="3"/>
      <c r="K128" s="3"/>
      <c r="L128" s="8"/>
      <c r="M128">
        <v>5</v>
      </c>
      <c r="N128" t="s">
        <v>120</v>
      </c>
      <c r="P128">
        <v>5</v>
      </c>
    </row>
    <row r="129" spans="2:16">
      <c r="B129" s="81" t="s">
        <v>75</v>
      </c>
      <c r="C129" s="2"/>
      <c r="D129" s="3"/>
      <c r="E129" s="3"/>
      <c r="F129" s="3"/>
      <c r="G129" s="3"/>
      <c r="H129" s="3"/>
      <c r="I129" s="3"/>
      <c r="J129" s="3"/>
      <c r="K129" s="3"/>
      <c r="L129" s="8"/>
      <c r="M129">
        <v>5</v>
      </c>
      <c r="N129" t="s">
        <v>120</v>
      </c>
      <c r="P129">
        <v>5</v>
      </c>
    </row>
    <row r="130" spans="2:16">
      <c r="B130" s="8" t="s">
        <v>79</v>
      </c>
      <c r="C130" s="2"/>
      <c r="D130" s="2"/>
      <c r="E130" s="2"/>
      <c r="F130" s="2"/>
      <c r="G130" s="2"/>
      <c r="H130" s="3"/>
      <c r="I130" s="3"/>
      <c r="J130" s="3"/>
      <c r="K130" s="3"/>
      <c r="L130" s="8"/>
      <c r="M130">
        <v>5</v>
      </c>
      <c r="N130" t="s">
        <v>120</v>
      </c>
      <c r="P130">
        <v>5</v>
      </c>
    </row>
    <row r="131" spans="2:16">
      <c r="B131" s="83" t="s">
        <v>80</v>
      </c>
      <c r="C131" s="3"/>
      <c r="D131" s="3"/>
      <c r="E131" s="3"/>
      <c r="F131" s="3"/>
      <c r="G131" s="3"/>
      <c r="H131" s="3"/>
      <c r="I131" s="3"/>
      <c r="J131" s="3"/>
      <c r="K131" s="3"/>
      <c r="L131" s="8"/>
      <c r="M131">
        <v>5</v>
      </c>
      <c r="N131" t="s">
        <v>120</v>
      </c>
      <c r="P131">
        <v>5</v>
      </c>
    </row>
    <row r="132" spans="2:16">
      <c r="B132" s="6" t="s">
        <v>81</v>
      </c>
      <c r="C132" s="3"/>
      <c r="D132" s="3"/>
      <c r="E132" s="3"/>
      <c r="F132" s="3"/>
      <c r="G132" s="3"/>
      <c r="H132" s="3"/>
      <c r="I132" s="3"/>
      <c r="J132" s="3"/>
      <c r="K132" s="3"/>
      <c r="L132" s="8"/>
      <c r="M132">
        <v>5</v>
      </c>
      <c r="N132" t="s">
        <v>120</v>
      </c>
      <c r="P132">
        <v>5</v>
      </c>
    </row>
    <row r="133" spans="2:16">
      <c r="B133" s="85">
        <v>45707</v>
      </c>
      <c r="C133" s="3"/>
      <c r="D133" s="3"/>
      <c r="E133" s="3"/>
      <c r="F133" s="3"/>
      <c r="G133" s="3"/>
      <c r="H133" s="3"/>
      <c r="I133" s="3"/>
      <c r="J133" s="3"/>
      <c r="K133" s="3"/>
      <c r="L133" s="8"/>
      <c r="M133">
        <v>5</v>
      </c>
      <c r="N133" t="s">
        <v>120</v>
      </c>
      <c r="P133">
        <v>5</v>
      </c>
    </row>
    <row r="134" spans="2:16">
      <c r="B134" s="99"/>
      <c r="C134" s="3"/>
      <c r="D134" s="3"/>
      <c r="E134" s="3"/>
      <c r="F134" s="3"/>
      <c r="G134" s="3"/>
      <c r="H134" s="3"/>
      <c r="I134" s="3"/>
      <c r="J134" s="3"/>
      <c r="K134" s="3"/>
      <c r="L134" s="8"/>
      <c r="M134">
        <v>5</v>
      </c>
      <c r="N134" t="s">
        <v>120</v>
      </c>
      <c r="P134">
        <v>5</v>
      </c>
    </row>
    <row r="135" spans="2:16">
      <c r="M135">
        <v>5</v>
      </c>
      <c r="N135" t="s">
        <v>120</v>
      </c>
      <c r="P135">
        <v>5</v>
      </c>
    </row>
    <row r="136" spans="2:16">
      <c r="M136">
        <v>5</v>
      </c>
      <c r="N136" t="s">
        <v>120</v>
      </c>
      <c r="P136">
        <v>5</v>
      </c>
    </row>
    <row r="137" spans="2:16">
      <c r="B137" s="344" t="s">
        <v>299</v>
      </c>
      <c r="M137">
        <v>5</v>
      </c>
      <c r="N137" t="s">
        <v>120</v>
      </c>
      <c r="P137">
        <v>5</v>
      </c>
    </row>
    <row r="138" spans="2:16">
      <c r="B138" s="374" t="s">
        <v>300</v>
      </c>
      <c r="M138">
        <v>5</v>
      </c>
      <c r="N138" t="s">
        <v>120</v>
      </c>
      <c r="P138">
        <v>5</v>
      </c>
    </row>
  </sheetData>
  <mergeCells count="1">
    <mergeCell ref="L5:M6"/>
  </mergeCells>
  <conditionalFormatting sqref="B1:L134">
    <cfRule type="containsErrors" dxfId="11" priority="1">
      <formula>ISERROR(B1)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Q138"/>
  <sheetViews>
    <sheetView topLeftCell="A22" workbookViewId="0">
      <selection activeCell="F133" sqref="F133"/>
    </sheetView>
  </sheetViews>
  <sheetFormatPr defaultColWidth="11" defaultRowHeight="15.75"/>
  <cols>
    <col min="1" max="1" width="16.125" bestFit="1" customWidth="1"/>
    <col min="3" max="3" width="17.125" customWidth="1"/>
    <col min="5" max="5" width="15.875" customWidth="1"/>
    <col min="6" max="6" width="16.625" customWidth="1"/>
  </cols>
  <sheetData>
    <row r="1" spans="1:17" ht="21" thickBot="1">
      <c r="A1" t="s">
        <v>533</v>
      </c>
      <c r="B1" s="86" t="s">
        <v>593</v>
      </c>
      <c r="C1" s="91" t="s">
        <v>536</v>
      </c>
      <c r="D1" s="91" t="s">
        <v>537</v>
      </c>
      <c r="E1" s="91" t="s">
        <v>538</v>
      </c>
      <c r="F1" s="91" t="s">
        <v>595</v>
      </c>
      <c r="G1" s="91" t="s">
        <v>540</v>
      </c>
      <c r="H1" s="91" t="s">
        <v>541</v>
      </c>
      <c r="I1" s="91" t="s">
        <v>542</v>
      </c>
      <c r="J1" s="91" t="s">
        <v>591</v>
      </c>
      <c r="K1" s="91" t="s">
        <v>592</v>
      </c>
      <c r="L1" s="93" t="s">
        <v>545</v>
      </c>
      <c r="M1" t="s">
        <v>546</v>
      </c>
      <c r="N1" t="s">
        <v>590</v>
      </c>
      <c r="O1" t="s">
        <v>548</v>
      </c>
      <c r="P1" t="s">
        <v>549</v>
      </c>
      <c r="Q1" t="s">
        <v>547</v>
      </c>
    </row>
    <row r="2" spans="1:17" ht="16.5" thickTop="1">
      <c r="B2" s="1" t="s">
        <v>0</v>
      </c>
      <c r="C2" s="2"/>
      <c r="D2" s="3"/>
      <c r="E2" s="3"/>
      <c r="F2" s="3"/>
      <c r="G2" s="3"/>
      <c r="H2" s="3"/>
      <c r="I2" s="3"/>
      <c r="J2" s="3"/>
      <c r="K2" s="3"/>
      <c r="L2" s="8"/>
      <c r="N2">
        <v>8</v>
      </c>
      <c r="O2" t="s">
        <v>567</v>
      </c>
      <c r="Q2">
        <v>8</v>
      </c>
    </row>
    <row r="3" spans="1:17">
      <c r="B3" s="4" t="s">
        <v>561</v>
      </c>
      <c r="C3" s="5"/>
      <c r="D3" s="5"/>
      <c r="E3" s="5"/>
      <c r="F3" s="5"/>
      <c r="G3" s="5"/>
      <c r="H3" s="5"/>
      <c r="I3" s="5"/>
      <c r="J3" s="5"/>
      <c r="K3" s="5"/>
      <c r="L3" s="14"/>
      <c r="N3">
        <v>8</v>
      </c>
      <c r="O3" t="s">
        <v>567</v>
      </c>
      <c r="Q3">
        <v>8</v>
      </c>
    </row>
    <row r="4" spans="1:17">
      <c r="B4" s="6" t="s">
        <v>108</v>
      </c>
      <c r="C4" s="5"/>
      <c r="D4" s="5"/>
      <c r="E4" s="5"/>
      <c r="F4" s="5"/>
      <c r="G4" s="5"/>
      <c r="H4" s="5"/>
      <c r="I4" s="5"/>
      <c r="J4" s="5"/>
      <c r="K4" s="5"/>
      <c r="L4" s="14"/>
      <c r="N4">
        <v>8</v>
      </c>
      <c r="O4" t="s">
        <v>567</v>
      </c>
      <c r="Q4">
        <v>8</v>
      </c>
    </row>
    <row r="5" spans="1:17">
      <c r="B5" s="346" t="s">
        <v>1</v>
      </c>
      <c r="C5" s="347"/>
      <c r="D5" s="348"/>
      <c r="E5" s="7"/>
      <c r="F5" s="7"/>
      <c r="G5" s="7"/>
      <c r="H5" s="3"/>
      <c r="I5" s="3"/>
      <c r="J5" s="3"/>
      <c r="K5" s="3"/>
      <c r="L5" s="8"/>
      <c r="N5">
        <v>8</v>
      </c>
      <c r="O5" t="s">
        <v>567</v>
      </c>
      <c r="Q5">
        <v>8</v>
      </c>
    </row>
    <row r="6" spans="1:17">
      <c r="B6" s="8"/>
      <c r="C6" s="3"/>
      <c r="D6" s="3"/>
      <c r="E6" s="7"/>
      <c r="F6" s="7"/>
      <c r="G6" s="7"/>
      <c r="H6" s="3"/>
      <c r="I6" s="3"/>
      <c r="J6" s="3"/>
      <c r="K6" s="3"/>
      <c r="L6" s="8"/>
      <c r="M6" s="486" t="s">
        <v>524</v>
      </c>
      <c r="N6" s="486"/>
      <c r="O6" t="s">
        <v>567</v>
      </c>
      <c r="Q6">
        <v>8</v>
      </c>
    </row>
    <row r="7" spans="1:17">
      <c r="B7" s="9" t="s">
        <v>2</v>
      </c>
      <c r="C7" s="10"/>
      <c r="D7" s="10"/>
      <c r="E7" s="11" t="s">
        <v>4</v>
      </c>
      <c r="F7" s="10"/>
      <c r="G7" s="10"/>
      <c r="H7" s="10"/>
      <c r="I7" s="10"/>
      <c r="J7" s="10"/>
      <c r="K7" s="10"/>
      <c r="L7" s="8"/>
      <c r="M7" s="487"/>
      <c r="N7" s="487"/>
      <c r="O7" t="s">
        <v>567</v>
      </c>
      <c r="Q7">
        <v>8</v>
      </c>
    </row>
    <row r="8" spans="1:17">
      <c r="B8" s="355" t="s">
        <v>5</v>
      </c>
      <c r="C8" s="356"/>
      <c r="D8" s="349"/>
      <c r="E8" s="90">
        <v>100</v>
      </c>
      <c r="F8" s="3"/>
      <c r="G8" s="3"/>
      <c r="H8" s="3"/>
      <c r="I8" s="3"/>
      <c r="J8" s="3"/>
      <c r="K8" s="3"/>
      <c r="L8" s="8"/>
      <c r="N8">
        <v>8</v>
      </c>
      <c r="O8" t="s">
        <v>567</v>
      </c>
      <c r="Q8">
        <v>8</v>
      </c>
    </row>
    <row r="9" spans="1:17">
      <c r="B9" s="100" t="s">
        <v>109</v>
      </c>
      <c r="C9" s="101"/>
      <c r="D9" s="101"/>
      <c r="E9" s="381">
        <v>2.5</v>
      </c>
      <c r="F9" s="3" t="s">
        <v>110</v>
      </c>
      <c r="G9" s="102"/>
      <c r="H9" s="375">
        <v>2</v>
      </c>
      <c r="I9" s="103" t="s">
        <v>111</v>
      </c>
      <c r="J9" s="13"/>
      <c r="K9" s="104" t="s">
        <v>112</v>
      </c>
      <c r="L9" s="8"/>
      <c r="N9">
        <v>8</v>
      </c>
      <c r="O9" t="s">
        <v>567</v>
      </c>
      <c r="Q9">
        <v>8</v>
      </c>
    </row>
    <row r="10" spans="1:17">
      <c r="B10" s="14"/>
      <c r="C10" s="7"/>
      <c r="D10" s="7"/>
      <c r="E10" s="7"/>
      <c r="F10" s="7"/>
      <c r="G10" s="7"/>
      <c r="H10" s="7"/>
      <c r="I10" s="7"/>
      <c r="J10" s="7"/>
      <c r="K10" s="7"/>
      <c r="L10" s="8"/>
      <c r="N10">
        <v>8</v>
      </c>
      <c r="O10" t="s">
        <v>567</v>
      </c>
      <c r="Q10">
        <v>8</v>
      </c>
    </row>
    <row r="11" spans="1:17">
      <c r="B11" s="105" t="s">
        <v>113</v>
      </c>
      <c r="C11" s="16"/>
      <c r="D11" s="17"/>
      <c r="E11" s="17"/>
      <c r="F11" s="17"/>
      <c r="G11" s="17"/>
      <c r="H11" s="18" t="s">
        <v>7</v>
      </c>
      <c r="I11" s="19"/>
      <c r="J11" s="19" t="s">
        <v>8</v>
      </c>
      <c r="K11" s="20" t="s">
        <v>9</v>
      </c>
      <c r="L11" s="8"/>
      <c r="N11">
        <v>8</v>
      </c>
      <c r="O11" t="s">
        <v>567</v>
      </c>
      <c r="Q11">
        <v>8</v>
      </c>
    </row>
    <row r="12" spans="1:17">
      <c r="B12" s="9" t="s">
        <v>10</v>
      </c>
      <c r="C12" s="10"/>
      <c r="D12" s="10"/>
      <c r="E12" s="10"/>
      <c r="F12" s="10"/>
      <c r="G12" s="10"/>
      <c r="H12" s="21" t="s">
        <v>11</v>
      </c>
      <c r="I12" s="21" t="s">
        <v>12</v>
      </c>
      <c r="J12" s="22" t="s">
        <v>13</v>
      </c>
      <c r="K12" s="22" t="s">
        <v>568</v>
      </c>
      <c r="L12" s="8"/>
      <c r="N12">
        <v>8</v>
      </c>
      <c r="O12" t="s">
        <v>567</v>
      </c>
      <c r="Q12">
        <v>8</v>
      </c>
    </row>
    <row r="13" spans="1:17">
      <c r="A13" t="s">
        <v>529</v>
      </c>
      <c r="B13" s="350" t="s">
        <v>114</v>
      </c>
      <c r="C13" s="3"/>
      <c r="D13" s="3"/>
      <c r="E13" s="3"/>
      <c r="F13" s="3"/>
      <c r="G13" s="3"/>
      <c r="H13" s="353">
        <v>4</v>
      </c>
      <c r="I13" s="353">
        <v>2.5</v>
      </c>
      <c r="J13" s="23">
        <v>6.5</v>
      </c>
      <c r="K13" s="24">
        <v>650</v>
      </c>
      <c r="L13" s="8"/>
      <c r="N13">
        <v>8</v>
      </c>
      <c r="O13" t="s">
        <v>567</v>
      </c>
      <c r="Q13">
        <v>8</v>
      </c>
    </row>
    <row r="14" spans="1:17">
      <c r="A14" t="s">
        <v>529</v>
      </c>
      <c r="B14" s="350" t="s">
        <v>115</v>
      </c>
      <c r="C14" s="3"/>
      <c r="D14" s="3"/>
      <c r="E14" s="3"/>
      <c r="F14" s="3"/>
      <c r="G14" s="3"/>
      <c r="H14" s="353">
        <v>16.2</v>
      </c>
      <c r="I14" s="353">
        <v>9</v>
      </c>
      <c r="J14" s="23">
        <v>25.2</v>
      </c>
      <c r="K14" s="24">
        <v>2520</v>
      </c>
      <c r="L14" s="8"/>
      <c r="N14">
        <v>8</v>
      </c>
      <c r="O14" t="s">
        <v>567</v>
      </c>
      <c r="P14" s="372"/>
      <c r="Q14">
        <v>8</v>
      </c>
    </row>
    <row r="15" spans="1:17">
      <c r="A15" t="s">
        <v>529</v>
      </c>
      <c r="B15" s="350" t="s">
        <v>116</v>
      </c>
      <c r="C15" s="3"/>
      <c r="D15" s="3"/>
      <c r="E15" s="3"/>
      <c r="F15" s="3"/>
      <c r="G15" s="3"/>
      <c r="H15" s="354">
        <v>3.5</v>
      </c>
      <c r="I15" s="354">
        <v>2</v>
      </c>
      <c r="J15" s="23">
        <v>5.5</v>
      </c>
      <c r="K15" s="24">
        <v>550</v>
      </c>
      <c r="L15" s="8"/>
      <c r="N15">
        <v>8</v>
      </c>
      <c r="O15" t="s">
        <v>567</v>
      </c>
      <c r="Q15">
        <v>8</v>
      </c>
    </row>
    <row r="16" spans="1:17">
      <c r="A16" t="s">
        <v>529</v>
      </c>
      <c r="B16" s="350" t="s">
        <v>117</v>
      </c>
      <c r="C16" s="3"/>
      <c r="D16" s="3"/>
      <c r="E16" s="3"/>
      <c r="F16" s="3"/>
      <c r="G16" s="3"/>
      <c r="H16" s="354">
        <v>3.6</v>
      </c>
      <c r="I16" s="354">
        <v>1.9</v>
      </c>
      <c r="J16" s="23">
        <v>5.5</v>
      </c>
      <c r="K16" s="24">
        <v>550</v>
      </c>
      <c r="L16" s="8"/>
      <c r="N16">
        <v>8</v>
      </c>
      <c r="O16" t="s">
        <v>567</v>
      </c>
      <c r="Q16">
        <v>8</v>
      </c>
    </row>
    <row r="17" spans="1:17">
      <c r="A17" t="s">
        <v>529</v>
      </c>
      <c r="B17" s="350" t="s">
        <v>118</v>
      </c>
      <c r="C17" s="3"/>
      <c r="D17" s="3"/>
      <c r="E17" s="3"/>
      <c r="F17" s="3"/>
      <c r="G17" s="3"/>
      <c r="H17" s="354">
        <v>8</v>
      </c>
      <c r="I17" s="354">
        <v>5.2</v>
      </c>
      <c r="J17" s="23">
        <v>13.2</v>
      </c>
      <c r="K17" s="24">
        <v>1320</v>
      </c>
      <c r="L17" s="8"/>
      <c r="N17">
        <v>8</v>
      </c>
      <c r="O17" t="s">
        <v>567</v>
      </c>
      <c r="Q17">
        <v>8</v>
      </c>
    </row>
    <row r="18" spans="1:17">
      <c r="A18" t="s">
        <v>529</v>
      </c>
      <c r="B18" s="350" t="s">
        <v>21</v>
      </c>
      <c r="C18" s="3"/>
      <c r="D18" s="3"/>
      <c r="E18" s="3"/>
      <c r="F18" s="3"/>
      <c r="G18" s="3"/>
      <c r="H18" s="354">
        <v>0</v>
      </c>
      <c r="I18" s="354">
        <v>0</v>
      </c>
      <c r="J18" s="23">
        <v>0</v>
      </c>
      <c r="K18" s="24">
        <v>0</v>
      </c>
      <c r="L18" s="8"/>
      <c r="N18">
        <v>8</v>
      </c>
      <c r="O18" t="s">
        <v>567</v>
      </c>
      <c r="Q18">
        <v>8</v>
      </c>
    </row>
    <row r="19" spans="1:17">
      <c r="A19" t="s">
        <v>529</v>
      </c>
      <c r="B19" s="350" t="s">
        <v>21</v>
      </c>
      <c r="C19" s="25"/>
      <c r="D19" s="25"/>
      <c r="E19" s="25"/>
      <c r="F19" s="25"/>
      <c r="G19" s="25"/>
      <c r="H19" s="354">
        <v>0</v>
      </c>
      <c r="I19" s="354">
        <v>0</v>
      </c>
      <c r="J19" s="26">
        <v>0</v>
      </c>
      <c r="K19" s="27">
        <v>0</v>
      </c>
      <c r="L19" s="8"/>
      <c r="N19">
        <v>8</v>
      </c>
      <c r="O19" t="s">
        <v>567</v>
      </c>
      <c r="Q19">
        <v>8</v>
      </c>
    </row>
    <row r="20" spans="1:17">
      <c r="B20" s="28" t="s">
        <v>22</v>
      </c>
      <c r="C20" s="2"/>
      <c r="D20" s="3"/>
      <c r="E20" s="3"/>
      <c r="F20" s="3"/>
      <c r="G20" s="3"/>
      <c r="H20" s="383">
        <v>35.299999999999997</v>
      </c>
      <c r="I20" s="383">
        <v>20.6</v>
      </c>
      <c r="J20" s="29">
        <v>55.900000000000006</v>
      </c>
      <c r="K20" s="30">
        <v>5590.0000000000009</v>
      </c>
      <c r="L20" s="8"/>
      <c r="N20">
        <v>8</v>
      </c>
      <c r="O20" t="s">
        <v>567</v>
      </c>
      <c r="Q20">
        <v>8</v>
      </c>
    </row>
    <row r="21" spans="1:17">
      <c r="B21" s="28" t="s">
        <v>23</v>
      </c>
      <c r="C21" s="2"/>
      <c r="D21" s="3"/>
      <c r="E21" s="3"/>
      <c r="F21" s="3"/>
      <c r="G21" s="3"/>
      <c r="H21" s="24">
        <v>3529.9999999999995</v>
      </c>
      <c r="I21" s="24">
        <v>2060</v>
      </c>
      <c r="J21" s="30">
        <v>5590.0000000000009</v>
      </c>
      <c r="K21" s="31"/>
      <c r="L21" s="8"/>
      <c r="N21">
        <v>8</v>
      </c>
      <c r="O21" t="s">
        <v>567</v>
      </c>
      <c r="Q21">
        <v>8</v>
      </c>
    </row>
    <row r="22" spans="1:17">
      <c r="B22" s="8"/>
      <c r="C22" s="3"/>
      <c r="D22" s="3"/>
      <c r="E22" s="3"/>
      <c r="F22" s="3"/>
      <c r="G22" s="3"/>
      <c r="H22" s="3"/>
      <c r="I22" s="3"/>
      <c r="J22" s="3"/>
      <c r="K22" s="24"/>
      <c r="L22" s="8"/>
      <c r="N22">
        <v>8</v>
      </c>
      <c r="O22" t="s">
        <v>567</v>
      </c>
      <c r="Q22">
        <v>8</v>
      </c>
    </row>
    <row r="23" spans="1:17">
      <c r="B23" s="32"/>
      <c r="C23" s="17"/>
      <c r="D23" s="17"/>
      <c r="E23" s="17"/>
      <c r="F23" s="17"/>
      <c r="G23" s="17"/>
      <c r="H23" s="18" t="s">
        <v>7</v>
      </c>
      <c r="I23" s="19"/>
      <c r="J23" s="19" t="s">
        <v>8</v>
      </c>
      <c r="K23" s="20" t="s">
        <v>9</v>
      </c>
      <c r="L23" s="8"/>
      <c r="N23">
        <v>8</v>
      </c>
      <c r="O23" t="s">
        <v>567</v>
      </c>
      <c r="Q23">
        <v>8</v>
      </c>
    </row>
    <row r="24" spans="1:17">
      <c r="B24" s="9" t="s">
        <v>119</v>
      </c>
      <c r="C24" s="33"/>
      <c r="D24" s="11" t="s">
        <v>25</v>
      </c>
      <c r="E24" s="11"/>
      <c r="F24" s="11" t="s">
        <v>26</v>
      </c>
      <c r="G24" s="10"/>
      <c r="H24" s="21" t="s">
        <v>11</v>
      </c>
      <c r="I24" s="21" t="s">
        <v>12</v>
      </c>
      <c r="J24" s="22" t="s">
        <v>13</v>
      </c>
      <c r="K24" s="22" t="s">
        <v>568</v>
      </c>
      <c r="L24" s="8"/>
      <c r="N24">
        <v>8</v>
      </c>
      <c r="O24" t="s">
        <v>567</v>
      </c>
      <c r="Q24">
        <v>8</v>
      </c>
    </row>
    <row r="25" spans="1:17">
      <c r="A25" t="s">
        <v>530</v>
      </c>
      <c r="B25" s="376" t="s">
        <v>448</v>
      </c>
      <c r="C25" s="3"/>
      <c r="D25" s="354">
        <v>4.18</v>
      </c>
      <c r="E25" s="35" t="s">
        <v>121</v>
      </c>
      <c r="F25" s="377">
        <v>15</v>
      </c>
      <c r="G25" s="36" t="s">
        <v>122</v>
      </c>
      <c r="H25" s="31"/>
      <c r="I25" s="23">
        <v>62.699999999999996</v>
      </c>
      <c r="J25" s="23">
        <v>62.699999999999996</v>
      </c>
      <c r="K25" s="24">
        <v>6270</v>
      </c>
      <c r="L25" s="8"/>
      <c r="N25">
        <v>8</v>
      </c>
      <c r="O25" t="s">
        <v>567</v>
      </c>
      <c r="Q25">
        <v>8</v>
      </c>
    </row>
    <row r="26" spans="1:17">
      <c r="A26" t="s">
        <v>530</v>
      </c>
      <c r="B26" s="376"/>
      <c r="C26" s="3"/>
      <c r="D26" s="354"/>
      <c r="E26" s="35" t="s">
        <v>121</v>
      </c>
      <c r="F26" s="377"/>
      <c r="G26" s="36" t="s">
        <v>122</v>
      </c>
      <c r="H26" s="31"/>
      <c r="I26" s="23">
        <v>0</v>
      </c>
      <c r="J26" s="23">
        <v>0</v>
      </c>
      <c r="K26" s="24">
        <v>0</v>
      </c>
      <c r="L26" s="8"/>
      <c r="N26">
        <v>8</v>
      </c>
      <c r="O26" t="s">
        <v>567</v>
      </c>
      <c r="Q26">
        <v>8</v>
      </c>
    </row>
    <row r="27" spans="1:17">
      <c r="A27" t="s">
        <v>530</v>
      </c>
      <c r="B27" s="376"/>
      <c r="C27" s="3"/>
      <c r="D27" s="354"/>
      <c r="E27" s="35" t="s">
        <v>121</v>
      </c>
      <c r="F27" s="377"/>
      <c r="G27" s="36" t="s">
        <v>122</v>
      </c>
      <c r="H27" s="31"/>
      <c r="I27" s="23">
        <v>0</v>
      </c>
      <c r="J27" s="23">
        <v>0</v>
      </c>
      <c r="K27" s="24">
        <v>0</v>
      </c>
      <c r="L27" s="8"/>
      <c r="N27">
        <v>8</v>
      </c>
      <c r="O27" t="s">
        <v>567</v>
      </c>
      <c r="Q27">
        <v>8</v>
      </c>
    </row>
    <row r="28" spans="1:17">
      <c r="A28" t="s">
        <v>530</v>
      </c>
      <c r="B28" s="34" t="s">
        <v>123</v>
      </c>
      <c r="C28" s="3"/>
      <c r="D28" s="3"/>
      <c r="E28" s="35"/>
      <c r="F28" s="3"/>
      <c r="G28" s="36"/>
      <c r="H28" s="31"/>
      <c r="I28" s="354">
        <v>22</v>
      </c>
      <c r="J28" s="23">
        <v>22</v>
      </c>
      <c r="K28" s="24">
        <v>2200</v>
      </c>
      <c r="L28" s="8"/>
      <c r="N28">
        <v>8</v>
      </c>
      <c r="O28" t="s">
        <v>567</v>
      </c>
      <c r="Q28">
        <v>8</v>
      </c>
    </row>
    <row r="29" spans="1:17">
      <c r="A29" t="s">
        <v>530</v>
      </c>
      <c r="B29" s="34" t="s">
        <v>36</v>
      </c>
      <c r="C29" s="3"/>
      <c r="D29" s="3"/>
      <c r="E29" s="35"/>
      <c r="F29" s="3"/>
      <c r="G29" s="36"/>
      <c r="H29" s="31"/>
      <c r="I29" s="354">
        <v>26.3</v>
      </c>
      <c r="J29" s="23">
        <v>26.3</v>
      </c>
      <c r="K29" s="24">
        <v>2630</v>
      </c>
      <c r="L29" s="8"/>
      <c r="N29">
        <v>8</v>
      </c>
      <c r="O29" t="s">
        <v>567</v>
      </c>
      <c r="Q29">
        <v>8</v>
      </c>
    </row>
    <row r="30" spans="1:17">
      <c r="A30" t="s">
        <v>530</v>
      </c>
      <c r="B30" s="34" t="s">
        <v>39</v>
      </c>
      <c r="C30" s="3"/>
      <c r="D30" s="3"/>
      <c r="E30" s="35"/>
      <c r="F30" s="3"/>
      <c r="G30" s="36"/>
      <c r="H30" s="31"/>
      <c r="I30" s="354">
        <v>0</v>
      </c>
      <c r="J30" s="23">
        <v>0</v>
      </c>
      <c r="K30" s="24">
        <v>0</v>
      </c>
      <c r="L30" s="8"/>
      <c r="N30">
        <v>8</v>
      </c>
      <c r="O30" t="s">
        <v>567</v>
      </c>
      <c r="Q30">
        <v>8</v>
      </c>
    </row>
    <row r="31" spans="1:17">
      <c r="B31" s="28" t="s">
        <v>57</v>
      </c>
      <c r="C31" s="2"/>
      <c r="D31" s="3"/>
      <c r="E31" s="3"/>
      <c r="F31" s="3"/>
      <c r="G31" s="3"/>
      <c r="H31" s="31"/>
      <c r="I31" s="23">
        <v>110.99999999999999</v>
      </c>
      <c r="J31" s="29">
        <v>110.99999999999999</v>
      </c>
      <c r="K31" s="30">
        <v>11100</v>
      </c>
      <c r="L31" s="8"/>
      <c r="N31">
        <v>8</v>
      </c>
      <c r="O31" t="s">
        <v>567</v>
      </c>
      <c r="Q31">
        <v>8</v>
      </c>
    </row>
    <row r="32" spans="1:17">
      <c r="B32" s="8"/>
      <c r="C32" s="3"/>
      <c r="D32" s="3"/>
      <c r="E32" s="3"/>
      <c r="F32" s="3"/>
      <c r="G32" s="3"/>
      <c r="H32" s="3"/>
      <c r="I32" s="3"/>
      <c r="J32" s="3"/>
      <c r="K32" s="24" t="s">
        <v>43</v>
      </c>
      <c r="L32" s="8"/>
      <c r="N32">
        <v>8</v>
      </c>
      <c r="O32" t="s">
        <v>567</v>
      </c>
      <c r="Q32">
        <v>8</v>
      </c>
    </row>
    <row r="33" spans="1:17">
      <c r="B33" s="9" t="s">
        <v>124</v>
      </c>
      <c r="C33" s="33"/>
      <c r="D33" s="11" t="s">
        <v>53</v>
      </c>
      <c r="E33" s="11"/>
      <c r="F33" s="11" t="s">
        <v>54</v>
      </c>
      <c r="G33" s="10"/>
      <c r="H33" s="21"/>
      <c r="I33" s="21"/>
      <c r="J33" s="22"/>
      <c r="K33" s="22"/>
      <c r="L33" s="8"/>
      <c r="N33">
        <v>8</v>
      </c>
      <c r="O33" t="s">
        <v>567</v>
      </c>
      <c r="Q33">
        <v>8</v>
      </c>
    </row>
    <row r="34" spans="1:17">
      <c r="A34" t="s">
        <v>531</v>
      </c>
      <c r="B34" s="34" t="s">
        <v>125</v>
      </c>
      <c r="C34" s="2"/>
      <c r="D34" s="354">
        <v>20.149999999999999</v>
      </c>
      <c r="E34" s="3"/>
      <c r="F34" s="378">
        <v>1</v>
      </c>
      <c r="G34" s="36" t="s">
        <v>126</v>
      </c>
      <c r="H34" s="106">
        <v>20.149999999999999</v>
      </c>
      <c r="I34" s="31"/>
      <c r="J34" s="23">
        <v>20.149999999999999</v>
      </c>
      <c r="K34" s="24">
        <v>2014.9999999999998</v>
      </c>
      <c r="L34" s="8"/>
      <c r="N34">
        <v>8</v>
      </c>
      <c r="O34" t="s">
        <v>567</v>
      </c>
      <c r="Q34">
        <v>8</v>
      </c>
    </row>
    <row r="35" spans="1:17">
      <c r="A35" t="s">
        <v>531</v>
      </c>
      <c r="B35" s="37" t="s">
        <v>20</v>
      </c>
      <c r="C35" s="47"/>
      <c r="D35" s="354">
        <v>20.149999999999999</v>
      </c>
      <c r="E35" s="25"/>
      <c r="F35" s="378">
        <v>0</v>
      </c>
      <c r="G35" s="107" t="s">
        <v>126</v>
      </c>
      <c r="H35" s="26">
        <v>0</v>
      </c>
      <c r="I35" s="40"/>
      <c r="J35" s="26">
        <v>0</v>
      </c>
      <c r="K35" s="27">
        <v>0</v>
      </c>
      <c r="L35" s="8"/>
      <c r="N35">
        <v>8</v>
      </c>
      <c r="O35" t="s">
        <v>567</v>
      </c>
      <c r="Q35">
        <v>8</v>
      </c>
    </row>
    <row r="36" spans="1:17">
      <c r="B36" s="28" t="s">
        <v>127</v>
      </c>
      <c r="C36" s="44"/>
      <c r="D36" s="48"/>
      <c r="E36" s="48"/>
      <c r="F36" s="48"/>
      <c r="G36" s="48"/>
      <c r="H36" s="23">
        <v>20.149999999999999</v>
      </c>
      <c r="I36" s="23"/>
      <c r="J36" s="29">
        <v>20.149999999999999</v>
      </c>
      <c r="K36" s="30">
        <v>2014.9999999999998</v>
      </c>
      <c r="L36" s="8"/>
      <c r="N36">
        <v>8</v>
      </c>
      <c r="O36" t="s">
        <v>567</v>
      </c>
      <c r="Q36">
        <v>8</v>
      </c>
    </row>
    <row r="37" spans="1:17">
      <c r="B37" s="49"/>
      <c r="C37" s="44"/>
      <c r="D37" s="48"/>
      <c r="E37" s="48"/>
      <c r="F37" s="48"/>
      <c r="G37" s="48"/>
      <c r="H37" s="3"/>
      <c r="I37" s="3"/>
      <c r="J37" s="3"/>
      <c r="K37" s="24"/>
      <c r="L37" s="8"/>
      <c r="N37">
        <v>8</v>
      </c>
      <c r="O37" t="s">
        <v>567</v>
      </c>
      <c r="Q37">
        <v>8</v>
      </c>
    </row>
    <row r="38" spans="1:17">
      <c r="B38" s="105" t="s">
        <v>128</v>
      </c>
      <c r="C38" s="16"/>
      <c r="D38" s="17"/>
      <c r="E38" s="17"/>
      <c r="F38" s="17"/>
      <c r="G38" s="17"/>
      <c r="H38" s="108" t="s">
        <v>11</v>
      </c>
      <c r="I38" s="108" t="s">
        <v>12</v>
      </c>
      <c r="J38" s="19" t="s">
        <v>8</v>
      </c>
      <c r="K38" s="20" t="s">
        <v>9</v>
      </c>
      <c r="L38" s="8"/>
      <c r="N38">
        <v>8</v>
      </c>
      <c r="O38" t="s">
        <v>567</v>
      </c>
      <c r="Q38">
        <v>8</v>
      </c>
    </row>
    <row r="39" spans="1:17">
      <c r="B39" s="109" t="s">
        <v>129</v>
      </c>
      <c r="C39" s="110"/>
      <c r="D39" s="111"/>
      <c r="E39" s="111"/>
      <c r="F39" s="111"/>
      <c r="G39" s="112"/>
      <c r="H39" s="113">
        <v>55.449999999999996</v>
      </c>
      <c r="I39" s="113">
        <v>131.6</v>
      </c>
      <c r="J39" s="113">
        <v>187.04999999999998</v>
      </c>
      <c r="K39" s="114"/>
      <c r="L39" s="8"/>
      <c r="N39">
        <v>8</v>
      </c>
      <c r="O39" t="s">
        <v>567</v>
      </c>
      <c r="Q39">
        <v>8</v>
      </c>
    </row>
    <row r="40" spans="1:17">
      <c r="B40" s="8"/>
      <c r="C40" s="3"/>
      <c r="D40" s="3"/>
      <c r="E40" s="3"/>
      <c r="F40" s="3"/>
      <c r="G40" s="3"/>
      <c r="H40" s="3"/>
      <c r="I40" s="3"/>
      <c r="J40" s="3"/>
      <c r="K40" s="24" t="s">
        <v>43</v>
      </c>
      <c r="L40" s="8"/>
      <c r="N40">
        <v>8</v>
      </c>
      <c r="O40" t="s">
        <v>567</v>
      </c>
      <c r="Q40">
        <v>8</v>
      </c>
    </row>
    <row r="41" spans="1:17">
      <c r="B41" s="105" t="s">
        <v>130</v>
      </c>
      <c r="C41" s="17"/>
      <c r="D41" s="17"/>
      <c r="E41" s="17"/>
      <c r="F41" s="17"/>
      <c r="G41" s="17"/>
      <c r="H41" s="18" t="s">
        <v>7</v>
      </c>
      <c r="I41" s="19"/>
      <c r="J41" s="19" t="s">
        <v>8</v>
      </c>
      <c r="K41" s="20" t="s">
        <v>9</v>
      </c>
      <c r="L41" s="8"/>
      <c r="N41">
        <v>8</v>
      </c>
      <c r="O41" t="s">
        <v>567</v>
      </c>
      <c r="Q41">
        <v>8</v>
      </c>
    </row>
    <row r="42" spans="1:17">
      <c r="B42" s="9" t="s">
        <v>131</v>
      </c>
      <c r="C42" s="10"/>
      <c r="D42" s="11" t="s">
        <v>25</v>
      </c>
      <c r="E42" s="11"/>
      <c r="F42" s="11" t="s">
        <v>26</v>
      </c>
      <c r="G42" s="10"/>
      <c r="H42" s="11" t="s">
        <v>11</v>
      </c>
      <c r="I42" s="11" t="s">
        <v>12</v>
      </c>
      <c r="J42" s="22" t="s">
        <v>13</v>
      </c>
      <c r="K42" s="22" t="s">
        <v>568</v>
      </c>
      <c r="L42" s="8"/>
      <c r="N42">
        <v>8</v>
      </c>
      <c r="O42" t="s">
        <v>567</v>
      </c>
      <c r="Q42">
        <v>8</v>
      </c>
    </row>
    <row r="43" spans="1:17">
      <c r="A43" t="s">
        <v>530</v>
      </c>
      <c r="B43" s="376" t="s">
        <v>30</v>
      </c>
      <c r="C43" s="3"/>
      <c r="D43" s="354">
        <v>0.5</v>
      </c>
      <c r="E43" s="35" t="s">
        <v>31</v>
      </c>
      <c r="F43" s="377"/>
      <c r="G43" s="36" t="s">
        <v>32</v>
      </c>
      <c r="H43" s="31"/>
      <c r="I43" s="23">
        <v>0</v>
      </c>
      <c r="J43" s="23">
        <v>0</v>
      </c>
      <c r="K43" s="24">
        <v>0</v>
      </c>
      <c r="L43" s="8"/>
      <c r="N43">
        <v>8</v>
      </c>
      <c r="O43" t="s">
        <v>567</v>
      </c>
      <c r="Q43">
        <v>8</v>
      </c>
    </row>
    <row r="44" spans="1:17">
      <c r="A44" t="s">
        <v>530</v>
      </c>
      <c r="B44" s="376" t="s">
        <v>33</v>
      </c>
      <c r="C44" s="3"/>
      <c r="D44" s="354">
        <v>0.57999999999999996</v>
      </c>
      <c r="E44" s="35" t="s">
        <v>31</v>
      </c>
      <c r="F44" s="379">
        <v>35</v>
      </c>
      <c r="G44" s="36" t="s">
        <v>32</v>
      </c>
      <c r="H44" s="31"/>
      <c r="I44" s="23">
        <v>20.299999999999997</v>
      </c>
      <c r="J44" s="23">
        <v>20.299999999999997</v>
      </c>
      <c r="K44" s="24">
        <v>2029.9999999999998</v>
      </c>
      <c r="L44" s="8"/>
      <c r="N44">
        <v>8</v>
      </c>
      <c r="O44" t="s">
        <v>567</v>
      </c>
      <c r="Q44">
        <v>8</v>
      </c>
    </row>
    <row r="45" spans="1:17">
      <c r="A45" t="s">
        <v>530</v>
      </c>
      <c r="B45" s="376" t="s">
        <v>34</v>
      </c>
      <c r="C45" s="3"/>
      <c r="D45" s="354">
        <v>0.36</v>
      </c>
      <c r="E45" s="35" t="s">
        <v>31</v>
      </c>
      <c r="F45" s="379">
        <v>125</v>
      </c>
      <c r="G45" s="36" t="s">
        <v>32</v>
      </c>
      <c r="H45" s="31"/>
      <c r="I45" s="23">
        <v>45</v>
      </c>
      <c r="J45" s="23">
        <v>45</v>
      </c>
      <c r="K45" s="24">
        <v>4500</v>
      </c>
      <c r="L45" s="8"/>
      <c r="N45">
        <v>8</v>
      </c>
      <c r="O45" t="s">
        <v>567</v>
      </c>
      <c r="Q45">
        <v>8</v>
      </c>
    </row>
    <row r="46" spans="1:17">
      <c r="A46" t="s">
        <v>530</v>
      </c>
      <c r="B46" s="34" t="s">
        <v>38</v>
      </c>
      <c r="C46" s="3"/>
      <c r="D46" s="3"/>
      <c r="E46" s="35"/>
      <c r="F46" s="3"/>
      <c r="G46" s="36"/>
      <c r="H46" s="31"/>
      <c r="I46" s="354"/>
      <c r="J46" s="23">
        <v>0</v>
      </c>
      <c r="K46" s="24">
        <v>0</v>
      </c>
      <c r="L46" s="8"/>
      <c r="N46">
        <v>8</v>
      </c>
      <c r="O46" t="s">
        <v>567</v>
      </c>
      <c r="Q46">
        <v>8</v>
      </c>
    </row>
    <row r="47" spans="1:17">
      <c r="A47" t="s">
        <v>530</v>
      </c>
      <c r="B47" s="37" t="s">
        <v>39</v>
      </c>
      <c r="C47" s="25"/>
      <c r="D47" s="25"/>
      <c r="E47" s="38"/>
      <c r="F47" s="25"/>
      <c r="G47" s="39"/>
      <c r="H47" s="40"/>
      <c r="I47" s="354"/>
      <c r="J47" s="26">
        <v>0</v>
      </c>
      <c r="K47" s="27">
        <v>0</v>
      </c>
      <c r="L47" s="8"/>
      <c r="N47">
        <v>8</v>
      </c>
      <c r="O47" t="s">
        <v>567</v>
      </c>
      <c r="Q47">
        <v>8</v>
      </c>
    </row>
    <row r="48" spans="1:17">
      <c r="B48" s="28" t="s">
        <v>57</v>
      </c>
      <c r="C48" s="2"/>
      <c r="D48" s="3"/>
      <c r="E48" s="3"/>
      <c r="F48" s="3"/>
      <c r="G48" s="3"/>
      <c r="H48" s="31"/>
      <c r="I48" s="23">
        <v>65.3</v>
      </c>
      <c r="J48" s="29">
        <v>65.3</v>
      </c>
      <c r="K48" s="30">
        <v>6530</v>
      </c>
      <c r="L48" s="8"/>
      <c r="N48">
        <v>8</v>
      </c>
      <c r="O48" t="s">
        <v>567</v>
      </c>
      <c r="Q48">
        <v>8</v>
      </c>
    </row>
    <row r="49" spans="1:17">
      <c r="B49" s="8"/>
      <c r="C49" s="3"/>
      <c r="D49" s="3"/>
      <c r="E49" s="3"/>
      <c r="F49" s="3"/>
      <c r="G49" s="3"/>
      <c r="H49" s="3"/>
      <c r="I49" s="3"/>
      <c r="J49" s="3"/>
      <c r="K49" s="24" t="s">
        <v>43</v>
      </c>
      <c r="L49" s="8"/>
      <c r="N49">
        <v>8</v>
      </c>
      <c r="O49" t="s">
        <v>567</v>
      </c>
      <c r="Q49">
        <v>8</v>
      </c>
    </row>
    <row r="50" spans="1:17">
      <c r="B50" s="9" t="s">
        <v>132</v>
      </c>
      <c r="C50" s="33"/>
      <c r="D50" s="11" t="s">
        <v>53</v>
      </c>
      <c r="E50" s="11"/>
      <c r="F50" s="11" t="s">
        <v>54</v>
      </c>
      <c r="G50" s="10"/>
      <c r="H50" s="11" t="s">
        <v>11</v>
      </c>
      <c r="I50" s="11" t="s">
        <v>12</v>
      </c>
      <c r="J50" s="115" t="s">
        <v>8</v>
      </c>
      <c r="K50" s="22" t="s">
        <v>9</v>
      </c>
      <c r="L50" s="8"/>
      <c r="N50">
        <v>8</v>
      </c>
      <c r="O50" t="s">
        <v>567</v>
      </c>
      <c r="Q50">
        <v>8</v>
      </c>
    </row>
    <row r="51" spans="1:17">
      <c r="A51" t="s">
        <v>531</v>
      </c>
      <c r="B51" s="34" t="s">
        <v>133</v>
      </c>
      <c r="C51" s="2"/>
      <c r="D51" s="354">
        <v>20.149999999999999</v>
      </c>
      <c r="E51" s="3"/>
      <c r="F51" s="378">
        <v>3</v>
      </c>
      <c r="G51" s="116" t="s">
        <v>134</v>
      </c>
      <c r="H51" s="23">
        <v>60.449999999999996</v>
      </c>
      <c r="I51" s="31"/>
      <c r="J51" s="23">
        <v>60.449999999999996</v>
      </c>
      <c r="K51" s="24">
        <v>6045</v>
      </c>
      <c r="L51" s="8"/>
      <c r="N51">
        <v>8</v>
      </c>
      <c r="O51" t="s">
        <v>567</v>
      </c>
      <c r="Q51">
        <v>8</v>
      </c>
    </row>
    <row r="52" spans="1:17">
      <c r="A52" t="s">
        <v>531</v>
      </c>
      <c r="B52" s="37" t="s">
        <v>20</v>
      </c>
      <c r="C52" s="47"/>
      <c r="D52" s="354">
        <v>20.149999999999999</v>
      </c>
      <c r="E52" s="25"/>
      <c r="F52" s="378">
        <v>0</v>
      </c>
      <c r="G52" s="107" t="s">
        <v>134</v>
      </c>
      <c r="H52" s="26">
        <v>0</v>
      </c>
      <c r="I52" s="40"/>
      <c r="J52" s="26">
        <v>0</v>
      </c>
      <c r="K52" s="27">
        <v>0</v>
      </c>
      <c r="L52" s="8"/>
      <c r="N52">
        <v>8</v>
      </c>
      <c r="O52" t="s">
        <v>567</v>
      </c>
      <c r="Q52">
        <v>8</v>
      </c>
    </row>
    <row r="53" spans="1:17">
      <c r="B53" s="28" t="s">
        <v>57</v>
      </c>
      <c r="C53" s="44"/>
      <c r="D53" s="117"/>
      <c r="E53" s="48"/>
      <c r="F53" s="48"/>
      <c r="G53" s="48"/>
      <c r="H53" s="23">
        <v>60.449999999999996</v>
      </c>
      <c r="I53" s="23"/>
      <c r="J53" s="29">
        <v>60.449999999999996</v>
      </c>
      <c r="K53" s="30">
        <v>6045</v>
      </c>
      <c r="L53" s="8"/>
      <c r="N53">
        <v>8</v>
      </c>
      <c r="O53" t="s">
        <v>567</v>
      </c>
      <c r="Q53">
        <v>8</v>
      </c>
    </row>
    <row r="54" spans="1:17">
      <c r="B54" s="8"/>
      <c r="C54" s="3"/>
      <c r="D54" s="3"/>
      <c r="E54" s="3"/>
      <c r="F54" s="3"/>
      <c r="G54" s="3"/>
      <c r="H54" s="3"/>
      <c r="I54" s="3"/>
      <c r="J54" s="3"/>
      <c r="K54" s="24" t="s">
        <v>43</v>
      </c>
      <c r="L54" s="8"/>
      <c r="N54">
        <v>8</v>
      </c>
      <c r="O54" t="s">
        <v>567</v>
      </c>
      <c r="Q54">
        <v>8</v>
      </c>
    </row>
    <row r="55" spans="1:17">
      <c r="B55" s="9" t="s">
        <v>58</v>
      </c>
      <c r="C55" s="33"/>
      <c r="D55" s="11"/>
      <c r="E55" s="11"/>
      <c r="F55" s="11"/>
      <c r="G55" s="10"/>
      <c r="H55" s="11" t="s">
        <v>11</v>
      </c>
      <c r="I55" s="11" t="s">
        <v>12</v>
      </c>
      <c r="J55" s="115" t="s">
        <v>8</v>
      </c>
      <c r="K55" s="22" t="s">
        <v>9</v>
      </c>
      <c r="L55" s="8"/>
      <c r="N55">
        <v>8</v>
      </c>
      <c r="O55" t="s">
        <v>567</v>
      </c>
      <c r="Q55">
        <v>8</v>
      </c>
    </row>
    <row r="56" spans="1:17">
      <c r="B56" s="8" t="s">
        <v>59</v>
      </c>
      <c r="C56" s="3"/>
      <c r="D56" s="3"/>
      <c r="E56" s="3"/>
      <c r="F56" s="3"/>
      <c r="G56" s="3"/>
      <c r="H56" s="353">
        <v>164</v>
      </c>
      <c r="I56" s="31"/>
      <c r="J56" s="29">
        <v>164</v>
      </c>
      <c r="K56" s="30">
        <v>16400</v>
      </c>
      <c r="L56" s="8"/>
      <c r="N56">
        <v>8</v>
      </c>
      <c r="O56" t="s">
        <v>567</v>
      </c>
      <c r="Q56">
        <v>8</v>
      </c>
    </row>
    <row r="57" spans="1:17">
      <c r="B57" s="8"/>
      <c r="C57" s="3"/>
      <c r="D57" s="3"/>
      <c r="E57" s="3"/>
      <c r="F57" s="3"/>
      <c r="G57" s="3"/>
      <c r="H57" s="3"/>
      <c r="I57" s="3"/>
      <c r="J57" s="3"/>
      <c r="K57" s="24" t="s">
        <v>43</v>
      </c>
      <c r="L57" s="8"/>
      <c r="N57">
        <v>8</v>
      </c>
      <c r="O57" t="s">
        <v>567</v>
      </c>
      <c r="Q57">
        <v>8</v>
      </c>
    </row>
    <row r="58" spans="1:17">
      <c r="B58" s="9" t="s">
        <v>135</v>
      </c>
      <c r="C58" s="16"/>
      <c r="D58" s="108"/>
      <c r="E58" s="108"/>
      <c r="F58" s="108"/>
      <c r="G58" s="17"/>
      <c r="H58" s="108" t="s">
        <v>11</v>
      </c>
      <c r="I58" s="108" t="s">
        <v>12</v>
      </c>
      <c r="J58" s="19" t="s">
        <v>8</v>
      </c>
      <c r="K58" s="20" t="s">
        <v>9</v>
      </c>
      <c r="L58" s="8"/>
      <c r="N58">
        <v>8</v>
      </c>
      <c r="O58" t="s">
        <v>567</v>
      </c>
      <c r="Q58">
        <v>8</v>
      </c>
    </row>
    <row r="59" spans="1:17">
      <c r="A59" t="s">
        <v>44</v>
      </c>
      <c r="B59" s="364" t="s">
        <v>136</v>
      </c>
      <c r="C59" s="3"/>
      <c r="D59" s="3"/>
      <c r="E59" s="3"/>
      <c r="F59" s="3"/>
      <c r="G59" s="3"/>
      <c r="H59" s="353">
        <v>9.6</v>
      </c>
      <c r="I59" s="353">
        <v>5.5</v>
      </c>
      <c r="J59" s="23">
        <v>15.1</v>
      </c>
      <c r="K59" s="24">
        <v>1510</v>
      </c>
      <c r="L59" s="8"/>
      <c r="N59">
        <v>8</v>
      </c>
      <c r="O59" t="s">
        <v>567</v>
      </c>
      <c r="Q59">
        <v>8</v>
      </c>
    </row>
    <row r="60" spans="1:17">
      <c r="A60" t="s">
        <v>44</v>
      </c>
      <c r="B60" s="365" t="s">
        <v>137</v>
      </c>
      <c r="C60" s="3"/>
      <c r="D60" s="3"/>
      <c r="E60" s="3"/>
      <c r="F60" s="3"/>
      <c r="G60" s="3"/>
      <c r="H60" s="354">
        <v>5.6</v>
      </c>
      <c r="I60" s="354">
        <v>2.5</v>
      </c>
      <c r="J60" s="23">
        <v>8.1</v>
      </c>
      <c r="K60" s="24">
        <v>810</v>
      </c>
      <c r="L60" s="8"/>
      <c r="N60">
        <v>8</v>
      </c>
      <c r="O60" t="s">
        <v>567</v>
      </c>
      <c r="Q60">
        <v>8</v>
      </c>
    </row>
    <row r="61" spans="1:17">
      <c r="A61" t="s">
        <v>44</v>
      </c>
      <c r="B61" s="365" t="s">
        <v>138</v>
      </c>
      <c r="C61" s="3"/>
      <c r="D61" s="3"/>
      <c r="E61" s="3"/>
      <c r="F61" s="3"/>
      <c r="G61" s="3"/>
      <c r="H61" s="354">
        <v>14.3</v>
      </c>
      <c r="I61" s="354">
        <v>6.7</v>
      </c>
      <c r="J61" s="23">
        <v>21</v>
      </c>
      <c r="K61" s="24">
        <v>2100</v>
      </c>
      <c r="L61" s="8"/>
      <c r="N61">
        <v>8</v>
      </c>
      <c r="O61" t="s">
        <v>567</v>
      </c>
      <c r="Q61">
        <v>8</v>
      </c>
    </row>
    <row r="62" spans="1:17">
      <c r="A62" t="s">
        <v>44</v>
      </c>
      <c r="B62" s="43" t="s">
        <v>47</v>
      </c>
      <c r="C62" s="3"/>
      <c r="D62" s="354">
        <v>3.35</v>
      </c>
      <c r="E62" s="36" t="s">
        <v>139</v>
      </c>
      <c r="F62" s="354">
        <v>3.82</v>
      </c>
      <c r="G62" s="36" t="s">
        <v>140</v>
      </c>
      <c r="H62" s="23">
        <v>8.375</v>
      </c>
      <c r="I62" s="23">
        <v>9.5499999999999989</v>
      </c>
      <c r="J62" s="23">
        <v>17.924999999999997</v>
      </c>
      <c r="K62" s="24">
        <v>1792.4999999999998</v>
      </c>
      <c r="L62" s="8"/>
      <c r="N62">
        <v>8</v>
      </c>
      <c r="O62" t="s">
        <v>567</v>
      </c>
      <c r="Q62">
        <v>8</v>
      </c>
    </row>
    <row r="63" spans="1:17">
      <c r="A63" t="s">
        <v>44</v>
      </c>
      <c r="B63" s="365" t="s">
        <v>20</v>
      </c>
      <c r="C63" s="25"/>
      <c r="D63" s="25"/>
      <c r="E63" s="25"/>
      <c r="F63" s="25"/>
      <c r="G63" s="25"/>
      <c r="H63" s="354">
        <v>0</v>
      </c>
      <c r="I63" s="354">
        <v>0</v>
      </c>
      <c r="J63" s="26">
        <v>0</v>
      </c>
      <c r="K63" s="27">
        <v>0</v>
      </c>
      <c r="L63" s="8"/>
      <c r="N63">
        <v>8</v>
      </c>
      <c r="O63" t="s">
        <v>567</v>
      </c>
      <c r="Q63">
        <v>8</v>
      </c>
    </row>
    <row r="64" spans="1:17">
      <c r="A64" t="s">
        <v>44</v>
      </c>
      <c r="B64" s="28" t="s">
        <v>141</v>
      </c>
      <c r="C64" s="2"/>
      <c r="D64" s="3"/>
      <c r="E64" s="3"/>
      <c r="F64" s="3"/>
      <c r="G64" s="3"/>
      <c r="H64" s="23">
        <v>67.375</v>
      </c>
      <c r="I64" s="23">
        <v>38.949999999999996</v>
      </c>
      <c r="J64" s="29">
        <v>62.125</v>
      </c>
      <c r="K64" s="3"/>
      <c r="L64" s="8"/>
      <c r="N64">
        <v>8</v>
      </c>
      <c r="O64" t="s">
        <v>567</v>
      </c>
      <c r="Q64">
        <v>8</v>
      </c>
    </row>
    <row r="65" spans="2:17">
      <c r="B65" s="28" t="s">
        <v>142</v>
      </c>
      <c r="C65" s="2"/>
      <c r="D65" s="3"/>
      <c r="E65" s="3"/>
      <c r="F65" s="3"/>
      <c r="G65" s="3"/>
      <c r="H65" s="23">
        <v>67.375</v>
      </c>
      <c r="I65" s="23">
        <v>38.949999999999996</v>
      </c>
      <c r="J65" s="30">
        <v>106.32499999999999</v>
      </c>
      <c r="K65" s="3"/>
      <c r="L65" s="8"/>
      <c r="N65">
        <v>8</v>
      </c>
      <c r="O65" t="s">
        <v>567</v>
      </c>
      <c r="Q65">
        <v>8</v>
      </c>
    </row>
    <row r="66" spans="2:17">
      <c r="B66" s="28" t="s">
        <v>143</v>
      </c>
      <c r="C66" s="2"/>
      <c r="D66" s="3"/>
      <c r="E66" s="3"/>
      <c r="F66" s="3"/>
      <c r="G66" s="3"/>
      <c r="H66" s="23">
        <v>6737.5</v>
      </c>
      <c r="I66" s="23">
        <v>3894.9999999999995</v>
      </c>
      <c r="J66" s="30"/>
      <c r="K66" s="30">
        <v>6212.5</v>
      </c>
      <c r="L66" s="8"/>
      <c r="N66">
        <v>8</v>
      </c>
      <c r="O66" t="s">
        <v>567</v>
      </c>
      <c r="Q66">
        <v>8</v>
      </c>
    </row>
    <row r="67" spans="2:17">
      <c r="B67" s="8"/>
      <c r="C67" s="3"/>
      <c r="D67" s="3"/>
      <c r="E67" s="3"/>
      <c r="F67" s="3"/>
      <c r="G67" s="3"/>
      <c r="H67" s="3"/>
      <c r="I67" s="3"/>
      <c r="J67" s="3"/>
      <c r="K67" s="24"/>
      <c r="L67" s="8"/>
      <c r="N67">
        <v>8</v>
      </c>
      <c r="O67" t="s">
        <v>567</v>
      </c>
      <c r="Q67">
        <v>8</v>
      </c>
    </row>
    <row r="68" spans="2:17">
      <c r="B68" s="32"/>
      <c r="C68" s="17"/>
      <c r="D68" s="17"/>
      <c r="E68" s="17"/>
      <c r="F68" s="17"/>
      <c r="G68" s="17"/>
      <c r="H68" s="18" t="s">
        <v>7</v>
      </c>
      <c r="I68" s="19"/>
      <c r="J68" s="19" t="s">
        <v>8</v>
      </c>
      <c r="K68" s="20" t="s">
        <v>9</v>
      </c>
      <c r="L68" s="8"/>
      <c r="N68">
        <v>8</v>
      </c>
      <c r="O68" t="s">
        <v>567</v>
      </c>
      <c r="Q68">
        <v>8</v>
      </c>
    </row>
    <row r="69" spans="2:17">
      <c r="B69" s="118" t="s">
        <v>144</v>
      </c>
      <c r="C69" s="33"/>
      <c r="D69" s="11"/>
      <c r="E69" s="11"/>
      <c r="F69" s="11"/>
      <c r="G69" s="10"/>
      <c r="H69" s="21" t="s">
        <v>11</v>
      </c>
      <c r="I69" s="21" t="s">
        <v>12</v>
      </c>
      <c r="J69" s="22" t="s">
        <v>13</v>
      </c>
      <c r="K69" s="22" t="s">
        <v>568</v>
      </c>
      <c r="L69" s="8"/>
      <c r="N69">
        <v>8</v>
      </c>
      <c r="O69" t="s">
        <v>567</v>
      </c>
      <c r="Q69">
        <v>8</v>
      </c>
    </row>
    <row r="70" spans="2:17">
      <c r="B70" s="34" t="s">
        <v>145</v>
      </c>
      <c r="C70" s="3"/>
      <c r="D70" s="3"/>
      <c r="E70" s="3"/>
      <c r="F70" s="3"/>
      <c r="G70" s="3"/>
      <c r="H70" s="23">
        <v>310.30833333333334</v>
      </c>
      <c r="I70" s="23">
        <v>148.11666666666665</v>
      </c>
      <c r="J70" s="29">
        <v>458.42499999999995</v>
      </c>
      <c r="K70" s="23">
        <v>45842.499999999993</v>
      </c>
      <c r="L70" s="8"/>
      <c r="N70">
        <v>8</v>
      </c>
      <c r="O70" t="s">
        <v>567</v>
      </c>
      <c r="Q70">
        <v>8</v>
      </c>
    </row>
    <row r="71" spans="2:17">
      <c r="B71" s="8"/>
      <c r="C71" s="3"/>
      <c r="D71" s="3"/>
      <c r="E71" s="3"/>
      <c r="F71" s="3"/>
      <c r="G71" s="3"/>
      <c r="H71" s="24"/>
      <c r="I71" s="24"/>
      <c r="J71" s="24"/>
      <c r="K71" s="31"/>
      <c r="L71" s="8"/>
      <c r="N71">
        <v>8</v>
      </c>
      <c r="O71" t="s">
        <v>567</v>
      </c>
      <c r="Q71">
        <v>8</v>
      </c>
    </row>
    <row r="72" spans="2:17">
      <c r="B72" s="32"/>
      <c r="C72" s="17"/>
      <c r="D72" s="17"/>
      <c r="E72" s="17"/>
      <c r="F72" s="17"/>
      <c r="G72" s="17"/>
      <c r="H72" s="56"/>
      <c r="I72" s="57" t="s">
        <v>62</v>
      </c>
      <c r="J72" s="58" t="s">
        <v>63</v>
      </c>
      <c r="K72" s="59" t="s">
        <v>64</v>
      </c>
      <c r="L72" s="8"/>
      <c r="N72">
        <v>8</v>
      </c>
      <c r="O72" t="s">
        <v>567</v>
      </c>
      <c r="Q72">
        <v>8</v>
      </c>
    </row>
    <row r="73" spans="2:17">
      <c r="B73" s="9" t="s">
        <v>146</v>
      </c>
      <c r="C73" s="10"/>
      <c r="D73" s="10"/>
      <c r="E73" s="10"/>
      <c r="F73" s="10"/>
      <c r="G73" s="10"/>
      <c r="H73" s="60"/>
      <c r="I73" s="61" t="s">
        <v>66</v>
      </c>
      <c r="J73" s="61" t="s">
        <v>67</v>
      </c>
      <c r="K73" s="62" t="s">
        <v>68</v>
      </c>
      <c r="L73" s="8"/>
      <c r="N73">
        <v>8</v>
      </c>
      <c r="O73" t="s">
        <v>567</v>
      </c>
      <c r="Q73">
        <v>8</v>
      </c>
    </row>
    <row r="74" spans="2:17">
      <c r="B74" s="37" t="s">
        <v>301</v>
      </c>
      <c r="C74" s="119"/>
      <c r="D74" s="461">
        <v>180</v>
      </c>
      <c r="E74" s="120" t="s">
        <v>148</v>
      </c>
      <c r="F74" s="121" t="s">
        <v>563</v>
      </c>
      <c r="G74" s="25"/>
      <c r="H74" s="27"/>
      <c r="I74" s="40"/>
      <c r="J74" s="26">
        <v>450</v>
      </c>
      <c r="K74" s="122">
        <v>45000</v>
      </c>
      <c r="L74" s="8"/>
      <c r="N74">
        <v>8</v>
      </c>
      <c r="O74" t="s">
        <v>567</v>
      </c>
      <c r="Q74">
        <v>8</v>
      </c>
    </row>
    <row r="75" spans="2:17" ht="16.5" thickBot="1">
      <c r="B75" s="71" t="s">
        <v>72</v>
      </c>
      <c r="C75" s="72"/>
      <c r="D75" s="50"/>
      <c r="E75" s="50"/>
      <c r="F75" s="50"/>
      <c r="G75" s="50"/>
      <c r="H75" s="73"/>
      <c r="I75" s="52"/>
      <c r="J75" s="74">
        <v>450</v>
      </c>
      <c r="K75" s="75">
        <v>45000</v>
      </c>
      <c r="L75" s="8"/>
      <c r="N75">
        <v>8</v>
      </c>
      <c r="O75" t="s">
        <v>567</v>
      </c>
      <c r="Q75">
        <v>8</v>
      </c>
    </row>
    <row r="76" spans="2:17" ht="16.5" thickTop="1">
      <c r="B76" s="53" t="s">
        <v>73</v>
      </c>
      <c r="C76" s="76"/>
      <c r="D76" s="77"/>
      <c r="E76" s="77"/>
      <c r="F76" s="77"/>
      <c r="G76" s="77"/>
      <c r="H76" s="78"/>
      <c r="I76" s="79">
        <v>301.88333333333333</v>
      </c>
      <c r="J76" s="80">
        <v>-8.4249999999999545</v>
      </c>
      <c r="K76" s="55">
        <v>842.49999999999272</v>
      </c>
      <c r="L76" s="8"/>
      <c r="N76">
        <v>8</v>
      </c>
      <c r="O76" t="s">
        <v>567</v>
      </c>
      <c r="Q76">
        <v>8</v>
      </c>
    </row>
    <row r="77" spans="2:17">
      <c r="B77" s="14"/>
      <c r="C77" s="7"/>
      <c r="D77" s="7"/>
      <c r="E77" s="7"/>
      <c r="F77" s="7"/>
      <c r="G77" s="7"/>
      <c r="H77" s="7"/>
      <c r="I77" s="7"/>
      <c r="J77" s="7"/>
      <c r="K77" s="7"/>
      <c r="L77" s="8"/>
      <c r="N77">
        <v>8</v>
      </c>
      <c r="O77" t="s">
        <v>567</v>
      </c>
      <c r="Q77">
        <v>8</v>
      </c>
    </row>
    <row r="78" spans="2:17" ht="18.75" thickBot="1">
      <c r="B78" s="123" t="s">
        <v>149</v>
      </c>
      <c r="C78" s="124"/>
      <c r="D78" s="124"/>
      <c r="E78" s="125"/>
      <c r="F78" s="124"/>
      <c r="G78" s="124"/>
      <c r="H78" s="124"/>
      <c r="I78" s="124"/>
      <c r="J78" s="124"/>
      <c r="K78" s="124"/>
      <c r="L78" s="8"/>
      <c r="N78">
        <v>8</v>
      </c>
      <c r="O78" t="s">
        <v>567</v>
      </c>
      <c r="Q78">
        <v>8</v>
      </c>
    </row>
    <row r="79" spans="2:17" ht="16.5" thickTop="1">
      <c r="B79" s="100" t="s">
        <v>150</v>
      </c>
      <c r="C79" s="101"/>
      <c r="D79" s="381">
        <v>6.5</v>
      </c>
      <c r="E79" s="3" t="s">
        <v>110</v>
      </c>
      <c r="F79" s="3"/>
      <c r="G79" s="102"/>
      <c r="H79" s="126" t="s">
        <v>151</v>
      </c>
      <c r="I79" s="380">
        <v>2</v>
      </c>
      <c r="J79" s="127" t="s">
        <v>106</v>
      </c>
      <c r="K79" s="104"/>
      <c r="L79" s="8"/>
      <c r="N79">
        <v>8</v>
      </c>
      <c r="O79" t="s">
        <v>567</v>
      </c>
      <c r="Q79">
        <v>8</v>
      </c>
    </row>
    <row r="80" spans="2:17">
      <c r="B80" s="100" t="s">
        <v>152</v>
      </c>
      <c r="C80" s="101"/>
      <c r="D80" s="381">
        <v>4</v>
      </c>
      <c r="E80" s="103" t="s">
        <v>153</v>
      </c>
      <c r="F80" s="3"/>
      <c r="G80" s="102"/>
      <c r="H80" s="126" t="s">
        <v>154</v>
      </c>
      <c r="I80" s="3"/>
      <c r="J80" s="13"/>
      <c r="K80" s="3"/>
      <c r="L80" s="8"/>
      <c r="N80">
        <v>8</v>
      </c>
      <c r="O80" t="s">
        <v>567</v>
      </c>
      <c r="Q80">
        <v>8</v>
      </c>
    </row>
    <row r="81" spans="1:17">
      <c r="B81" s="100"/>
      <c r="C81" s="100"/>
      <c r="D81" s="100"/>
      <c r="E81" s="100"/>
      <c r="F81" s="100"/>
      <c r="G81" s="100"/>
      <c r="H81" s="100"/>
      <c r="I81" s="100"/>
      <c r="J81" s="100"/>
      <c r="K81" s="100"/>
      <c r="L81" s="100"/>
      <c r="N81">
        <v>8</v>
      </c>
      <c r="O81" t="s">
        <v>567</v>
      </c>
      <c r="Q81">
        <v>8</v>
      </c>
    </row>
    <row r="82" spans="1:17">
      <c r="B82" s="128" t="s">
        <v>155</v>
      </c>
      <c r="C82" s="110"/>
      <c r="D82" s="111"/>
      <c r="E82" s="111"/>
      <c r="F82" s="111"/>
      <c r="G82" s="112"/>
      <c r="H82" s="129">
        <v>18.483333333333331</v>
      </c>
      <c r="I82" s="129">
        <v>43.866666666666667</v>
      </c>
      <c r="J82" s="129">
        <v>62.349999999999994</v>
      </c>
      <c r="K82" s="114"/>
      <c r="L82" s="8"/>
      <c r="N82">
        <v>8</v>
      </c>
      <c r="O82" t="s">
        <v>567</v>
      </c>
      <c r="Q82">
        <v>8</v>
      </c>
    </row>
    <row r="83" spans="1:17">
      <c r="B83" s="14"/>
      <c r="C83" s="7"/>
      <c r="D83" s="7"/>
      <c r="E83" s="7"/>
      <c r="F83" s="7"/>
      <c r="G83" s="7"/>
      <c r="H83" s="3"/>
      <c r="I83" s="7"/>
      <c r="J83" s="7"/>
      <c r="K83" s="7"/>
      <c r="L83" s="8"/>
      <c r="N83">
        <v>8</v>
      </c>
      <c r="O83" t="s">
        <v>567</v>
      </c>
      <c r="Q83">
        <v>8</v>
      </c>
    </row>
    <row r="84" spans="1:17">
      <c r="B84" s="32"/>
      <c r="C84" s="17"/>
      <c r="D84" s="17"/>
      <c r="E84" s="17"/>
      <c r="F84" s="17"/>
      <c r="G84" s="17"/>
      <c r="H84" s="18" t="s">
        <v>7</v>
      </c>
      <c r="I84" s="19"/>
      <c r="J84" s="19" t="s">
        <v>8</v>
      </c>
      <c r="K84" s="20" t="s">
        <v>9</v>
      </c>
      <c r="L84" s="8"/>
      <c r="N84">
        <v>8</v>
      </c>
      <c r="O84" t="s">
        <v>567</v>
      </c>
      <c r="Q84">
        <v>8</v>
      </c>
    </row>
    <row r="85" spans="1:17">
      <c r="B85" s="9" t="s">
        <v>107</v>
      </c>
      <c r="C85" s="10"/>
      <c r="D85" s="11" t="s">
        <v>25</v>
      </c>
      <c r="E85" s="11"/>
      <c r="F85" s="11" t="s">
        <v>26</v>
      </c>
      <c r="G85" s="10"/>
      <c r="H85" s="21" t="s">
        <v>11</v>
      </c>
      <c r="I85" s="21" t="s">
        <v>12</v>
      </c>
      <c r="J85" s="22" t="s">
        <v>13</v>
      </c>
      <c r="K85" s="22" t="s">
        <v>568</v>
      </c>
      <c r="L85" s="8"/>
      <c r="N85">
        <v>8</v>
      </c>
      <c r="O85" t="s">
        <v>567</v>
      </c>
      <c r="Q85">
        <v>8</v>
      </c>
    </row>
    <row r="86" spans="1:17">
      <c r="A86" t="s">
        <v>529</v>
      </c>
      <c r="B86" s="376" t="s">
        <v>156</v>
      </c>
      <c r="C86" s="3"/>
      <c r="D86" s="3"/>
      <c r="E86" s="3"/>
      <c r="F86" s="3"/>
      <c r="G86" s="3"/>
      <c r="H86" s="353">
        <v>7</v>
      </c>
      <c r="I86" s="353">
        <v>4</v>
      </c>
      <c r="J86" s="23">
        <v>4</v>
      </c>
      <c r="K86" s="24">
        <v>400</v>
      </c>
      <c r="L86" s="8"/>
      <c r="N86">
        <v>8</v>
      </c>
      <c r="O86" t="s">
        <v>567</v>
      </c>
      <c r="Q86">
        <v>8</v>
      </c>
    </row>
    <row r="87" spans="1:17">
      <c r="A87" t="s">
        <v>529</v>
      </c>
      <c r="B87" s="8" t="s">
        <v>157</v>
      </c>
      <c r="C87" s="3"/>
      <c r="D87" s="3"/>
      <c r="E87" s="3"/>
      <c r="F87" s="3"/>
      <c r="G87" s="3"/>
      <c r="H87" s="3"/>
      <c r="I87" s="3"/>
      <c r="J87" s="3"/>
      <c r="K87" s="24" t="s">
        <v>43</v>
      </c>
      <c r="L87" s="8"/>
      <c r="N87">
        <v>8</v>
      </c>
      <c r="O87" t="s">
        <v>567</v>
      </c>
      <c r="Q87">
        <v>8</v>
      </c>
    </row>
    <row r="88" spans="1:17">
      <c r="A88" t="s">
        <v>529</v>
      </c>
      <c r="B88" s="376" t="s">
        <v>33</v>
      </c>
      <c r="C88" s="3"/>
      <c r="D88" s="354">
        <v>0.57999999999999996</v>
      </c>
      <c r="E88" s="35" t="s">
        <v>31</v>
      </c>
      <c r="F88" s="379">
        <v>13</v>
      </c>
      <c r="G88" s="36" t="s">
        <v>158</v>
      </c>
      <c r="H88" s="31"/>
      <c r="I88" s="23">
        <v>49.009999999999991</v>
      </c>
      <c r="J88" s="23">
        <v>49.009999999999991</v>
      </c>
      <c r="K88" s="24">
        <v>4900.9999999999991</v>
      </c>
      <c r="L88" s="8"/>
      <c r="N88">
        <v>8</v>
      </c>
      <c r="O88" t="s">
        <v>567</v>
      </c>
      <c r="Q88">
        <v>8</v>
      </c>
    </row>
    <row r="89" spans="1:17">
      <c r="A89" t="s">
        <v>529</v>
      </c>
      <c r="B89" s="376" t="s">
        <v>34</v>
      </c>
      <c r="C89" s="3"/>
      <c r="D89" s="354">
        <v>0.36</v>
      </c>
      <c r="E89" s="35" t="s">
        <v>31</v>
      </c>
      <c r="F89" s="379">
        <v>50</v>
      </c>
      <c r="G89" s="36" t="s">
        <v>158</v>
      </c>
      <c r="H89" s="31"/>
      <c r="I89" s="23">
        <v>117</v>
      </c>
      <c r="J89" s="23">
        <v>117</v>
      </c>
      <c r="K89" s="24">
        <v>11700</v>
      </c>
      <c r="L89" s="8"/>
      <c r="N89">
        <v>8</v>
      </c>
      <c r="O89" t="s">
        <v>567</v>
      </c>
      <c r="Q89">
        <v>8</v>
      </c>
    </row>
    <row r="90" spans="1:17">
      <c r="A90" t="s">
        <v>529</v>
      </c>
      <c r="B90" s="34" t="s">
        <v>38</v>
      </c>
      <c r="C90" s="3"/>
      <c r="D90" s="3"/>
      <c r="E90" s="35"/>
      <c r="F90" s="3"/>
      <c r="G90" s="36"/>
      <c r="H90" s="31"/>
      <c r="I90" s="354">
        <v>4.6500000000000004</v>
      </c>
      <c r="J90" s="23">
        <v>4.6500000000000004</v>
      </c>
      <c r="K90" s="24">
        <v>465.00000000000006</v>
      </c>
      <c r="L90" s="8"/>
      <c r="N90">
        <v>8</v>
      </c>
      <c r="O90" t="s">
        <v>567</v>
      </c>
      <c r="Q90">
        <v>8</v>
      </c>
    </row>
    <row r="91" spans="1:17">
      <c r="A91" t="s">
        <v>529</v>
      </c>
      <c r="B91" s="37" t="s">
        <v>39</v>
      </c>
      <c r="C91" s="25"/>
      <c r="D91" s="25"/>
      <c r="E91" s="38"/>
      <c r="F91" s="25"/>
      <c r="G91" s="39"/>
      <c r="H91" s="40"/>
      <c r="I91" s="354">
        <v>0</v>
      </c>
      <c r="J91" s="26">
        <v>0</v>
      </c>
      <c r="K91" s="27">
        <v>0</v>
      </c>
      <c r="L91" s="8"/>
      <c r="N91">
        <v>8</v>
      </c>
      <c r="O91" t="s">
        <v>567</v>
      </c>
      <c r="Q91">
        <v>8</v>
      </c>
    </row>
    <row r="92" spans="1:17">
      <c r="B92" s="28" t="s">
        <v>57</v>
      </c>
      <c r="C92" s="2"/>
      <c r="D92" s="3"/>
      <c r="E92" s="3"/>
      <c r="F92" s="3"/>
      <c r="G92" s="3"/>
      <c r="H92" s="31">
        <v>7</v>
      </c>
      <c r="I92" s="23">
        <v>174.66</v>
      </c>
      <c r="J92" s="29">
        <v>170.66</v>
      </c>
      <c r="K92" s="30">
        <v>17066</v>
      </c>
      <c r="L92" s="8"/>
      <c r="N92">
        <v>8</v>
      </c>
      <c r="O92" t="s">
        <v>567</v>
      </c>
      <c r="Q92">
        <v>8</v>
      </c>
    </row>
    <row r="93" spans="1:17">
      <c r="B93" s="8"/>
      <c r="C93" s="3"/>
      <c r="D93" s="3"/>
      <c r="E93" s="3"/>
      <c r="F93" s="3"/>
      <c r="G93" s="3"/>
      <c r="H93" s="3"/>
      <c r="I93" s="3"/>
      <c r="J93" s="3"/>
      <c r="K93" s="24" t="s">
        <v>43</v>
      </c>
      <c r="L93" s="8"/>
      <c r="N93">
        <v>8</v>
      </c>
      <c r="O93" t="s">
        <v>567</v>
      </c>
      <c r="Q93">
        <v>8</v>
      </c>
    </row>
    <row r="94" spans="1:17">
      <c r="B94" s="9" t="s">
        <v>159</v>
      </c>
      <c r="C94" s="16"/>
      <c r="D94" s="108"/>
      <c r="E94" s="108"/>
      <c r="F94" s="108"/>
      <c r="G94" s="17"/>
      <c r="H94" s="21"/>
      <c r="I94" s="21"/>
      <c r="J94" s="20"/>
      <c r="K94" s="20"/>
      <c r="L94" s="8"/>
      <c r="N94">
        <v>8</v>
      </c>
      <c r="O94" t="s">
        <v>567</v>
      </c>
      <c r="Q94">
        <v>8</v>
      </c>
    </row>
    <row r="95" spans="1:17">
      <c r="A95" t="s">
        <v>44</v>
      </c>
      <c r="B95" s="364" t="s">
        <v>136</v>
      </c>
      <c r="C95" s="3"/>
      <c r="D95" s="3"/>
      <c r="E95" s="3"/>
      <c r="F95" s="3"/>
      <c r="G95" s="3"/>
      <c r="H95" s="353">
        <v>9.6</v>
      </c>
      <c r="I95" s="353">
        <v>5.5</v>
      </c>
      <c r="J95" s="23">
        <v>15.1</v>
      </c>
      <c r="K95" s="24">
        <v>1510</v>
      </c>
      <c r="L95" s="8"/>
      <c r="N95">
        <v>8</v>
      </c>
      <c r="O95" t="s">
        <v>567</v>
      </c>
      <c r="Q95">
        <v>8</v>
      </c>
    </row>
    <row r="96" spans="1:17">
      <c r="A96" t="s">
        <v>44</v>
      </c>
      <c r="B96" s="365" t="s">
        <v>137</v>
      </c>
      <c r="C96" s="3"/>
      <c r="D96" s="3"/>
      <c r="E96" s="3"/>
      <c r="F96" s="3"/>
      <c r="G96" s="3"/>
      <c r="H96" s="354">
        <v>5.6</v>
      </c>
      <c r="I96" s="354">
        <v>2.5</v>
      </c>
      <c r="J96" s="23">
        <v>8.1</v>
      </c>
      <c r="K96" s="24">
        <v>810</v>
      </c>
      <c r="L96" s="8"/>
      <c r="N96">
        <v>8</v>
      </c>
      <c r="O96" t="s">
        <v>567</v>
      </c>
      <c r="Q96">
        <v>8</v>
      </c>
    </row>
    <row r="97" spans="1:17">
      <c r="A97" t="s">
        <v>44</v>
      </c>
      <c r="B97" s="365" t="s">
        <v>138</v>
      </c>
      <c r="C97" s="3"/>
      <c r="D97" s="3"/>
      <c r="E97" s="3"/>
      <c r="F97" s="3"/>
      <c r="G97" s="3"/>
      <c r="H97" s="354">
        <v>14.3</v>
      </c>
      <c r="I97" s="354">
        <v>6.7</v>
      </c>
      <c r="J97" s="23">
        <v>21</v>
      </c>
      <c r="K97" s="24">
        <v>2100</v>
      </c>
      <c r="L97" s="8"/>
      <c r="N97">
        <v>8</v>
      </c>
      <c r="O97" t="s">
        <v>567</v>
      </c>
      <c r="Q97">
        <v>8</v>
      </c>
    </row>
    <row r="98" spans="1:17">
      <c r="A98" t="s">
        <v>44</v>
      </c>
      <c r="B98" s="43" t="s">
        <v>47</v>
      </c>
      <c r="C98" s="3"/>
      <c r="D98" s="354">
        <v>3.35</v>
      </c>
      <c r="E98" s="36" t="s">
        <v>139</v>
      </c>
      <c r="F98" s="354">
        <v>3.82</v>
      </c>
      <c r="G98" s="36" t="s">
        <v>140</v>
      </c>
      <c r="H98" s="23">
        <v>21.775000000000002</v>
      </c>
      <c r="I98" s="23">
        <v>24.83</v>
      </c>
      <c r="J98" s="23">
        <v>46.605000000000004</v>
      </c>
      <c r="K98" s="24">
        <v>4660.5</v>
      </c>
      <c r="L98" s="8"/>
      <c r="N98">
        <v>8</v>
      </c>
      <c r="O98" t="s">
        <v>567</v>
      </c>
      <c r="Q98">
        <v>8</v>
      </c>
    </row>
    <row r="99" spans="1:17">
      <c r="A99" t="s">
        <v>44</v>
      </c>
      <c r="B99" s="365" t="s">
        <v>20</v>
      </c>
      <c r="C99" s="25"/>
      <c r="D99" s="25"/>
      <c r="E99" s="25"/>
      <c r="F99" s="25"/>
      <c r="G99" s="25"/>
      <c r="H99" s="354">
        <v>0</v>
      </c>
      <c r="I99" s="354">
        <v>0</v>
      </c>
      <c r="J99" s="26">
        <v>0</v>
      </c>
      <c r="K99" s="27">
        <v>0</v>
      </c>
      <c r="L99" s="8"/>
      <c r="N99">
        <v>8</v>
      </c>
      <c r="O99" t="s">
        <v>567</v>
      </c>
      <c r="Q99">
        <v>8</v>
      </c>
    </row>
    <row r="100" spans="1:17">
      <c r="B100" s="28" t="s">
        <v>160</v>
      </c>
      <c r="C100" s="3"/>
      <c r="D100" s="3"/>
      <c r="E100" s="3"/>
      <c r="F100" s="3"/>
      <c r="G100" s="3"/>
      <c r="H100" s="130">
        <v>34.943750000000001</v>
      </c>
      <c r="I100" s="130">
        <v>20.907499999999999</v>
      </c>
      <c r="J100" s="23"/>
      <c r="K100" s="24"/>
      <c r="L100" s="8"/>
      <c r="N100">
        <v>8</v>
      </c>
      <c r="O100" t="s">
        <v>567</v>
      </c>
      <c r="Q100">
        <v>8</v>
      </c>
    </row>
    <row r="101" spans="1:17">
      <c r="B101" s="28" t="s">
        <v>142</v>
      </c>
      <c r="C101" s="2"/>
      <c r="D101" s="3"/>
      <c r="E101" s="3"/>
      <c r="F101" s="3"/>
      <c r="G101" s="3"/>
      <c r="H101" s="23">
        <v>139.77500000000001</v>
      </c>
      <c r="I101" s="23">
        <v>83.63</v>
      </c>
      <c r="J101" s="29">
        <v>223.405</v>
      </c>
      <c r="K101" s="24">
        <v>22340.5</v>
      </c>
      <c r="L101" s="8"/>
      <c r="N101">
        <v>8</v>
      </c>
      <c r="O101" t="s">
        <v>567</v>
      </c>
      <c r="Q101">
        <v>8</v>
      </c>
    </row>
    <row r="102" spans="1:17">
      <c r="B102" s="8"/>
      <c r="C102" s="3"/>
      <c r="D102" s="3"/>
      <c r="E102" s="3"/>
      <c r="F102" s="3"/>
      <c r="G102" s="3"/>
      <c r="H102" s="3"/>
      <c r="I102" s="3"/>
      <c r="J102" s="3"/>
      <c r="K102" s="24"/>
      <c r="L102" s="8"/>
      <c r="N102">
        <v>8</v>
      </c>
      <c r="O102" t="s">
        <v>567</v>
      </c>
      <c r="Q102">
        <v>8</v>
      </c>
    </row>
    <row r="103" spans="1:17">
      <c r="B103" s="9" t="s">
        <v>132</v>
      </c>
      <c r="C103" s="33"/>
      <c r="D103" s="11" t="s">
        <v>53</v>
      </c>
      <c r="E103" s="11"/>
      <c r="F103" s="11" t="s">
        <v>54</v>
      </c>
      <c r="G103" s="10"/>
      <c r="H103" s="21"/>
      <c r="I103" s="21"/>
      <c r="J103" s="22"/>
      <c r="K103" s="22"/>
      <c r="L103" s="8"/>
      <c r="N103">
        <v>8</v>
      </c>
      <c r="O103" t="s">
        <v>567</v>
      </c>
      <c r="Q103">
        <v>8</v>
      </c>
    </row>
    <row r="104" spans="1:17">
      <c r="A104" t="s">
        <v>531</v>
      </c>
      <c r="B104" s="34" t="s">
        <v>133</v>
      </c>
      <c r="C104" s="2"/>
      <c r="D104" s="354">
        <v>20.149999999999999</v>
      </c>
      <c r="E104" s="3"/>
      <c r="F104" s="382">
        <v>1.3333299999999999</v>
      </c>
      <c r="G104" s="116" t="s">
        <v>134</v>
      </c>
      <c r="H104" s="106">
        <v>107.46639799999998</v>
      </c>
      <c r="I104" s="31"/>
      <c r="J104" s="23">
        <v>107.46639799999998</v>
      </c>
      <c r="K104" s="24">
        <v>10746.639799999999</v>
      </c>
      <c r="L104" s="8"/>
      <c r="N104">
        <v>8</v>
      </c>
      <c r="O104" t="s">
        <v>567</v>
      </c>
      <c r="Q104">
        <v>8</v>
      </c>
    </row>
    <row r="105" spans="1:17">
      <c r="A105" t="s">
        <v>531</v>
      </c>
      <c r="B105" s="37" t="s">
        <v>161</v>
      </c>
      <c r="C105" s="47"/>
      <c r="D105" s="354">
        <v>20.149999999999999</v>
      </c>
      <c r="E105" s="25"/>
      <c r="F105" s="382">
        <v>0</v>
      </c>
      <c r="G105" s="107" t="s">
        <v>134</v>
      </c>
      <c r="H105" s="26">
        <v>0</v>
      </c>
      <c r="I105" s="40"/>
      <c r="J105" s="26">
        <v>0</v>
      </c>
      <c r="K105" s="27">
        <v>0</v>
      </c>
      <c r="L105" s="8"/>
      <c r="N105">
        <v>8</v>
      </c>
      <c r="O105" t="s">
        <v>567</v>
      </c>
      <c r="Q105">
        <v>8</v>
      </c>
    </row>
    <row r="106" spans="1:17">
      <c r="B106" s="28" t="s">
        <v>57</v>
      </c>
      <c r="C106" s="44"/>
      <c r="D106" s="48"/>
      <c r="E106" s="48"/>
      <c r="F106" s="48"/>
      <c r="G106" s="48"/>
      <c r="H106" s="23">
        <v>107.46639799999998</v>
      </c>
      <c r="I106" s="23"/>
      <c r="J106" s="29">
        <v>107.46639799999998</v>
      </c>
      <c r="K106" s="30">
        <v>10746.639799999999</v>
      </c>
      <c r="L106" s="8"/>
      <c r="N106">
        <v>8</v>
      </c>
      <c r="O106" t="s">
        <v>567</v>
      </c>
      <c r="Q106">
        <v>8</v>
      </c>
    </row>
    <row r="107" spans="1:17">
      <c r="B107" s="8"/>
      <c r="C107" s="3"/>
      <c r="D107" s="3"/>
      <c r="E107" s="3"/>
      <c r="F107" s="3"/>
      <c r="G107" s="3"/>
      <c r="H107" s="3"/>
      <c r="I107" s="3"/>
      <c r="J107" s="3"/>
      <c r="K107" s="24" t="s">
        <v>43</v>
      </c>
      <c r="L107" s="8"/>
      <c r="N107">
        <v>8</v>
      </c>
      <c r="O107" t="s">
        <v>567</v>
      </c>
      <c r="Q107">
        <v>8</v>
      </c>
    </row>
    <row r="108" spans="1:17">
      <c r="B108" s="9" t="s">
        <v>58</v>
      </c>
      <c r="C108" s="33"/>
      <c r="D108" s="11"/>
      <c r="E108" s="11"/>
      <c r="F108" s="11"/>
      <c r="G108" s="10"/>
      <c r="H108" s="21"/>
      <c r="I108" s="21"/>
      <c r="J108" s="22"/>
      <c r="K108" s="22" t="s">
        <v>43</v>
      </c>
      <c r="L108" s="8"/>
      <c r="N108">
        <v>8</v>
      </c>
      <c r="O108" t="s">
        <v>567</v>
      </c>
      <c r="Q108">
        <v>8</v>
      </c>
    </row>
    <row r="109" spans="1:17">
      <c r="A109" t="s">
        <v>532</v>
      </c>
      <c r="B109" s="8" t="s">
        <v>59</v>
      </c>
      <c r="C109" s="3"/>
      <c r="D109" s="3"/>
      <c r="E109" s="3"/>
      <c r="F109" s="3"/>
      <c r="G109" s="3"/>
      <c r="H109" s="88">
        <v>100</v>
      </c>
      <c r="I109" s="31"/>
      <c r="J109" s="29">
        <v>100</v>
      </c>
      <c r="K109" s="30">
        <v>10000</v>
      </c>
      <c r="L109" s="8"/>
      <c r="N109">
        <v>8</v>
      </c>
      <c r="O109" t="s">
        <v>567</v>
      </c>
      <c r="Q109">
        <v>8</v>
      </c>
    </row>
    <row r="110" spans="1:17">
      <c r="B110" s="8"/>
      <c r="C110" s="3"/>
      <c r="D110" s="3"/>
      <c r="E110" s="3"/>
      <c r="F110" s="3"/>
      <c r="G110" s="3"/>
      <c r="H110" s="3"/>
      <c r="I110" s="3"/>
      <c r="J110" s="3"/>
      <c r="K110" s="24" t="s">
        <v>43</v>
      </c>
      <c r="L110" s="8"/>
      <c r="N110">
        <v>8</v>
      </c>
      <c r="O110" t="s">
        <v>567</v>
      </c>
      <c r="Q110">
        <v>8</v>
      </c>
    </row>
    <row r="111" spans="1:17">
      <c r="B111" s="32"/>
      <c r="C111" s="17"/>
      <c r="D111" s="17"/>
      <c r="E111" s="17"/>
      <c r="F111" s="17"/>
      <c r="G111" s="17"/>
      <c r="H111" s="18" t="s">
        <v>7</v>
      </c>
      <c r="I111" s="19"/>
      <c r="J111" s="19" t="s">
        <v>8</v>
      </c>
      <c r="K111" s="20" t="s">
        <v>9</v>
      </c>
      <c r="L111" s="8"/>
      <c r="N111">
        <v>8</v>
      </c>
      <c r="O111" t="s">
        <v>567</v>
      </c>
      <c r="Q111">
        <v>8</v>
      </c>
    </row>
    <row r="112" spans="1:17">
      <c r="B112" s="118" t="s">
        <v>162</v>
      </c>
      <c r="C112" s="33"/>
      <c r="D112" s="11"/>
      <c r="E112" s="11"/>
      <c r="F112" s="11"/>
      <c r="G112" s="10"/>
      <c r="H112" s="21" t="s">
        <v>11</v>
      </c>
      <c r="I112" s="21" t="s">
        <v>12</v>
      </c>
      <c r="J112" s="22" t="s">
        <v>13</v>
      </c>
      <c r="K112" s="22" t="s">
        <v>568</v>
      </c>
      <c r="L112" s="8"/>
      <c r="N112">
        <v>8</v>
      </c>
      <c r="O112" t="s">
        <v>567</v>
      </c>
      <c r="Q112">
        <v>8</v>
      </c>
    </row>
    <row r="113" spans="2:17">
      <c r="B113" s="34" t="s">
        <v>163</v>
      </c>
      <c r="C113" s="3"/>
      <c r="D113" s="3"/>
      <c r="E113" s="3"/>
      <c r="F113" s="3"/>
      <c r="G113" s="3"/>
      <c r="H113" s="23">
        <v>372.72473133333335</v>
      </c>
      <c r="I113" s="23">
        <v>302.15666666666664</v>
      </c>
      <c r="J113" s="29">
        <v>674.88139799999999</v>
      </c>
      <c r="K113" s="29">
        <v>67488.139800000004</v>
      </c>
      <c r="L113" s="8"/>
      <c r="N113">
        <v>8</v>
      </c>
      <c r="O113" t="s">
        <v>567</v>
      </c>
      <c r="Q113">
        <v>8</v>
      </c>
    </row>
    <row r="114" spans="2:17">
      <c r="B114" s="34" t="s">
        <v>164</v>
      </c>
      <c r="C114" s="3"/>
      <c r="D114" s="3"/>
      <c r="E114" s="3"/>
      <c r="F114" s="3"/>
      <c r="G114" s="3"/>
      <c r="H114" s="23">
        <v>57.342266358974364</v>
      </c>
      <c r="I114" s="23">
        <v>46.485641025641023</v>
      </c>
      <c r="J114" s="29">
        <v>103.82790738461539</v>
      </c>
      <c r="K114" s="31"/>
      <c r="L114" s="8"/>
      <c r="N114">
        <v>8</v>
      </c>
      <c r="O114" t="s">
        <v>567</v>
      </c>
      <c r="Q114">
        <v>8</v>
      </c>
    </row>
    <row r="115" spans="2:17">
      <c r="B115" s="34"/>
      <c r="C115" s="3"/>
      <c r="D115" s="3"/>
      <c r="E115" s="3"/>
      <c r="F115" s="3"/>
      <c r="G115" s="3"/>
      <c r="H115" s="23"/>
      <c r="I115" s="23"/>
      <c r="J115" s="29"/>
      <c r="K115" s="31"/>
      <c r="L115" s="8"/>
      <c r="N115">
        <v>8</v>
      </c>
      <c r="O115" t="s">
        <v>567</v>
      </c>
      <c r="Q115">
        <v>8</v>
      </c>
    </row>
    <row r="116" spans="2:17">
      <c r="B116" s="34"/>
      <c r="C116" s="3"/>
      <c r="D116" s="3"/>
      <c r="E116" s="3"/>
      <c r="F116" s="3"/>
      <c r="G116" s="3"/>
      <c r="H116" s="23"/>
      <c r="I116" s="23"/>
      <c r="J116" s="29"/>
      <c r="K116" s="31"/>
      <c r="L116" s="8"/>
      <c r="N116">
        <v>8</v>
      </c>
      <c r="O116" t="s">
        <v>567</v>
      </c>
      <c r="Q116">
        <v>8</v>
      </c>
    </row>
    <row r="117" spans="2:17">
      <c r="B117" s="105" t="s">
        <v>564</v>
      </c>
      <c r="C117" s="17"/>
      <c r="D117" s="17"/>
      <c r="E117" s="17"/>
      <c r="F117" s="17"/>
      <c r="G117" s="17"/>
      <c r="H117" s="18" t="s">
        <v>7</v>
      </c>
      <c r="I117" s="19"/>
      <c r="J117" s="19" t="s">
        <v>8</v>
      </c>
      <c r="K117" s="20" t="s">
        <v>9</v>
      </c>
      <c r="L117" s="8"/>
      <c r="N117">
        <v>8</v>
      </c>
      <c r="O117" t="s">
        <v>567</v>
      </c>
      <c r="Q117">
        <v>8</v>
      </c>
    </row>
    <row r="118" spans="2:17">
      <c r="B118" s="131" t="s">
        <v>165</v>
      </c>
      <c r="C118" s="33"/>
      <c r="D118" s="11"/>
      <c r="E118" s="11"/>
      <c r="F118" s="11"/>
      <c r="G118" s="10"/>
      <c r="H118" s="21" t="s">
        <v>11</v>
      </c>
      <c r="I118" s="21" t="s">
        <v>12</v>
      </c>
      <c r="J118" s="22" t="s">
        <v>13</v>
      </c>
      <c r="K118" s="22" t="s">
        <v>565</v>
      </c>
      <c r="L118" s="8"/>
      <c r="N118">
        <v>8</v>
      </c>
      <c r="O118" t="s">
        <v>567</v>
      </c>
      <c r="Q118">
        <v>8</v>
      </c>
    </row>
    <row r="119" spans="2:17">
      <c r="B119" s="34" t="s">
        <v>166</v>
      </c>
      <c r="C119" s="3"/>
      <c r="D119" s="3"/>
      <c r="E119" s="3"/>
      <c r="F119" s="3"/>
      <c r="G119" s="3"/>
      <c r="H119" s="132">
        <v>351.91926533333339</v>
      </c>
      <c r="I119" s="132">
        <v>250.80999999999997</v>
      </c>
      <c r="J119" s="29">
        <v>602.72926533333339</v>
      </c>
      <c r="K119" s="29">
        <v>60272.926533333339</v>
      </c>
      <c r="L119" s="8"/>
      <c r="N119">
        <v>8</v>
      </c>
      <c r="O119" t="s">
        <v>567</v>
      </c>
      <c r="Q119">
        <v>8</v>
      </c>
    </row>
    <row r="120" spans="2:17">
      <c r="B120" s="34" t="s">
        <v>167</v>
      </c>
      <c r="C120" s="3"/>
      <c r="D120" s="3"/>
      <c r="E120" s="3"/>
      <c r="F120" s="3"/>
      <c r="G120" s="3"/>
      <c r="H120" s="23">
        <v>37.044133192982457</v>
      </c>
      <c r="I120" s="23">
        <v>26.401052631578946</v>
      </c>
      <c r="J120" s="29">
        <v>63.445185824561399</v>
      </c>
      <c r="K120" s="31"/>
      <c r="L120" s="8"/>
      <c r="N120">
        <v>8</v>
      </c>
      <c r="O120" t="s">
        <v>567</v>
      </c>
      <c r="Q120">
        <v>8</v>
      </c>
    </row>
    <row r="121" spans="2:17">
      <c r="B121" s="34" t="s">
        <v>168</v>
      </c>
      <c r="C121" s="3"/>
      <c r="D121" s="3"/>
      <c r="E121" s="3"/>
      <c r="F121" s="3"/>
      <c r="G121" s="3"/>
      <c r="H121" s="23"/>
      <c r="I121" s="23"/>
      <c r="J121" s="29"/>
      <c r="K121" s="31"/>
      <c r="L121" s="8"/>
      <c r="N121">
        <v>8</v>
      </c>
      <c r="O121" t="s">
        <v>567</v>
      </c>
      <c r="Q121">
        <v>8</v>
      </c>
    </row>
    <row r="122" spans="2:17">
      <c r="B122" s="133" t="s">
        <v>147</v>
      </c>
      <c r="C122" s="119"/>
      <c r="D122" s="134"/>
      <c r="E122" s="453">
        <v>180</v>
      </c>
      <c r="F122" s="135" t="s">
        <v>148</v>
      </c>
      <c r="G122" s="121" t="s">
        <v>569</v>
      </c>
      <c r="H122" s="27"/>
      <c r="I122" s="40"/>
      <c r="J122" s="26">
        <v>1710</v>
      </c>
      <c r="K122" s="122">
        <v>171000</v>
      </c>
      <c r="L122" s="8"/>
      <c r="N122">
        <v>8</v>
      </c>
      <c r="O122" t="s">
        <v>567</v>
      </c>
      <c r="Q122">
        <v>8</v>
      </c>
    </row>
    <row r="123" spans="2:17">
      <c r="B123" s="32"/>
      <c r="C123" s="17"/>
      <c r="D123" s="17"/>
      <c r="E123" s="17"/>
      <c r="F123" s="17"/>
      <c r="G123" s="17"/>
      <c r="H123" s="56"/>
      <c r="I123" s="57" t="s">
        <v>62</v>
      </c>
      <c r="J123" s="58" t="s">
        <v>63</v>
      </c>
      <c r="K123" s="59" t="s">
        <v>64</v>
      </c>
      <c r="L123" s="8"/>
      <c r="N123">
        <v>8</v>
      </c>
      <c r="O123" t="s">
        <v>567</v>
      </c>
      <c r="Q123">
        <v>8</v>
      </c>
    </row>
    <row r="124" spans="2:17" ht="16.5" thickBot="1">
      <c r="B124" s="118"/>
      <c r="C124" s="10"/>
      <c r="D124" s="10"/>
      <c r="E124" s="10"/>
      <c r="F124" s="10"/>
      <c r="G124" s="10"/>
      <c r="H124" s="60"/>
      <c r="I124" s="61" t="s">
        <v>66</v>
      </c>
      <c r="J124" s="57" t="s">
        <v>67</v>
      </c>
      <c r="K124" s="59" t="s">
        <v>68</v>
      </c>
      <c r="L124" s="8"/>
      <c r="N124">
        <v>8</v>
      </c>
      <c r="O124" t="s">
        <v>567</v>
      </c>
      <c r="Q124">
        <v>8</v>
      </c>
    </row>
    <row r="125" spans="2:17" ht="16.5" thickBot="1">
      <c r="B125" s="136" t="s">
        <v>169</v>
      </c>
      <c r="C125" s="72"/>
      <c r="D125" s="50"/>
      <c r="E125" s="50"/>
      <c r="F125" s="50"/>
      <c r="G125" s="50"/>
      <c r="H125" s="73"/>
      <c r="I125" s="52"/>
      <c r="J125" s="388">
        <v>1107.2707346666666</v>
      </c>
      <c r="K125" s="389">
        <v>110727.07346666665</v>
      </c>
      <c r="L125" s="8"/>
      <c r="N125">
        <v>8</v>
      </c>
      <c r="O125" t="s">
        <v>567</v>
      </c>
      <c r="Q125">
        <v>8</v>
      </c>
    </row>
    <row r="126" spans="2:17" ht="16.5" thickTop="1">
      <c r="B126" s="28"/>
      <c r="C126" s="13"/>
      <c r="D126" s="3"/>
      <c r="E126" s="3"/>
      <c r="F126" s="3"/>
      <c r="G126" s="3"/>
      <c r="H126" s="24"/>
      <c r="I126" s="31"/>
      <c r="J126" s="29"/>
      <c r="K126" s="30"/>
      <c r="L126" s="8"/>
      <c r="N126">
        <v>8</v>
      </c>
      <c r="O126" t="s">
        <v>567</v>
      </c>
      <c r="Q126">
        <v>8</v>
      </c>
    </row>
    <row r="127" spans="2:17">
      <c r="B127" s="28" t="s">
        <v>74</v>
      </c>
      <c r="C127" s="2"/>
      <c r="D127" s="3"/>
      <c r="E127" s="3"/>
      <c r="F127" s="3"/>
      <c r="G127" s="3"/>
      <c r="H127" s="3"/>
      <c r="I127" s="3"/>
      <c r="J127" s="3"/>
      <c r="K127" s="3"/>
      <c r="L127" s="8"/>
      <c r="N127">
        <v>8</v>
      </c>
      <c r="O127" t="s">
        <v>567</v>
      </c>
      <c r="Q127">
        <v>8</v>
      </c>
    </row>
    <row r="128" spans="2:17">
      <c r="B128" s="137" t="s">
        <v>170</v>
      </c>
      <c r="C128" s="2"/>
      <c r="D128" s="3"/>
      <c r="E128" s="3"/>
      <c r="F128" s="3"/>
      <c r="G128" s="3"/>
      <c r="H128" s="3"/>
      <c r="I128" s="3"/>
      <c r="J128" s="3"/>
      <c r="K128" s="3"/>
      <c r="L128" s="8"/>
      <c r="N128">
        <v>8</v>
      </c>
      <c r="O128" t="s">
        <v>567</v>
      </c>
      <c r="Q128">
        <v>8</v>
      </c>
    </row>
    <row r="129" spans="2:17">
      <c r="B129" s="81" t="s">
        <v>75</v>
      </c>
      <c r="C129" s="2"/>
      <c r="D129" s="3"/>
      <c r="E129" s="3"/>
      <c r="F129" s="3"/>
      <c r="G129" s="3"/>
      <c r="H129" s="3"/>
      <c r="I129" s="3"/>
      <c r="J129" s="3"/>
      <c r="K129" s="3"/>
      <c r="L129" s="8"/>
      <c r="N129">
        <v>8</v>
      </c>
      <c r="O129" t="s">
        <v>567</v>
      </c>
      <c r="Q129">
        <v>8</v>
      </c>
    </row>
    <row r="130" spans="2:17">
      <c r="B130" s="8" t="s">
        <v>79</v>
      </c>
      <c r="C130" s="2"/>
      <c r="D130" s="2"/>
      <c r="E130" s="2"/>
      <c r="F130" s="2"/>
      <c r="G130" s="2"/>
      <c r="H130" s="3"/>
      <c r="I130" s="3"/>
      <c r="J130" s="3"/>
      <c r="K130" s="3"/>
      <c r="L130" s="8"/>
      <c r="N130">
        <v>8</v>
      </c>
      <c r="O130" t="s">
        <v>567</v>
      </c>
      <c r="Q130">
        <v>8</v>
      </c>
    </row>
    <row r="131" spans="2:17">
      <c r="B131" s="83" t="s">
        <v>80</v>
      </c>
      <c r="C131" s="3"/>
      <c r="D131" s="3"/>
      <c r="E131" s="3"/>
      <c r="F131" s="3"/>
      <c r="G131" s="3"/>
      <c r="H131" s="3"/>
      <c r="I131" s="3"/>
      <c r="J131" s="3"/>
      <c r="K131" s="3"/>
      <c r="L131" s="8"/>
      <c r="N131">
        <v>8</v>
      </c>
      <c r="O131" t="s">
        <v>567</v>
      </c>
      <c r="Q131">
        <v>8</v>
      </c>
    </row>
    <row r="132" spans="2:17">
      <c r="B132" s="6" t="s">
        <v>81</v>
      </c>
      <c r="C132" s="3"/>
      <c r="D132" s="3"/>
      <c r="E132" s="3"/>
      <c r="F132" s="3"/>
      <c r="G132" s="3"/>
      <c r="H132" s="3"/>
      <c r="I132" s="3"/>
      <c r="J132" s="3"/>
      <c r="K132" s="3"/>
      <c r="L132" s="8"/>
      <c r="N132">
        <v>8</v>
      </c>
      <c r="O132" t="s">
        <v>567</v>
      </c>
      <c r="Q132">
        <v>8</v>
      </c>
    </row>
    <row r="133" spans="2:17">
      <c r="B133" s="85">
        <v>45707</v>
      </c>
      <c r="C133" s="3"/>
      <c r="D133" s="3"/>
      <c r="E133" s="3"/>
      <c r="F133" s="3"/>
      <c r="G133" s="3"/>
      <c r="H133" s="3"/>
      <c r="I133" s="3"/>
      <c r="J133" s="3"/>
      <c r="K133" s="3"/>
      <c r="L133" s="8"/>
      <c r="N133">
        <v>8</v>
      </c>
      <c r="O133" t="s">
        <v>567</v>
      </c>
      <c r="Q133">
        <v>8</v>
      </c>
    </row>
    <row r="134" spans="2:17">
      <c r="B134" s="99"/>
      <c r="C134" s="3"/>
      <c r="D134" s="3"/>
      <c r="E134" s="3"/>
      <c r="F134" s="3"/>
      <c r="G134" s="3"/>
      <c r="H134" s="3"/>
      <c r="I134" s="3"/>
      <c r="J134" s="3"/>
      <c r="K134" s="3"/>
      <c r="L134" s="8"/>
      <c r="N134">
        <v>8</v>
      </c>
      <c r="O134" t="s">
        <v>567</v>
      </c>
      <c r="Q134">
        <v>8</v>
      </c>
    </row>
    <row r="135" spans="2:17">
      <c r="N135">
        <v>8</v>
      </c>
      <c r="O135" t="s">
        <v>567</v>
      </c>
      <c r="Q135">
        <v>8</v>
      </c>
    </row>
    <row r="136" spans="2:17">
      <c r="N136">
        <v>8</v>
      </c>
      <c r="O136" t="s">
        <v>567</v>
      </c>
      <c r="Q136">
        <v>8</v>
      </c>
    </row>
    <row r="137" spans="2:17">
      <c r="B137" s="344" t="s">
        <v>299</v>
      </c>
      <c r="N137">
        <v>8</v>
      </c>
      <c r="O137" t="s">
        <v>567</v>
      </c>
      <c r="Q137">
        <v>8</v>
      </c>
    </row>
    <row r="138" spans="2:17">
      <c r="B138" s="141" t="s">
        <v>300</v>
      </c>
      <c r="N138">
        <v>8</v>
      </c>
      <c r="O138" t="s">
        <v>567</v>
      </c>
      <c r="Q138">
        <v>8</v>
      </c>
    </row>
  </sheetData>
  <mergeCells count="1">
    <mergeCell ref="M6:N7"/>
  </mergeCells>
  <conditionalFormatting sqref="B1:L134">
    <cfRule type="containsErrors" dxfId="10" priority="1">
      <formula>ISERROR(B1)</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V65"/>
  <sheetViews>
    <sheetView topLeftCell="A31" workbookViewId="0">
      <selection activeCell="E56" sqref="E56"/>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7"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22">
      <c r="A1" s="468" t="s">
        <v>560</v>
      </c>
      <c r="B1" t="s">
        <v>570</v>
      </c>
      <c r="C1" t="s">
        <v>536</v>
      </c>
      <c r="D1" t="s">
        <v>537</v>
      </c>
      <c r="E1" t="s">
        <v>538</v>
      </c>
      <c r="F1" t="s">
        <v>539</v>
      </c>
      <c r="G1" t="s">
        <v>540</v>
      </c>
      <c r="H1" t="s">
        <v>541</v>
      </c>
      <c r="I1" t="s">
        <v>542</v>
      </c>
      <c r="J1" t="s">
        <v>543</v>
      </c>
      <c r="K1" t="s">
        <v>544</v>
      </c>
      <c r="L1" t="s">
        <v>545</v>
      </c>
      <c r="M1" t="s">
        <v>546</v>
      </c>
      <c r="N1" t="s">
        <v>571</v>
      </c>
      <c r="O1" t="s">
        <v>572</v>
      </c>
      <c r="P1" t="s">
        <v>573</v>
      </c>
      <c r="Q1" s="87" t="s">
        <v>574</v>
      </c>
      <c r="R1" t="s">
        <v>575</v>
      </c>
      <c r="S1" t="s">
        <v>576</v>
      </c>
      <c r="T1" t="s">
        <v>547</v>
      </c>
      <c r="U1" t="s">
        <v>548</v>
      </c>
      <c r="V1" t="s">
        <v>549</v>
      </c>
    </row>
    <row r="2" spans="1:22" ht="16.5" thickBot="1">
      <c r="D2" s="163" t="s">
        <v>363</v>
      </c>
      <c r="F2" s="234"/>
      <c r="N2" s="486" t="s">
        <v>524</v>
      </c>
      <c r="O2" s="486"/>
      <c r="T2">
        <v>12</v>
      </c>
      <c r="U2" t="s">
        <v>303</v>
      </c>
    </row>
    <row r="3" spans="1:22" ht="42" customHeight="1" thickBot="1">
      <c r="A3" s="249" t="s">
        <v>303</v>
      </c>
      <c r="C3" s="163"/>
      <c r="D3" s="250">
        <v>0.05</v>
      </c>
      <c r="F3" s="163"/>
      <c r="G3" s="87"/>
      <c r="H3" s="87"/>
      <c r="I3" s="87"/>
      <c r="J3" s="87"/>
      <c r="K3" s="87"/>
      <c r="L3" s="87"/>
      <c r="M3" s="87"/>
      <c r="N3" s="487"/>
      <c r="O3" s="487"/>
      <c r="P3" s="87"/>
      <c r="T3">
        <v>12</v>
      </c>
      <c r="U3" t="s">
        <v>303</v>
      </c>
    </row>
    <row r="4" spans="1:22">
      <c r="A4" t="s">
        <v>304</v>
      </c>
      <c r="F4" s="493" t="s">
        <v>305</v>
      </c>
      <c r="G4" s="493"/>
      <c r="H4" s="493"/>
      <c r="I4" s="493"/>
      <c r="J4" s="493"/>
      <c r="K4" s="493"/>
      <c r="L4" s="493"/>
      <c r="M4" s="493"/>
      <c r="N4" s="493"/>
      <c r="O4" s="493"/>
      <c r="P4" s="493"/>
      <c r="T4">
        <v>12</v>
      </c>
      <c r="U4" t="s">
        <v>303</v>
      </c>
    </row>
    <row r="5" spans="1:22" ht="32.25" thickBot="1">
      <c r="A5" s="251"/>
      <c r="B5" s="251"/>
      <c r="C5" s="251" t="s">
        <v>171</v>
      </c>
      <c r="D5" s="251" t="s">
        <v>172</v>
      </c>
      <c r="E5" s="251" t="s">
        <v>306</v>
      </c>
      <c r="F5" s="252" t="s">
        <v>307</v>
      </c>
      <c r="G5" s="253" t="s">
        <v>308</v>
      </c>
      <c r="H5" s="253" t="s">
        <v>309</v>
      </c>
      <c r="I5" s="253" t="s">
        <v>310</v>
      </c>
      <c r="J5" s="253" t="s">
        <v>311</v>
      </c>
      <c r="K5" s="253" t="s">
        <v>312</v>
      </c>
      <c r="L5" s="253" t="s">
        <v>313</v>
      </c>
      <c r="M5" s="253" t="s">
        <v>314</v>
      </c>
      <c r="N5" s="253" t="s">
        <v>315</v>
      </c>
      <c r="O5" s="253" t="s">
        <v>316</v>
      </c>
      <c r="P5" s="253" t="s">
        <v>317</v>
      </c>
      <c r="Q5" s="254" t="s">
        <v>318</v>
      </c>
      <c r="R5" s="254" t="s">
        <v>319</v>
      </c>
      <c r="T5">
        <v>12</v>
      </c>
      <c r="U5" t="s">
        <v>303</v>
      </c>
    </row>
    <row r="6" spans="1:22" ht="16.5" thickBot="1">
      <c r="A6" t="s">
        <v>320</v>
      </c>
      <c r="F6" s="255"/>
      <c r="G6" s="256"/>
      <c r="H6" s="256"/>
      <c r="I6" s="256"/>
      <c r="J6" s="256"/>
      <c r="K6" s="256"/>
      <c r="L6" s="256"/>
      <c r="M6" s="256"/>
      <c r="N6" s="256"/>
      <c r="O6" s="256"/>
      <c r="P6" s="256"/>
      <c r="Q6" s="257"/>
      <c r="R6" s="258"/>
      <c r="T6">
        <v>12</v>
      </c>
      <c r="U6" t="s">
        <v>303</v>
      </c>
    </row>
    <row r="7" spans="1:22" ht="16.5" thickBot="1">
      <c r="A7" t="s">
        <v>182</v>
      </c>
      <c r="B7" t="s">
        <v>577</v>
      </c>
      <c r="C7" s="175">
        <v>2.8</v>
      </c>
      <c r="D7" t="s">
        <v>321</v>
      </c>
      <c r="F7" s="259"/>
      <c r="G7" s="260">
        <v>0</v>
      </c>
      <c r="H7" s="260">
        <v>1.4</v>
      </c>
      <c r="I7" s="260">
        <v>2.8</v>
      </c>
      <c r="J7" s="260">
        <v>2.8</v>
      </c>
      <c r="K7" s="260">
        <v>2.8</v>
      </c>
      <c r="L7" s="260">
        <v>2.8</v>
      </c>
      <c r="M7" s="260">
        <v>2.8</v>
      </c>
      <c r="N7" s="260">
        <v>2.8</v>
      </c>
      <c r="O7" s="260">
        <v>2.8</v>
      </c>
      <c r="P7" s="260">
        <v>2.8</v>
      </c>
      <c r="Q7" s="261"/>
      <c r="R7" s="262"/>
      <c r="T7">
        <v>12</v>
      </c>
      <c r="U7" t="s">
        <v>303</v>
      </c>
    </row>
    <row r="8" spans="1:22" ht="16.5" thickBot="1">
      <c r="B8" t="s">
        <v>322</v>
      </c>
      <c r="E8" s="457">
        <v>60</v>
      </c>
      <c r="F8" s="263">
        <v>0</v>
      </c>
      <c r="G8" s="264">
        <v>0.05</v>
      </c>
      <c r="H8" s="264">
        <v>76.19047619047619</v>
      </c>
      <c r="I8" s="264">
        <v>145.12471655328795</v>
      </c>
      <c r="J8" s="264">
        <v>138.21401576503618</v>
      </c>
      <c r="K8" s="264">
        <v>131.6323959667011</v>
      </c>
      <c r="L8" s="264">
        <v>125.36418663495344</v>
      </c>
      <c r="M8" s="264">
        <v>119.3944634618604</v>
      </c>
      <c r="N8" s="264">
        <v>113.70901282081945</v>
      </c>
      <c r="O8" s="264">
        <v>108.29429792458994</v>
      </c>
      <c r="P8" s="264">
        <v>103.13742659484757</v>
      </c>
      <c r="Q8" s="261">
        <v>1061.1109919125722</v>
      </c>
      <c r="R8" s="265">
        <v>137.41872799881182</v>
      </c>
      <c r="T8">
        <v>12</v>
      </c>
      <c r="U8" t="s">
        <v>303</v>
      </c>
    </row>
    <row r="9" spans="1:22">
      <c r="A9" s="197"/>
      <c r="B9" s="197"/>
      <c r="C9" s="197"/>
      <c r="D9" s="197"/>
      <c r="E9" s="266"/>
      <c r="F9" s="267"/>
      <c r="G9" s="268"/>
      <c r="H9" s="268"/>
      <c r="I9" s="268"/>
      <c r="J9" s="268"/>
      <c r="K9" s="268"/>
      <c r="L9" s="268"/>
      <c r="M9" s="268"/>
      <c r="N9" s="268"/>
      <c r="O9" s="268"/>
      <c r="P9" s="268"/>
      <c r="Q9" s="269"/>
      <c r="R9" s="270"/>
      <c r="T9">
        <v>12</v>
      </c>
      <c r="U9" t="s">
        <v>303</v>
      </c>
    </row>
    <row r="10" spans="1:22">
      <c r="A10" t="s">
        <v>323</v>
      </c>
      <c r="E10" s="168"/>
      <c r="F10" s="271"/>
      <c r="G10" s="272"/>
      <c r="H10" s="272"/>
      <c r="I10" s="272"/>
      <c r="J10" s="272"/>
      <c r="K10" s="272"/>
      <c r="L10" s="272"/>
      <c r="M10" s="272"/>
      <c r="N10" s="272"/>
      <c r="O10" s="272"/>
      <c r="P10" s="272"/>
      <c r="Q10" s="273"/>
      <c r="R10" s="274"/>
      <c r="T10">
        <v>12</v>
      </c>
      <c r="U10" t="s">
        <v>303</v>
      </c>
    </row>
    <row r="11" spans="1:22">
      <c r="E11" s="168"/>
      <c r="F11" s="267"/>
      <c r="G11" s="268"/>
      <c r="H11" s="268"/>
      <c r="I11" s="268"/>
      <c r="J11" s="268"/>
      <c r="K11" s="268"/>
      <c r="L11" s="268"/>
      <c r="M11" s="268"/>
      <c r="N11" s="268"/>
      <c r="O11" s="268"/>
      <c r="P11" s="268"/>
      <c r="Q11" s="269"/>
      <c r="R11" s="270"/>
      <c r="T11">
        <v>12</v>
      </c>
      <c r="U11" t="s">
        <v>303</v>
      </c>
    </row>
    <row r="12" spans="1:22">
      <c r="A12" s="275" t="s">
        <v>324</v>
      </c>
      <c r="B12" s="275"/>
      <c r="C12" s="275"/>
      <c r="D12" s="275"/>
      <c r="E12" s="276"/>
      <c r="F12" s="271"/>
      <c r="G12" s="272"/>
      <c r="H12" s="272"/>
      <c r="I12" s="272"/>
      <c r="J12" s="272"/>
      <c r="K12" s="272"/>
      <c r="L12" s="272"/>
      <c r="M12" s="272"/>
      <c r="N12" s="272"/>
      <c r="O12" s="272"/>
      <c r="P12" s="272"/>
      <c r="Q12" s="273"/>
      <c r="R12" s="274"/>
      <c r="T12">
        <v>12</v>
      </c>
      <c r="U12" t="s">
        <v>303</v>
      </c>
    </row>
    <row r="13" spans="1:22">
      <c r="B13" t="s">
        <v>325</v>
      </c>
      <c r="C13">
        <v>1</v>
      </c>
      <c r="D13" t="s">
        <v>174</v>
      </c>
      <c r="E13" s="313">
        <v>-64</v>
      </c>
      <c r="F13" s="290">
        <v>-64</v>
      </c>
      <c r="G13" s="291">
        <v>0</v>
      </c>
      <c r="H13" s="291">
        <v>0</v>
      </c>
      <c r="I13" s="291">
        <v>0</v>
      </c>
      <c r="J13" s="291">
        <v>0</v>
      </c>
      <c r="K13" s="291">
        <v>0</v>
      </c>
      <c r="L13" s="291">
        <v>0</v>
      </c>
      <c r="M13" s="291">
        <v>0</v>
      </c>
      <c r="N13" s="291">
        <v>0</v>
      </c>
      <c r="O13" s="291">
        <v>0</v>
      </c>
      <c r="P13" s="291">
        <v>0</v>
      </c>
      <c r="Q13" s="292">
        <v>-64</v>
      </c>
      <c r="R13" s="293">
        <v>-8.2882927977892287</v>
      </c>
      <c r="T13">
        <v>12</v>
      </c>
      <c r="U13" t="s">
        <v>303</v>
      </c>
    </row>
    <row r="14" spans="1:22">
      <c r="A14" s="197"/>
      <c r="B14" s="197"/>
      <c r="C14" s="197"/>
      <c r="D14" s="197"/>
      <c r="E14" s="278"/>
      <c r="F14" s="279"/>
      <c r="G14" s="294"/>
      <c r="H14" s="294"/>
      <c r="I14" s="294"/>
      <c r="J14" s="294"/>
      <c r="K14" s="294"/>
      <c r="L14" s="294"/>
      <c r="M14" s="294"/>
      <c r="N14" s="294"/>
      <c r="O14" s="294"/>
      <c r="P14" s="294"/>
      <c r="Q14" s="295"/>
      <c r="R14" s="296"/>
      <c r="T14">
        <v>12</v>
      </c>
      <c r="U14" t="s">
        <v>303</v>
      </c>
    </row>
    <row r="15" spans="1:22">
      <c r="A15" s="275" t="s">
        <v>175</v>
      </c>
      <c r="B15" s="275"/>
      <c r="C15" s="275"/>
      <c r="D15" s="275"/>
      <c r="E15" s="314"/>
      <c r="F15" s="277"/>
      <c r="G15" s="291"/>
      <c r="H15" s="291"/>
      <c r="I15" s="291"/>
      <c r="J15" s="291"/>
      <c r="K15" s="291"/>
      <c r="L15" s="291"/>
      <c r="M15" s="291"/>
      <c r="N15" s="291"/>
      <c r="O15" s="291"/>
      <c r="P15" s="291"/>
      <c r="Q15" s="292"/>
      <c r="R15" s="293"/>
      <c r="T15">
        <v>12</v>
      </c>
      <c r="U15" t="s">
        <v>303</v>
      </c>
    </row>
    <row r="16" spans="1:22">
      <c r="B16" t="s">
        <v>361</v>
      </c>
      <c r="C16" s="139">
        <v>5</v>
      </c>
      <c r="D16" t="s">
        <v>326</v>
      </c>
      <c r="E16" s="317">
        <v>-23</v>
      </c>
      <c r="F16" s="277">
        <v>0</v>
      </c>
      <c r="G16" s="291">
        <v>-114.95</v>
      </c>
      <c r="H16" s="291">
        <v>0</v>
      </c>
      <c r="I16" s="291">
        <v>0</v>
      </c>
      <c r="J16" s="291">
        <v>0</v>
      </c>
      <c r="K16" s="291">
        <v>0</v>
      </c>
      <c r="L16" s="291">
        <v>0</v>
      </c>
      <c r="M16" s="291">
        <v>0</v>
      </c>
      <c r="N16" s="291">
        <v>0</v>
      </c>
      <c r="O16" s="291">
        <v>0</v>
      </c>
      <c r="P16" s="291">
        <v>0</v>
      </c>
      <c r="Q16" s="292">
        <v>-114.95</v>
      </c>
      <c r="R16" s="293">
        <v>-14.886550892279248</v>
      </c>
      <c r="T16">
        <v>12</v>
      </c>
      <c r="U16" t="s">
        <v>303</v>
      </c>
    </row>
    <row r="17" spans="1:21">
      <c r="A17" s="197"/>
      <c r="B17" s="197"/>
      <c r="C17" s="197"/>
      <c r="D17" s="197"/>
      <c r="E17" s="278"/>
      <c r="F17" s="279"/>
      <c r="G17" s="294"/>
      <c r="H17" s="294"/>
      <c r="I17" s="294"/>
      <c r="J17" s="294"/>
      <c r="K17" s="294"/>
      <c r="L17" s="294"/>
      <c r="M17" s="294"/>
      <c r="N17" s="294"/>
      <c r="O17" s="294"/>
      <c r="P17" s="294"/>
      <c r="Q17" s="295"/>
      <c r="R17" s="296"/>
      <c r="T17">
        <v>12</v>
      </c>
      <c r="U17" t="s">
        <v>303</v>
      </c>
    </row>
    <row r="18" spans="1:21">
      <c r="A18" t="s">
        <v>578</v>
      </c>
      <c r="B18" t="s">
        <v>327</v>
      </c>
      <c r="C18" s="311">
        <v>50</v>
      </c>
      <c r="D18" t="s">
        <v>328</v>
      </c>
      <c r="E18" s="317">
        <v>-0.46</v>
      </c>
      <c r="F18" s="297">
        <v>0</v>
      </c>
      <c r="G18" s="298">
        <v>-21.904761904761905</v>
      </c>
      <c r="H18" s="298">
        <v>0</v>
      </c>
      <c r="I18" s="298">
        <v>0</v>
      </c>
      <c r="J18" s="298">
        <v>0</v>
      </c>
      <c r="K18" s="298">
        <v>0</v>
      </c>
      <c r="L18" s="298">
        <v>0</v>
      </c>
      <c r="M18" s="298">
        <v>0</v>
      </c>
      <c r="N18" s="298">
        <v>0</v>
      </c>
      <c r="O18" s="298">
        <v>0</v>
      </c>
      <c r="P18" s="298">
        <v>0</v>
      </c>
      <c r="Q18" s="299">
        <v>-21.904761904761905</v>
      </c>
      <c r="R18" s="300">
        <v>-2.836766880195718</v>
      </c>
      <c r="T18">
        <v>12</v>
      </c>
      <c r="U18" t="s">
        <v>303</v>
      </c>
    </row>
    <row r="19" spans="1:21">
      <c r="E19" s="138"/>
      <c r="F19" s="290"/>
      <c r="G19" s="291"/>
      <c r="H19" s="291"/>
      <c r="I19" s="291"/>
      <c r="J19" s="291"/>
      <c r="K19" s="291"/>
      <c r="L19" s="291"/>
      <c r="M19" s="291"/>
      <c r="N19" s="291"/>
      <c r="O19" s="291"/>
      <c r="P19" s="291"/>
      <c r="Q19" s="292"/>
      <c r="R19" s="293"/>
      <c r="T19">
        <v>12</v>
      </c>
      <c r="U19" t="s">
        <v>303</v>
      </c>
    </row>
    <row r="20" spans="1:21">
      <c r="B20" t="s">
        <v>329</v>
      </c>
      <c r="C20" s="311">
        <v>10</v>
      </c>
      <c r="D20" t="s">
        <v>330</v>
      </c>
      <c r="E20" s="317">
        <v>-0.46</v>
      </c>
      <c r="F20" s="290">
        <v>0</v>
      </c>
      <c r="G20" s="291">
        <v>0</v>
      </c>
      <c r="H20" s="291">
        <v>-5.8412698412698418</v>
      </c>
      <c r="I20" s="291">
        <v>-11.126228269085411</v>
      </c>
      <c r="J20" s="291">
        <v>-10.596407875319441</v>
      </c>
      <c r="K20" s="291">
        <v>-10.091817024113752</v>
      </c>
      <c r="L20" s="291">
        <v>-9.611254308679765</v>
      </c>
      <c r="M20" s="291">
        <v>-9.1535755320759655</v>
      </c>
      <c r="N20" s="291">
        <v>-8.7176909829294917</v>
      </c>
      <c r="O20" s="291">
        <v>-8.3025628408852299</v>
      </c>
      <c r="P20" s="291">
        <v>-7.9072027056049805</v>
      </c>
      <c r="Q20" s="292">
        <v>-81.348009379963884</v>
      </c>
      <c r="R20" s="293">
        <v>-10.534939379038207</v>
      </c>
      <c r="T20">
        <v>12</v>
      </c>
      <c r="U20" t="s">
        <v>303</v>
      </c>
    </row>
    <row r="21" spans="1:21">
      <c r="A21" s="197"/>
      <c r="B21" s="197"/>
      <c r="C21" s="197"/>
      <c r="D21" s="197"/>
      <c r="E21" s="278"/>
      <c r="F21" s="279"/>
      <c r="G21" s="294"/>
      <c r="H21" s="294"/>
      <c r="I21" s="294"/>
      <c r="J21" s="294"/>
      <c r="K21" s="294"/>
      <c r="L21" s="294"/>
      <c r="M21" s="294"/>
      <c r="N21" s="294"/>
      <c r="O21" s="294"/>
      <c r="P21" s="294"/>
      <c r="Q21" s="295"/>
      <c r="R21" s="296"/>
      <c r="T21">
        <v>12</v>
      </c>
      <c r="U21" t="s">
        <v>303</v>
      </c>
    </row>
    <row r="22" spans="1:21">
      <c r="A22" t="s">
        <v>331</v>
      </c>
      <c r="E22" s="138"/>
      <c r="F22" s="301"/>
      <c r="G22" s="298"/>
      <c r="H22" s="298"/>
      <c r="I22" s="298"/>
      <c r="J22" s="298"/>
      <c r="K22" s="298"/>
      <c r="L22" s="298"/>
      <c r="M22" s="298"/>
      <c r="N22" s="298"/>
      <c r="O22" s="298"/>
      <c r="P22" s="298"/>
      <c r="Q22" s="299"/>
      <c r="R22" s="300"/>
      <c r="T22">
        <v>12</v>
      </c>
      <c r="U22" t="s">
        <v>303</v>
      </c>
    </row>
    <row r="23" spans="1:21">
      <c r="B23" t="s">
        <v>177</v>
      </c>
      <c r="C23" s="312">
        <v>32</v>
      </c>
      <c r="D23" t="s">
        <v>332</v>
      </c>
      <c r="E23" s="313">
        <v>-0.2</v>
      </c>
      <c r="F23" s="277">
        <v>0</v>
      </c>
      <c r="G23" s="291">
        <v>-6.0952380952380949</v>
      </c>
      <c r="H23" s="291">
        <v>0</v>
      </c>
      <c r="I23" s="291">
        <v>0</v>
      </c>
      <c r="J23" s="291">
        <v>0</v>
      </c>
      <c r="K23" s="291">
        <v>0</v>
      </c>
      <c r="L23" s="291">
        <v>0</v>
      </c>
      <c r="M23" s="291">
        <v>0</v>
      </c>
      <c r="N23" s="291">
        <v>0</v>
      </c>
      <c r="O23" s="291">
        <v>0</v>
      </c>
      <c r="P23" s="291">
        <v>0</v>
      </c>
      <c r="Q23" s="292">
        <v>-6.0952380952380949</v>
      </c>
      <c r="R23" s="293">
        <v>-0.78936121883706933</v>
      </c>
      <c r="T23">
        <v>12</v>
      </c>
      <c r="U23" t="s">
        <v>303</v>
      </c>
    </row>
    <row r="24" spans="1:21">
      <c r="B24" t="s">
        <v>333</v>
      </c>
      <c r="C24" s="312">
        <v>4</v>
      </c>
      <c r="D24" t="s">
        <v>334</v>
      </c>
      <c r="E24" s="313">
        <v>-4.38</v>
      </c>
      <c r="F24" s="277">
        <v>0</v>
      </c>
      <c r="G24" s="291">
        <v>-16.685714285714283</v>
      </c>
      <c r="H24" s="291">
        <v>0</v>
      </c>
      <c r="I24" s="291">
        <v>0</v>
      </c>
      <c r="J24" s="291">
        <v>0</v>
      </c>
      <c r="K24" s="291">
        <v>0</v>
      </c>
      <c r="L24" s="291">
        <v>0</v>
      </c>
      <c r="M24" s="291">
        <v>0</v>
      </c>
      <c r="N24" s="291">
        <v>0</v>
      </c>
      <c r="O24" s="291">
        <v>0</v>
      </c>
      <c r="P24" s="291">
        <v>0</v>
      </c>
      <c r="Q24" s="292">
        <v>-16.685714285714283</v>
      </c>
      <c r="R24" s="293">
        <v>-2.1608763365664774</v>
      </c>
      <c r="T24">
        <v>12</v>
      </c>
      <c r="U24" t="s">
        <v>303</v>
      </c>
    </row>
    <row r="25" spans="1:21">
      <c r="A25" s="197"/>
      <c r="B25" s="197"/>
      <c r="C25" s="197"/>
      <c r="D25" s="197"/>
      <c r="E25" s="278"/>
      <c r="F25" s="279"/>
      <c r="G25" s="294"/>
      <c r="H25" s="294"/>
      <c r="I25" s="294"/>
      <c r="J25" s="294"/>
      <c r="K25" s="294"/>
      <c r="L25" s="294"/>
      <c r="M25" s="294"/>
      <c r="N25" s="294"/>
      <c r="O25" s="294"/>
      <c r="P25" s="294"/>
      <c r="Q25" s="295"/>
      <c r="R25" s="296"/>
      <c r="T25">
        <v>12</v>
      </c>
      <c r="U25" t="s">
        <v>303</v>
      </c>
    </row>
    <row r="26" spans="1:21">
      <c r="A26" t="s">
        <v>335</v>
      </c>
      <c r="E26" s="138"/>
      <c r="F26" s="301"/>
      <c r="G26" s="298"/>
      <c r="H26" s="298"/>
      <c r="I26" s="298"/>
      <c r="J26" s="298"/>
      <c r="K26" s="298"/>
      <c r="L26" s="298"/>
      <c r="M26" s="298"/>
      <c r="N26" s="298"/>
      <c r="O26" s="298"/>
      <c r="P26" s="298"/>
      <c r="Q26" s="299"/>
      <c r="R26" s="300"/>
      <c r="T26">
        <v>12</v>
      </c>
      <c r="U26" t="s">
        <v>303</v>
      </c>
    </row>
    <row r="27" spans="1:21">
      <c r="B27" t="s">
        <v>336</v>
      </c>
      <c r="C27">
        <v>2</v>
      </c>
      <c r="D27" t="s">
        <v>174</v>
      </c>
      <c r="E27" s="317">
        <v>-17.55</v>
      </c>
      <c r="F27" s="277">
        <v>0</v>
      </c>
      <c r="G27" s="291">
        <v>-33.428571428571431</v>
      </c>
      <c r="H27" s="291">
        <v>0</v>
      </c>
      <c r="I27" s="291">
        <v>0</v>
      </c>
      <c r="J27" s="291">
        <v>0</v>
      </c>
      <c r="K27" s="291">
        <v>0</v>
      </c>
      <c r="L27" s="291">
        <v>0</v>
      </c>
      <c r="M27" s="291">
        <v>0</v>
      </c>
      <c r="N27" s="291">
        <v>0</v>
      </c>
      <c r="O27" s="291">
        <v>0</v>
      </c>
      <c r="P27" s="291">
        <v>0</v>
      </c>
      <c r="Q27" s="292">
        <v>-33.428571428571431</v>
      </c>
      <c r="R27" s="293">
        <v>-4.329152934559553</v>
      </c>
      <c r="T27">
        <v>12</v>
      </c>
      <c r="U27" t="s">
        <v>303</v>
      </c>
    </row>
    <row r="28" spans="1:21">
      <c r="B28" t="s">
        <v>337</v>
      </c>
      <c r="C28">
        <v>2</v>
      </c>
      <c r="D28" t="s">
        <v>174</v>
      </c>
      <c r="E28" s="317">
        <v>-18.25</v>
      </c>
      <c r="F28" s="277">
        <v>0</v>
      </c>
      <c r="G28" s="291">
        <v>-34.761904761904759</v>
      </c>
      <c r="H28" s="291">
        <v>0</v>
      </c>
      <c r="I28" s="291">
        <v>0</v>
      </c>
      <c r="J28" s="291">
        <v>0</v>
      </c>
      <c r="K28" s="291">
        <v>0</v>
      </c>
      <c r="L28" s="291">
        <v>0</v>
      </c>
      <c r="M28" s="291">
        <v>0</v>
      </c>
      <c r="N28" s="291">
        <v>0</v>
      </c>
      <c r="O28" s="291">
        <v>0</v>
      </c>
      <c r="P28" s="291">
        <v>0</v>
      </c>
      <c r="Q28" s="292">
        <v>-34.761904761904759</v>
      </c>
      <c r="R28" s="293">
        <v>-4.5018257011801612</v>
      </c>
      <c r="T28">
        <v>12</v>
      </c>
      <c r="U28" t="s">
        <v>303</v>
      </c>
    </row>
    <row r="29" spans="1:21">
      <c r="B29" t="s">
        <v>338</v>
      </c>
      <c r="C29">
        <v>1</v>
      </c>
      <c r="D29" s="142" t="s">
        <v>174</v>
      </c>
      <c r="E29" s="317">
        <v>-25.25</v>
      </c>
      <c r="F29" s="277">
        <v>0</v>
      </c>
      <c r="G29" s="291">
        <v>-24.047619047619047</v>
      </c>
      <c r="H29" s="291">
        <v>0</v>
      </c>
      <c r="I29" s="291">
        <v>0</v>
      </c>
      <c r="J29" s="291">
        <v>0</v>
      </c>
      <c r="K29" s="291">
        <v>0</v>
      </c>
      <c r="L29" s="291">
        <v>0</v>
      </c>
      <c r="M29" s="291">
        <v>0</v>
      </c>
      <c r="N29" s="291">
        <v>0</v>
      </c>
      <c r="O29" s="291">
        <v>0</v>
      </c>
      <c r="P29" s="291">
        <v>0</v>
      </c>
      <c r="Q29" s="292">
        <v>-24.047619047619047</v>
      </c>
      <c r="R29" s="293">
        <v>-3.1142766836931255</v>
      </c>
      <c r="T29">
        <v>12</v>
      </c>
      <c r="U29" t="s">
        <v>303</v>
      </c>
    </row>
    <row r="30" spans="1:21">
      <c r="B30" t="s">
        <v>339</v>
      </c>
      <c r="C30">
        <v>1</v>
      </c>
      <c r="D30" t="s">
        <v>174</v>
      </c>
      <c r="E30" s="317">
        <v>-8.35</v>
      </c>
      <c r="F30" s="277">
        <v>0</v>
      </c>
      <c r="G30" s="291">
        <v>-7.9523809523809517</v>
      </c>
      <c r="H30" s="291">
        <v>0</v>
      </c>
      <c r="I30" s="291">
        <v>0</v>
      </c>
      <c r="J30" s="291">
        <v>0</v>
      </c>
      <c r="K30" s="291">
        <v>0</v>
      </c>
      <c r="L30" s="291">
        <v>0</v>
      </c>
      <c r="M30" s="291">
        <v>0</v>
      </c>
      <c r="N30" s="291">
        <v>0</v>
      </c>
      <c r="O30" s="291">
        <v>0</v>
      </c>
      <c r="P30" s="291">
        <v>0</v>
      </c>
      <c r="Q30" s="292">
        <v>-7.9523809523809517</v>
      </c>
      <c r="R30" s="293">
        <v>-1.0298697152014888</v>
      </c>
      <c r="T30">
        <v>12</v>
      </c>
      <c r="U30" t="s">
        <v>303</v>
      </c>
    </row>
    <row r="31" spans="1:21">
      <c r="A31" s="197"/>
      <c r="B31" s="197"/>
      <c r="C31" s="197"/>
      <c r="D31" s="197"/>
      <c r="E31" s="266"/>
      <c r="F31" s="279"/>
      <c r="G31" s="294"/>
      <c r="H31" s="294"/>
      <c r="I31" s="294"/>
      <c r="J31" s="294"/>
      <c r="K31" s="294"/>
      <c r="L31" s="294"/>
      <c r="M31" s="294"/>
      <c r="N31" s="294"/>
      <c r="O31" s="294"/>
      <c r="P31" s="294"/>
      <c r="Q31" s="295"/>
      <c r="R31" s="296"/>
      <c r="S31" s="289"/>
      <c r="T31">
        <v>12</v>
      </c>
      <c r="U31" t="s">
        <v>303</v>
      </c>
    </row>
    <row r="32" spans="1:21">
      <c r="A32" t="s">
        <v>340</v>
      </c>
      <c r="E32" s="168"/>
      <c r="F32" s="301"/>
      <c r="G32" s="298"/>
      <c r="H32" s="298"/>
      <c r="I32" s="298"/>
      <c r="J32" s="298"/>
      <c r="K32" s="298"/>
      <c r="L32" s="298"/>
      <c r="M32" s="298"/>
      <c r="N32" s="298"/>
      <c r="O32" s="298"/>
      <c r="P32" s="298"/>
      <c r="Q32" s="299"/>
      <c r="R32" s="300"/>
      <c r="T32">
        <v>12</v>
      </c>
      <c r="U32" t="s">
        <v>303</v>
      </c>
    </row>
    <row r="33" spans="1:21">
      <c r="A33" s="315">
        <v>-13.7</v>
      </c>
      <c r="B33" t="s">
        <v>341</v>
      </c>
      <c r="C33">
        <v>0</v>
      </c>
      <c r="D33" t="s">
        <v>174</v>
      </c>
      <c r="E33" s="317">
        <v>0</v>
      </c>
      <c r="F33" s="277">
        <v>0</v>
      </c>
      <c r="G33" s="291">
        <v>0</v>
      </c>
      <c r="H33" s="291">
        <v>0</v>
      </c>
      <c r="I33" s="291">
        <v>0</v>
      </c>
      <c r="J33" s="291">
        <v>0</v>
      </c>
      <c r="K33" s="291">
        <v>0</v>
      </c>
      <c r="L33" s="291">
        <v>0</v>
      </c>
      <c r="M33" s="291">
        <v>0</v>
      </c>
      <c r="N33" s="291">
        <v>0</v>
      </c>
      <c r="O33" s="291">
        <v>0</v>
      </c>
      <c r="P33" s="291">
        <v>0</v>
      </c>
      <c r="Q33" s="292">
        <v>0</v>
      </c>
      <c r="R33" s="293">
        <v>0</v>
      </c>
      <c r="T33">
        <v>12</v>
      </c>
      <c r="U33" t="s">
        <v>303</v>
      </c>
    </row>
    <row r="34" spans="1:21">
      <c r="A34" s="315">
        <v>-8.35</v>
      </c>
      <c r="B34" t="s">
        <v>342</v>
      </c>
      <c r="C34">
        <v>0</v>
      </c>
      <c r="D34" t="s">
        <v>174</v>
      </c>
      <c r="E34" s="317">
        <v>0</v>
      </c>
      <c r="F34" s="277">
        <v>0</v>
      </c>
      <c r="G34" s="291">
        <v>0</v>
      </c>
      <c r="H34" s="291">
        <v>0</v>
      </c>
      <c r="I34" s="291">
        <v>0</v>
      </c>
      <c r="J34" s="291">
        <v>0</v>
      </c>
      <c r="K34" s="291">
        <v>0</v>
      </c>
      <c r="L34" s="291">
        <v>0</v>
      </c>
      <c r="M34" s="291">
        <v>0</v>
      </c>
      <c r="N34" s="291">
        <v>0</v>
      </c>
      <c r="O34" s="291">
        <v>0</v>
      </c>
      <c r="P34" s="291">
        <v>0</v>
      </c>
      <c r="Q34" s="292">
        <v>0</v>
      </c>
      <c r="R34" s="293">
        <v>0</v>
      </c>
      <c r="T34">
        <v>12</v>
      </c>
      <c r="U34" t="s">
        <v>303</v>
      </c>
    </row>
    <row r="35" spans="1:21">
      <c r="A35" s="315">
        <v>-17.8</v>
      </c>
      <c r="B35" t="s">
        <v>343</v>
      </c>
      <c r="C35">
        <v>0</v>
      </c>
      <c r="D35" t="s">
        <v>174</v>
      </c>
      <c r="E35" s="317">
        <v>0</v>
      </c>
      <c r="F35" s="277">
        <v>0</v>
      </c>
      <c r="G35" s="291">
        <v>0</v>
      </c>
      <c r="H35" s="291">
        <v>0</v>
      </c>
      <c r="I35" s="291">
        <v>0</v>
      </c>
      <c r="J35" s="291">
        <v>0</v>
      </c>
      <c r="K35" s="291">
        <v>0</v>
      </c>
      <c r="L35" s="291">
        <v>0</v>
      </c>
      <c r="M35" s="291">
        <v>0</v>
      </c>
      <c r="N35" s="291">
        <v>0</v>
      </c>
      <c r="O35" s="291">
        <v>0</v>
      </c>
      <c r="P35" s="291">
        <v>0</v>
      </c>
      <c r="Q35" s="292"/>
      <c r="R35" s="293"/>
      <c r="T35">
        <v>12</v>
      </c>
      <c r="U35" t="s">
        <v>303</v>
      </c>
    </row>
    <row r="36" spans="1:21">
      <c r="A36" s="316">
        <v>-17.8</v>
      </c>
      <c r="B36" t="s">
        <v>344</v>
      </c>
      <c r="C36" s="195">
        <v>0</v>
      </c>
      <c r="D36" t="s">
        <v>345</v>
      </c>
      <c r="E36" s="317">
        <v>0</v>
      </c>
      <c r="F36" s="277">
        <v>0</v>
      </c>
      <c r="G36" s="291">
        <v>0</v>
      </c>
      <c r="H36" s="291">
        <v>0</v>
      </c>
      <c r="I36" s="291">
        <v>0</v>
      </c>
      <c r="J36" s="291">
        <v>0</v>
      </c>
      <c r="K36" s="291">
        <v>0</v>
      </c>
      <c r="L36" s="291">
        <v>0</v>
      </c>
      <c r="M36" s="291">
        <v>0</v>
      </c>
      <c r="N36" s="291">
        <v>0</v>
      </c>
      <c r="O36" s="291">
        <v>0</v>
      </c>
      <c r="P36" s="291">
        <v>0</v>
      </c>
      <c r="Q36" s="292">
        <v>0</v>
      </c>
      <c r="R36" s="293">
        <v>0</v>
      </c>
      <c r="T36">
        <v>12</v>
      </c>
      <c r="U36" t="s">
        <v>303</v>
      </c>
    </row>
    <row r="37" spans="1:21">
      <c r="A37" s="316">
        <v>-3.45</v>
      </c>
      <c r="B37" t="s">
        <v>346</v>
      </c>
      <c r="C37" s="195">
        <v>0</v>
      </c>
      <c r="D37" t="s">
        <v>345</v>
      </c>
      <c r="E37" s="317">
        <v>0</v>
      </c>
      <c r="F37" s="279">
        <v>0</v>
      </c>
      <c r="G37" s="294">
        <v>0</v>
      </c>
      <c r="H37" s="294">
        <v>0</v>
      </c>
      <c r="I37" s="294">
        <v>0</v>
      </c>
      <c r="J37" s="294">
        <v>0</v>
      </c>
      <c r="K37" s="294">
        <v>0</v>
      </c>
      <c r="L37" s="294">
        <v>0</v>
      </c>
      <c r="M37" s="294">
        <v>0</v>
      </c>
      <c r="N37" s="294">
        <v>0</v>
      </c>
      <c r="O37" s="294">
        <v>0</v>
      </c>
      <c r="P37" s="294">
        <v>0</v>
      </c>
      <c r="Q37" s="295">
        <v>0</v>
      </c>
      <c r="R37" s="296">
        <v>0</v>
      </c>
      <c r="T37">
        <v>12</v>
      </c>
      <c r="U37" t="s">
        <v>303</v>
      </c>
    </row>
    <row r="38" spans="1:21">
      <c r="A38" s="275" t="s">
        <v>347</v>
      </c>
      <c r="B38" s="280" t="s">
        <v>348</v>
      </c>
      <c r="C38" s="281"/>
      <c r="D38" t="s">
        <v>349</v>
      </c>
      <c r="E38" s="318">
        <v>-116</v>
      </c>
      <c r="F38" s="277">
        <v>0</v>
      </c>
      <c r="G38" s="291">
        <v>-110.47619047619047</v>
      </c>
      <c r="H38" s="291">
        <v>-105.21541950113378</v>
      </c>
      <c r="I38" s="291">
        <v>-100.20516142965121</v>
      </c>
      <c r="J38" s="291">
        <v>-95.433487075858309</v>
      </c>
      <c r="K38" s="291">
        <v>-90.889035310341242</v>
      </c>
      <c r="L38" s="291">
        <v>-86.560986009848804</v>
      </c>
      <c r="M38" s="291">
        <v>-82.439034295094089</v>
      </c>
      <c r="N38" s="291">
        <v>-78.513365995327717</v>
      </c>
      <c r="O38" s="291">
        <v>-74.774634281264483</v>
      </c>
      <c r="P38" s="291">
        <v>-71.213937410728079</v>
      </c>
      <c r="Q38" s="292">
        <v>-895.7212517854382</v>
      </c>
      <c r="R38" s="293">
        <v>-116</v>
      </c>
      <c r="T38">
        <v>12</v>
      </c>
      <c r="U38" t="s">
        <v>303</v>
      </c>
    </row>
    <row r="39" spans="1:21" ht="16.5" thickBot="1">
      <c r="A39" s="251" t="s">
        <v>350</v>
      </c>
      <c r="B39" s="282" t="s">
        <v>351</v>
      </c>
      <c r="C39" s="283">
        <v>1</v>
      </c>
      <c r="D39" s="251" t="s">
        <v>174</v>
      </c>
      <c r="E39" s="319">
        <v>-3.70252380952381</v>
      </c>
      <c r="F39" s="302">
        <v>0</v>
      </c>
      <c r="G39" s="303">
        <v>-3.526213151927438</v>
      </c>
      <c r="H39" s="303">
        <v>-3.3582982399308934</v>
      </c>
      <c r="I39" s="303">
        <v>-3.1983792761246601</v>
      </c>
      <c r="J39" s="303">
        <v>-3.0460755010711051</v>
      </c>
      <c r="K39" s="303">
        <v>-2.9010242867343856</v>
      </c>
      <c r="L39" s="303">
        <v>-2.7628802730803677</v>
      </c>
      <c r="M39" s="303">
        <v>-2.6313145457908256</v>
      </c>
      <c r="N39" s="303">
        <v>-2.5060138531341201</v>
      </c>
      <c r="O39" s="303">
        <v>-2.386679860127733</v>
      </c>
      <c r="P39" s="303">
        <v>-2.2730284382168886</v>
      </c>
      <c r="Q39" s="304">
        <v>-28.589907426138417</v>
      </c>
      <c r="R39" s="305">
        <v>-3.70252380952381</v>
      </c>
      <c r="T39">
        <v>12</v>
      </c>
      <c r="U39" t="s">
        <v>303</v>
      </c>
    </row>
    <row r="40" spans="1:21" ht="16.5" thickBot="1">
      <c r="A40" s="197" t="s">
        <v>352</v>
      </c>
      <c r="B40" s="197"/>
      <c r="C40" s="197"/>
      <c r="D40" s="197"/>
      <c r="E40" s="189"/>
      <c r="F40" s="306">
        <v>-64</v>
      </c>
      <c r="G40" s="307">
        <v>-373.82859410430842</v>
      </c>
      <c r="H40" s="307">
        <v>-114.4149875823345</v>
      </c>
      <c r="I40" s="307">
        <v>-114.52976897486128</v>
      </c>
      <c r="J40" s="307">
        <v>-109.07597045224885</v>
      </c>
      <c r="K40" s="307">
        <v>-103.88187662118938</v>
      </c>
      <c r="L40" s="307">
        <v>-98.935120591608936</v>
      </c>
      <c r="M40" s="307">
        <v>-94.22392437296088</v>
      </c>
      <c r="N40" s="307">
        <v>-89.737070831391335</v>
      </c>
      <c r="O40" s="307">
        <v>-85.463876982277441</v>
      </c>
      <c r="P40" s="307">
        <v>-81.39416855454995</v>
      </c>
      <c r="Q40" s="308">
        <v>-1265.4853590677308</v>
      </c>
      <c r="R40" s="305">
        <v>-163.88614355107484</v>
      </c>
      <c r="T40">
        <v>12</v>
      </c>
      <c r="U40" t="s">
        <v>303</v>
      </c>
    </row>
    <row r="41" spans="1:21" ht="16.5" thickBot="1">
      <c r="A41" s="197" t="s">
        <v>353</v>
      </c>
      <c r="B41" s="197"/>
      <c r="C41" s="197"/>
      <c r="D41" s="197"/>
      <c r="E41" s="189"/>
      <c r="F41" s="309">
        <v>64</v>
      </c>
      <c r="G41" s="307">
        <v>373.87859410430843</v>
      </c>
      <c r="H41" s="307">
        <v>190.60546377281071</v>
      </c>
      <c r="I41" s="307">
        <v>259.65448552814922</v>
      </c>
      <c r="J41" s="307">
        <v>247.28998621728505</v>
      </c>
      <c r="K41" s="307">
        <v>235.51427258789047</v>
      </c>
      <c r="L41" s="307">
        <v>224.29930722656238</v>
      </c>
      <c r="M41" s="307">
        <v>213.61838783482128</v>
      </c>
      <c r="N41" s="307">
        <v>203.4460836522108</v>
      </c>
      <c r="O41" s="307">
        <v>193.7581749068674</v>
      </c>
      <c r="P41" s="307">
        <v>184.5315951493975</v>
      </c>
      <c r="Q41" s="310">
        <v>2326.5963509803032</v>
      </c>
      <c r="R41" s="390">
        <v>301.30487154988668</v>
      </c>
      <c r="T41">
        <v>12</v>
      </c>
      <c r="U41" t="s">
        <v>303</v>
      </c>
    </row>
    <row r="42" spans="1:21" ht="21.75" thickBot="1">
      <c r="E42" s="138"/>
      <c r="F42" s="138"/>
      <c r="G42" s="284"/>
      <c r="H42" s="285"/>
      <c r="I42" s="87"/>
      <c r="J42" s="87"/>
      <c r="K42" s="87"/>
      <c r="L42" s="87"/>
      <c r="M42" s="87"/>
      <c r="N42" s="87"/>
      <c r="O42" s="87"/>
      <c r="P42" s="87"/>
      <c r="Q42" s="469" t="s">
        <v>496</v>
      </c>
      <c r="R42" s="470">
        <v>137.41872799881185</v>
      </c>
      <c r="T42">
        <v>12</v>
      </c>
      <c r="U42" t="s">
        <v>303</v>
      </c>
    </row>
    <row r="43" spans="1:21" ht="16.5" thickBot="1">
      <c r="G43" s="87"/>
      <c r="H43" s="87"/>
      <c r="I43" s="87"/>
      <c r="J43" s="87"/>
      <c r="K43" s="87"/>
      <c r="L43" s="87"/>
      <c r="M43" s="87"/>
      <c r="O43" s="87"/>
      <c r="P43" s="87"/>
      <c r="R43" s="467"/>
      <c r="S43" t="s">
        <v>494</v>
      </c>
      <c r="T43">
        <v>12</v>
      </c>
      <c r="U43" t="s">
        <v>303</v>
      </c>
    </row>
    <row r="44" spans="1:21" ht="16.5" thickBot="1">
      <c r="A44" t="s">
        <v>354</v>
      </c>
      <c r="G44" s="87"/>
      <c r="H44" s="87"/>
      <c r="I44" s="87"/>
      <c r="J44" s="87"/>
      <c r="K44" s="87"/>
      <c r="L44" s="87"/>
      <c r="M44" s="87"/>
      <c r="O44" s="87"/>
      <c r="P44" s="87"/>
      <c r="R44" s="412">
        <v>0</v>
      </c>
      <c r="S44" t="s">
        <v>495</v>
      </c>
      <c r="T44">
        <v>12</v>
      </c>
      <c r="U44" t="s">
        <v>303</v>
      </c>
    </row>
    <row r="45" spans="1:21">
      <c r="G45" s="87"/>
      <c r="H45" s="87"/>
      <c r="I45" s="87"/>
      <c r="J45" s="87"/>
      <c r="K45" s="87"/>
      <c r="L45" s="87"/>
      <c r="M45" s="87"/>
      <c r="N45" s="87"/>
      <c r="O45" s="87"/>
      <c r="P45" s="87"/>
      <c r="T45">
        <v>12</v>
      </c>
      <c r="U45" t="s">
        <v>303</v>
      </c>
    </row>
    <row r="46" spans="1:21">
      <c r="G46" s="87"/>
      <c r="H46" s="87"/>
      <c r="I46" s="87"/>
      <c r="J46" s="87"/>
      <c r="K46" s="87"/>
      <c r="L46" s="173"/>
      <c r="M46" s="87"/>
      <c r="N46" s="87"/>
      <c r="O46" s="87"/>
      <c r="P46" s="87"/>
      <c r="T46">
        <v>12</v>
      </c>
      <c r="U46" t="s">
        <v>303</v>
      </c>
    </row>
    <row r="47" spans="1:21" ht="16.5" thickBot="1">
      <c r="G47" s="87"/>
      <c r="H47" s="87"/>
      <c r="I47" s="87"/>
      <c r="J47" s="87"/>
      <c r="K47" s="87"/>
      <c r="L47" s="173"/>
      <c r="M47" s="87"/>
      <c r="N47" s="87"/>
      <c r="O47" s="87"/>
      <c r="P47" s="87"/>
      <c r="T47">
        <v>12</v>
      </c>
      <c r="U47" t="s">
        <v>303</v>
      </c>
    </row>
    <row r="48" spans="1:21" ht="16.5" thickBot="1">
      <c r="A48" t="s">
        <v>355</v>
      </c>
      <c r="B48" t="s">
        <v>356</v>
      </c>
      <c r="C48" s="286">
        <v>0.05</v>
      </c>
      <c r="D48" s="287">
        <v>0.05</v>
      </c>
      <c r="G48" s="87"/>
      <c r="H48" s="87"/>
      <c r="I48" s="87"/>
      <c r="J48" s="87"/>
      <c r="K48" s="87" t="s">
        <v>362</v>
      </c>
      <c r="L48" s="87"/>
      <c r="M48" s="87"/>
      <c r="N48" s="87"/>
      <c r="O48" s="87"/>
      <c r="P48" s="87"/>
      <c r="T48">
        <v>12</v>
      </c>
      <c r="U48" t="s">
        <v>303</v>
      </c>
    </row>
    <row r="49" spans="1:21">
      <c r="B49" t="s">
        <v>357</v>
      </c>
      <c r="C49">
        <v>10</v>
      </c>
      <c r="G49" s="87"/>
      <c r="H49" s="87"/>
      <c r="I49" s="87"/>
      <c r="J49" s="87"/>
      <c r="K49" s="87"/>
      <c r="L49" s="87"/>
      <c r="M49" s="87"/>
      <c r="N49" s="87"/>
      <c r="O49" s="87"/>
      <c r="P49" s="87"/>
      <c r="T49">
        <v>12</v>
      </c>
      <c r="U49" t="s">
        <v>303</v>
      </c>
    </row>
    <row r="50" spans="1:21">
      <c r="G50" s="87"/>
      <c r="H50" s="87"/>
      <c r="I50" s="87"/>
      <c r="J50" s="87"/>
      <c r="K50" s="87"/>
      <c r="L50" s="87"/>
      <c r="M50" s="87"/>
      <c r="N50" s="87"/>
      <c r="O50" s="87"/>
      <c r="P50" s="87"/>
      <c r="T50">
        <v>12</v>
      </c>
      <c r="U50" t="s">
        <v>303</v>
      </c>
    </row>
    <row r="51" spans="1:21">
      <c r="B51" t="s">
        <v>358</v>
      </c>
      <c r="C51" s="288">
        <v>8.1444731338872089E-2</v>
      </c>
      <c r="G51" s="87"/>
      <c r="H51" s="87"/>
      <c r="I51" s="87"/>
      <c r="J51" s="87"/>
      <c r="K51" s="87"/>
      <c r="L51" s="87"/>
      <c r="M51" s="87"/>
      <c r="N51" s="87"/>
      <c r="O51" s="87"/>
      <c r="P51" s="87"/>
      <c r="T51">
        <v>12</v>
      </c>
      <c r="U51" t="s">
        <v>303</v>
      </c>
    </row>
    <row r="52" spans="1:21">
      <c r="B52" t="s">
        <v>359</v>
      </c>
      <c r="C52" s="182">
        <v>0.62889462677744157</v>
      </c>
      <c r="T52">
        <v>12</v>
      </c>
      <c r="U52" t="s">
        <v>303</v>
      </c>
    </row>
    <row r="53" spans="1:21">
      <c r="T53">
        <v>12</v>
      </c>
      <c r="U53" t="s">
        <v>303</v>
      </c>
    </row>
    <row r="54" spans="1:21">
      <c r="B54" t="s">
        <v>360</v>
      </c>
      <c r="T54">
        <v>12</v>
      </c>
      <c r="U54" t="s">
        <v>303</v>
      </c>
    </row>
    <row r="55" spans="1:21">
      <c r="T55">
        <v>12</v>
      </c>
      <c r="U55" t="s">
        <v>303</v>
      </c>
    </row>
    <row r="56" spans="1:21">
      <c r="E56" s="514"/>
      <c r="T56">
        <v>12</v>
      </c>
      <c r="U56" t="s">
        <v>303</v>
      </c>
    </row>
    <row r="57" spans="1:21">
      <c r="T57">
        <v>12</v>
      </c>
      <c r="U57" t="s">
        <v>303</v>
      </c>
    </row>
    <row r="58" spans="1:21">
      <c r="T58">
        <v>12</v>
      </c>
      <c r="U58" t="s">
        <v>303</v>
      </c>
    </row>
    <row r="59" spans="1:21">
      <c r="T59">
        <v>12</v>
      </c>
      <c r="U59" t="s">
        <v>303</v>
      </c>
    </row>
    <row r="60" spans="1:21">
      <c r="T60">
        <v>12</v>
      </c>
      <c r="U60" t="s">
        <v>303</v>
      </c>
    </row>
    <row r="61" spans="1:21">
      <c r="A61" s="344" t="s">
        <v>512</v>
      </c>
      <c r="T61">
        <v>12</v>
      </c>
      <c r="U61" t="s">
        <v>303</v>
      </c>
    </row>
    <row r="62" spans="1:21" ht="20.100000000000001" customHeight="1">
      <c r="A62" t="s">
        <v>513</v>
      </c>
      <c r="T62">
        <v>12</v>
      </c>
      <c r="U62" t="s">
        <v>303</v>
      </c>
    </row>
    <row r="63" spans="1:21" ht="20.45" customHeight="1">
      <c r="A63" s="344" t="s">
        <v>427</v>
      </c>
      <c r="T63">
        <v>12</v>
      </c>
      <c r="U63" t="s">
        <v>303</v>
      </c>
    </row>
    <row r="64" spans="1:21" ht="22.35" customHeight="1">
      <c r="A64" s="141" t="s">
        <v>424</v>
      </c>
      <c r="T64">
        <v>12</v>
      </c>
      <c r="U64" t="s">
        <v>303</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2025-02-22T03:21:08Z</dcterms:modified>
</cp:coreProperties>
</file>