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FBianchi\Dropbox\luiz\"/>
    </mc:Choice>
  </mc:AlternateContent>
  <bookViews>
    <workbookView xWindow="0" yWindow="0" windowWidth="10365" windowHeight="508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9" i="1"/>
  <c r="O7" i="1"/>
  <c r="O6" i="1"/>
  <c r="O12" i="1"/>
  <c r="O11" i="1"/>
  <c r="L12" i="1"/>
  <c r="L11" i="1"/>
  <c r="I10" i="1"/>
  <c r="I13" i="1" s="1"/>
  <c r="I9" i="1"/>
  <c r="L7" i="1"/>
  <c r="L13" i="1"/>
  <c r="O8" i="1" l="1"/>
  <c r="O10" i="1"/>
  <c r="L10" i="1"/>
  <c r="L9" i="1"/>
  <c r="L8" i="1"/>
  <c r="L6" i="1"/>
  <c r="I8" i="1"/>
  <c r="I7" i="1"/>
  <c r="I6" i="1"/>
  <c r="L5" i="1"/>
  <c r="I5" i="1"/>
  <c r="O13" i="1" l="1"/>
</calcChain>
</file>

<file path=xl/sharedStrings.xml><?xml version="1.0" encoding="utf-8"?>
<sst xmlns="http://schemas.openxmlformats.org/spreadsheetml/2006/main" count="46" uniqueCount="23">
  <si>
    <t>ThO2</t>
  </si>
  <si>
    <t>Molaridades</t>
  </si>
  <si>
    <t>Th</t>
  </si>
  <si>
    <t>O</t>
  </si>
  <si>
    <t>UO2</t>
  </si>
  <si>
    <t>Densidades</t>
  </si>
  <si>
    <t>g/cm³</t>
  </si>
  <si>
    <t>Avogadro:</t>
  </si>
  <si>
    <t>Th230</t>
  </si>
  <si>
    <t>Th232</t>
  </si>
  <si>
    <t>O16</t>
  </si>
  <si>
    <t>O17</t>
  </si>
  <si>
    <t>O18</t>
  </si>
  <si>
    <t>(Th-U)O2 50%U - 5% enriquecido</t>
  </si>
  <si>
    <t>(Th-75%U)O2</t>
  </si>
  <si>
    <t>(Th-50%U)O2</t>
  </si>
  <si>
    <t>-------</t>
  </si>
  <si>
    <t>U238</t>
  </si>
  <si>
    <t>U235</t>
  </si>
  <si>
    <t>Abundâncias Naturais</t>
  </si>
  <si>
    <t>Densidades Atômicas (barn-1 cm-1)</t>
  </si>
  <si>
    <t>Total</t>
  </si>
  <si>
    <t>(Th-U)O2 25%U - 5% enriquecido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</si>
</sst>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0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right" vertical="center" textRotation="90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0" fillId="3" borderId="2" xfId="0" applyFill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O11" sqref="O11"/>
    </sheetView>
  </sheetViews>
  <sheetFormatPr defaultRowHeight="15" x14ac:dyDescent="0.25"/>
  <cols>
    <col min="2" max="2" width="12" bestFit="1" customWidth="1"/>
    <col min="3" max="3" width="8.42578125" customWidth="1"/>
    <col min="4" max="4" width="9.42578125" bestFit="1" customWidth="1"/>
    <col min="5" max="5" width="9.140625" customWidth="1"/>
    <col min="6" max="6" width="5.42578125" customWidth="1"/>
    <col min="7" max="7" width="6.140625" customWidth="1"/>
    <col min="9" max="9" width="14.7109375" bestFit="1" customWidth="1"/>
    <col min="10" max="10" width="6.140625" customWidth="1"/>
    <col min="11" max="11" width="12.5703125" bestFit="1" customWidth="1"/>
    <col min="12" max="12" width="17.5703125" customWidth="1"/>
    <col min="13" max="13" width="6.140625" customWidth="1"/>
    <col min="14" max="14" width="13.5703125" customWidth="1"/>
    <col min="15" max="15" width="17.140625" customWidth="1"/>
  </cols>
  <sheetData>
    <row r="2" spans="2:15" x14ac:dyDescent="0.25">
      <c r="D2" s="2" t="s">
        <v>7</v>
      </c>
      <c r="E2" s="10">
        <v>6.0221408599999999E+23</v>
      </c>
      <c r="F2" s="10"/>
    </row>
    <row r="4" spans="2:15" ht="34.5" customHeight="1" x14ac:dyDescent="0.25">
      <c r="B4" t="s">
        <v>1</v>
      </c>
      <c r="G4" s="7"/>
      <c r="H4" s="9" t="s">
        <v>0</v>
      </c>
      <c r="I4" s="9"/>
      <c r="J4" s="8"/>
      <c r="K4" s="9" t="s">
        <v>13</v>
      </c>
      <c r="L4" s="9"/>
      <c r="M4" s="8"/>
      <c r="N4" s="9" t="s">
        <v>22</v>
      </c>
      <c r="O4" s="9"/>
    </row>
    <row r="5" spans="2:15" ht="15" customHeight="1" x14ac:dyDescent="0.25">
      <c r="B5" t="s">
        <v>0</v>
      </c>
      <c r="C5" s="1">
        <v>264.0369</v>
      </c>
      <c r="G5" s="11" t="s">
        <v>20</v>
      </c>
      <c r="H5" s="4" t="s">
        <v>0</v>
      </c>
      <c r="I5" s="6">
        <f>(C9/C5)*E2/1E+24</f>
        <v>2.3150070966974693E-2</v>
      </c>
      <c r="J5" s="11" t="s">
        <v>20</v>
      </c>
      <c r="K5" s="4" t="s">
        <v>15</v>
      </c>
      <c r="L5" s="6">
        <f>((C9*0.5+C10*0.5)/(C5*0.5+C6*0.5))*E2/1E+24</f>
        <v>2.2721247266529184E-2</v>
      </c>
      <c r="M5" s="11" t="s">
        <v>20</v>
      </c>
      <c r="N5" s="4" t="s">
        <v>14</v>
      </c>
      <c r="O5" s="6">
        <f>((C9*0.75+C10*0.25)/(C5*0.75+C6*0.25))*E2/1E+24</f>
        <v>2.293444976539781E-2</v>
      </c>
    </row>
    <row r="6" spans="2:15" x14ac:dyDescent="0.25">
      <c r="B6" t="s">
        <v>4</v>
      </c>
      <c r="C6" s="1">
        <v>270.02769999999998</v>
      </c>
      <c r="G6" s="11"/>
      <c r="H6" s="4" t="s">
        <v>8</v>
      </c>
      <c r="I6" s="6">
        <f>I5*D13</f>
        <v>2.3145440952781298E-2</v>
      </c>
      <c r="J6" s="11"/>
      <c r="K6" s="4" t="s">
        <v>8</v>
      </c>
      <c r="L6" s="6">
        <f>L5*0.5*D13</f>
        <v>1.135835150853794E-2</v>
      </c>
      <c r="M6" s="11"/>
      <c r="N6" s="4" t="s">
        <v>8</v>
      </c>
      <c r="O6" s="6">
        <f>O5*0.75*D13</f>
        <v>1.7197397156583548E-2</v>
      </c>
    </row>
    <row r="7" spans="2:15" x14ac:dyDescent="0.25">
      <c r="G7" s="11"/>
      <c r="H7" s="4" t="s">
        <v>9</v>
      </c>
      <c r="I7" s="6">
        <f>I5*D14</f>
        <v>4.6300141933949391E-6</v>
      </c>
      <c r="J7" s="11"/>
      <c r="K7" s="4" t="s">
        <v>9</v>
      </c>
      <c r="L7" s="6">
        <f>L5*0.5*D14</f>
        <v>2.2721247266529183E-6</v>
      </c>
      <c r="M7" s="11"/>
      <c r="N7" s="4" t="s">
        <v>9</v>
      </c>
      <c r="O7" s="6">
        <f>O5*0.75*D14</f>
        <v>3.4401674648096718E-6</v>
      </c>
    </row>
    <row r="8" spans="2:15" x14ac:dyDescent="0.25">
      <c r="B8" t="s">
        <v>5</v>
      </c>
      <c r="C8" t="s">
        <v>6</v>
      </c>
      <c r="G8" s="11"/>
      <c r="H8" s="4" t="s">
        <v>10</v>
      </c>
      <c r="I8" s="6">
        <f>I5*2*D15</f>
        <v>4.6189021593307907E-2</v>
      </c>
      <c r="J8" s="11"/>
      <c r="K8" s="4" t="s">
        <v>17</v>
      </c>
      <c r="L8" s="6">
        <f>L5*0.5*0.95</f>
        <v>1.0792592451601362E-2</v>
      </c>
      <c r="M8" s="11"/>
      <c r="N8" s="4" t="s">
        <v>17</v>
      </c>
      <c r="O8" s="6">
        <f>O5*0.25*0.95</f>
        <v>5.4469318192819794E-3</v>
      </c>
    </row>
    <row r="9" spans="2:15" x14ac:dyDescent="0.25">
      <c r="B9" t="s">
        <v>0</v>
      </c>
      <c r="C9" s="1">
        <v>10.15</v>
      </c>
      <c r="G9" s="11"/>
      <c r="H9" s="4" t="s">
        <v>11</v>
      </c>
      <c r="I9" s="6">
        <f>I5*2*D16</f>
        <v>1.8520056773579757E-5</v>
      </c>
      <c r="J9" s="11"/>
      <c r="K9" s="4" t="s">
        <v>18</v>
      </c>
      <c r="L9" s="6">
        <f>L5*0.5*0.05</f>
        <v>5.6803118166322958E-4</v>
      </c>
      <c r="M9" s="11"/>
      <c r="N9" s="4" t="s">
        <v>18</v>
      </c>
      <c r="O9" s="6">
        <f>O5*0.25*0.05</f>
        <v>2.8668062206747266E-4</v>
      </c>
    </row>
    <row r="10" spans="2:15" x14ac:dyDescent="0.25">
      <c r="B10" t="s">
        <v>4</v>
      </c>
      <c r="C10" s="1">
        <v>10</v>
      </c>
      <c r="G10" s="11"/>
      <c r="H10" s="4" t="s">
        <v>12</v>
      </c>
      <c r="I10" s="6">
        <f>I5*2*D17</f>
        <v>9.2600283867898779E-5</v>
      </c>
      <c r="J10" s="11"/>
      <c r="K10" s="4" t="s">
        <v>10</v>
      </c>
      <c r="L10" s="6">
        <f>L5*2*D15</f>
        <v>4.5333432546179032E-2</v>
      </c>
      <c r="M10" s="11"/>
      <c r="N10" s="4" t="s">
        <v>10</v>
      </c>
      <c r="O10" s="6">
        <f>O5*2*D15</f>
        <v>4.5758814171921715E-2</v>
      </c>
    </row>
    <row r="11" spans="2:15" x14ac:dyDescent="0.25">
      <c r="G11" s="11"/>
      <c r="H11" s="5" t="s">
        <v>16</v>
      </c>
      <c r="I11" s="5" t="s">
        <v>16</v>
      </c>
      <c r="J11" s="11"/>
      <c r="K11" s="4" t="s">
        <v>11</v>
      </c>
      <c r="L11" s="6">
        <f>L5*2*D16</f>
        <v>1.8176997813223347E-5</v>
      </c>
      <c r="M11" s="11"/>
      <c r="N11" s="4" t="s">
        <v>11</v>
      </c>
      <c r="O11" s="6">
        <f>O5*2*D16</f>
        <v>1.8347559812318249E-5</v>
      </c>
    </row>
    <row r="12" spans="2:15" x14ac:dyDescent="0.25">
      <c r="B12" s="12" t="s">
        <v>19</v>
      </c>
      <c r="C12" s="12"/>
      <c r="D12" s="12"/>
      <c r="G12" s="11"/>
      <c r="H12" s="5" t="s">
        <v>16</v>
      </c>
      <c r="I12" s="5" t="s">
        <v>16</v>
      </c>
      <c r="J12" s="11"/>
      <c r="K12" s="4" t="s">
        <v>12</v>
      </c>
      <c r="L12" s="6">
        <f>L5*2*D17</f>
        <v>9.0884989066116734E-5</v>
      </c>
      <c r="M12" s="11"/>
      <c r="N12" s="4" t="s">
        <v>12</v>
      </c>
      <c r="O12" s="6">
        <f>O5*2*D17</f>
        <v>9.1737799061591247E-5</v>
      </c>
    </row>
    <row r="13" spans="2:15" x14ac:dyDescent="0.25">
      <c r="B13" s="13" t="s">
        <v>2</v>
      </c>
      <c r="C13">
        <v>230</v>
      </c>
      <c r="D13" s="3">
        <v>0.99980000000000002</v>
      </c>
      <c r="H13" s="14" t="s">
        <v>21</v>
      </c>
      <c r="I13" s="15">
        <f>SUM(I6:I10)</f>
        <v>6.9450212900924083E-2</v>
      </c>
      <c r="J13" s="15"/>
      <c r="K13" s="14" t="s">
        <v>21</v>
      </c>
      <c r="L13" s="15">
        <f t="shared" ref="J13:O13" si="0">SUM(L6:L10)</f>
        <v>6.8054679812708213E-2</v>
      </c>
      <c r="M13" s="15"/>
      <c r="N13" s="14" t="s">
        <v>21</v>
      </c>
      <c r="O13" s="15">
        <f t="shared" si="0"/>
        <v>6.8693263937319532E-2</v>
      </c>
    </row>
    <row r="14" spans="2:15" x14ac:dyDescent="0.25">
      <c r="B14" s="13"/>
      <c r="C14">
        <v>232</v>
      </c>
      <c r="D14" s="3">
        <v>2.0000000000000001E-4</v>
      </c>
    </row>
    <row r="15" spans="2:15" x14ac:dyDescent="0.25">
      <c r="B15" s="13" t="s">
        <v>3</v>
      </c>
      <c r="C15">
        <v>16</v>
      </c>
      <c r="D15" s="3">
        <v>0.99760000000000004</v>
      </c>
    </row>
    <row r="16" spans="2:15" x14ac:dyDescent="0.25">
      <c r="B16" s="13"/>
      <c r="C16">
        <v>17</v>
      </c>
      <c r="D16" s="3">
        <v>4.0000000000000002E-4</v>
      </c>
    </row>
    <row r="17" spans="2:4" x14ac:dyDescent="0.25">
      <c r="B17" s="13"/>
      <c r="C17">
        <v>18</v>
      </c>
      <c r="D17" s="3">
        <v>2E-3</v>
      </c>
    </row>
  </sheetData>
  <mergeCells count="10">
    <mergeCell ref="B12:D12"/>
    <mergeCell ref="B13:B14"/>
    <mergeCell ref="B15:B17"/>
    <mergeCell ref="H4:I4"/>
    <mergeCell ref="K4:L4"/>
    <mergeCell ref="N4:O4"/>
    <mergeCell ref="E2:F2"/>
    <mergeCell ref="G5:G12"/>
    <mergeCell ref="J5:J12"/>
    <mergeCell ref="M5:M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Bianchi dos Santos</dc:creator>
  <cp:lastModifiedBy>LFBianchi</cp:lastModifiedBy>
  <dcterms:created xsi:type="dcterms:W3CDTF">2017-04-27T06:33:41Z</dcterms:created>
  <dcterms:modified xsi:type="dcterms:W3CDTF">2017-05-04T15:48:38Z</dcterms:modified>
</cp:coreProperties>
</file>