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815" windowHeight="7860" tabRatio="910"/>
  </bookViews>
  <sheets>
    <sheet name="汇总表" sheetId="7" r:id="rId1"/>
    <sheet name="附表1 增值税纳税申报简表" sheetId="8" r:id="rId2"/>
    <sheet name="附表2企业所得税纳税申报简表 " sheetId="9" r:id="rId3"/>
    <sheet name="五险一金申报表" sheetId="10" r:id="rId4"/>
  </sheets>
  <calcPr calcId="145621" concurrentCalc="0"/>
</workbook>
</file>

<file path=xl/calcChain.xml><?xml version="1.0" encoding="utf-8"?>
<calcChain xmlns="http://schemas.openxmlformats.org/spreadsheetml/2006/main">
  <c r="C12" i="9" l="1"/>
  <c r="C14" i="9"/>
  <c r="D14" i="8"/>
  <c r="E14" i="8"/>
  <c r="C10" i="9"/>
  <c r="M18" i="10"/>
  <c r="M17" i="10"/>
  <c r="G15" i="10"/>
  <c r="F17" i="10"/>
  <c r="F18" i="10"/>
  <c r="F19" i="10"/>
  <c r="F20" i="10"/>
  <c r="L5" i="10"/>
  <c r="L6" i="10"/>
  <c r="L7" i="10"/>
  <c r="L8" i="10"/>
  <c r="L9" i="10"/>
  <c r="L10" i="10"/>
  <c r="L11" i="10"/>
  <c r="L12" i="10"/>
  <c r="L13" i="10"/>
  <c r="L14" i="10"/>
  <c r="F15" i="10"/>
  <c r="F16" i="10"/>
  <c r="L4" i="10"/>
  <c r="L20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H5" i="10"/>
  <c r="H6" i="10"/>
  <c r="H7" i="10"/>
  <c r="H8" i="10"/>
  <c r="H9" i="10"/>
  <c r="H10" i="10"/>
  <c r="H11" i="10"/>
  <c r="H12" i="10"/>
  <c r="H13" i="10"/>
  <c r="H14" i="10"/>
  <c r="G5" i="10"/>
  <c r="G6" i="10"/>
  <c r="G7" i="10"/>
  <c r="G8" i="10"/>
  <c r="G9" i="10"/>
  <c r="G10" i="10"/>
  <c r="G11" i="10"/>
  <c r="G12" i="10"/>
  <c r="G13" i="10"/>
  <c r="G14" i="10"/>
  <c r="F21" i="10"/>
  <c r="G4" i="10"/>
  <c r="I18" i="10"/>
  <c r="J18" i="10"/>
  <c r="K18" i="10"/>
  <c r="F4" i="10"/>
  <c r="M3" i="10"/>
  <c r="M4" i="10"/>
  <c r="F5" i="10"/>
  <c r="M5" i="10"/>
  <c r="F6" i="10"/>
  <c r="M6" i="10"/>
  <c r="N4" i="10"/>
  <c r="F7" i="10"/>
  <c r="M7" i="10"/>
  <c r="F8" i="10"/>
  <c r="M8" i="10"/>
  <c r="F9" i="10"/>
  <c r="M9" i="10"/>
  <c r="F10" i="10"/>
  <c r="M10" i="10"/>
  <c r="N7" i="10"/>
  <c r="F11" i="10"/>
  <c r="M11" i="10"/>
  <c r="F12" i="10"/>
  <c r="M12" i="10"/>
  <c r="F13" i="10"/>
  <c r="M13" i="10"/>
  <c r="F14" i="10"/>
  <c r="M14" i="10"/>
  <c r="N11" i="10"/>
  <c r="M16" i="10"/>
  <c r="M15" i="10"/>
  <c r="M21" i="10"/>
  <c r="F22" i="10"/>
  <c r="M22" i="10"/>
  <c r="F25" i="10"/>
  <c r="G25" i="10"/>
  <c r="H25" i="10"/>
  <c r="I25" i="10"/>
  <c r="J25" i="10"/>
  <c r="K25" i="10"/>
  <c r="L25" i="10"/>
  <c r="M25" i="10"/>
  <c r="F26" i="10"/>
  <c r="G26" i="10"/>
  <c r="H26" i="10"/>
  <c r="I26" i="10"/>
  <c r="J26" i="10"/>
  <c r="K26" i="10"/>
  <c r="L26" i="10"/>
  <c r="M26" i="10"/>
  <c r="F27" i="10"/>
  <c r="G27" i="10"/>
  <c r="H27" i="10"/>
  <c r="I27" i="10"/>
  <c r="J27" i="10"/>
  <c r="K27" i="10"/>
  <c r="L27" i="10"/>
  <c r="M27" i="10"/>
  <c r="F28" i="10"/>
  <c r="G28" i="10"/>
  <c r="H28" i="10"/>
  <c r="I28" i="10"/>
  <c r="J28" i="10"/>
  <c r="K28" i="10"/>
  <c r="L28" i="10"/>
  <c r="M28" i="10"/>
  <c r="F29" i="10"/>
  <c r="G29" i="10"/>
  <c r="H29" i="10"/>
  <c r="I29" i="10"/>
  <c r="J29" i="10"/>
  <c r="K29" i="10"/>
  <c r="L29" i="10"/>
  <c r="M29" i="10"/>
  <c r="F30" i="10"/>
  <c r="G30" i="10"/>
  <c r="H30" i="10"/>
  <c r="I30" i="10"/>
  <c r="J30" i="10"/>
  <c r="K30" i="10"/>
  <c r="L30" i="10"/>
  <c r="M30" i="10"/>
  <c r="F31" i="10"/>
  <c r="G31" i="10"/>
  <c r="H31" i="10"/>
  <c r="I31" i="10"/>
  <c r="J31" i="10"/>
  <c r="K31" i="10"/>
  <c r="L31" i="10"/>
  <c r="M31" i="10"/>
  <c r="F32" i="10"/>
  <c r="G32" i="10"/>
  <c r="H32" i="10"/>
  <c r="I32" i="10"/>
  <c r="J32" i="10"/>
  <c r="K32" i="10"/>
  <c r="L32" i="10"/>
  <c r="M32" i="10"/>
  <c r="F33" i="10"/>
  <c r="G33" i="10"/>
  <c r="H33" i="10"/>
  <c r="I33" i="10"/>
  <c r="J33" i="10"/>
  <c r="K33" i="10"/>
  <c r="L33" i="10"/>
  <c r="M33" i="10"/>
  <c r="N25" i="10"/>
  <c r="B34" i="10"/>
  <c r="L22" i="10"/>
  <c r="K22" i="10"/>
  <c r="J22" i="10"/>
  <c r="I22" i="10"/>
  <c r="H22" i="10"/>
  <c r="G22" i="10"/>
  <c r="L21" i="10"/>
  <c r="K21" i="10"/>
  <c r="J21" i="10"/>
  <c r="I21" i="10"/>
  <c r="H21" i="10"/>
  <c r="K20" i="10"/>
  <c r="J20" i="10"/>
  <c r="I20" i="10"/>
  <c r="K19" i="10"/>
  <c r="J19" i="10"/>
  <c r="I19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I4" i="10"/>
  <c r="H4" i="10"/>
  <c r="E5" i="7"/>
  <c r="E6" i="7"/>
  <c r="E7" i="7"/>
  <c r="E8" i="7"/>
  <c r="E9" i="7"/>
  <c r="E10" i="7"/>
  <c r="D10" i="7"/>
  <c r="C10" i="7"/>
  <c r="B10" i="7"/>
</calcChain>
</file>

<file path=xl/sharedStrings.xml><?xml version="1.0" encoding="utf-8"?>
<sst xmlns="http://schemas.openxmlformats.org/spreadsheetml/2006/main" count="126" uniqueCount="103">
  <si>
    <t>期数</t>
  </si>
  <si>
    <t>企业增值税</t>
  </si>
  <si>
    <t>企业所得税</t>
  </si>
  <si>
    <t>五险一金</t>
  </si>
  <si>
    <t>合计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</si>
  <si>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</si>
  <si>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</si>
  <si>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</si>
  <si>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</si>
  <si>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金额单位：元至角分</t>
  </si>
  <si>
    <t>纳税人识别号</t>
  </si>
  <si>
    <t>所属行业</t>
  </si>
  <si>
    <t>纳税人名称</t>
  </si>
  <si>
    <t>法定代表人姓名</t>
  </si>
  <si>
    <t>开户银行     及账号</t>
  </si>
  <si>
    <t>登记注册类型</t>
  </si>
  <si>
    <t>生产经营地</t>
  </si>
  <si>
    <t>项　　　 目</t>
  </si>
  <si>
    <t>栏    次</t>
  </si>
  <si>
    <t>本月数</t>
  </si>
  <si>
    <t>本年累计</t>
  </si>
  <si>
    <t>销售额</t>
  </si>
  <si>
    <t>销项税额</t>
  </si>
  <si>
    <t>进项税额</t>
  </si>
  <si>
    <t>上期留抵税额</t>
  </si>
  <si>
    <t>应纳税额（5=2-3-4）</t>
  </si>
  <si>
    <t>本期留底税额</t>
  </si>
  <si>
    <t>企业所得税年度纳税申报表简表</t>
  </si>
  <si>
    <t>行次</t>
  </si>
  <si>
    <t>项目</t>
  </si>
  <si>
    <t>金额</t>
  </si>
  <si>
    <t>备注</t>
  </si>
  <si>
    <t>说明</t>
  </si>
  <si>
    <t>一、利润总额</t>
  </si>
  <si>
    <t>利润表简表</t>
  </si>
  <si>
    <t xml:space="preserve">    加：纳税调整增加额</t>
  </si>
  <si>
    <t>市监局、税务局的罚款</t>
  </si>
  <si>
    <t xml:space="preserve">    减：纳税调整减少额</t>
  </si>
  <si>
    <t xml:space="preserve">    减：加计扣除</t>
  </si>
  <si>
    <t>研发加计扣除，超额生产线加计扣除</t>
  </si>
  <si>
    <t xml:space="preserve">    减：弥补以前年度亏损</t>
  </si>
  <si>
    <t>五期内的未弥补亏损都可以在此扣除</t>
  </si>
  <si>
    <t>二、应纳税所得额(1+2-3-4-5)</t>
  </si>
  <si>
    <t>5=1+2-3-4-5</t>
  </si>
  <si>
    <t>25%不需备注，其他税率需要备注</t>
  </si>
  <si>
    <t>三、应纳所得税额（6*7）</t>
  </si>
  <si>
    <t>高新、超8个市场</t>
  </si>
  <si>
    <t xml:space="preserve">    减：减免所得税额</t>
  </si>
  <si>
    <t>当期应纳税所得额小于300万元的情况，物流公司超单</t>
  </si>
  <si>
    <t>四、应纳所得税额（10=8-9）</t>
  </si>
  <si>
    <t>10=8-9</t>
  </si>
  <si>
    <t>注意：教师奖金拨款属于无息贷款，不影响损益</t>
  </si>
  <si>
    <t>序号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</si>
  <si>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</si>
  <si>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</si>
  <si>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</si>
  <si>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</si>
  <si>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</si>
  <si>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</si>
  <si>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</si>
  <si>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</si>
  <si>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</si>
  <si>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</si>
  <si>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</si>
  <si>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</si>
  <si>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物流公司  （真人）</t>
  </si>
  <si>
    <t>CEO</t>
  </si>
  <si>
    <t>业务经理</t>
  </si>
  <si>
    <t>财务经理</t>
  </si>
  <si>
    <t>供应商     （真人）</t>
  </si>
  <si>
    <t>会计主管</t>
  </si>
  <si>
    <t>贸易公司  （真人）</t>
  </si>
  <si>
    <t>制造业      （真人）</t>
  </si>
  <si>
    <t>出纳</t>
  </si>
  <si>
    <t>采购经理</t>
  </si>
  <si>
    <t>生产经理</t>
  </si>
  <si>
    <t>销售经理</t>
  </si>
  <si>
    <t>合计（不含基本工资）</t>
  </si>
  <si>
    <t>制造业、物流企业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</si>
  <si>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</si>
  <si>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</si>
  <si>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</si>
  <si>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</si>
  <si>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</si>
  <si>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</si>
  <si>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</si>
  <si>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</si>
  <si>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</si>
  <si>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合计：</t>
  </si>
  <si>
    <t>《全省本月起降低社会保险费率 调整社保缴费基数 》浙江省人力资源和社会保障厅印发
养老保险：单位14%
医疗保险：单位9.5%
失业保险：单位2%
工伤保险：单位0.4%
生育保险：单位0.6%
住房公积金：住房公积金缴存比例仍按各12%执行。</t>
  </si>
  <si>
    <t>行政</t>
    <phoneticPr fontId="17" type="noConversion"/>
  </si>
  <si>
    <r>
      <t>L</t>
    </r>
    <r>
      <rPr>
        <sz val="12"/>
        <color rgb="FF000000"/>
        <rFont val="宋体"/>
        <family val="3"/>
        <charset val="134"/>
      </rPr>
      <t>NA113574R75Y4DMML7</t>
    </r>
    <phoneticPr fontId="17" type="noConversion"/>
  </si>
  <si>
    <t>制造业</t>
    <phoneticPr fontId="17" type="noConversion"/>
  </si>
  <si>
    <t>浙江吾鹄科技股份有限公司</t>
    <phoneticPr fontId="17" type="noConversion"/>
  </si>
  <si>
    <t>李慧洁</t>
    <phoneticPr fontId="17" type="noConversion"/>
  </si>
  <si>
    <t>股份有限公司</t>
    <phoneticPr fontId="17" type="noConversion"/>
  </si>
  <si>
    <t>环渤海，长三角</t>
    <phoneticPr fontId="17" type="noConversion"/>
  </si>
  <si>
    <t>浙江吾鹄起飞科技股份有限公司纳税申报汇总表</t>
    <phoneticPr fontId="17" type="noConversion"/>
  </si>
  <si>
    <t>浙江吾鹄起飞科技股份有限公司第2期五险一金</t>
    <phoneticPr fontId="17" type="noConversion"/>
  </si>
  <si>
    <r>
      <t xml:space="preserve">    税率（25%</t>
    </r>
    <r>
      <rPr>
        <sz val="12"/>
        <color theme="1"/>
        <rFont val="宋体"/>
        <family val="3"/>
        <charset val="134"/>
        <scheme val="minor"/>
      </rPr>
      <t>-1%</t>
    </r>
    <r>
      <rPr>
        <sz val="12"/>
        <color theme="1"/>
        <rFont val="宋体"/>
        <family val="3"/>
        <charset val="134"/>
        <scheme val="minor"/>
      </rPr>
      <t>）</t>
    </r>
    <phoneticPr fontId="17" type="noConversion"/>
  </si>
  <si>
    <t>税款所属时间：第 5 期   单位：元</t>
    <phoneticPr fontId="17" type="noConversion"/>
  </si>
  <si>
    <r>
      <t>所属时间:自</t>
    </r>
    <r>
      <rPr>
        <sz val="12"/>
        <color rgb="FF000000"/>
        <rFont val="宋体"/>
        <family val="3"/>
        <charset val="134"/>
      </rPr>
      <t>2022</t>
    </r>
    <r>
      <rPr>
        <sz val="12"/>
        <color rgb="FF000000"/>
        <rFont val="宋体"/>
        <charset val="134"/>
      </rPr>
      <t xml:space="preserve"> 年</t>
    </r>
    <r>
      <rPr>
        <sz val="12"/>
        <color rgb="FF000000"/>
        <rFont val="宋体"/>
        <family val="3"/>
        <charset val="134"/>
      </rPr>
      <t>5</t>
    </r>
    <r>
      <rPr>
        <sz val="12"/>
        <color rgb="FF000000"/>
        <rFont val="宋体"/>
        <charset val="134"/>
      </rPr>
      <t xml:space="preserve"> 月</t>
    </r>
    <r>
      <rPr>
        <sz val="12"/>
        <color rgb="FF000000"/>
        <rFont val="宋体"/>
        <family val="3"/>
        <charset val="134"/>
      </rPr>
      <t>1</t>
    </r>
    <r>
      <rPr>
        <sz val="12"/>
        <color rgb="FF000000"/>
        <rFont val="宋体"/>
        <charset val="134"/>
      </rPr>
      <t>日至</t>
    </r>
    <r>
      <rPr>
        <sz val="12"/>
        <color rgb="FF000000"/>
        <rFont val="宋体"/>
        <family val="3"/>
        <charset val="134"/>
      </rPr>
      <t>2022</t>
    </r>
    <r>
      <rPr>
        <sz val="12"/>
        <color rgb="FF000000"/>
        <rFont val="宋体"/>
        <charset val="134"/>
      </rPr>
      <t xml:space="preserve"> 年</t>
    </r>
    <r>
      <rPr>
        <sz val="12"/>
        <color rgb="FF000000"/>
        <rFont val="宋体"/>
        <family val="3"/>
        <charset val="134"/>
      </rPr>
      <t>5</t>
    </r>
    <r>
      <rPr>
        <sz val="12"/>
        <color rgb="FF000000"/>
        <rFont val="宋体"/>
        <charset val="134"/>
      </rPr>
      <t xml:space="preserve"> 月</t>
    </r>
    <r>
      <rPr>
        <sz val="12"/>
        <color rgb="FF000000"/>
        <rFont val="宋体"/>
        <family val="3"/>
        <charset val="134"/>
      </rPr>
      <t>31</t>
    </r>
    <r>
      <rPr>
        <sz val="12"/>
        <color rgb="FF000000"/>
        <rFont val="宋体"/>
        <charset val="134"/>
      </rPr>
      <t xml:space="preserve">  日</t>
    </r>
    <phoneticPr fontId="17" type="noConversion"/>
  </si>
  <si>
    <t>填表日期：  2022年5月 31日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</si>
</sst>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_ "/>
    <numFmt numFmtId="177" formatCode="#,##0.00_);[Red]\(#,##0.00\)"/>
    <numFmt numFmtId="178" formatCode="0.0%"/>
    <numFmt numFmtId="179" formatCode="0.00_ "/>
    <numFmt numFmtId="180" formatCode="0.00_);[Red]\(0.00\)"/>
    <numFmt numFmtId="181" formatCode="0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8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06">
    <xf numFmtId="0" fontId="0" fillId="0" borderId="0" xfId="0"/>
    <xf numFmtId="0" fontId="0" fillId="0" borderId="0" xfId="0" applyAlignment="1">
      <alignment horizontal="center"/>
    </xf>
    <xf numFmtId="0" fontId="2" fillId="2" borderId="2" xfId="1" applyFont="1" applyFill="1" applyBorder="1" applyAlignment="1">
      <alignment horizontal="center" vertical="center"/>
    </xf>
    <xf numFmtId="178" fontId="2" fillId="2" borderId="2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3" fillId="2" borderId="2" xfId="1" applyFill="1" applyBorder="1" applyAlignment="1">
      <alignment horizontal="center" vertical="center"/>
    </xf>
    <xf numFmtId="177" fontId="3" fillId="2" borderId="2" xfId="1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2" fillId="2" borderId="2" xfId="1" applyNumberFormat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3" xfId="1" applyFill="1" applyBorder="1" applyAlignment="1">
      <alignment horizontal="center" vertical="center"/>
    </xf>
    <xf numFmtId="176" fontId="2" fillId="2" borderId="3" xfId="1" applyNumberFormat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 wrapText="1"/>
    </xf>
    <xf numFmtId="0" fontId="3" fillId="0" borderId="0" xfId="1" applyAlignment="1">
      <alignment horizontal="center" vertical="center"/>
    </xf>
    <xf numFmtId="10" fontId="2" fillId="2" borderId="2" xfId="1" applyNumberFormat="1" applyFont="1" applyFill="1" applyBorder="1" applyAlignment="1">
      <alignment horizontal="center" vertical="center"/>
    </xf>
    <xf numFmtId="179" fontId="2" fillId="2" borderId="2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right"/>
    </xf>
    <xf numFmtId="0" fontId="6" fillId="0" borderId="0" xfId="0" applyFont="1"/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/>
    <xf numFmtId="0" fontId="6" fillId="0" borderId="2" xfId="0" applyFont="1" applyBorder="1"/>
    <xf numFmtId="0" fontId="11" fillId="0" borderId="0" xfId="0" applyFont="1"/>
    <xf numFmtId="0" fontId="10" fillId="0" borderId="0" xfId="0" applyFont="1" applyFill="1" applyAlignment="1">
      <alignment horizontal="left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0" borderId="5" xfId="0" applyFont="1" applyBorder="1"/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0" fontId="0" fillId="0" borderId="0" xfId="0" applyFont="1" applyFill="1"/>
    <xf numFmtId="0" fontId="2" fillId="6" borderId="2" xfId="1" applyFont="1" applyFill="1" applyBorder="1" applyAlignment="1">
      <alignment horizontal="center" vertical="center"/>
    </xf>
    <xf numFmtId="177" fontId="3" fillId="0" borderId="2" xfId="1" applyNumberFormat="1" applyFont="1" applyFill="1" applyBorder="1" applyAlignment="1">
      <alignment horizontal="right" vertical="center"/>
    </xf>
    <xf numFmtId="0" fontId="2" fillId="0" borderId="2" xfId="1" applyFont="1" applyFill="1" applyBorder="1" applyAlignment="1">
      <alignment horizontal="right" vertical="center"/>
    </xf>
    <xf numFmtId="0" fontId="18" fillId="0" borderId="2" xfId="0" applyFont="1" applyBorder="1" applyAlignment="1">
      <alignment horizontal="center"/>
    </xf>
    <xf numFmtId="0" fontId="20" fillId="0" borderId="2" xfId="0" applyFont="1" applyFill="1" applyBorder="1" applyAlignment="1">
      <alignment horizontal="left" vertical="center" wrapText="1"/>
    </xf>
    <xf numFmtId="181" fontId="10" fillId="0" borderId="2" xfId="0" applyNumberFormat="1" applyFont="1" applyFill="1" applyBorder="1" applyAlignment="1">
      <alignment vertical="center" wrapText="1"/>
    </xf>
    <xf numFmtId="0" fontId="19" fillId="0" borderId="2" xfId="0" applyFont="1" applyFill="1" applyBorder="1"/>
    <xf numFmtId="0" fontId="19" fillId="0" borderId="2" xfId="0" applyFont="1" applyBorder="1" applyAlignment="1">
      <alignment horizontal="right"/>
    </xf>
    <xf numFmtId="0" fontId="15" fillId="0" borderId="1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wrapText="1"/>
    </xf>
    <xf numFmtId="0" fontId="2" fillId="5" borderId="3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 wrapText="1"/>
    </xf>
    <xf numFmtId="0" fontId="2" fillId="5" borderId="5" xfId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2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left"/>
    </xf>
    <xf numFmtId="0" fontId="14" fillId="6" borderId="9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left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wrapText="1"/>
    </xf>
    <xf numFmtId="0" fontId="14" fillId="6" borderId="11" xfId="0" applyFont="1" applyFill="1" applyBorder="1" applyAlignment="1">
      <alignment horizontal="left" wrapText="1"/>
    </xf>
    <xf numFmtId="0" fontId="14" fillId="6" borderId="7" xfId="0" applyFont="1" applyFill="1" applyBorder="1" applyAlignment="1">
      <alignment horizontal="left" wrapText="1"/>
    </xf>
    <xf numFmtId="0" fontId="14" fillId="6" borderId="9" xfId="0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80" fontId="0" fillId="0" borderId="4" xfId="0" applyNumberFormat="1" applyBorder="1" applyAlignment="1">
      <alignment horizontal="center" vertical="center"/>
    </xf>
    <xf numFmtId="180" fontId="0" fillId="0" borderId="4" xfId="0" applyNumberFormat="1" applyBorder="1" applyAlignment="1">
      <alignment vertical="center"/>
    </xf>
    <xf numFmtId="180" fontId="0" fillId="0" borderId="3" xfId="0" applyNumberForma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0" xfId="1" applyFont="1" applyFill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0" fontId="20" fillId="0" borderId="0" xfId="0" applyFon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colors>
    <mruColors>
      <color rgb="FFFFFF00"/>
      <color rgb="FFB4DF5A"/>
      <color rgb="FFC2D89A"/>
      <color rgb="FFEAF3B0"/>
      <color rgb="FFF1F4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75" zoomScaleNormal="175" workbookViewId="0">
      <selection activeCell="B10" sqref="B10"/>
    </sheetView>
  </sheetViews>
  <sheetFormatPr defaultColWidth="14.5" defaultRowHeight="21" customHeight="1"/>
  <cols>
    <col min="1" max="1" width="9.625" style="45" customWidth="1"/>
    <col min="2" max="2" width="17.375" style="45" customWidth="1"/>
    <col min="3" max="4" width="21.5" style="45" customWidth="1"/>
    <col min="5" max="5" width="18.75" style="45" customWidth="1"/>
    <col min="6" max="16384" width="14.5" style="45"/>
  </cols>
  <sheetData>
    <row r="1" spans="1:5" ht="13.5">
      <c r="A1" s="54" t="s">
        <v>97</v>
      </c>
      <c r="B1" s="55"/>
      <c r="C1" s="55"/>
      <c r="D1" s="55"/>
      <c r="E1" s="55"/>
    </row>
    <row r="2" spans="1:5" ht="13.5">
      <c r="A2" s="56"/>
      <c r="B2" s="57"/>
      <c r="C2" s="57"/>
      <c r="D2" s="57"/>
      <c r="E2" s="57"/>
    </row>
    <row r="3" spans="1:5" ht="13.5">
      <c r="A3" s="59" t="s">
        <v>0</v>
      </c>
      <c r="B3" s="59" t="s">
        <v>1</v>
      </c>
      <c r="C3" s="59" t="s">
        <v>2</v>
      </c>
      <c r="D3" s="59" t="s">
        <v>3</v>
      </c>
      <c r="E3" s="61" t="s">
        <v>4</v>
      </c>
    </row>
    <row r="4" spans="1:5" ht="13.5">
      <c r="A4" s="60"/>
      <c r="B4" s="60"/>
      <c r="C4" s="60"/>
      <c r="D4" s="60"/>
      <c r="E4" s="62"/>
    </row>
    <row r="5" spans="1:5" ht="21" customHeight="1">
      <c r="A5" s="46">
        <v>1</v>
      </c>
      <c r="B5" s="47">
        <v>0</v>
      </c>
      <c r="C5" s="47">
        <v>0</v>
      </c>
      <c r="D5" s="47">
        <v>415800</v>
      </c>
      <c r="E5" s="47">
        <f>B5+C5+D5</f>
        <v>415800</v>
      </c>
    </row>
    <row r="6" spans="1:5" ht="21" customHeight="1">
      <c r="A6" s="46">
        <v>2</v>
      </c>
      <c r="B6" s="47">
        <v>0</v>
      </c>
      <c r="C6" s="47">
        <v>0</v>
      </c>
      <c r="D6" s="47">
        <v>1084430</v>
      </c>
      <c r="E6" s="47">
        <f>B6+C6+D6</f>
        <v>1084430</v>
      </c>
    </row>
    <row r="7" spans="1:5" ht="21" customHeight="1">
      <c r="A7" s="46">
        <v>3</v>
      </c>
      <c r="B7" s="47">
        <v>0</v>
      </c>
      <c r="C7" s="47">
        <v>3983164.68</v>
      </c>
      <c r="D7" s="47">
        <v>718931</v>
      </c>
      <c r="E7" s="47">
        <f>B7+C7+D7</f>
        <v>4702095.68</v>
      </c>
    </row>
    <row r="8" spans="1:5" ht="21" customHeight="1">
      <c r="A8" s="46">
        <v>4</v>
      </c>
      <c r="B8" s="47">
        <v>8429154.0199999996</v>
      </c>
      <c r="C8" s="47">
        <v>7905758.8799999999</v>
      </c>
      <c r="D8" s="47">
        <v>346250</v>
      </c>
      <c r="E8" s="47">
        <f>B8+C8+D8</f>
        <v>16681162.899999999</v>
      </c>
    </row>
    <row r="9" spans="1:5" ht="21" customHeight="1">
      <c r="A9" s="46">
        <v>5</v>
      </c>
      <c r="B9" s="47">
        <v>698689.65</v>
      </c>
      <c r="C9" s="30">
        <v>354318.24</v>
      </c>
      <c r="D9" s="47">
        <v>346250</v>
      </c>
      <c r="E9" s="47">
        <f>B9+C9+D9</f>
        <v>1399257.8900000001</v>
      </c>
    </row>
    <row r="10" spans="1:5" ht="21" customHeight="1">
      <c r="A10" s="46" t="s">
        <v>4</v>
      </c>
      <c r="B10" s="48">
        <f>B5+B6+B7+B8+B9</f>
        <v>9127843.6699999999</v>
      </c>
      <c r="C10" s="48">
        <f>C5+C6+C7+C8+C9</f>
        <v>12243241.800000001</v>
      </c>
      <c r="D10" s="48">
        <f>D5+D6+D7+D8+D9</f>
        <v>2911661</v>
      </c>
      <c r="E10" s="48">
        <f>E5+E6+E7+E8+E9</f>
        <v>24282746.469999999</v>
      </c>
    </row>
    <row r="11" spans="1:5" ht="44.1" customHeight="1">
      <c r="A11" s="58" t="s">
        <v>5</v>
      </c>
      <c r="B11" s="58"/>
      <c r="C11" s="58"/>
      <c r="D11" s="58"/>
      <c r="E11" s="58"/>
    </row>
  </sheetData>
  <mergeCells count="7">
    <mergeCell ref="A1:E2"/>
    <mergeCell ref="A11:E11"/>
    <mergeCell ref="A3:A4"/>
    <mergeCell ref="B3:B4"/>
    <mergeCell ref="C3:C4"/>
    <mergeCell ref="D3:D4"/>
    <mergeCell ref="E3:E4"/>
  </mergeCells>
  <phoneticPr fontId="17" type="noConversion"/>
  <pageMargins left="0.69930555555555596" right="0.69930555555555596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4" sqref="D14"/>
    </sheetView>
  </sheetViews>
  <sheetFormatPr defaultColWidth="8.875" defaultRowHeight="13.5"/>
  <cols>
    <col min="1" max="1" width="15" customWidth="1"/>
    <col min="2" max="2" width="32.25" customWidth="1"/>
    <col min="3" max="3" width="16.75" customWidth="1"/>
    <col min="4" max="4" width="13.625" customWidth="1"/>
    <col min="5" max="5" width="14.75" customWidth="1"/>
  </cols>
  <sheetData>
    <row r="1" spans="1:5" ht="27" customHeight="1">
      <c r="A1" s="63" t="s">
        <v>6</v>
      </c>
      <c r="B1" s="63"/>
      <c r="C1" s="63"/>
      <c r="D1" s="63"/>
      <c r="E1" s="63"/>
    </row>
    <row r="2" spans="1:5" ht="23.1" customHeight="1">
      <c r="A2" s="64" t="s">
        <v>7</v>
      </c>
      <c r="B2" s="64"/>
      <c r="C2" s="64"/>
      <c r="D2" s="64"/>
      <c r="E2" s="64"/>
    </row>
    <row r="3" spans="1:5" ht="32.1" customHeight="1">
      <c r="A3" s="65" t="s">
        <v>8</v>
      </c>
      <c r="B3" s="65"/>
      <c r="C3" s="65"/>
      <c r="D3" s="65"/>
      <c r="E3" s="65"/>
    </row>
    <row r="4" spans="1:5" ht="28.5">
      <c r="A4" s="105" t="s">
        <v>101</v>
      </c>
      <c r="B4" s="66"/>
      <c r="C4" s="67" t="s">
        <v>102</v>
      </c>
      <c r="D4" s="67"/>
      <c r="E4" s="38" t="s">
        <v>9</v>
      </c>
    </row>
    <row r="5" spans="1:5" ht="18.95" customHeight="1">
      <c r="A5" s="34" t="s">
        <v>10</v>
      </c>
      <c r="B5" s="50" t="s">
        <v>91</v>
      </c>
      <c r="C5" s="34" t="s">
        <v>11</v>
      </c>
      <c r="D5" s="68" t="s">
        <v>92</v>
      </c>
      <c r="E5" s="69"/>
    </row>
    <row r="6" spans="1:5" ht="18.95" customHeight="1">
      <c r="A6" s="34" t="s">
        <v>12</v>
      </c>
      <c r="B6" s="50" t="s">
        <v>93</v>
      </c>
      <c r="C6" s="34" t="s">
        <v>13</v>
      </c>
      <c r="D6" s="68" t="s">
        <v>94</v>
      </c>
      <c r="E6" s="69"/>
    </row>
    <row r="7" spans="1:5" ht="18.95" customHeight="1">
      <c r="A7" s="76" t="s">
        <v>14</v>
      </c>
      <c r="B7" s="51">
        <v>8883303000018</v>
      </c>
      <c r="C7" s="34" t="s">
        <v>15</v>
      </c>
      <c r="D7" s="70" t="s">
        <v>95</v>
      </c>
      <c r="E7" s="71"/>
    </row>
    <row r="8" spans="1:5" ht="18.95" customHeight="1">
      <c r="A8" s="76"/>
      <c r="B8" s="51">
        <v>110000029770956</v>
      </c>
      <c r="C8" s="34" t="s">
        <v>16</v>
      </c>
      <c r="D8" s="70" t="s">
        <v>96</v>
      </c>
      <c r="E8" s="71"/>
    </row>
    <row r="9" spans="1:5" ht="14.25">
      <c r="A9" s="72" t="s">
        <v>17</v>
      </c>
      <c r="B9" s="73"/>
      <c r="C9" s="39" t="s">
        <v>18</v>
      </c>
      <c r="D9" s="39" t="s">
        <v>19</v>
      </c>
      <c r="E9" s="39" t="s">
        <v>20</v>
      </c>
    </row>
    <row r="10" spans="1:5" ht="18.95" customHeight="1">
      <c r="A10" s="77" t="s">
        <v>21</v>
      </c>
      <c r="B10" s="78"/>
      <c r="C10" s="40">
        <v>1</v>
      </c>
      <c r="D10" s="40">
        <v>4366810.3499999996</v>
      </c>
      <c r="E10" s="40">
        <v>92859252.689999998</v>
      </c>
    </row>
    <row r="11" spans="1:5" ht="18.95" customHeight="1">
      <c r="A11" s="79" t="s">
        <v>22</v>
      </c>
      <c r="B11" s="80"/>
      <c r="C11" s="41">
        <v>2</v>
      </c>
      <c r="D11" s="42">
        <v>698689.65</v>
      </c>
      <c r="E11" s="42">
        <v>14855481.310000001</v>
      </c>
    </row>
    <row r="12" spans="1:5" ht="18.95" customHeight="1">
      <c r="A12" s="81" t="s">
        <v>23</v>
      </c>
      <c r="B12" s="82"/>
      <c r="C12" s="43">
        <v>3</v>
      </c>
      <c r="D12" s="44">
        <v>0</v>
      </c>
      <c r="E12" s="44">
        <v>5912954.0899999999</v>
      </c>
    </row>
    <row r="13" spans="1:5" ht="18.95" customHeight="1">
      <c r="A13" s="81" t="s">
        <v>24</v>
      </c>
      <c r="B13" s="82"/>
      <c r="C13" s="43">
        <v>4</v>
      </c>
      <c r="D13" s="44">
        <v>0</v>
      </c>
      <c r="E13" s="44">
        <v>0</v>
      </c>
    </row>
    <row r="14" spans="1:5" ht="18.95" customHeight="1">
      <c r="A14" s="74" t="s">
        <v>25</v>
      </c>
      <c r="B14" s="75"/>
      <c r="C14" s="43">
        <v>5</v>
      </c>
      <c r="D14" s="44">
        <f>D11-D12-D13</f>
        <v>698689.65</v>
      </c>
      <c r="E14" s="44">
        <f>E11-E12-E13</f>
        <v>8942527.2200000007</v>
      </c>
    </row>
    <row r="15" spans="1:5" ht="18.95" customHeight="1">
      <c r="A15" s="74" t="s">
        <v>26</v>
      </c>
      <c r="B15" s="75"/>
      <c r="C15" s="43">
        <v>6</v>
      </c>
      <c r="D15" s="43">
        <v>0</v>
      </c>
      <c r="E15" s="43"/>
    </row>
    <row r="16" spans="1:5" ht="20.25">
      <c r="A16" s="27"/>
      <c r="B16" s="27"/>
      <c r="C16" s="27"/>
      <c r="D16" s="27"/>
      <c r="E16" s="27"/>
    </row>
  </sheetData>
  <mergeCells count="17">
    <mergeCell ref="A15:B15"/>
    <mergeCell ref="A7:A8"/>
    <mergeCell ref="A10:B10"/>
    <mergeCell ref="A11:B11"/>
    <mergeCell ref="A12:B12"/>
    <mergeCell ref="A13:B13"/>
    <mergeCell ref="A14:B14"/>
    <mergeCell ref="D5:E5"/>
    <mergeCell ref="D6:E6"/>
    <mergeCell ref="D7:E7"/>
    <mergeCell ref="D8:E8"/>
    <mergeCell ref="A9:B9"/>
    <mergeCell ref="A1:E1"/>
    <mergeCell ref="A2:E2"/>
    <mergeCell ref="A3:E3"/>
    <mergeCell ref="A4:B4"/>
    <mergeCell ref="C4:D4"/>
  </mergeCells>
  <phoneticPr fontId="17" type="noConversion"/>
  <pageMargins left="0.47222222222222199" right="7.8472222222222193E-2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A3" sqref="A3:D3"/>
    </sheetView>
  </sheetViews>
  <sheetFormatPr defaultColWidth="8.875" defaultRowHeight="13.5"/>
  <cols>
    <col min="1" max="1" width="7.375" customWidth="1"/>
    <col min="2" max="2" width="33.125" customWidth="1"/>
    <col min="3" max="3" width="16" customWidth="1"/>
    <col min="4" max="4" width="9" customWidth="1"/>
    <col min="5" max="5" width="59.5" customWidth="1"/>
  </cols>
  <sheetData>
    <row r="1" spans="1:6" ht="14.25">
      <c r="A1" s="83" t="s">
        <v>27</v>
      </c>
      <c r="B1" s="83"/>
      <c r="C1" s="83"/>
      <c r="D1" s="83"/>
    </row>
    <row r="2" spans="1:6" ht="20.25">
      <c r="A2" s="22"/>
      <c r="B2" s="22"/>
      <c r="C2" s="22"/>
      <c r="D2" s="22"/>
    </row>
    <row r="3" spans="1:6" ht="18.75">
      <c r="A3" s="84" t="s">
        <v>100</v>
      </c>
      <c r="B3" s="85"/>
      <c r="C3" s="85"/>
      <c r="D3" s="85"/>
      <c r="E3" s="23"/>
    </row>
    <row r="4" spans="1:6" ht="20.25">
      <c r="A4" s="24" t="s">
        <v>28</v>
      </c>
      <c r="B4" s="25" t="s">
        <v>29</v>
      </c>
      <c r="C4" s="25" t="s">
        <v>30</v>
      </c>
      <c r="D4" s="25" t="s">
        <v>31</v>
      </c>
      <c r="E4" s="26" t="s">
        <v>32</v>
      </c>
      <c r="F4" s="27"/>
    </row>
    <row r="5" spans="1:6" ht="20.25">
      <c r="A5" s="28">
        <v>1</v>
      </c>
      <c r="B5" s="29" t="s">
        <v>33</v>
      </c>
      <c r="C5" s="53">
        <v>1476325.98</v>
      </c>
      <c r="D5" s="30"/>
      <c r="E5" s="31" t="s">
        <v>34</v>
      </c>
      <c r="F5" s="27"/>
    </row>
    <row r="6" spans="1:6" ht="20.25">
      <c r="A6" s="28">
        <v>2</v>
      </c>
      <c r="B6" s="29" t="s">
        <v>35</v>
      </c>
      <c r="C6" s="30">
        <v>0</v>
      </c>
      <c r="D6" s="30"/>
      <c r="E6" s="31" t="s">
        <v>36</v>
      </c>
      <c r="F6" s="27"/>
    </row>
    <row r="7" spans="1:6" ht="20.25">
      <c r="A7" s="28">
        <v>3</v>
      </c>
      <c r="B7" s="32" t="s">
        <v>37</v>
      </c>
      <c r="C7" s="30">
        <v>0</v>
      </c>
      <c r="D7" s="30"/>
      <c r="E7" s="31"/>
      <c r="F7" s="27"/>
    </row>
    <row r="8" spans="1:6" ht="20.25">
      <c r="A8" s="28">
        <v>4</v>
      </c>
      <c r="B8" s="32" t="s">
        <v>38</v>
      </c>
      <c r="C8" s="30">
        <v>0</v>
      </c>
      <c r="D8" s="30"/>
      <c r="E8" s="31" t="s">
        <v>39</v>
      </c>
      <c r="F8" s="27"/>
    </row>
    <row r="9" spans="1:6" ht="20.25">
      <c r="A9" s="28">
        <v>5</v>
      </c>
      <c r="B9" s="33" t="s">
        <v>40</v>
      </c>
      <c r="C9" s="30">
        <v>0</v>
      </c>
      <c r="D9" s="30"/>
      <c r="E9" s="31" t="s">
        <v>41</v>
      </c>
      <c r="F9" s="27"/>
    </row>
    <row r="10" spans="1:6" ht="20.25">
      <c r="A10" s="28">
        <v>6</v>
      </c>
      <c r="B10" s="34" t="s">
        <v>42</v>
      </c>
      <c r="C10" s="31">
        <f>C5</f>
        <v>1476325.98</v>
      </c>
      <c r="D10" s="30"/>
      <c r="E10" s="31" t="s">
        <v>43</v>
      </c>
      <c r="F10" s="27"/>
    </row>
    <row r="11" spans="1:6" ht="20.25">
      <c r="A11" s="28">
        <v>7</v>
      </c>
      <c r="B11" s="52" t="s">
        <v>99</v>
      </c>
      <c r="C11" s="30"/>
      <c r="D11" s="30"/>
      <c r="E11" s="31" t="s">
        <v>44</v>
      </c>
      <c r="F11" s="27"/>
    </row>
    <row r="12" spans="1:6" ht="20.25">
      <c r="A12" s="28">
        <v>8</v>
      </c>
      <c r="B12" s="35" t="s">
        <v>45</v>
      </c>
      <c r="C12" s="30">
        <f>C5*0.24</f>
        <v>354318.2352</v>
      </c>
      <c r="D12" s="30"/>
      <c r="E12" s="31" t="s">
        <v>46</v>
      </c>
      <c r="F12" s="27"/>
    </row>
    <row r="13" spans="1:6" ht="20.25">
      <c r="A13" s="28">
        <v>9</v>
      </c>
      <c r="B13" s="33" t="s">
        <v>47</v>
      </c>
      <c r="C13" s="30">
        <v>0</v>
      </c>
      <c r="D13" s="30"/>
      <c r="E13" s="31" t="s">
        <v>48</v>
      </c>
      <c r="F13" s="27"/>
    </row>
    <row r="14" spans="1:6" ht="20.25">
      <c r="A14" s="28">
        <v>10</v>
      </c>
      <c r="B14" s="36" t="s">
        <v>49</v>
      </c>
      <c r="C14" s="30">
        <f>C12</f>
        <v>354318.2352</v>
      </c>
      <c r="D14" s="30"/>
      <c r="E14" s="31" t="s">
        <v>50</v>
      </c>
      <c r="F14" s="27"/>
    </row>
    <row r="15" spans="1:6" ht="14.25">
      <c r="A15" s="37" t="s">
        <v>51</v>
      </c>
      <c r="B15" s="31"/>
      <c r="C15" s="31"/>
      <c r="D15" s="31"/>
      <c r="E15" s="31"/>
    </row>
    <row r="16" spans="1:6" ht="18.75">
      <c r="A16" s="23"/>
      <c r="B16" s="23"/>
      <c r="C16" s="23"/>
      <c r="D16" s="23"/>
      <c r="E16" s="23"/>
    </row>
    <row r="17" spans="2:5" ht="18.75">
      <c r="B17" s="23"/>
      <c r="C17" s="23"/>
      <c r="D17" s="23"/>
      <c r="E17" s="23"/>
    </row>
  </sheetData>
  <mergeCells count="2">
    <mergeCell ref="A1:D1"/>
    <mergeCell ref="A3:D3"/>
  </mergeCells>
  <phoneticPr fontId="1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0" zoomScale="130" zoomScaleNormal="130" workbookViewId="0">
      <selection activeCell="E33" sqref="E33"/>
    </sheetView>
  </sheetViews>
  <sheetFormatPr defaultColWidth="9" defaultRowHeight="15.75" customHeight="1"/>
  <cols>
    <col min="1" max="1" width="5.5" style="1" customWidth="1"/>
    <col min="2" max="2" width="13.375" style="1" customWidth="1"/>
    <col min="3" max="3" width="14.125" style="1" customWidth="1"/>
    <col min="4" max="4" width="10" style="1" customWidth="1"/>
    <col min="5" max="5" width="9" style="1"/>
    <col min="6" max="6" width="11.625" style="1" customWidth="1"/>
    <col min="7" max="7" width="12" style="1" customWidth="1"/>
    <col min="8" max="8" width="16" style="1" customWidth="1"/>
    <col min="9" max="9" width="10.5" style="1" customWidth="1"/>
    <col min="10" max="11" width="9" style="1"/>
    <col min="12" max="12" width="10.5" style="1" customWidth="1"/>
    <col min="13" max="13" width="21.125" style="1" customWidth="1"/>
    <col min="14" max="14" width="11.5" style="1"/>
    <col min="15" max="15" width="9" style="1"/>
    <col min="16" max="16" width="47" style="1" customWidth="1"/>
    <col min="17" max="16384" width="9" style="1"/>
  </cols>
  <sheetData>
    <row r="1" spans="1:16" ht="34.5" customHeight="1">
      <c r="A1" s="96" t="s">
        <v>98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16" ht="15.75" customHeight="1">
      <c r="A2" s="89" t="s">
        <v>52</v>
      </c>
      <c r="B2" s="89" t="s">
        <v>53</v>
      </c>
      <c r="C2" s="89" t="s">
        <v>54</v>
      </c>
      <c r="D2" s="89" t="s">
        <v>55</v>
      </c>
      <c r="E2" s="89" t="s">
        <v>56</v>
      </c>
      <c r="F2" s="2" t="s">
        <v>57</v>
      </c>
      <c r="G2" s="2" t="s">
        <v>58</v>
      </c>
      <c r="H2" s="2" t="s">
        <v>59</v>
      </c>
      <c r="I2" s="2" t="s">
        <v>60</v>
      </c>
      <c r="J2" s="2" t="s">
        <v>61</v>
      </c>
      <c r="K2" s="2" t="s">
        <v>62</v>
      </c>
      <c r="L2" s="2" t="s">
        <v>63</v>
      </c>
      <c r="M2" s="2" t="s">
        <v>4</v>
      </c>
      <c r="N2" s="102" t="s">
        <v>64</v>
      </c>
    </row>
    <row r="3" spans="1:16" ht="15.75" customHeight="1">
      <c r="A3" s="89"/>
      <c r="B3" s="89"/>
      <c r="C3" s="89"/>
      <c r="D3" s="89"/>
      <c r="E3" s="89"/>
      <c r="F3" s="3">
        <v>1</v>
      </c>
      <c r="G3" s="3">
        <v>0.14000000000000001</v>
      </c>
      <c r="H3" s="3">
        <v>9.5000000000000001E-2</v>
      </c>
      <c r="I3" s="3">
        <v>0.02</v>
      </c>
      <c r="J3" s="3">
        <v>4.0000000000000001E-3</v>
      </c>
      <c r="K3" s="3">
        <v>6.0000000000000001E-3</v>
      </c>
      <c r="L3" s="3">
        <v>0.12</v>
      </c>
      <c r="M3" s="19">
        <f>F3+G3+H3+I3+J3+K3+L3</f>
        <v>1.3850000000000002</v>
      </c>
      <c r="N3" s="103"/>
    </row>
    <row r="4" spans="1:16" ht="15" customHeight="1">
      <c r="A4" s="90">
        <v>1</v>
      </c>
      <c r="B4" s="90" t="s">
        <v>65</v>
      </c>
      <c r="C4" s="2" t="s">
        <v>66</v>
      </c>
      <c r="D4" s="5">
        <v>40000</v>
      </c>
      <c r="E4" s="6"/>
      <c r="F4" s="7">
        <f t="shared" ref="F4:F22" si="0">D4*E4</f>
        <v>0</v>
      </c>
      <c r="G4" s="7">
        <f>F4*G3</f>
        <v>0</v>
      </c>
      <c r="H4" s="7">
        <f>F4*H3</f>
        <v>0</v>
      </c>
      <c r="I4" s="7">
        <f t="shared" ref="I4:I22" si="1">F4*2%</f>
        <v>0</v>
      </c>
      <c r="J4" s="7">
        <f t="shared" ref="J4:J22" si="2">F4*0.4%</f>
        <v>0</v>
      </c>
      <c r="K4" s="7">
        <f t="shared" ref="K4:K22" si="3">F4*0.6%</f>
        <v>0</v>
      </c>
      <c r="L4" s="7">
        <f>F4*L3</f>
        <v>0</v>
      </c>
      <c r="M4" s="20">
        <f>F4*M3</f>
        <v>0</v>
      </c>
      <c r="N4" s="88">
        <f>SUM(M4:M6)</f>
        <v>0</v>
      </c>
    </row>
    <row r="5" spans="1:16" ht="15" customHeight="1">
      <c r="A5" s="89"/>
      <c r="B5" s="90"/>
      <c r="C5" s="2" t="s">
        <v>67</v>
      </c>
      <c r="D5" s="5">
        <v>30000</v>
      </c>
      <c r="E5" s="6"/>
      <c r="F5" s="7">
        <f t="shared" si="0"/>
        <v>0</v>
      </c>
      <c r="G5" s="7">
        <f t="shared" ref="G5:G14" si="4">F5*G4</f>
        <v>0</v>
      </c>
      <c r="H5" s="7">
        <f t="shared" ref="H5:H14" si="5">F5*H4</f>
        <v>0</v>
      </c>
      <c r="I5" s="7">
        <f t="shared" si="1"/>
        <v>0</v>
      </c>
      <c r="J5" s="7">
        <f t="shared" si="2"/>
        <v>0</v>
      </c>
      <c r="K5" s="7">
        <f t="shared" si="3"/>
        <v>0</v>
      </c>
      <c r="L5" s="7">
        <f t="shared" ref="L5:L14" si="6">F5*L4</f>
        <v>0</v>
      </c>
      <c r="M5" s="20">
        <f>F5*M3</f>
        <v>0</v>
      </c>
      <c r="N5" s="86"/>
    </row>
    <row r="6" spans="1:16" ht="18.95" customHeight="1">
      <c r="A6" s="89"/>
      <c r="B6" s="89"/>
      <c r="C6" s="2" t="s">
        <v>68</v>
      </c>
      <c r="D6" s="5">
        <v>30000</v>
      </c>
      <c r="E6" s="6"/>
      <c r="F6" s="7">
        <f t="shared" si="0"/>
        <v>0</v>
      </c>
      <c r="G6" s="7">
        <f t="shared" si="4"/>
        <v>0</v>
      </c>
      <c r="H6" s="7">
        <f t="shared" si="5"/>
        <v>0</v>
      </c>
      <c r="I6" s="7">
        <f t="shared" si="1"/>
        <v>0</v>
      </c>
      <c r="J6" s="7">
        <f t="shared" si="2"/>
        <v>0</v>
      </c>
      <c r="K6" s="7">
        <f t="shared" si="3"/>
        <v>0</v>
      </c>
      <c r="L6" s="7">
        <f t="shared" si="6"/>
        <v>0</v>
      </c>
      <c r="M6" s="20">
        <f>F6*M3</f>
        <v>0</v>
      </c>
      <c r="N6" s="104"/>
      <c r="P6" s="21"/>
    </row>
    <row r="7" spans="1:16" ht="15.75" customHeight="1">
      <c r="A7" s="89">
        <v>2</v>
      </c>
      <c r="B7" s="90" t="s">
        <v>69</v>
      </c>
      <c r="C7" s="2" t="s">
        <v>66</v>
      </c>
      <c r="D7" s="5">
        <v>40000</v>
      </c>
      <c r="E7" s="6"/>
      <c r="F7" s="7">
        <f t="shared" si="0"/>
        <v>0</v>
      </c>
      <c r="G7" s="7">
        <f t="shared" si="4"/>
        <v>0</v>
      </c>
      <c r="H7" s="7">
        <f t="shared" si="5"/>
        <v>0</v>
      </c>
      <c r="I7" s="7">
        <f t="shared" si="1"/>
        <v>0</v>
      </c>
      <c r="J7" s="7">
        <f t="shared" si="2"/>
        <v>0</v>
      </c>
      <c r="K7" s="7">
        <f t="shared" si="3"/>
        <v>0</v>
      </c>
      <c r="L7" s="7">
        <f t="shared" si="6"/>
        <v>0</v>
      </c>
      <c r="M7" s="20">
        <f>F7*M3</f>
        <v>0</v>
      </c>
      <c r="N7" s="88">
        <f>SUM(M7:M10)</f>
        <v>0</v>
      </c>
    </row>
    <row r="8" spans="1:16" ht="15.75" customHeight="1">
      <c r="A8" s="89"/>
      <c r="B8" s="89"/>
      <c r="C8" s="2" t="s">
        <v>67</v>
      </c>
      <c r="D8" s="5">
        <v>30000</v>
      </c>
      <c r="E8" s="6"/>
      <c r="F8" s="7">
        <f t="shared" si="0"/>
        <v>0</v>
      </c>
      <c r="G8" s="7">
        <f t="shared" si="4"/>
        <v>0</v>
      </c>
      <c r="H8" s="7">
        <f t="shared" si="5"/>
        <v>0</v>
      </c>
      <c r="I8" s="7">
        <f t="shared" si="1"/>
        <v>0</v>
      </c>
      <c r="J8" s="7">
        <f t="shared" si="2"/>
        <v>0</v>
      </c>
      <c r="K8" s="7">
        <f t="shared" si="3"/>
        <v>0</v>
      </c>
      <c r="L8" s="7">
        <f t="shared" si="6"/>
        <v>0</v>
      </c>
      <c r="M8" s="20">
        <f>F8*M3</f>
        <v>0</v>
      </c>
      <c r="N8" s="86"/>
    </row>
    <row r="9" spans="1:16" ht="15.75" customHeight="1">
      <c r="A9" s="89"/>
      <c r="B9" s="89"/>
      <c r="C9" s="2" t="s">
        <v>68</v>
      </c>
      <c r="D9" s="5">
        <v>30000</v>
      </c>
      <c r="E9" s="6"/>
      <c r="F9" s="7">
        <f t="shared" si="0"/>
        <v>0</v>
      </c>
      <c r="G9" s="7">
        <f t="shared" si="4"/>
        <v>0</v>
      </c>
      <c r="H9" s="7">
        <f t="shared" si="5"/>
        <v>0</v>
      </c>
      <c r="I9" s="7">
        <f t="shared" si="1"/>
        <v>0</v>
      </c>
      <c r="J9" s="7">
        <f t="shared" si="2"/>
        <v>0</v>
      </c>
      <c r="K9" s="7">
        <f t="shared" si="3"/>
        <v>0</v>
      </c>
      <c r="L9" s="7">
        <f t="shared" si="6"/>
        <v>0</v>
      </c>
      <c r="M9" s="20">
        <f>F9*M3</f>
        <v>0</v>
      </c>
      <c r="N9" s="86"/>
    </row>
    <row r="10" spans="1:16" ht="15.75" customHeight="1">
      <c r="A10" s="89"/>
      <c r="B10" s="89"/>
      <c r="C10" s="2" t="s">
        <v>70</v>
      </c>
      <c r="D10" s="5">
        <v>30000</v>
      </c>
      <c r="E10" s="6"/>
      <c r="F10" s="7">
        <f t="shared" si="0"/>
        <v>0</v>
      </c>
      <c r="G10" s="7">
        <f t="shared" si="4"/>
        <v>0</v>
      </c>
      <c r="H10" s="7">
        <f t="shared" si="5"/>
        <v>0</v>
      </c>
      <c r="I10" s="7">
        <f t="shared" si="1"/>
        <v>0</v>
      </c>
      <c r="J10" s="7">
        <f t="shared" si="2"/>
        <v>0</v>
      </c>
      <c r="K10" s="7">
        <f t="shared" si="3"/>
        <v>0</v>
      </c>
      <c r="L10" s="7">
        <f t="shared" si="6"/>
        <v>0</v>
      </c>
      <c r="M10" s="20">
        <f>F10*M3</f>
        <v>0</v>
      </c>
      <c r="N10" s="104"/>
    </row>
    <row r="11" spans="1:16" ht="15.75" customHeight="1">
      <c r="A11" s="89">
        <v>3</v>
      </c>
      <c r="B11" s="90" t="s">
        <v>71</v>
      </c>
      <c r="C11" s="2" t="s">
        <v>66</v>
      </c>
      <c r="D11" s="5">
        <v>40000</v>
      </c>
      <c r="E11" s="6"/>
      <c r="F11" s="7">
        <f t="shared" si="0"/>
        <v>0</v>
      </c>
      <c r="G11" s="7">
        <f t="shared" si="4"/>
        <v>0</v>
      </c>
      <c r="H11" s="7">
        <f t="shared" si="5"/>
        <v>0</v>
      </c>
      <c r="I11" s="7">
        <f t="shared" si="1"/>
        <v>0</v>
      </c>
      <c r="J11" s="7">
        <f t="shared" si="2"/>
        <v>0</v>
      </c>
      <c r="K11" s="7">
        <f t="shared" si="3"/>
        <v>0</v>
      </c>
      <c r="L11" s="7">
        <f t="shared" si="6"/>
        <v>0</v>
      </c>
      <c r="M11" s="20">
        <f>F11*M3</f>
        <v>0</v>
      </c>
      <c r="N11" s="88">
        <f>SUM(M11:M14)</f>
        <v>0</v>
      </c>
    </row>
    <row r="12" spans="1:16" ht="15.75" customHeight="1">
      <c r="A12" s="89"/>
      <c r="B12" s="89"/>
      <c r="C12" s="2" t="s">
        <v>67</v>
      </c>
      <c r="D12" s="5">
        <v>30000</v>
      </c>
      <c r="E12" s="6"/>
      <c r="F12" s="7">
        <f t="shared" si="0"/>
        <v>0</v>
      </c>
      <c r="G12" s="7">
        <f t="shared" si="4"/>
        <v>0</v>
      </c>
      <c r="H12" s="7">
        <f t="shared" si="5"/>
        <v>0</v>
      </c>
      <c r="I12" s="7">
        <f t="shared" si="1"/>
        <v>0</v>
      </c>
      <c r="J12" s="7">
        <f t="shared" si="2"/>
        <v>0</v>
      </c>
      <c r="K12" s="7">
        <f t="shared" si="3"/>
        <v>0</v>
      </c>
      <c r="L12" s="7">
        <f t="shared" si="6"/>
        <v>0</v>
      </c>
      <c r="M12" s="20">
        <f>F12*M3</f>
        <v>0</v>
      </c>
      <c r="N12" s="86"/>
    </row>
    <row r="13" spans="1:16" ht="15.75" customHeight="1">
      <c r="A13" s="89"/>
      <c r="B13" s="89"/>
      <c r="C13" s="2" t="s">
        <v>68</v>
      </c>
      <c r="D13" s="5">
        <v>30000</v>
      </c>
      <c r="E13" s="6"/>
      <c r="F13" s="7">
        <f t="shared" si="0"/>
        <v>0</v>
      </c>
      <c r="G13" s="7">
        <f t="shared" si="4"/>
        <v>0</v>
      </c>
      <c r="H13" s="7">
        <f t="shared" si="5"/>
        <v>0</v>
      </c>
      <c r="I13" s="7">
        <f t="shared" si="1"/>
        <v>0</v>
      </c>
      <c r="J13" s="7">
        <f t="shared" si="2"/>
        <v>0</v>
      </c>
      <c r="K13" s="7">
        <f t="shared" si="3"/>
        <v>0</v>
      </c>
      <c r="L13" s="7">
        <f t="shared" si="6"/>
        <v>0</v>
      </c>
      <c r="M13" s="20">
        <f>F13*M3</f>
        <v>0</v>
      </c>
      <c r="N13" s="86"/>
    </row>
    <row r="14" spans="1:16" ht="15.75" customHeight="1">
      <c r="A14" s="89"/>
      <c r="B14" s="89"/>
      <c r="C14" s="2" t="s">
        <v>70</v>
      </c>
      <c r="D14" s="5">
        <v>30000</v>
      </c>
      <c r="E14" s="6"/>
      <c r="F14" s="7">
        <f t="shared" si="0"/>
        <v>0</v>
      </c>
      <c r="G14" s="7">
        <f t="shared" si="4"/>
        <v>0</v>
      </c>
      <c r="H14" s="7">
        <f t="shared" si="5"/>
        <v>0</v>
      </c>
      <c r="I14" s="7">
        <f t="shared" si="1"/>
        <v>0</v>
      </c>
      <c r="J14" s="7">
        <f t="shared" si="2"/>
        <v>0</v>
      </c>
      <c r="K14" s="7">
        <f t="shared" si="3"/>
        <v>0</v>
      </c>
      <c r="L14" s="7">
        <f t="shared" si="6"/>
        <v>0</v>
      </c>
      <c r="M14" s="20">
        <f>F14*M3</f>
        <v>0</v>
      </c>
      <c r="N14" s="104"/>
    </row>
    <row r="15" spans="1:16" ht="15.75" customHeight="1">
      <c r="A15" s="91">
        <v>4</v>
      </c>
      <c r="B15" s="94" t="s">
        <v>72</v>
      </c>
      <c r="C15" s="2" t="s">
        <v>66</v>
      </c>
      <c r="D15" s="5">
        <v>40000</v>
      </c>
      <c r="E15" s="6">
        <v>1</v>
      </c>
      <c r="F15" s="7">
        <f t="shared" si="0"/>
        <v>40000</v>
      </c>
      <c r="G15" s="7">
        <f>F15*G3</f>
        <v>5600.0000000000009</v>
      </c>
      <c r="H15" s="7">
        <v>5600</v>
      </c>
      <c r="I15" s="7">
        <f t="shared" si="1"/>
        <v>800</v>
      </c>
      <c r="J15" s="7">
        <f t="shared" si="2"/>
        <v>160</v>
      </c>
      <c r="K15" s="7">
        <f t="shared" si="3"/>
        <v>240</v>
      </c>
      <c r="L15" s="7">
        <v>4800</v>
      </c>
      <c r="M15" s="20">
        <f>F15*M3</f>
        <v>55400.000000000007</v>
      </c>
      <c r="N15" s="88">
        <v>346250</v>
      </c>
    </row>
    <row r="16" spans="1:16" ht="15.75" customHeight="1">
      <c r="A16" s="92"/>
      <c r="B16" s="92"/>
      <c r="C16" s="2" t="s">
        <v>68</v>
      </c>
      <c r="D16" s="5">
        <v>30000</v>
      </c>
      <c r="E16" s="6">
        <v>1</v>
      </c>
      <c r="F16" s="7">
        <f t="shared" si="0"/>
        <v>30000</v>
      </c>
      <c r="G16" s="7">
        <v>4200</v>
      </c>
      <c r="H16" s="7">
        <v>2850</v>
      </c>
      <c r="I16" s="7">
        <f t="shared" si="1"/>
        <v>600</v>
      </c>
      <c r="J16" s="7">
        <f t="shared" si="2"/>
        <v>120</v>
      </c>
      <c r="K16" s="7">
        <f t="shared" si="3"/>
        <v>180</v>
      </c>
      <c r="L16" s="7">
        <v>3600</v>
      </c>
      <c r="M16" s="20">
        <f>F16*M3</f>
        <v>41550.000000000007</v>
      </c>
      <c r="N16" s="86"/>
    </row>
    <row r="17" spans="1:14" ht="15.75" customHeight="1">
      <c r="A17" s="92"/>
      <c r="B17" s="92"/>
      <c r="C17" s="8" t="s">
        <v>73</v>
      </c>
      <c r="D17" s="5">
        <v>30000</v>
      </c>
      <c r="E17" s="6">
        <v>1</v>
      </c>
      <c r="F17" s="7">
        <f t="shared" si="0"/>
        <v>30000</v>
      </c>
      <c r="G17" s="7">
        <v>4200</v>
      </c>
      <c r="H17" s="7">
        <v>2850</v>
      </c>
      <c r="I17" s="7">
        <f t="shared" si="1"/>
        <v>600</v>
      </c>
      <c r="J17" s="7">
        <f t="shared" si="2"/>
        <v>120</v>
      </c>
      <c r="K17" s="7">
        <f t="shared" si="3"/>
        <v>180</v>
      </c>
      <c r="L17" s="7">
        <v>3600</v>
      </c>
      <c r="M17" s="20">
        <f>F17*M3</f>
        <v>41550.000000000007</v>
      </c>
      <c r="N17" s="86"/>
    </row>
    <row r="18" spans="1:14" ht="15.75" customHeight="1">
      <c r="A18" s="92"/>
      <c r="B18" s="92"/>
      <c r="C18" s="49" t="s">
        <v>90</v>
      </c>
      <c r="D18" s="5">
        <v>30000</v>
      </c>
      <c r="E18" s="6">
        <v>1</v>
      </c>
      <c r="F18" s="7">
        <f t="shared" si="0"/>
        <v>30000</v>
      </c>
      <c r="G18" s="7">
        <v>4200</v>
      </c>
      <c r="H18" s="7">
        <v>2850</v>
      </c>
      <c r="I18" s="7">
        <f t="shared" si="1"/>
        <v>600</v>
      </c>
      <c r="J18" s="7">
        <f t="shared" si="2"/>
        <v>120</v>
      </c>
      <c r="K18" s="7">
        <f t="shared" si="3"/>
        <v>180</v>
      </c>
      <c r="L18" s="7">
        <v>3600</v>
      </c>
      <c r="M18" s="20">
        <f>F18*M3</f>
        <v>41550.000000000007</v>
      </c>
      <c r="N18" s="86"/>
    </row>
    <row r="19" spans="1:14" ht="15.75" customHeight="1">
      <c r="A19" s="92"/>
      <c r="B19" s="92"/>
      <c r="C19" s="2" t="s">
        <v>70</v>
      </c>
      <c r="D19" s="5">
        <v>30000</v>
      </c>
      <c r="E19" s="6">
        <v>1</v>
      </c>
      <c r="F19" s="7">
        <f t="shared" si="0"/>
        <v>30000</v>
      </c>
      <c r="G19" s="7">
        <v>4200</v>
      </c>
      <c r="H19" s="7">
        <v>2850</v>
      </c>
      <c r="I19" s="7">
        <f t="shared" si="1"/>
        <v>600</v>
      </c>
      <c r="J19" s="7">
        <f t="shared" si="2"/>
        <v>120</v>
      </c>
      <c r="K19" s="7">
        <f t="shared" si="3"/>
        <v>180</v>
      </c>
      <c r="L19" s="7">
        <v>3600</v>
      </c>
      <c r="M19" s="20">
        <v>41550</v>
      </c>
      <c r="N19" s="86"/>
    </row>
    <row r="20" spans="1:14" ht="15.75" customHeight="1">
      <c r="A20" s="92"/>
      <c r="B20" s="92"/>
      <c r="C20" s="2" t="s">
        <v>74</v>
      </c>
      <c r="D20" s="5">
        <v>30000</v>
      </c>
      <c r="E20" s="6">
        <v>1</v>
      </c>
      <c r="F20" s="7">
        <f t="shared" si="0"/>
        <v>30000</v>
      </c>
      <c r="G20" s="7">
        <v>4200</v>
      </c>
      <c r="H20" s="7">
        <v>2850</v>
      </c>
      <c r="I20" s="7">
        <f t="shared" si="1"/>
        <v>600</v>
      </c>
      <c r="J20" s="7">
        <f t="shared" si="2"/>
        <v>120</v>
      </c>
      <c r="K20" s="7">
        <f t="shared" si="3"/>
        <v>180</v>
      </c>
      <c r="L20" s="7">
        <f>F20*L3</f>
        <v>3600</v>
      </c>
      <c r="M20" s="20">
        <v>41550</v>
      </c>
      <c r="N20" s="86"/>
    </row>
    <row r="21" spans="1:14" ht="15.75" customHeight="1">
      <c r="A21" s="92"/>
      <c r="B21" s="92"/>
      <c r="C21" s="2" t="s">
        <v>75</v>
      </c>
      <c r="D21" s="5">
        <v>30000</v>
      </c>
      <c r="E21" s="6">
        <v>1</v>
      </c>
      <c r="F21" s="7">
        <f t="shared" si="0"/>
        <v>30000</v>
      </c>
      <c r="G21" s="7">
        <v>4200</v>
      </c>
      <c r="H21" s="7">
        <f>F21*H3</f>
        <v>2850</v>
      </c>
      <c r="I21" s="7">
        <f t="shared" si="1"/>
        <v>600</v>
      </c>
      <c r="J21" s="7">
        <f t="shared" si="2"/>
        <v>120</v>
      </c>
      <c r="K21" s="7">
        <f t="shared" si="3"/>
        <v>180</v>
      </c>
      <c r="L21" s="7">
        <f>F21*L3</f>
        <v>3600</v>
      </c>
      <c r="M21" s="20">
        <f>F21*M3</f>
        <v>41550.000000000007</v>
      </c>
      <c r="N21" s="86"/>
    </row>
    <row r="22" spans="1:14" ht="15.75" customHeight="1">
      <c r="A22" s="92"/>
      <c r="B22" s="92"/>
      <c r="C22" s="2" t="s">
        <v>76</v>
      </c>
      <c r="D22" s="5">
        <v>30000</v>
      </c>
      <c r="E22" s="6">
        <v>1</v>
      </c>
      <c r="F22" s="7">
        <f t="shared" si="0"/>
        <v>30000</v>
      </c>
      <c r="G22" s="7">
        <f>F22*G3</f>
        <v>4200</v>
      </c>
      <c r="H22" s="7">
        <f>F22*H3</f>
        <v>2850</v>
      </c>
      <c r="I22" s="7">
        <f t="shared" si="1"/>
        <v>600</v>
      </c>
      <c r="J22" s="7">
        <f t="shared" si="2"/>
        <v>120</v>
      </c>
      <c r="K22" s="7">
        <f t="shared" si="3"/>
        <v>180</v>
      </c>
      <c r="L22" s="7">
        <f>F22*L3</f>
        <v>3600</v>
      </c>
      <c r="M22" s="20">
        <f>F22*M3</f>
        <v>41550.000000000007</v>
      </c>
      <c r="N22" s="104"/>
    </row>
    <row r="23" spans="1:14" ht="13.5">
      <c r="A23" s="92"/>
      <c r="B23" s="89" t="s">
        <v>53</v>
      </c>
      <c r="C23" s="89" t="s">
        <v>54</v>
      </c>
      <c r="D23" s="89" t="s">
        <v>55</v>
      </c>
      <c r="E23" s="89" t="s">
        <v>56</v>
      </c>
      <c r="F23" s="2" t="s">
        <v>57</v>
      </c>
      <c r="G23" s="2" t="s">
        <v>58</v>
      </c>
      <c r="H23" s="2" t="s">
        <v>59</v>
      </c>
      <c r="I23" s="2" t="s">
        <v>60</v>
      </c>
      <c r="J23" s="2" t="s">
        <v>61</v>
      </c>
      <c r="K23" s="2" t="s">
        <v>62</v>
      </c>
      <c r="L23" s="2" t="s">
        <v>63</v>
      </c>
      <c r="M23" s="4" t="s">
        <v>77</v>
      </c>
      <c r="N23" s="86"/>
    </row>
    <row r="24" spans="1:14" ht="21" customHeight="1">
      <c r="A24" s="92"/>
      <c r="B24" s="89"/>
      <c r="C24" s="89"/>
      <c r="D24" s="89"/>
      <c r="E24" s="89"/>
      <c r="F24" s="3">
        <v>1</v>
      </c>
      <c r="G24" s="3">
        <v>0.14000000000000001</v>
      </c>
      <c r="H24" s="3">
        <v>9.5000000000000001E-2</v>
      </c>
      <c r="I24" s="3">
        <v>0.02</v>
      </c>
      <c r="J24" s="3">
        <v>4.0000000000000001E-3</v>
      </c>
      <c r="K24" s="3">
        <v>6.0000000000000001E-3</v>
      </c>
      <c r="L24" s="3">
        <v>0.12</v>
      </c>
      <c r="M24" s="19">
        <v>0.38500000000000001</v>
      </c>
      <c r="N24" s="87"/>
    </row>
    <row r="25" spans="1:14" ht="15.75" customHeight="1">
      <c r="A25" s="92"/>
      <c r="B25" s="94" t="s">
        <v>78</v>
      </c>
      <c r="C25" s="9" t="s">
        <v>79</v>
      </c>
      <c r="D25" s="10">
        <v>30000</v>
      </c>
      <c r="E25" s="6">
        <v>0</v>
      </c>
      <c r="F25" s="11">
        <f t="shared" ref="F25:F33" si="7">D25*E25</f>
        <v>0</v>
      </c>
      <c r="G25" s="11">
        <f t="shared" ref="G25:G33" si="8">F25*14%</f>
        <v>0</v>
      </c>
      <c r="H25" s="11">
        <f t="shared" ref="H25:H33" si="9">F25*9.5%</f>
        <v>0</v>
      </c>
      <c r="I25" s="11">
        <f t="shared" ref="I25:I33" si="10">F25*2%</f>
        <v>0</v>
      </c>
      <c r="J25" s="11">
        <f t="shared" ref="J25:J33" si="11">F25*0.4%</f>
        <v>0</v>
      </c>
      <c r="K25" s="11">
        <f t="shared" ref="K25:K33" si="12">F25*0.6%</f>
        <v>0</v>
      </c>
      <c r="L25" s="11">
        <f t="shared" ref="L25:L33" si="13">F25*12%</f>
        <v>0</v>
      </c>
      <c r="M25" s="20">
        <f t="shared" ref="M25:M33" si="14">G25+H25+I25+J25+K25+L25</f>
        <v>0</v>
      </c>
      <c r="N25" s="88">
        <f>M25+M26+M27+M28+M29+M30+M31+M32+M33</f>
        <v>0</v>
      </c>
    </row>
    <row r="26" spans="1:14" ht="15.75" customHeight="1">
      <c r="A26" s="92"/>
      <c r="B26" s="95"/>
      <c r="C26" s="9" t="s">
        <v>80</v>
      </c>
      <c r="D26" s="10">
        <v>10000</v>
      </c>
      <c r="E26" s="6">
        <v>0</v>
      </c>
      <c r="F26" s="11">
        <f t="shared" si="7"/>
        <v>0</v>
      </c>
      <c r="G26" s="11">
        <f t="shared" si="8"/>
        <v>0</v>
      </c>
      <c r="H26" s="11">
        <f t="shared" si="9"/>
        <v>0</v>
      </c>
      <c r="I26" s="11">
        <f t="shared" si="10"/>
        <v>0</v>
      </c>
      <c r="J26" s="11">
        <f t="shared" si="11"/>
        <v>0</v>
      </c>
      <c r="K26" s="11">
        <f t="shared" si="12"/>
        <v>0</v>
      </c>
      <c r="L26" s="11">
        <f t="shared" si="13"/>
        <v>0</v>
      </c>
      <c r="M26" s="20">
        <f t="shared" si="14"/>
        <v>0</v>
      </c>
      <c r="N26" s="86"/>
    </row>
    <row r="27" spans="1:14" ht="15.75" customHeight="1">
      <c r="A27" s="92"/>
      <c r="B27" s="95"/>
      <c r="C27" s="9" t="s">
        <v>81</v>
      </c>
      <c r="D27" s="10">
        <v>15000</v>
      </c>
      <c r="E27" s="6">
        <v>0</v>
      </c>
      <c r="F27" s="11">
        <f t="shared" si="7"/>
        <v>0</v>
      </c>
      <c r="G27" s="11">
        <f t="shared" si="8"/>
        <v>0</v>
      </c>
      <c r="H27" s="11">
        <f t="shared" si="9"/>
        <v>0</v>
      </c>
      <c r="I27" s="11">
        <f t="shared" si="10"/>
        <v>0</v>
      </c>
      <c r="J27" s="11">
        <f t="shared" si="11"/>
        <v>0</v>
      </c>
      <c r="K27" s="11">
        <f t="shared" si="12"/>
        <v>0</v>
      </c>
      <c r="L27" s="11">
        <f t="shared" si="13"/>
        <v>0</v>
      </c>
      <c r="M27" s="20">
        <f t="shared" si="14"/>
        <v>0</v>
      </c>
      <c r="N27" s="86"/>
    </row>
    <row r="28" spans="1:14" ht="15.75" customHeight="1">
      <c r="A28" s="92"/>
      <c r="B28" s="95"/>
      <c r="C28" s="9" t="s">
        <v>82</v>
      </c>
      <c r="D28" s="10">
        <v>6000</v>
      </c>
      <c r="E28" s="6">
        <v>0</v>
      </c>
      <c r="F28" s="11">
        <f t="shared" si="7"/>
        <v>0</v>
      </c>
      <c r="G28" s="11">
        <f t="shared" si="8"/>
        <v>0</v>
      </c>
      <c r="H28" s="11">
        <f t="shared" si="9"/>
        <v>0</v>
      </c>
      <c r="I28" s="11">
        <f t="shared" si="10"/>
        <v>0</v>
      </c>
      <c r="J28" s="11">
        <f t="shared" si="11"/>
        <v>0</v>
      </c>
      <c r="K28" s="11">
        <f t="shared" si="12"/>
        <v>0</v>
      </c>
      <c r="L28" s="11">
        <f t="shared" si="13"/>
        <v>0</v>
      </c>
      <c r="M28" s="20">
        <f t="shared" si="14"/>
        <v>0</v>
      </c>
      <c r="N28" s="86"/>
    </row>
    <row r="29" spans="1:14" ht="15.75" customHeight="1">
      <c r="A29" s="92"/>
      <c r="B29" s="95"/>
      <c r="C29" s="9" t="s">
        <v>83</v>
      </c>
      <c r="D29" s="10">
        <v>8000</v>
      </c>
      <c r="E29" s="6">
        <v>0</v>
      </c>
      <c r="F29" s="11">
        <f t="shared" si="7"/>
        <v>0</v>
      </c>
      <c r="G29" s="11">
        <f t="shared" si="8"/>
        <v>0</v>
      </c>
      <c r="H29" s="11">
        <f t="shared" si="9"/>
        <v>0</v>
      </c>
      <c r="I29" s="11">
        <f t="shared" si="10"/>
        <v>0</v>
      </c>
      <c r="J29" s="11">
        <f t="shared" si="11"/>
        <v>0</v>
      </c>
      <c r="K29" s="11">
        <f t="shared" si="12"/>
        <v>0</v>
      </c>
      <c r="L29" s="11">
        <f t="shared" si="13"/>
        <v>0</v>
      </c>
      <c r="M29" s="20">
        <f t="shared" si="14"/>
        <v>0</v>
      </c>
      <c r="N29" s="86"/>
    </row>
    <row r="30" spans="1:14" ht="15.75" customHeight="1">
      <c r="A30" s="92"/>
      <c r="B30" s="95"/>
      <c r="C30" s="9" t="s">
        <v>84</v>
      </c>
      <c r="D30" s="10">
        <v>5000</v>
      </c>
      <c r="E30" s="6">
        <v>0</v>
      </c>
      <c r="F30" s="11">
        <f t="shared" si="7"/>
        <v>0</v>
      </c>
      <c r="G30" s="11">
        <f t="shared" si="8"/>
        <v>0</v>
      </c>
      <c r="H30" s="11">
        <f t="shared" si="9"/>
        <v>0</v>
      </c>
      <c r="I30" s="11">
        <f t="shared" si="10"/>
        <v>0</v>
      </c>
      <c r="J30" s="11">
        <f t="shared" si="11"/>
        <v>0</v>
      </c>
      <c r="K30" s="11">
        <f t="shared" si="12"/>
        <v>0</v>
      </c>
      <c r="L30" s="11">
        <f t="shared" si="13"/>
        <v>0</v>
      </c>
      <c r="M30" s="20">
        <f t="shared" si="14"/>
        <v>0</v>
      </c>
      <c r="N30" s="86"/>
    </row>
    <row r="31" spans="1:14" ht="15.75" customHeight="1">
      <c r="A31" s="92"/>
      <c r="B31" s="95"/>
      <c r="C31" s="9" t="s">
        <v>85</v>
      </c>
      <c r="D31" s="10">
        <v>15000</v>
      </c>
      <c r="E31" s="6">
        <v>0</v>
      </c>
      <c r="F31" s="11">
        <f t="shared" si="7"/>
        <v>0</v>
      </c>
      <c r="G31" s="11">
        <f t="shared" si="8"/>
        <v>0</v>
      </c>
      <c r="H31" s="11">
        <f t="shared" si="9"/>
        <v>0</v>
      </c>
      <c r="I31" s="11">
        <f t="shared" si="10"/>
        <v>0</v>
      </c>
      <c r="J31" s="11">
        <f t="shared" si="11"/>
        <v>0</v>
      </c>
      <c r="K31" s="11">
        <f t="shared" si="12"/>
        <v>0</v>
      </c>
      <c r="L31" s="11">
        <f t="shared" si="13"/>
        <v>0</v>
      </c>
      <c r="M31" s="20">
        <f t="shared" si="14"/>
        <v>0</v>
      </c>
      <c r="N31" s="86"/>
    </row>
    <row r="32" spans="1:14" ht="15.75" customHeight="1">
      <c r="A32" s="92"/>
      <c r="B32" s="95"/>
      <c r="C32" s="9" t="s">
        <v>86</v>
      </c>
      <c r="D32" s="10">
        <v>10000</v>
      </c>
      <c r="E32" s="6">
        <v>0</v>
      </c>
      <c r="F32" s="11">
        <f t="shared" si="7"/>
        <v>0</v>
      </c>
      <c r="G32" s="11">
        <f t="shared" si="8"/>
        <v>0</v>
      </c>
      <c r="H32" s="11">
        <f t="shared" si="9"/>
        <v>0</v>
      </c>
      <c r="I32" s="11">
        <f t="shared" si="10"/>
        <v>0</v>
      </c>
      <c r="J32" s="11">
        <f t="shared" si="11"/>
        <v>0</v>
      </c>
      <c r="K32" s="11">
        <f t="shared" si="12"/>
        <v>0</v>
      </c>
      <c r="L32" s="11">
        <f t="shared" si="13"/>
        <v>0</v>
      </c>
      <c r="M32" s="20">
        <f t="shared" si="14"/>
        <v>0</v>
      </c>
      <c r="N32" s="86"/>
    </row>
    <row r="33" spans="1:14" ht="15.75" customHeight="1">
      <c r="A33" s="93"/>
      <c r="B33" s="95"/>
      <c r="C33" s="12" t="s">
        <v>87</v>
      </c>
      <c r="D33" s="13">
        <v>20000</v>
      </c>
      <c r="E33" s="14">
        <v>0</v>
      </c>
      <c r="F33" s="15">
        <f t="shared" si="7"/>
        <v>0</v>
      </c>
      <c r="G33" s="11">
        <f t="shared" si="8"/>
        <v>0</v>
      </c>
      <c r="H33" s="11">
        <f t="shared" si="9"/>
        <v>0</v>
      </c>
      <c r="I33" s="11">
        <f t="shared" si="10"/>
        <v>0</v>
      </c>
      <c r="J33" s="11">
        <f t="shared" si="11"/>
        <v>0</v>
      </c>
      <c r="K33" s="11">
        <f t="shared" si="12"/>
        <v>0</v>
      </c>
      <c r="L33" s="11">
        <f t="shared" si="13"/>
        <v>0</v>
      </c>
      <c r="M33" s="20">
        <f t="shared" si="14"/>
        <v>0</v>
      </c>
      <c r="N33" s="86"/>
    </row>
    <row r="34" spans="1:14" ht="31.5" customHeight="1">
      <c r="A34" s="16" t="s">
        <v>88</v>
      </c>
      <c r="B34" s="99">
        <f>N4+N7+N11+N15+N25</f>
        <v>346250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1"/>
    </row>
    <row r="35" spans="1:14" ht="126" customHeight="1">
      <c r="A35" s="98" t="s">
        <v>89</v>
      </c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</row>
    <row r="36" spans="1:14" ht="15.75" customHeight="1">
      <c r="A36" s="17"/>
      <c r="B36" s="17"/>
      <c r="C36" s="17"/>
      <c r="D36" s="17"/>
      <c r="E36" s="17"/>
      <c r="F36" s="17"/>
      <c r="G36" s="18"/>
      <c r="H36" s="17"/>
      <c r="I36" s="17"/>
      <c r="J36" s="17"/>
      <c r="K36" s="17"/>
      <c r="L36" s="18"/>
      <c r="M36" s="18"/>
    </row>
    <row r="37" spans="1:14" ht="15.75" customHeight="1">
      <c r="A37" s="17"/>
      <c r="B37" s="17"/>
      <c r="C37" s="17"/>
      <c r="D37" s="17"/>
      <c r="E37" s="17"/>
      <c r="F37" s="17"/>
      <c r="H37" s="17"/>
      <c r="I37" s="17"/>
      <c r="J37" s="17"/>
      <c r="K37" s="17"/>
    </row>
    <row r="38" spans="1:14" ht="15.75" customHeight="1">
      <c r="A38" s="17"/>
      <c r="B38" s="17"/>
      <c r="C38" s="17"/>
      <c r="D38" s="17"/>
      <c r="E38" s="17"/>
      <c r="F38" s="17"/>
      <c r="H38" s="17"/>
      <c r="I38" s="17"/>
      <c r="J38" s="17"/>
      <c r="K38" s="17"/>
    </row>
    <row r="39" spans="1:14" ht="15.75" customHeight="1">
      <c r="A39" s="17"/>
      <c r="B39" s="17"/>
      <c r="C39" s="17"/>
      <c r="D39" s="17"/>
      <c r="E39" s="17"/>
      <c r="F39" s="17"/>
      <c r="H39" s="17"/>
      <c r="I39" s="17"/>
      <c r="J39" s="17"/>
      <c r="K39" s="17"/>
    </row>
    <row r="40" spans="1:14" ht="15.75" customHeight="1">
      <c r="A40" s="17"/>
      <c r="B40" s="17"/>
      <c r="C40" s="17"/>
      <c r="D40" s="17"/>
      <c r="E40" s="17"/>
      <c r="F40" s="17"/>
      <c r="H40" s="17"/>
      <c r="I40" s="17"/>
      <c r="J40" s="17"/>
      <c r="K40" s="17"/>
    </row>
    <row r="41" spans="1:14" ht="15.75" customHeight="1">
      <c r="A41" s="17"/>
      <c r="B41" s="17"/>
      <c r="C41" s="17"/>
      <c r="D41" s="17"/>
      <c r="E41" s="17"/>
      <c r="F41" s="17"/>
      <c r="H41" s="17"/>
      <c r="I41" s="17"/>
      <c r="J41" s="17"/>
      <c r="K41" s="17"/>
    </row>
    <row r="42" spans="1:14" ht="15.75" customHeight="1">
      <c r="A42" s="17"/>
      <c r="B42" s="17"/>
      <c r="C42" s="17"/>
      <c r="D42" s="17"/>
      <c r="E42" s="17"/>
      <c r="F42" s="17"/>
      <c r="H42" s="17"/>
      <c r="I42" s="17"/>
      <c r="J42" s="17"/>
      <c r="K42" s="17"/>
    </row>
    <row r="43" spans="1:14" ht="15.75" customHeight="1">
      <c r="A43" s="17"/>
      <c r="B43" s="17"/>
      <c r="C43" s="17"/>
      <c r="D43" s="17"/>
      <c r="E43" s="17"/>
      <c r="F43" s="17"/>
      <c r="H43" s="17"/>
      <c r="I43" s="17"/>
      <c r="J43" s="17"/>
      <c r="K43" s="17"/>
    </row>
    <row r="44" spans="1:14" ht="15.75" customHeight="1">
      <c r="A44" s="17"/>
      <c r="B44" s="17"/>
      <c r="C44" s="17"/>
      <c r="D44" s="17"/>
      <c r="E44" s="17"/>
      <c r="F44" s="17"/>
      <c r="H44" s="17"/>
      <c r="I44" s="17"/>
      <c r="J44" s="17"/>
      <c r="K44" s="17"/>
    </row>
  </sheetData>
  <mergeCells count="28">
    <mergeCell ref="A1:N1"/>
    <mergeCell ref="A2:A3"/>
    <mergeCell ref="A4:A6"/>
    <mergeCell ref="A7:A10"/>
    <mergeCell ref="A35:N35"/>
    <mergeCell ref="B34:N34"/>
    <mergeCell ref="N2:N3"/>
    <mergeCell ref="N4:N6"/>
    <mergeCell ref="N7:N10"/>
    <mergeCell ref="N11:N14"/>
    <mergeCell ref="N15:N22"/>
    <mergeCell ref="C23:C24"/>
    <mergeCell ref="D2:D3"/>
    <mergeCell ref="D23:D24"/>
    <mergeCell ref="E2:E3"/>
    <mergeCell ref="E23:E24"/>
    <mergeCell ref="N23:N24"/>
    <mergeCell ref="N25:N33"/>
    <mergeCell ref="A11:A14"/>
    <mergeCell ref="B2:B3"/>
    <mergeCell ref="B4:B6"/>
    <mergeCell ref="B7:B10"/>
    <mergeCell ref="B11:B14"/>
    <mergeCell ref="C2:C3"/>
    <mergeCell ref="A15:A33"/>
    <mergeCell ref="B15:B22"/>
    <mergeCell ref="B23:B24"/>
    <mergeCell ref="B25:B33"/>
  </mergeCells>
  <phoneticPr fontId="17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附表1 增值税纳税申报简表</vt:lpstr>
      <vt:lpstr>附表2企业所得税纳税申报简表 </vt:lpstr>
      <vt:lpstr>五险一金申报表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zj</cp:lastModifiedBy>
  <cp:lastPrinted>2019-11-07T10:44:00Z</cp:lastPrinted>
  <dcterms:created xsi:type="dcterms:W3CDTF">2006-09-22T08:00:00Z</dcterms:created>
  <dcterms:modified xsi:type="dcterms:W3CDTF">2022-10-16T07:27:38Z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EM_Doc_Temp_ID">
    <vt:lpwstr>68d58f1a</vt:lpwstr>
  </property>
  <property fmtid="{D5CDD505-2E9C-101B-9397-08002B2CF9AE}" pid="4" name="ICV">
    <vt:lpwstr>003D7C7DDA4E41DC990C2327AB5DEDA0</vt:lpwstr>
  </property>
</Properties>
</file>