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10" activeTab="2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<sst xmlns="http://schemas.openxmlformats.org/spreadsheetml/2006/main" count="130" uniqueCount="106">
  <si>
    <t>浙江云翼有限公司纳税申报汇总表</t>
  </si>
  <si>
    <t>期数</t>
  </si>
  <si>
    <t>企业增值税</t>
  </si>
  <si>
    <t>企业所得税</t>
  </si>
  <si>
    <t>五险一金</t>
  </si>
  <si>
    <t>合计</t>
  </si>
  <si>
    <t>备注：第二期成本记在了第三期里面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</si>
  <si>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</si>
  <si>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</si>
  <si>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</si>
  <si>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</si>
  <si>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2022 年5月 1日至2022 年5月 30 日</t>
  </si>
  <si>
    <t>填表日期：2022 年 5月  30 日</t>
  </si>
  <si>
    <t>金额单位：元至角分</t>
  </si>
  <si>
    <t>纳税人识别号</t>
  </si>
  <si>
    <t>LA00050012D6R3D79M1</t>
  </si>
  <si>
    <t>所属行业</t>
  </si>
  <si>
    <t>无人机制造</t>
  </si>
  <si>
    <t>纳税人名称</t>
  </si>
  <si>
    <t>浙江云翼制造有限公司</t>
  </si>
  <si>
    <t>法定代表人姓名</t>
  </si>
  <si>
    <t>谢莎</t>
  </si>
  <si>
    <t>开户银行     及账号</t>
  </si>
  <si>
    <t>浙江富信银行股份有限公司</t>
  </si>
  <si>
    <t>登记注册类型</t>
  </si>
  <si>
    <t>有限公司</t>
  </si>
  <si>
    <t>110000016641205</t>
  </si>
  <si>
    <t>生产经营地</t>
  </si>
  <si>
    <t>浙江省温州市瓯海区茶山街道温商梦工厂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</si>
  <si>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</si>
  <si>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</si>
  <si>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</si>
  <si>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</si>
  <si>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</si>
  <si>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</si>
  <si>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</si>
  <si>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</si>
  <si>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</si>
  <si>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</si>
  <si>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</si>
  <si>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五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</si>
  <si>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</si>
  <si>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</si>
  <si>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</si>
  <si>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</si>
  <si>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</si>
  <si>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</si>
  <si>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</si>
  <si>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</si>
  <si>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</si>
  <si>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</si>
  <si>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</si>
  <si>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</si>
  <si>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</si>
  <si>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</si>
  <si>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</si>
  <si>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</si>
  <si>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</si>
  <si>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</si>
  <si>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</si>
  <si>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</si>
  <si>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</si>
  <si>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</si>
  <si>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</si>
  <si>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</si>
  <si>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</si>
  <si>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浙江云翼制造有限公司第四期五险一金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</si>
  <si>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</si>
  <si>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</si>
  <si>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</si>
  <si>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</si>
  <si>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</si>
  <si>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</si>
  <si>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</si>
  <si>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</si>
  <si>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</si>
  <si>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</si>
  <si>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</si>
  <si>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</si>
  <si>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</si>
  <si>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</si>
  <si>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</si>
  <si>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</si>
  <si>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</si>
  <si>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</si>
  <si>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</si>
  <si>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</si>
  <si>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</si>
  <si>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行政总监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</si>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</sst>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</numFmts>
  <fonts count="36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28" borderId="1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16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19" borderId="15" applyNumberFormat="0" applyAlignment="0" applyProtection="0">
      <alignment vertical="center"/>
    </xf>
    <xf numFmtId="0" fontId="35" fillId="19" borderId="19" applyNumberFormat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7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6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80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9" fontId="6" fillId="0" borderId="2" xfId="0" applyNumberFormat="1" applyFont="1" applyFill="1" applyBorder="1" applyAlignment="1" applyProtection="1">
      <alignment horizontal="right"/>
    </xf>
    <xf numFmtId="0" fontId="6" fillId="0" borderId="2" xfId="0" applyFont="1" applyBorder="1"/>
    <xf numFmtId="0" fontId="11" fillId="0" borderId="0" xfId="0" applyFont="1"/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0" fillId="0" borderId="0" xfId="0" applyFont="1" applyFill="1"/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7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6" fillId="0" borderId="0" xfId="0" applyFont="1" applyFill="1" applyAlignment="1">
      <alignment horizontal="left" wrapText="1"/>
    </xf>
    <xf numFmtId="0" fontId="0" fillId="4" borderId="0" xfId="0" applyFont="1" applyFill="1" applyAlignment="1">
      <alignment horizontal="center"/>
    </xf>
    <xf numFmtId="0" fontId="10" fillId="0" borderId="2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175" zoomScaleNormal="175" workbookViewId="0">
      <selection activeCell="D14" sqref="D14"/>
    </sheetView>
  </sheetViews>
  <sheetFormatPr defaultColWidth="14.5" defaultRowHeight="21" customHeight="1" outlineLevelCol="5"/>
  <cols>
    <col min="1" max="1" width="9.61666666666667" style="80" customWidth="1"/>
    <col min="2" max="2" width="17.3416666666667" style="80" customWidth="1"/>
    <col min="3" max="4" width="21.45" style="80" customWidth="1"/>
    <col min="5" max="5" width="18.7166666666667" style="80" customWidth="1"/>
    <col min="6" max="16384" width="14.5" style="80"/>
  </cols>
  <sheetData>
    <row r="1" ht="13.5" spans="1:5">
      <c r="A1" s="81" t="s">
        <v>0</v>
      </c>
      <c r="B1" s="82"/>
      <c r="C1" s="82"/>
      <c r="D1" s="82"/>
      <c r="E1" s="82"/>
    </row>
    <row r="2" ht="13.5" spans="1:5">
      <c r="A2" s="83"/>
      <c r="B2" s="84"/>
      <c r="C2" s="84"/>
      <c r="D2" s="84"/>
      <c r="E2" s="84"/>
    </row>
    <row r="3" ht="13.5" spans="1:5">
      <c r="A3" s="85" t="s">
        <v>1</v>
      </c>
      <c r="B3" s="85" t="s">
        <v>2</v>
      </c>
      <c r="C3" s="85" t="s">
        <v>3</v>
      </c>
      <c r="D3" s="85" t="s">
        <v>4</v>
      </c>
      <c r="E3" s="86" t="s">
        <v>5</v>
      </c>
    </row>
    <row r="4" ht="13.5" spans="1:5">
      <c r="A4" s="87"/>
      <c r="B4" s="87"/>
      <c r="C4" s="87"/>
      <c r="D4" s="87"/>
      <c r="E4" s="88"/>
    </row>
    <row r="5" customHeight="1" spans="1:5">
      <c r="A5" s="89">
        <v>1</v>
      </c>
      <c r="B5" s="90">
        <v>0</v>
      </c>
      <c r="C5" s="90">
        <v>0</v>
      </c>
      <c r="D5" s="90">
        <v>741645</v>
      </c>
      <c r="E5" s="90">
        <f>B5+C5+D5</f>
        <v>741645</v>
      </c>
    </row>
    <row r="6" customHeight="1" spans="1:5">
      <c r="A6" s="89">
        <v>2</v>
      </c>
      <c r="B6" s="90">
        <v>0</v>
      </c>
      <c r="C6" s="90">
        <v>1795225</v>
      </c>
      <c r="D6" s="90">
        <v>626915</v>
      </c>
      <c r="E6" s="90">
        <f>B6+C6+D6</f>
        <v>2422140</v>
      </c>
    </row>
    <row r="7" customHeight="1" spans="1:6">
      <c r="A7" s="89">
        <v>3</v>
      </c>
      <c r="B7" s="90">
        <v>0</v>
      </c>
      <c r="C7" s="90">
        <v>0</v>
      </c>
      <c r="D7" s="90">
        <v>634260</v>
      </c>
      <c r="E7" s="90">
        <f>B7+C7+D7</f>
        <v>634260</v>
      </c>
      <c r="F7" s="80" t="s">
        <v>6</v>
      </c>
    </row>
    <row r="8" customHeight="1" spans="1:5">
      <c r="A8" s="89">
        <v>4</v>
      </c>
      <c r="B8" s="90">
        <v>0</v>
      </c>
      <c r="C8" s="90">
        <v>0</v>
      </c>
      <c r="D8" s="90">
        <v>634260</v>
      </c>
      <c r="E8" s="90">
        <f>B8+C8+D8</f>
        <v>634260</v>
      </c>
    </row>
    <row r="9" customHeight="1" spans="1:5">
      <c r="A9" s="89">
        <v>5</v>
      </c>
      <c r="B9" s="90">
        <v>4057558.22</v>
      </c>
      <c r="C9" s="90">
        <v>0</v>
      </c>
      <c r="D9" s="90">
        <v>634260</v>
      </c>
      <c r="E9" s="90">
        <f>B9+C9+D9</f>
        <v>4691818.22</v>
      </c>
    </row>
    <row r="10" customHeight="1" spans="1:5">
      <c r="A10" s="89" t="s">
        <v>5</v>
      </c>
      <c r="B10" s="91">
        <f>B5+B6+B7+B8+B9</f>
        <v>4057558.22</v>
      </c>
      <c r="C10" s="91">
        <f>C5+C6+C7+C8+C9</f>
        <v>1795225</v>
      </c>
      <c r="D10" s="91">
        <f>D5+D6+D7+D8+D9</f>
        <v>3271340</v>
      </c>
      <c r="E10" s="91">
        <f>E5+E6+E7+E8+E9</f>
        <v>9124123.22</v>
      </c>
    </row>
    <row r="11" ht="44" customHeight="1" spans="1:5">
      <c r="A11" s="92" t="s">
        <v>7</v>
      </c>
      <c r="B11" s="92"/>
      <c r="C11" s="92"/>
      <c r="D11" s="92"/>
      <c r="E11" s="92"/>
    </row>
    <row r="12" customHeight="1" spans="1:5">
      <c r="A12" s="80" t="s">
        <v>5</v>
      </c>
      <c r="B12" s="93">
        <v>634260</v>
      </c>
      <c r="C12" s="93"/>
      <c r="D12" s="93"/>
      <c r="E12" s="93"/>
    </row>
  </sheetData>
  <mergeCells count="8">
    <mergeCell ref="A11:E11"/>
    <mergeCell ref="B12:E12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4" sqref="C4:D4"/>
    </sheetView>
  </sheetViews>
  <sheetFormatPr defaultColWidth="8.89166666666667" defaultRowHeight="13.5" outlineLevelCol="4"/>
  <cols>
    <col min="1" max="1" width="15" customWidth="1"/>
    <col min="2" max="2" width="32.3083333333333" customWidth="1"/>
    <col min="3" max="3" width="16.775" customWidth="1"/>
    <col min="4" max="4" width="13.6666666666667" customWidth="1"/>
    <col min="5" max="5" width="14.775" customWidth="1"/>
  </cols>
  <sheetData>
    <row r="1" ht="27" customHeight="1" spans="1:5">
      <c r="A1" s="56" t="s">
        <v>8</v>
      </c>
      <c r="B1" s="56"/>
      <c r="C1" s="56"/>
      <c r="D1" s="56"/>
      <c r="E1" s="56"/>
    </row>
    <row r="2" ht="23" customHeight="1" spans="1:5">
      <c r="A2" s="57" t="s">
        <v>9</v>
      </c>
      <c r="B2" s="57"/>
      <c r="C2" s="57"/>
      <c r="D2" s="57"/>
      <c r="E2" s="57"/>
    </row>
    <row r="3" ht="32" customHeight="1" spans="1:5">
      <c r="A3" s="58" t="s">
        <v>10</v>
      </c>
      <c r="B3" s="58"/>
      <c r="C3" s="58"/>
      <c r="D3" s="58"/>
      <c r="E3" s="58"/>
    </row>
    <row r="4" ht="28.5" spans="1:5">
      <c r="A4" s="59" t="s">
        <v>11</v>
      </c>
      <c r="B4" s="59"/>
      <c r="C4" s="60" t="s">
        <v>12</v>
      </c>
      <c r="D4" s="60"/>
      <c r="E4" s="59" t="s">
        <v>13</v>
      </c>
    </row>
    <row r="5" ht="19" customHeight="1" spans="1:5">
      <c r="A5" s="51" t="s">
        <v>14</v>
      </c>
      <c r="B5" s="51" t="s">
        <v>15</v>
      </c>
      <c r="C5" s="51" t="s">
        <v>16</v>
      </c>
      <c r="D5" s="61" t="s">
        <v>17</v>
      </c>
      <c r="E5" s="61"/>
    </row>
    <row r="6" ht="19" customHeight="1" spans="1:5">
      <c r="A6" s="51" t="s">
        <v>18</v>
      </c>
      <c r="B6" s="51" t="s">
        <v>19</v>
      </c>
      <c r="C6" s="51" t="s">
        <v>20</v>
      </c>
      <c r="D6" s="61" t="s">
        <v>21</v>
      </c>
      <c r="E6" s="61"/>
    </row>
    <row r="7" ht="19" customHeight="1" spans="1:5">
      <c r="A7" s="51" t="s">
        <v>22</v>
      </c>
      <c r="B7" s="50" t="s">
        <v>23</v>
      </c>
      <c r="C7" s="51" t="s">
        <v>24</v>
      </c>
      <c r="D7" s="62" t="s">
        <v>25</v>
      </c>
      <c r="E7" s="63"/>
    </row>
    <row r="8" ht="19" customHeight="1" spans="1:5">
      <c r="A8" s="51"/>
      <c r="B8" s="94" t="s">
        <v>26</v>
      </c>
      <c r="C8" s="51" t="s">
        <v>27</v>
      </c>
      <c r="D8" s="62" t="s">
        <v>28</v>
      </c>
      <c r="E8" s="63"/>
    </row>
    <row r="9" ht="14.25" spans="1:5">
      <c r="A9" s="64" t="s">
        <v>29</v>
      </c>
      <c r="B9" s="65"/>
      <c r="C9" s="66" t="s">
        <v>30</v>
      </c>
      <c r="D9" s="66" t="s">
        <v>31</v>
      </c>
      <c r="E9" s="66" t="s">
        <v>32</v>
      </c>
    </row>
    <row r="10" ht="19" customHeight="1" spans="1:5">
      <c r="A10" s="67" t="s">
        <v>33</v>
      </c>
      <c r="B10" s="68"/>
      <c r="C10" s="69">
        <v>1</v>
      </c>
      <c r="D10" s="69">
        <v>17960000</v>
      </c>
      <c r="E10" s="69">
        <v>57968965.52</v>
      </c>
    </row>
    <row r="11" ht="19" customHeight="1" spans="1:5">
      <c r="A11" s="70" t="s">
        <v>34</v>
      </c>
      <c r="B11" s="71"/>
      <c r="C11" s="72">
        <v>2</v>
      </c>
      <c r="D11" s="73">
        <v>12473048.28</v>
      </c>
      <c r="E11" s="73">
        <v>12473048.28</v>
      </c>
    </row>
    <row r="12" ht="19" customHeight="1" spans="1:5">
      <c r="A12" s="74" t="s">
        <v>35</v>
      </c>
      <c r="B12" s="75"/>
      <c r="C12" s="76">
        <v>3</v>
      </c>
      <c r="D12" s="77">
        <v>4270403.51</v>
      </c>
      <c r="E12" s="77">
        <v>4270403.51</v>
      </c>
    </row>
    <row r="13" ht="19" customHeight="1" spans="1:5">
      <c r="A13" s="74" t="s">
        <v>36</v>
      </c>
      <c r="B13" s="75"/>
      <c r="C13" s="76">
        <v>4</v>
      </c>
      <c r="D13" s="77">
        <v>4145086.78</v>
      </c>
      <c r="E13" s="77">
        <v>4145086.78</v>
      </c>
    </row>
    <row r="14" ht="19" customHeight="1" spans="1:5">
      <c r="A14" s="78" t="s">
        <v>37</v>
      </c>
      <c r="B14" s="79"/>
      <c r="C14" s="76">
        <v>5</v>
      </c>
      <c r="D14" s="77">
        <v>4057558.22</v>
      </c>
      <c r="E14" s="77">
        <v>4057558.22</v>
      </c>
    </row>
    <row r="15" ht="19" customHeight="1" spans="1:5">
      <c r="A15" s="78" t="s">
        <v>38</v>
      </c>
      <c r="B15" s="79"/>
      <c r="C15" s="76">
        <v>6</v>
      </c>
      <c r="D15" s="76">
        <v>0</v>
      </c>
      <c r="E15" s="76">
        <v>0</v>
      </c>
    </row>
    <row r="16" ht="20.25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zoomScale="130" zoomScaleNormal="130" workbookViewId="0">
      <selection activeCell="A3" sqref="A3:D3"/>
    </sheetView>
  </sheetViews>
  <sheetFormatPr defaultColWidth="8.89166666666667" defaultRowHeight="13.5" outlineLevelCol="5"/>
  <cols>
    <col min="1" max="1" width="7.34166666666667" customWidth="1"/>
    <col min="2" max="2" width="33.1083333333333" customWidth="1"/>
    <col min="3" max="3" width="13.75" customWidth="1"/>
    <col min="4" max="4" width="9" customWidth="1"/>
    <col min="5" max="5" width="59.4416666666667" customWidth="1"/>
  </cols>
  <sheetData>
    <row r="1" ht="14.25" spans="1:4">
      <c r="A1" s="37" t="s">
        <v>39</v>
      </c>
      <c r="B1" s="37"/>
      <c r="C1" s="37"/>
      <c r="D1" s="37"/>
    </row>
    <row r="2" ht="20.25" spans="1:4">
      <c r="A2" s="38"/>
      <c r="B2" s="38"/>
      <c r="C2" s="38"/>
      <c r="D2" s="38"/>
    </row>
    <row r="3" ht="18.75" spans="1:5">
      <c r="A3" s="39" t="s">
        <v>40</v>
      </c>
      <c r="B3" s="39"/>
      <c r="C3" s="39"/>
      <c r="D3" s="39"/>
      <c r="E3" s="40"/>
    </row>
    <row r="4" ht="20.25" spans="1:6">
      <c r="A4" s="41" t="s">
        <v>41</v>
      </c>
      <c r="B4" s="42" t="s">
        <v>42</v>
      </c>
      <c r="C4" s="42" t="s">
        <v>43</v>
      </c>
      <c r="D4" s="42" t="s">
        <v>44</v>
      </c>
      <c r="E4" s="43" t="s">
        <v>45</v>
      </c>
      <c r="F4" s="44"/>
    </row>
    <row r="5" ht="20.25" spans="1:6">
      <c r="A5" s="45">
        <v>1</v>
      </c>
      <c r="B5" s="46" t="s">
        <v>46</v>
      </c>
      <c r="C5" s="47">
        <v>-453600</v>
      </c>
      <c r="D5" s="47"/>
      <c r="E5" s="48" t="s">
        <v>47</v>
      </c>
      <c r="F5" s="44"/>
    </row>
    <row r="6" ht="20.25" spans="1:6">
      <c r="A6" s="45">
        <v>2</v>
      </c>
      <c r="B6" s="46" t="s">
        <v>48</v>
      </c>
      <c r="C6" s="47">
        <v>0</v>
      </c>
      <c r="D6" s="47"/>
      <c r="E6" s="48" t="s">
        <v>49</v>
      </c>
      <c r="F6" s="44"/>
    </row>
    <row r="7" ht="20.25" spans="1:6">
      <c r="A7" s="45">
        <v>3</v>
      </c>
      <c r="B7" s="49" t="s">
        <v>50</v>
      </c>
      <c r="C7" s="47">
        <v>0</v>
      </c>
      <c r="D7" s="47"/>
      <c r="E7" s="48"/>
      <c r="F7" s="44"/>
    </row>
    <row r="8" ht="20.25" spans="1:6">
      <c r="A8" s="45">
        <v>4</v>
      </c>
      <c r="B8" s="49" t="s">
        <v>51</v>
      </c>
      <c r="C8" s="47">
        <v>0</v>
      </c>
      <c r="D8" s="47"/>
      <c r="E8" s="48" t="s">
        <v>52</v>
      </c>
      <c r="F8" s="44"/>
    </row>
    <row r="9" ht="20.25" spans="1:6">
      <c r="A9" s="45">
        <v>5</v>
      </c>
      <c r="B9" s="50" t="s">
        <v>53</v>
      </c>
      <c r="C9" s="47">
        <v>1123600</v>
      </c>
      <c r="D9" s="47"/>
      <c r="E9" s="48" t="s">
        <v>54</v>
      </c>
      <c r="F9" s="44"/>
    </row>
    <row r="10" ht="20.25" spans="1:6">
      <c r="A10" s="45">
        <v>6</v>
      </c>
      <c r="B10" s="51" t="s">
        <v>55</v>
      </c>
      <c r="C10" s="48">
        <v>-1577200</v>
      </c>
      <c r="D10" s="47"/>
      <c r="E10" s="48" t="s">
        <v>56</v>
      </c>
      <c r="F10" s="44"/>
    </row>
    <row r="11" ht="20.25" spans="1:6">
      <c r="A11" s="45">
        <v>7</v>
      </c>
      <c r="B11" s="52" t="s">
        <v>57</v>
      </c>
      <c r="C11" s="53">
        <v>0.25</v>
      </c>
      <c r="D11" s="47"/>
      <c r="E11" s="48" t="s">
        <v>58</v>
      </c>
      <c r="F11" s="44"/>
    </row>
    <row r="12" ht="20.25" spans="1:6">
      <c r="A12" s="45">
        <v>8</v>
      </c>
      <c r="B12" s="52" t="s">
        <v>59</v>
      </c>
      <c r="C12" s="47">
        <v>-394300</v>
      </c>
      <c r="D12" s="47"/>
      <c r="E12" s="48" t="s">
        <v>60</v>
      </c>
      <c r="F12" s="44"/>
    </row>
    <row r="13" ht="20.25" spans="1:6">
      <c r="A13" s="45">
        <v>9</v>
      </c>
      <c r="B13" s="50" t="s">
        <v>61</v>
      </c>
      <c r="C13" s="47">
        <v>0</v>
      </c>
      <c r="D13" s="47"/>
      <c r="E13" s="48" t="s">
        <v>62</v>
      </c>
      <c r="F13" s="44"/>
    </row>
    <row r="14" ht="20.25" spans="1:6">
      <c r="A14" s="45">
        <v>10</v>
      </c>
      <c r="B14" s="54" t="s">
        <v>63</v>
      </c>
      <c r="C14" s="47">
        <v>-394300</v>
      </c>
      <c r="D14" s="47"/>
      <c r="E14" s="48" t="s">
        <v>64</v>
      </c>
      <c r="F14" s="44"/>
    </row>
    <row r="15" ht="14.25" spans="1:5">
      <c r="A15" s="55" t="s">
        <v>65</v>
      </c>
      <c r="B15" s="48"/>
      <c r="C15" s="48"/>
      <c r="D15" s="48"/>
      <c r="E15" s="48"/>
    </row>
    <row r="16" ht="18.75" spans="1:5">
      <c r="A16" s="40"/>
      <c r="B16" s="40"/>
      <c r="C16" s="40"/>
      <c r="D16" s="40"/>
      <c r="E16" s="40"/>
    </row>
    <row r="17" ht="18.75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zoomScale="130" zoomScaleNormal="130" workbookViewId="0">
      <selection activeCell="A1" sqref="A1:N1"/>
    </sheetView>
  </sheetViews>
  <sheetFormatPr defaultColWidth="9" defaultRowHeight="15.75" customHeight="1"/>
  <cols>
    <col min="1" max="1" width="5.5" style="1" customWidth="1"/>
    <col min="2" max="2" width="13.375" style="1" customWidth="1"/>
    <col min="3" max="3" width="14.125" style="1" customWidth="1"/>
    <col min="4" max="4" width="10" style="1" customWidth="1"/>
    <col min="5" max="5" width="9" style="1"/>
    <col min="6" max="6" width="11.625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5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67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74</v>
      </c>
      <c r="I2" s="3" t="s">
        <v>75</v>
      </c>
      <c r="J2" s="3" t="s">
        <v>76</v>
      </c>
      <c r="K2" s="3" t="s">
        <v>77</v>
      </c>
      <c r="L2" s="3" t="s">
        <v>78</v>
      </c>
      <c r="M2" s="3" t="s">
        <v>5</v>
      </c>
      <c r="N2" s="27" t="s">
        <v>79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80</v>
      </c>
      <c r="C4" s="3" t="s">
        <v>81</v>
      </c>
      <c r="D4" s="6">
        <v>40000</v>
      </c>
      <c r="E4" s="7"/>
      <c r="F4" s="8">
        <f t="shared" ref="F4:F21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82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83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84</v>
      </c>
      <c r="C7" s="3" t="s">
        <v>81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82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83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85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86</v>
      </c>
      <c r="C11" s="3" t="s">
        <v>81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82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83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85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87</v>
      </c>
      <c r="C15" s="3" t="s">
        <v>81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M16+M15+M18+M19+M20+M21+M22</f>
        <v>304700</v>
      </c>
    </row>
    <row r="16" s="1" customFormat="1" customHeight="1" spans="1:14">
      <c r="A16" s="11"/>
      <c r="B16" s="11"/>
      <c r="C16" s="3" t="s">
        <v>83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3" t="s">
        <v>88</v>
      </c>
      <c r="D17" s="6">
        <v>30000</v>
      </c>
      <c r="E17" s="7">
        <v>1</v>
      </c>
      <c r="F17" s="8">
        <v>30000</v>
      </c>
      <c r="G17" s="8">
        <v>4200</v>
      </c>
      <c r="H17" s="8">
        <v>2850</v>
      </c>
      <c r="I17" s="8">
        <v>600</v>
      </c>
      <c r="J17" s="8">
        <v>120</v>
      </c>
      <c r="K17" s="8">
        <v>180</v>
      </c>
      <c r="L17" s="8">
        <v>3600</v>
      </c>
      <c r="M17" s="30">
        <v>41550</v>
      </c>
      <c r="N17" s="32"/>
    </row>
    <row r="18" s="1" customFormat="1" customHeight="1" spans="1:14">
      <c r="A18" s="11"/>
      <c r="B18" s="11"/>
      <c r="C18" s="12" t="s">
        <v>89</v>
      </c>
      <c r="D18" s="6">
        <v>30000</v>
      </c>
      <c r="E18" s="7">
        <v>1</v>
      </c>
      <c r="F18" s="8">
        <f>D18*E18</f>
        <v>30000</v>
      </c>
      <c r="G18" s="8">
        <f>F18*G3</f>
        <v>4200</v>
      </c>
      <c r="H18" s="8">
        <f>F18*H3</f>
        <v>2850</v>
      </c>
      <c r="I18" s="8">
        <f>F18*2%</f>
        <v>600</v>
      </c>
      <c r="J18" s="8">
        <f>F18*0.4%</f>
        <v>120</v>
      </c>
      <c r="K18" s="8">
        <f>F18*0.6%</f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85</v>
      </c>
      <c r="D19" s="6">
        <v>30000</v>
      </c>
      <c r="E19" s="7">
        <v>1</v>
      </c>
      <c r="F19" s="8">
        <f>D19*E19</f>
        <v>30000</v>
      </c>
      <c r="G19" s="8">
        <f>F19*G3</f>
        <v>4200</v>
      </c>
      <c r="H19" s="8">
        <f>F19*H3</f>
        <v>2850</v>
      </c>
      <c r="I19" s="8">
        <f>F19*2%</f>
        <v>600</v>
      </c>
      <c r="J19" s="8">
        <f>F19*0.4%</f>
        <v>120</v>
      </c>
      <c r="K19" s="8">
        <f>F19*0.6%</f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90</v>
      </c>
      <c r="D20" s="6">
        <v>30000</v>
      </c>
      <c r="E20" s="7">
        <v>1</v>
      </c>
      <c r="F20" s="8">
        <f>D20*E20</f>
        <v>30000</v>
      </c>
      <c r="G20" s="8">
        <f>F20*G3</f>
        <v>4200</v>
      </c>
      <c r="H20" s="8">
        <f>F20*H3</f>
        <v>2850</v>
      </c>
      <c r="I20" s="8">
        <f>F20*2%</f>
        <v>600</v>
      </c>
      <c r="J20" s="8">
        <f>F20*0.4%</f>
        <v>120</v>
      </c>
      <c r="K20" s="8">
        <f>F20*0.6%</f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91</v>
      </c>
      <c r="D21" s="6">
        <v>30000</v>
      </c>
      <c r="E21" s="7">
        <v>1</v>
      </c>
      <c r="F21" s="8">
        <f>D21*E21</f>
        <v>30000</v>
      </c>
      <c r="G21" s="8">
        <f>F21*G3</f>
        <v>4200</v>
      </c>
      <c r="H21" s="8">
        <f>F21*H3</f>
        <v>2850</v>
      </c>
      <c r="I21" s="8">
        <f>F21*2%</f>
        <v>600</v>
      </c>
      <c r="J21" s="8">
        <f>F21*0.4%</f>
        <v>120</v>
      </c>
      <c r="K21" s="8">
        <f>F21*0.6%</f>
        <v>180</v>
      </c>
      <c r="L21" s="8">
        <f>F21*L3</f>
        <v>3600</v>
      </c>
      <c r="M21" s="30">
        <f>F21*M3</f>
        <v>41550</v>
      </c>
      <c r="N21" s="32"/>
    </row>
    <row r="22" s="1" customFormat="1" customHeight="1" spans="1:14">
      <c r="A22" s="11"/>
      <c r="B22" s="11"/>
      <c r="C22" s="3" t="s">
        <v>92</v>
      </c>
      <c r="D22" s="6">
        <v>30000</v>
      </c>
      <c r="E22" s="7">
        <v>1</v>
      </c>
      <c r="F22" s="8">
        <f>D22*E22</f>
        <v>30000</v>
      </c>
      <c r="G22" s="8">
        <f>F22*G3</f>
        <v>4200</v>
      </c>
      <c r="H22" s="8">
        <f>F22*H3</f>
        <v>2850</v>
      </c>
      <c r="I22" s="8">
        <f>F22*2%</f>
        <v>600</v>
      </c>
      <c r="J22" s="8">
        <f>F22*0.4%</f>
        <v>120</v>
      </c>
      <c r="K22" s="8">
        <f>F22*0.6%</f>
        <v>180</v>
      </c>
      <c r="L22" s="8">
        <f>F22*L3</f>
        <v>3600</v>
      </c>
      <c r="M22" s="30">
        <f>F22*M3</f>
        <v>41550</v>
      </c>
      <c r="N22" s="33"/>
    </row>
    <row r="23" s="1" customFormat="1" ht="13.5" spans="1:14">
      <c r="A23" s="11"/>
      <c r="B23" s="3" t="s">
        <v>68</v>
      </c>
      <c r="C23" s="3" t="s">
        <v>69</v>
      </c>
      <c r="D23" s="3" t="s">
        <v>70</v>
      </c>
      <c r="E23" s="3" t="s">
        <v>71</v>
      </c>
      <c r="F23" s="3" t="s">
        <v>72</v>
      </c>
      <c r="G23" s="3" t="s">
        <v>73</v>
      </c>
      <c r="H23" s="3" t="s">
        <v>74</v>
      </c>
      <c r="I23" s="3" t="s">
        <v>75</v>
      </c>
      <c r="J23" s="3" t="s">
        <v>76</v>
      </c>
      <c r="K23" s="3" t="s">
        <v>77</v>
      </c>
      <c r="L23" s="3" t="s">
        <v>78</v>
      </c>
      <c r="M23" s="5" t="s">
        <v>93</v>
      </c>
      <c r="N23" s="32"/>
    </row>
    <row r="24" s="1" customFormat="1" ht="21" customHeight="1" spans="1:14">
      <c r="A24" s="11"/>
      <c r="B24" s="3"/>
      <c r="C24" s="3"/>
      <c r="D24" s="3"/>
      <c r="E24" s="3"/>
      <c r="F24" s="4">
        <v>1</v>
      </c>
      <c r="G24" s="4">
        <v>0.14</v>
      </c>
      <c r="H24" s="4">
        <v>0.095</v>
      </c>
      <c r="I24" s="4">
        <v>0.02</v>
      </c>
      <c r="J24" s="4">
        <v>0.004</v>
      </c>
      <c r="K24" s="4">
        <v>0.006</v>
      </c>
      <c r="L24" s="4">
        <v>0.12</v>
      </c>
      <c r="M24" s="28">
        <v>0.385</v>
      </c>
      <c r="N24" s="35"/>
    </row>
    <row r="25" s="1" customFormat="1" customHeight="1" spans="1:14">
      <c r="A25" s="11"/>
      <c r="B25" s="10" t="s">
        <v>94</v>
      </c>
      <c r="C25" s="13" t="s">
        <v>95</v>
      </c>
      <c r="D25" s="14">
        <v>30000</v>
      </c>
      <c r="E25" s="7"/>
      <c r="F25" s="15">
        <f t="shared" ref="F25:F33" si="4">D25*E25</f>
        <v>0</v>
      </c>
      <c r="G25" s="15">
        <f t="shared" ref="G25:G33" si="5">F25*14%</f>
        <v>0</v>
      </c>
      <c r="H25" s="15">
        <f t="shared" ref="H25:H33" si="6">F25*9.5%</f>
        <v>0</v>
      </c>
      <c r="I25" s="15">
        <f t="shared" ref="I25:I33" si="7">F25*2%</f>
        <v>0</v>
      </c>
      <c r="J25" s="15">
        <f t="shared" ref="J25:J33" si="8">F25*0.4%</f>
        <v>0</v>
      </c>
      <c r="K25" s="15">
        <f t="shared" ref="K25:K33" si="9">F25*0.6%</f>
        <v>0</v>
      </c>
      <c r="L25" s="15">
        <f t="shared" ref="L25:L33" si="10">F25*12%</f>
        <v>0</v>
      </c>
      <c r="M25" s="30">
        <f t="shared" ref="M25:M33" si="11">G25+H25+I25+J25+K25+L25</f>
        <v>0</v>
      </c>
      <c r="N25" s="31">
        <f>M25+M26+M27+M28+M29+M30+M31+M32+M33</f>
        <v>329560</v>
      </c>
    </row>
    <row r="26" s="1" customFormat="1" customHeight="1" spans="1:14">
      <c r="A26" s="11"/>
      <c r="B26" s="16"/>
      <c r="C26" s="13" t="s">
        <v>96</v>
      </c>
      <c r="D26" s="14">
        <v>10000</v>
      </c>
      <c r="E26" s="7"/>
      <c r="F26" s="15">
        <f t="shared" si="4"/>
        <v>0</v>
      </c>
      <c r="G26" s="15">
        <f t="shared" si="5"/>
        <v>0</v>
      </c>
      <c r="H26" s="15">
        <f t="shared" si="6"/>
        <v>0</v>
      </c>
      <c r="I26" s="15">
        <f t="shared" si="7"/>
        <v>0</v>
      </c>
      <c r="J26" s="15">
        <f t="shared" si="8"/>
        <v>0</v>
      </c>
      <c r="K26" s="15">
        <f t="shared" si="9"/>
        <v>0</v>
      </c>
      <c r="L26" s="15">
        <f t="shared" si="10"/>
        <v>0</v>
      </c>
      <c r="M26" s="30">
        <f t="shared" si="11"/>
        <v>0</v>
      </c>
      <c r="N26" s="32"/>
    </row>
    <row r="27" s="1" customFormat="1" customHeight="1" spans="1:14">
      <c r="A27" s="11"/>
      <c r="B27" s="16"/>
      <c r="C27" s="13" t="s">
        <v>97</v>
      </c>
      <c r="D27" s="14">
        <v>15000</v>
      </c>
      <c r="E27" s="7">
        <v>7</v>
      </c>
      <c r="F27" s="15">
        <f t="shared" si="4"/>
        <v>105000</v>
      </c>
      <c r="G27" s="15">
        <f t="shared" si="5"/>
        <v>14700</v>
      </c>
      <c r="H27" s="15">
        <f t="shared" si="6"/>
        <v>9975</v>
      </c>
      <c r="I27" s="15">
        <f t="shared" si="7"/>
        <v>2100</v>
      </c>
      <c r="J27" s="15">
        <f t="shared" si="8"/>
        <v>420</v>
      </c>
      <c r="K27" s="15">
        <f t="shared" si="9"/>
        <v>630</v>
      </c>
      <c r="L27" s="15">
        <f t="shared" si="10"/>
        <v>12600</v>
      </c>
      <c r="M27" s="30">
        <f t="shared" si="11"/>
        <v>40425</v>
      </c>
      <c r="N27" s="32"/>
    </row>
    <row r="28" s="1" customFormat="1" customHeight="1" spans="1:14">
      <c r="A28" s="11"/>
      <c r="B28" s="16"/>
      <c r="C28" s="13" t="s">
        <v>98</v>
      </c>
      <c r="D28" s="14">
        <v>6000</v>
      </c>
      <c r="E28" s="7"/>
      <c r="F28" s="15">
        <f t="shared" si="4"/>
        <v>0</v>
      </c>
      <c r="G28" s="15">
        <f t="shared" si="5"/>
        <v>0</v>
      </c>
      <c r="H28" s="15">
        <f t="shared" si="6"/>
        <v>0</v>
      </c>
      <c r="I28" s="15">
        <f t="shared" si="7"/>
        <v>0</v>
      </c>
      <c r="J28" s="15">
        <f t="shared" si="8"/>
        <v>0</v>
      </c>
      <c r="K28" s="15">
        <f t="shared" si="9"/>
        <v>0</v>
      </c>
      <c r="L28" s="15">
        <f t="shared" si="10"/>
        <v>0</v>
      </c>
      <c r="M28" s="30">
        <f t="shared" si="11"/>
        <v>0</v>
      </c>
      <c r="N28" s="32"/>
    </row>
    <row r="29" s="1" customFormat="1" customHeight="1" spans="1:14">
      <c r="A29" s="11"/>
      <c r="B29" s="16"/>
      <c r="C29" s="13" t="s">
        <v>99</v>
      </c>
      <c r="D29" s="14">
        <v>8000</v>
      </c>
      <c r="E29" s="7">
        <v>92</v>
      </c>
      <c r="F29" s="15">
        <f t="shared" si="4"/>
        <v>736000</v>
      </c>
      <c r="G29" s="15">
        <f t="shared" si="5"/>
        <v>103040</v>
      </c>
      <c r="H29" s="15">
        <f t="shared" si="6"/>
        <v>69920</v>
      </c>
      <c r="I29" s="15">
        <f t="shared" si="7"/>
        <v>14720</v>
      </c>
      <c r="J29" s="15">
        <f t="shared" si="8"/>
        <v>2944</v>
      </c>
      <c r="K29" s="15">
        <f t="shared" si="9"/>
        <v>4416</v>
      </c>
      <c r="L29" s="15">
        <f t="shared" si="10"/>
        <v>88320</v>
      </c>
      <c r="M29" s="30">
        <f t="shared" si="11"/>
        <v>283360</v>
      </c>
      <c r="N29" s="32"/>
    </row>
    <row r="30" s="1" customFormat="1" customHeight="1" spans="1:14">
      <c r="A30" s="11"/>
      <c r="B30" s="16"/>
      <c r="C30" s="13" t="s">
        <v>100</v>
      </c>
      <c r="D30" s="14">
        <v>5000</v>
      </c>
      <c r="E30" s="7">
        <v>3</v>
      </c>
      <c r="F30" s="15">
        <f t="shared" si="4"/>
        <v>15000</v>
      </c>
      <c r="G30" s="15">
        <f t="shared" si="5"/>
        <v>2100</v>
      </c>
      <c r="H30" s="15">
        <f t="shared" si="6"/>
        <v>1425</v>
      </c>
      <c r="I30" s="15">
        <f t="shared" si="7"/>
        <v>300</v>
      </c>
      <c r="J30" s="15">
        <f t="shared" si="8"/>
        <v>60</v>
      </c>
      <c r="K30" s="15">
        <f t="shared" si="9"/>
        <v>90</v>
      </c>
      <c r="L30" s="15">
        <f t="shared" si="10"/>
        <v>1800</v>
      </c>
      <c r="M30" s="30">
        <f t="shared" si="11"/>
        <v>5775</v>
      </c>
      <c r="N30" s="32"/>
    </row>
    <row r="31" s="1" customFormat="1" customHeight="1" spans="1:14">
      <c r="A31" s="11"/>
      <c r="B31" s="16"/>
      <c r="C31" s="13" t="s">
        <v>101</v>
      </c>
      <c r="D31" s="14">
        <v>15000</v>
      </c>
      <c r="E31" s="7"/>
      <c r="F31" s="15">
        <f t="shared" si="4"/>
        <v>0</v>
      </c>
      <c r="G31" s="15">
        <f t="shared" si="5"/>
        <v>0</v>
      </c>
      <c r="H31" s="15">
        <f t="shared" si="6"/>
        <v>0</v>
      </c>
      <c r="I31" s="15">
        <f t="shared" si="7"/>
        <v>0</v>
      </c>
      <c r="J31" s="15">
        <f t="shared" si="8"/>
        <v>0</v>
      </c>
      <c r="K31" s="15">
        <f t="shared" si="9"/>
        <v>0</v>
      </c>
      <c r="L31" s="15">
        <f t="shared" si="10"/>
        <v>0</v>
      </c>
      <c r="M31" s="30">
        <f t="shared" si="11"/>
        <v>0</v>
      </c>
      <c r="N31" s="32"/>
    </row>
    <row r="32" s="1" customFormat="1" customHeight="1" spans="1:14">
      <c r="A32" s="11"/>
      <c r="B32" s="16"/>
      <c r="C32" s="13" t="s">
        <v>102</v>
      </c>
      <c r="D32" s="14">
        <v>10000</v>
      </c>
      <c r="E32" s="7"/>
      <c r="F32" s="15">
        <f t="shared" si="4"/>
        <v>0</v>
      </c>
      <c r="G32" s="15">
        <f t="shared" si="5"/>
        <v>0</v>
      </c>
      <c r="H32" s="15">
        <f t="shared" si="6"/>
        <v>0</v>
      </c>
      <c r="I32" s="15">
        <f t="shared" si="7"/>
        <v>0</v>
      </c>
      <c r="J32" s="15">
        <f t="shared" si="8"/>
        <v>0</v>
      </c>
      <c r="K32" s="15">
        <f t="shared" si="9"/>
        <v>0</v>
      </c>
      <c r="L32" s="15">
        <f t="shared" si="10"/>
        <v>0</v>
      </c>
      <c r="M32" s="30">
        <f t="shared" si="11"/>
        <v>0</v>
      </c>
      <c r="N32" s="32"/>
    </row>
    <row r="33" s="1" customFormat="1" customHeight="1" spans="1:14">
      <c r="A33" s="17"/>
      <c r="B33" s="16"/>
      <c r="C33" s="18" t="s">
        <v>103</v>
      </c>
      <c r="D33" s="19">
        <v>20000</v>
      </c>
      <c r="E33" s="20"/>
      <c r="F33" s="21">
        <f t="shared" si="4"/>
        <v>0</v>
      </c>
      <c r="G33" s="15">
        <f t="shared" si="5"/>
        <v>0</v>
      </c>
      <c r="H33" s="15">
        <f t="shared" si="6"/>
        <v>0</v>
      </c>
      <c r="I33" s="15">
        <f t="shared" si="7"/>
        <v>0</v>
      </c>
      <c r="J33" s="15">
        <f t="shared" si="8"/>
        <v>0</v>
      </c>
      <c r="K33" s="15">
        <f t="shared" si="9"/>
        <v>0</v>
      </c>
      <c r="L33" s="15">
        <f t="shared" si="10"/>
        <v>0</v>
      </c>
      <c r="M33" s="30">
        <f t="shared" si="11"/>
        <v>0</v>
      </c>
      <c r="N33" s="32"/>
    </row>
    <row r="34" s="1" customFormat="1" ht="31.5" customHeight="1" spans="1:14">
      <c r="A34" s="22" t="s">
        <v>104</v>
      </c>
      <c r="B34" s="23">
        <f>N4+N7+N11+N15+N25</f>
        <v>634260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6"/>
    </row>
    <row r="35" s="1" customFormat="1" ht="126" customHeight="1" spans="1:14">
      <c r="A35" s="25" t="s">
        <v>105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="1" customFormat="1" customHeight="1" spans="1:13">
      <c r="A36" s="25"/>
      <c r="B36" s="25"/>
      <c r="C36" s="25"/>
      <c r="D36" s="25"/>
      <c r="E36" s="25"/>
      <c r="F36" s="25"/>
      <c r="G36" s="26"/>
      <c r="H36" s="25"/>
      <c r="I36" s="25"/>
      <c r="J36" s="25"/>
      <c r="K36" s="25"/>
      <c r="L36" s="26"/>
      <c r="M36" s="26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  <row r="44" s="1" customFormat="1" customHeight="1" spans="1:11">
      <c r="A44" s="25"/>
      <c r="B44" s="25"/>
      <c r="C44" s="25"/>
      <c r="D44" s="25"/>
      <c r="E44" s="25"/>
      <c r="F44" s="25"/>
      <c r="H44" s="25"/>
      <c r="I44" s="25"/>
      <c r="J44" s="25"/>
      <c r="K44" s="25"/>
    </row>
  </sheetData>
  <mergeCells count="28"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2"/>
    <mergeCell ref="B23:B24"/>
    <mergeCell ref="B25:B33"/>
    <mergeCell ref="C2:C3"/>
    <mergeCell ref="C23:C24"/>
    <mergeCell ref="D2:D3"/>
    <mergeCell ref="D23:D24"/>
    <mergeCell ref="E2:E3"/>
    <mergeCell ref="E23:E24"/>
    <mergeCell ref="N2:N3"/>
    <mergeCell ref="N4:N6"/>
    <mergeCell ref="N7:N10"/>
    <mergeCell ref="N11:N14"/>
    <mergeCell ref="N15:N22"/>
    <mergeCell ref="N23:N24"/>
    <mergeCell ref="N25:N3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2006-09-22T08:00:00Z</dcterms:created>
  <cp:lastPrinted>2019-11-07T10:44:00Z</cp:lastPrinted>
  <dcterms:modified xsi:type="dcterms:W3CDTF">2022-10-16T07:21:01Z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