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910"/>
  </bookViews>
  <sheets>
    <sheet name="汇总表" sheetId="7" r:id="rId1"/>
    <sheet name="附表1 增值税纳税申报简表" sheetId="8" r:id="rId2"/>
    <sheet name="附表2企业所得税纳税申报简表 " sheetId="9" r:id="rId3"/>
    <sheet name="五险一金申报表" sheetId="10" r:id="rId4"/>
  </sheets>
  <calcPr calcId="144525" concurrentCalc="0"/>
</workbook>
</file>

<file path=xl/sharedStrings.xml><?xml version="1.0" encoding="utf-8"?>
<sst xmlns="http://schemas.openxmlformats.org/spreadsheetml/2006/main" count="129" uniqueCount="105">
  <si>
    <t>xxx公司纳税申报汇总表</t>
  </si>
  <si>
    <t>期数</t>
  </si>
  <si>
    <t>企业增值税</t>
  </si>
  <si>
    <t>企业所得税</t>
  </si>
  <si>
    <t>五险一金</t>
  </si>
  <si>
    <t>合计</t>
  </si>
  <si>
    <t>减去上期多交税款796620</t>
  </si>
  <si>
    <t>备注：缴税在系统的“去税务”，点击“网上缴税”，填写当期缴纳合计数，然后确认缴税提交。该表格中税额表示当期交给税务局的税款，不会是负值，最少是“0”。</t>
  </si>
  <si>
    <t>增 值 税 纳 税 申 报 表</t>
  </si>
  <si>
    <t>（一般纳税人适用）</t>
  </si>
  <si>
    <t>　　　　根据国家税收法律法规及增值税相关规定制定本表。纳税人不论有无销售额，均应按税务机关核定的纳税期限填写本表，并向当地税务机关申报。</t>
  </si>
  <si>
    <t>所属时间:自    2022年  1月  1日至   2022 年  12月 31 日</t>
  </si>
  <si>
    <t>填表日期：   2022 年  2 月  15 日</t>
  </si>
  <si>
    <t>金额单位：元至角分</t>
  </si>
  <si>
    <t>纳税人识别号</t>
  </si>
  <si>
    <t>24436595A70WRNYQ60</t>
  </si>
  <si>
    <t>所属行业</t>
  </si>
  <si>
    <t>制造业</t>
  </si>
  <si>
    <t>纳税人名称</t>
  </si>
  <si>
    <t>李宇诺</t>
  </si>
  <si>
    <t>法定代表人姓名</t>
  </si>
  <si>
    <t>开户银行     及账号</t>
  </si>
  <si>
    <t xml:space="preserve"> 浙江多益银行股份有限公司</t>
  </si>
  <si>
    <t>登记注册类型</t>
  </si>
  <si>
    <t>有限公司</t>
  </si>
  <si>
    <t>110000040056945</t>
  </si>
  <si>
    <t>生产经营地</t>
  </si>
  <si>
    <t>山东济南</t>
  </si>
  <si>
    <t>项　　　 目</t>
  </si>
  <si>
    <t>栏    次</t>
  </si>
  <si>
    <t>本月数</t>
  </si>
  <si>
    <t>本年累计</t>
  </si>
  <si>
    <t>销售额</t>
  </si>
  <si>
    <t>销项税额</t>
  </si>
  <si>
    <t>进项税额</t>
  </si>
  <si>
    <t>上期留抵税额</t>
  </si>
  <si>
    <t>应纳税额（5=2-3-4）</t>
  </si>
  <si>
    <t>本期留底税额</t>
  </si>
  <si>
    <t>企业所得税年度纳税申报表简表</t>
  </si>
  <si>
    <t>税款所属时间：第  期   单位：元</t>
  </si>
  <si>
    <t>行次</t>
  </si>
  <si>
    <t>项目</t>
  </si>
  <si>
    <t>金额</t>
  </si>
  <si>
    <t>备注</t>
  </si>
  <si>
    <t>说明</t>
  </si>
  <si>
    <t>一、利润总额</t>
  </si>
  <si>
    <t>利润表简表</t>
  </si>
  <si>
    <t xml:space="preserve">    加：纳税调整增加额</t>
  </si>
  <si>
    <t>市监局、税务局的罚款</t>
  </si>
  <si>
    <t xml:space="preserve">    减：纳税调整减少额</t>
  </si>
  <si>
    <t xml:space="preserve">    减：加计扣除</t>
  </si>
  <si>
    <t>研发加计扣除，超额生产线加计扣除</t>
  </si>
  <si>
    <t xml:space="preserve">    减：弥补以前年度亏损</t>
  </si>
  <si>
    <t>五期内的未弥补亏损都可以在此扣除</t>
  </si>
  <si>
    <t>二、应纳税所得额(1+2-3-4-5)</t>
  </si>
  <si>
    <t>5=1+2-3-4-5</t>
  </si>
  <si>
    <t xml:space="preserve">    税率（25%）</t>
  </si>
  <si>
    <t>25%不需备注，其他税率需要备注</t>
  </si>
  <si>
    <t>三、应纳所得税额（6*7）</t>
  </si>
  <si>
    <t>高新、超8个市场</t>
  </si>
  <si>
    <t xml:space="preserve">    减：减免所得税额</t>
  </si>
  <si>
    <t>当期应纳税所得额小于300万元的情况，物流公司超单</t>
  </si>
  <si>
    <t>四、应纳所得税额（10=8-9）</t>
  </si>
  <si>
    <t>10=8-9</t>
  </si>
  <si>
    <t>注意：教师奖金拨款属于无息贷款，不影响损益</t>
  </si>
  <si>
    <t>xxxx公司第x期五险一金</t>
  </si>
  <si>
    <t>序号</t>
  </si>
  <si>
    <t>公司</t>
  </si>
  <si>
    <t>岗位</t>
  </si>
  <si>
    <t>最低工资</t>
  </si>
  <si>
    <t>人数</t>
  </si>
  <si>
    <t>工资总额</t>
  </si>
  <si>
    <t>养老保险</t>
  </si>
  <si>
    <t>医疗保险</t>
  </si>
  <si>
    <t>失业保险</t>
  </si>
  <si>
    <t>工伤保险</t>
  </si>
  <si>
    <t>生育保险</t>
  </si>
  <si>
    <t>公积金</t>
  </si>
  <si>
    <t>总计</t>
  </si>
  <si>
    <t>物流公司  （真人）</t>
  </si>
  <si>
    <t>CEO</t>
  </si>
  <si>
    <t>业务经理</t>
  </si>
  <si>
    <t>财务经理</t>
  </si>
  <si>
    <t>供应商     （真人）</t>
  </si>
  <si>
    <t>会计主管</t>
  </si>
  <si>
    <t>贸易公司  （真人）</t>
  </si>
  <si>
    <t>制造业      （真人）</t>
  </si>
  <si>
    <t>出纳</t>
  </si>
  <si>
    <t>前三期未记入行政经理的工资</t>
  </si>
  <si>
    <t>采购经理</t>
  </si>
  <si>
    <t>生产经理</t>
  </si>
  <si>
    <t>销售经理</t>
  </si>
  <si>
    <t>合计（不含基本工资）</t>
  </si>
  <si>
    <t>制造业、物流企业
（虚拟人员）</t>
  </si>
  <si>
    <t>专家顾问</t>
  </si>
  <si>
    <t>中级驾驶员</t>
  </si>
  <si>
    <t>优秀管理人员</t>
  </si>
  <si>
    <t>初级驾驶员</t>
  </si>
  <si>
    <t>熟练生产工人</t>
  </si>
  <si>
    <t>生产工人</t>
  </si>
  <si>
    <t>研发人员</t>
  </si>
  <si>
    <t>管理人员</t>
  </si>
  <si>
    <t>高级驾驶员</t>
  </si>
  <si>
    <t>合计：</t>
  </si>
  <si>
    <t>《全省本月起降低社会保险费率 调整社保缴费基数 》浙江省人力资源和社会保障厅印发
养老保险：单位14%
医疗保险：单位9.5%
失业保险：单位2%
工伤保险：单位0.4%
生育保险：单位0.6%
住房公积金：住房公积金缴存比例仍按各12%执行。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</si>
</sst>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  <numFmt numFmtId="177" formatCode="#,##0.00_);[Red]\(#,##0.00\)"/>
    <numFmt numFmtId="178" formatCode="0.0%"/>
    <numFmt numFmtId="179" formatCode="0.00_ "/>
    <numFmt numFmtId="180" formatCode="0.00_);[Red]\(0.00\)"/>
  </numFmts>
  <fonts count="37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</font>
    <font>
      <b/>
      <sz val="12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rgb="FF000000"/>
      <name val="宋体"/>
      <charset val="134"/>
    </font>
    <font>
      <sz val="12"/>
      <color rgb="FF000000"/>
      <name val="宋体"/>
      <charset val="134"/>
    </font>
    <font>
      <sz val="12"/>
      <color rgb="FFFF0000"/>
      <name val="宋体"/>
      <charset val="134"/>
      <scheme val="minor"/>
    </font>
    <font>
      <b/>
      <sz val="14"/>
      <color rgb="FF000000"/>
      <name val="宋书"/>
      <charset val="134"/>
    </font>
    <font>
      <b/>
      <sz val="12"/>
      <color rgb="FF000000"/>
      <name val="宋书"/>
      <charset val="134"/>
    </font>
    <font>
      <sz val="12"/>
      <color theme="1"/>
      <name val="宋体"/>
      <charset val="134"/>
    </font>
    <font>
      <sz val="12"/>
      <color rgb="FF666666"/>
      <name val="Microsoft YaHei"/>
      <charset val="134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6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3" fillId="27" borderId="19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6" fillId="19" borderId="16" applyNumberFormat="0" applyFont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18" borderId="15" applyNumberFormat="0" applyAlignment="0" applyProtection="0">
      <alignment vertical="center"/>
    </xf>
    <xf numFmtId="0" fontId="34" fillId="18" borderId="19" applyNumberFormat="0" applyAlignment="0" applyProtection="0">
      <alignment vertical="center"/>
    </xf>
    <xf numFmtId="0" fontId="19" fillId="9" borderId="13" applyNumberFormat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3" fillId="0" borderId="0">
      <alignment vertical="center"/>
    </xf>
  </cellStyleXfs>
  <cellXfs count="10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" xfId="49" applyFont="1" applyFill="1" applyBorder="1" applyAlignment="1">
      <alignment horizontal="center" vertical="center"/>
    </xf>
    <xf numFmtId="178" fontId="2" fillId="2" borderId="2" xfId="49" applyNumberFormat="1" applyFont="1" applyFill="1" applyBorder="1" applyAlignment="1">
      <alignment horizontal="center" vertical="center"/>
    </xf>
    <xf numFmtId="0" fontId="2" fillId="2" borderId="2" xfId="49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/>
    </xf>
    <xf numFmtId="0" fontId="3" fillId="2" borderId="2" xfId="49" applyFill="1" applyBorder="1" applyAlignment="1">
      <alignment horizontal="center" vertical="center"/>
    </xf>
    <xf numFmtId="177" fontId="3" fillId="2" borderId="2" xfId="49" applyNumberFormat="1" applyFill="1" applyBorder="1" applyAlignment="1">
      <alignment horizontal="center" vertical="center"/>
    </xf>
    <xf numFmtId="0" fontId="2" fillId="2" borderId="3" xfId="49" applyFont="1" applyFill="1" applyBorder="1" applyAlignment="1">
      <alignment horizontal="center" vertical="center"/>
    </xf>
    <xf numFmtId="0" fontId="2" fillId="2" borderId="3" xfId="49" applyFont="1" applyFill="1" applyBorder="1" applyAlignment="1">
      <alignment horizontal="center" vertical="center" wrapText="1"/>
    </xf>
    <xf numFmtId="0" fontId="2" fillId="2" borderId="4" xfId="49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49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76" fontId="2" fillId="2" borderId="2" xfId="49" applyNumberFormat="1" applyFont="1" applyFill="1" applyBorder="1" applyAlignment="1">
      <alignment horizontal="center" vertical="center"/>
    </xf>
    <xf numFmtId="0" fontId="2" fillId="2" borderId="4" xfId="49" applyFont="1" applyFill="1" applyBorder="1" applyAlignment="1">
      <alignment horizontal="center" vertical="center" wrapText="1"/>
    </xf>
    <xf numFmtId="0" fontId="2" fillId="2" borderId="5" xfId="49" applyFont="1" applyFill="1" applyBorder="1" applyAlignment="1">
      <alignment horizontal="center" vertical="center"/>
    </xf>
    <xf numFmtId="0" fontId="2" fillId="0" borderId="3" xfId="49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2" borderId="3" xfId="49" applyFill="1" applyBorder="1" applyAlignment="1">
      <alignment horizontal="center" vertical="center"/>
    </xf>
    <xf numFmtId="176" fontId="2" fillId="2" borderId="3" xfId="49" applyNumberFormat="1" applyFont="1" applyFill="1" applyBorder="1" applyAlignment="1">
      <alignment horizontal="center" vertical="center"/>
    </xf>
    <xf numFmtId="0" fontId="3" fillId="2" borderId="6" xfId="49" applyFont="1" applyFill="1" applyBorder="1" applyAlignment="1">
      <alignment horizontal="center" vertical="center"/>
    </xf>
    <xf numFmtId="0" fontId="3" fillId="4" borderId="7" xfId="49" applyFont="1" applyFill="1" applyBorder="1" applyAlignment="1">
      <alignment horizontal="center" vertical="center"/>
    </xf>
    <xf numFmtId="0" fontId="3" fillId="4" borderId="8" xfId="49" applyFont="1" applyFill="1" applyBorder="1" applyAlignment="1">
      <alignment horizontal="center" vertical="center"/>
    </xf>
    <xf numFmtId="0" fontId="3" fillId="2" borderId="0" xfId="49" applyFont="1" applyFill="1" applyAlignment="1">
      <alignment horizontal="center" vertical="center" wrapText="1"/>
    </xf>
    <xf numFmtId="0" fontId="3" fillId="0" borderId="0" xfId="49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0" fontId="2" fillId="2" borderId="2" xfId="49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79" fontId="2" fillId="2" borderId="2" xfId="49" applyNumberFormat="1" applyFont="1" applyFill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180" fontId="0" fillId="0" borderId="4" xfId="0" applyNumberFormat="1" applyBorder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  <xf numFmtId="0" fontId="0" fillId="0" borderId="0" xfId="0" applyFill="1" applyAlignment="1">
      <alignment horizontal="center"/>
    </xf>
    <xf numFmtId="180" fontId="0" fillId="0" borderId="4" xfId="0" applyNumberFormat="1" applyBorder="1" applyAlignment="1">
      <alignment vertical="center"/>
    </xf>
    <xf numFmtId="0" fontId="3" fillId="4" borderId="9" xfId="49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/>
    <xf numFmtId="0" fontId="7" fillId="5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/>
    <xf numFmtId="0" fontId="9" fillId="6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4" fontId="6" fillId="0" borderId="2" xfId="0" applyNumberFormat="1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6" fillId="0" borderId="0" xfId="0" applyFont="1"/>
    <xf numFmtId="0" fontId="10" fillId="0" borderId="2" xfId="0" applyFont="1" applyBorder="1" applyAlignment="1">
      <alignment horizontal="left" vertical="center" wrapText="1"/>
    </xf>
    <xf numFmtId="0" fontId="10" fillId="0" borderId="2" xfId="0" applyFont="1" applyFill="1" applyBorder="1" applyAlignment="1">
      <alignment vertical="center" wrapText="1"/>
    </xf>
    <xf numFmtId="0" fontId="6" fillId="0" borderId="2" xfId="0" applyNumberFormat="1" applyFont="1" applyBorder="1" applyAlignment="1">
      <alignment horizontal="right"/>
    </xf>
    <xf numFmtId="0" fontId="10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/>
    <xf numFmtId="9" fontId="6" fillId="0" borderId="2" xfId="0" applyNumberFormat="1" applyFont="1" applyBorder="1" applyAlignment="1">
      <alignment horizontal="right"/>
    </xf>
    <xf numFmtId="0" fontId="6" fillId="0" borderId="2" xfId="0" applyFont="1" applyBorder="1"/>
    <xf numFmtId="0" fontId="11" fillId="0" borderId="0" xfId="0" applyFont="1"/>
    <xf numFmtId="0" fontId="12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left" vertical="center" wrapText="1"/>
    </xf>
    <xf numFmtId="0" fontId="14" fillId="0" borderId="0" xfId="0" applyFont="1" applyFill="1" applyAlignment="1">
      <alignment horizontal="left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49" fontId="15" fillId="0" borderId="0" xfId="0" applyNumberFormat="1" applyFont="1"/>
    <xf numFmtId="0" fontId="10" fillId="5" borderId="7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center" vertical="center" wrapText="1"/>
    </xf>
    <xf numFmtId="4" fontId="10" fillId="0" borderId="5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left" wrapText="1"/>
    </xf>
    <xf numFmtId="0" fontId="14" fillId="6" borderId="11" xfId="0" applyFont="1" applyFill="1" applyBorder="1" applyAlignment="1">
      <alignment horizontal="left" wrapText="1"/>
    </xf>
    <xf numFmtId="0" fontId="14" fillId="0" borderId="5" xfId="0" applyFont="1" applyBorder="1" applyAlignment="1">
      <alignment horizontal="center"/>
    </xf>
    <xf numFmtId="4" fontId="14" fillId="0" borderId="5" xfId="0" applyNumberFormat="1" applyFont="1" applyBorder="1" applyAlignment="1">
      <alignment horizontal="center"/>
    </xf>
    <xf numFmtId="0" fontId="14" fillId="0" borderId="5" xfId="0" applyFont="1" applyBorder="1"/>
    <xf numFmtId="0" fontId="14" fillId="6" borderId="7" xfId="0" applyFont="1" applyFill="1" applyBorder="1" applyAlignment="1">
      <alignment horizontal="left" wrapText="1"/>
    </xf>
    <xf numFmtId="0" fontId="14" fillId="6" borderId="9" xfId="0" applyFont="1" applyFill="1" applyBorder="1" applyAlignment="1">
      <alignment horizontal="left" wrapText="1"/>
    </xf>
    <xf numFmtId="0" fontId="14" fillId="0" borderId="2" xfId="0" applyFont="1" applyBorder="1" applyAlignment="1">
      <alignment horizontal="center"/>
    </xf>
    <xf numFmtId="4" fontId="14" fillId="0" borderId="2" xfId="0" applyNumberFormat="1" applyFont="1" applyBorder="1" applyAlignment="1">
      <alignment horizontal="center"/>
    </xf>
    <xf numFmtId="0" fontId="14" fillId="0" borderId="2" xfId="0" applyFont="1" applyBorder="1"/>
    <xf numFmtId="0" fontId="14" fillId="0" borderId="2" xfId="0" applyNumberFormat="1" applyFont="1" applyBorder="1" applyAlignment="1">
      <alignment horizontal="center"/>
    </xf>
    <xf numFmtId="0" fontId="14" fillId="6" borderId="7" xfId="0" applyFont="1" applyFill="1" applyBorder="1" applyAlignment="1">
      <alignment horizontal="left"/>
    </xf>
    <xf numFmtId="0" fontId="14" fillId="6" borderId="9" xfId="0" applyFont="1" applyFill="1" applyBorder="1" applyAlignment="1">
      <alignment horizontal="left"/>
    </xf>
    <xf numFmtId="0" fontId="0" fillId="0" borderId="0" xfId="0" applyFont="1" applyFill="1"/>
    <xf numFmtId="0" fontId="16" fillId="0" borderId="12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2" fillId="5" borderId="3" xfId="49" applyFont="1" applyFill="1" applyBorder="1" applyAlignment="1">
      <alignment horizontal="center" vertical="center"/>
    </xf>
    <xf numFmtId="0" fontId="2" fillId="5" borderId="3" xfId="49" applyFont="1" applyFill="1" applyBorder="1" applyAlignment="1">
      <alignment horizontal="center" vertical="center" wrapText="1"/>
    </xf>
    <xf numFmtId="0" fontId="2" fillId="5" borderId="5" xfId="49" applyFont="1" applyFill="1" applyBorder="1" applyAlignment="1">
      <alignment horizontal="center" vertical="center"/>
    </xf>
    <xf numFmtId="0" fontId="2" fillId="5" borderId="5" xfId="49" applyFont="1" applyFill="1" applyBorder="1" applyAlignment="1">
      <alignment horizontal="center" vertical="center" wrapText="1"/>
    </xf>
    <xf numFmtId="0" fontId="2" fillId="6" borderId="2" xfId="49" applyFont="1" applyFill="1" applyBorder="1" applyAlignment="1">
      <alignment horizontal="center" vertical="center"/>
    </xf>
    <xf numFmtId="177" fontId="3" fillId="0" borderId="2" xfId="49" applyNumberFormat="1" applyFont="1" applyFill="1" applyBorder="1" applyAlignment="1">
      <alignment horizontal="right" vertical="center"/>
    </xf>
    <xf numFmtId="0" fontId="2" fillId="0" borderId="2" xfId="49" applyFont="1" applyFill="1" applyBorder="1" applyAlignment="1">
      <alignment horizontal="right" vertical="center"/>
    </xf>
    <xf numFmtId="0" fontId="17" fillId="0" borderId="0" xfId="0" applyFont="1" applyFill="1" applyAlignment="1">
      <alignment horizontal="left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colors>
    <mruColors>
      <color rgb="00FFFF00"/>
      <color rgb="00B4DF5A"/>
      <color rgb="00C2D89A"/>
      <color rgb="00EAF3B0"/>
      <color rgb="00F1F4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zoomScale="175" zoomScaleNormal="175" workbookViewId="0">
      <selection activeCell="E13" sqref="E13"/>
    </sheetView>
  </sheetViews>
  <sheetFormatPr defaultColWidth="14.5" defaultRowHeight="21" customHeight="1" outlineLevelCol="5"/>
  <cols>
    <col min="1" max="1" width="9.61666666666667" style="87" customWidth="1"/>
    <col min="2" max="2" width="17.3416666666667" style="87" customWidth="1"/>
    <col min="3" max="4" width="21.45" style="87" customWidth="1"/>
    <col min="5" max="5" width="18.7166666666667" style="87" customWidth="1"/>
    <col min="6" max="16384" width="14.5" style="87"/>
  </cols>
  <sheetData>
    <row r="1" ht="13.5" spans="1:5">
      <c r="A1" s="88" t="s">
        <v>0</v>
      </c>
      <c r="B1" s="89"/>
      <c r="C1" s="89"/>
      <c r="D1" s="89"/>
      <c r="E1" s="89"/>
    </row>
    <row r="2" ht="13.5" spans="1:5">
      <c r="A2" s="90"/>
      <c r="B2" s="91"/>
      <c r="C2" s="91"/>
      <c r="D2" s="91"/>
      <c r="E2" s="91"/>
    </row>
    <row r="3" ht="13.5" spans="1:5">
      <c r="A3" s="92" t="s">
        <v>1</v>
      </c>
      <c r="B3" s="92" t="s">
        <v>2</v>
      </c>
      <c r="C3" s="92" t="s">
        <v>3</v>
      </c>
      <c r="D3" s="92" t="s">
        <v>4</v>
      </c>
      <c r="E3" s="93" t="s">
        <v>5</v>
      </c>
    </row>
    <row r="4" ht="13.5" spans="1:6">
      <c r="A4" s="94"/>
      <c r="B4" s="94"/>
      <c r="C4" s="94"/>
      <c r="D4" s="94"/>
      <c r="E4" s="95"/>
      <c r="F4" s="87" t="s">
        <v>6</v>
      </c>
    </row>
    <row r="5" customHeight="1" spans="1:5">
      <c r="A5" s="96">
        <v>1</v>
      </c>
      <c r="B5" s="97">
        <v>0</v>
      </c>
      <c r="C5" s="97">
        <v>0</v>
      </c>
      <c r="D5" s="97">
        <v>531080</v>
      </c>
      <c r="E5" s="97">
        <f>B5+C5+D5</f>
        <v>531080</v>
      </c>
    </row>
    <row r="6" customHeight="1" spans="1:6">
      <c r="A6" s="96">
        <v>2</v>
      </c>
      <c r="B6" s="97">
        <v>0</v>
      </c>
      <c r="C6" s="97">
        <v>930382.43</v>
      </c>
      <c r="D6" s="97">
        <v>537625</v>
      </c>
      <c r="E6" s="97">
        <f>B6+C6+D6</f>
        <v>1468007.43</v>
      </c>
      <c r="F6" s="87">
        <v>671387.43</v>
      </c>
    </row>
    <row r="7" customHeight="1" spans="1:5">
      <c r="A7" s="96">
        <v>3</v>
      </c>
      <c r="B7" s="97">
        <v>172652.84</v>
      </c>
      <c r="C7" s="97">
        <v>4925578.55</v>
      </c>
      <c r="D7" s="97">
        <v>770550</v>
      </c>
      <c r="E7" s="97">
        <f>B7+C7+D7</f>
        <v>5868781.39</v>
      </c>
    </row>
    <row r="8" customHeight="1" spans="1:5">
      <c r="A8" s="96">
        <v>4</v>
      </c>
      <c r="B8" s="97">
        <v>6212053.56</v>
      </c>
      <c r="C8" s="97">
        <v>9622080.69</v>
      </c>
      <c r="D8" s="97">
        <v>936750</v>
      </c>
      <c r="E8" s="97">
        <f>B8+C8+D8</f>
        <v>16770884.25</v>
      </c>
    </row>
    <row r="9" customHeight="1" spans="1:5">
      <c r="A9" s="96">
        <v>5</v>
      </c>
      <c r="B9" s="97">
        <v>7757307.3</v>
      </c>
      <c r="C9" s="97">
        <v>906898.97</v>
      </c>
      <c r="D9" s="97">
        <v>812100</v>
      </c>
      <c r="E9" s="97">
        <f>B9+C9+D9</f>
        <v>9476306.27</v>
      </c>
    </row>
    <row r="10" customHeight="1" spans="1:5">
      <c r="A10" s="96" t="s">
        <v>5</v>
      </c>
      <c r="B10" s="98">
        <f>B5+B6+B7+B8+B9</f>
        <v>14142013.7</v>
      </c>
      <c r="C10" s="98">
        <f>C5+C6+C7+C8+C9</f>
        <v>16384940.64</v>
      </c>
      <c r="D10" s="98">
        <f>D5+D6+D7+D8+D9</f>
        <v>3588105</v>
      </c>
      <c r="E10" s="98">
        <f>E5+E6+E7+E8+E9</f>
        <v>34115059.34</v>
      </c>
    </row>
    <row r="11" ht="44" customHeight="1" spans="1:5">
      <c r="A11" s="99" t="s">
        <v>7</v>
      </c>
      <c r="B11" s="99"/>
      <c r="C11" s="99"/>
      <c r="D11" s="99"/>
      <c r="E11" s="99"/>
    </row>
  </sheetData>
  <mergeCells count="7">
    <mergeCell ref="A11:E11"/>
    <mergeCell ref="A3:A4"/>
    <mergeCell ref="B3:B4"/>
    <mergeCell ref="C3:C4"/>
    <mergeCell ref="D3:D4"/>
    <mergeCell ref="E3:E4"/>
    <mergeCell ref="A1:E2"/>
  </mergeCells>
  <pageMargins left="0.699305555555556" right="0.699305555555556" top="0.75" bottom="0.75" header="0.3" footer="0.3"/>
  <pageSetup paperSize="9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D17" sqref="D17"/>
    </sheetView>
  </sheetViews>
  <sheetFormatPr defaultColWidth="8.89166666666667" defaultRowHeight="13.5" outlineLevelCol="4"/>
  <cols>
    <col min="1" max="1" width="15" customWidth="1"/>
    <col min="2" max="2" width="34.25" customWidth="1"/>
    <col min="3" max="3" width="16.775" customWidth="1"/>
    <col min="4" max="4" width="19" customWidth="1"/>
    <col min="5" max="5" width="14.775" customWidth="1"/>
  </cols>
  <sheetData>
    <row r="1" ht="27" customHeight="1" spans="1:5">
      <c r="A1" s="58" t="s">
        <v>8</v>
      </c>
      <c r="B1" s="58"/>
      <c r="C1" s="58"/>
      <c r="D1" s="58"/>
      <c r="E1" s="58"/>
    </row>
    <row r="2" ht="23" customHeight="1" spans="1:5">
      <c r="A2" s="59" t="s">
        <v>9</v>
      </c>
      <c r="B2" s="59"/>
      <c r="C2" s="59"/>
      <c r="D2" s="59"/>
      <c r="E2" s="59"/>
    </row>
    <row r="3" ht="32" customHeight="1" spans="1:5">
      <c r="A3" s="60" t="s">
        <v>10</v>
      </c>
      <c r="B3" s="60"/>
      <c r="C3" s="60"/>
      <c r="D3" s="60"/>
      <c r="E3" s="60"/>
    </row>
    <row r="4" ht="28.5" spans="1:5">
      <c r="A4" s="61" t="s">
        <v>11</v>
      </c>
      <c r="B4" s="61"/>
      <c r="C4" s="62" t="s">
        <v>12</v>
      </c>
      <c r="D4" s="62"/>
      <c r="E4" s="61" t="s">
        <v>13</v>
      </c>
    </row>
    <row r="5" ht="19" customHeight="1" spans="1:5">
      <c r="A5" s="53" t="s">
        <v>14</v>
      </c>
      <c r="B5" s="53" t="s">
        <v>15</v>
      </c>
      <c r="C5" s="53" t="s">
        <v>16</v>
      </c>
      <c r="D5" s="63" t="s">
        <v>17</v>
      </c>
      <c r="E5" s="63"/>
    </row>
    <row r="6" ht="19" customHeight="1" spans="1:5">
      <c r="A6" s="53" t="s">
        <v>18</v>
      </c>
      <c r="B6" s="53" t="s">
        <v>19</v>
      </c>
      <c r="C6" s="53" t="s">
        <v>20</v>
      </c>
      <c r="D6" s="63" t="s">
        <v>19</v>
      </c>
      <c r="E6" s="63"/>
    </row>
    <row r="7" ht="19" customHeight="1" spans="1:5">
      <c r="A7" s="53" t="s">
        <v>21</v>
      </c>
      <c r="B7" s="51" t="s">
        <v>22</v>
      </c>
      <c r="C7" s="53" t="s">
        <v>23</v>
      </c>
      <c r="D7" s="64" t="s">
        <v>24</v>
      </c>
      <c r="E7" s="65"/>
    </row>
    <row r="8" ht="19" customHeight="1" spans="1:5">
      <c r="A8" s="53"/>
      <c r="B8" s="66" t="s">
        <v>25</v>
      </c>
      <c r="C8" s="53" t="s">
        <v>26</v>
      </c>
      <c r="D8" s="64" t="s">
        <v>27</v>
      </c>
      <c r="E8" s="65"/>
    </row>
    <row r="9" ht="14.25" spans="1:5">
      <c r="A9" s="67" t="s">
        <v>28</v>
      </c>
      <c r="B9" s="68"/>
      <c r="C9" s="69" t="s">
        <v>29</v>
      </c>
      <c r="D9" s="69" t="s">
        <v>30</v>
      </c>
      <c r="E9" s="69" t="s">
        <v>31</v>
      </c>
    </row>
    <row r="10" ht="19" customHeight="1" spans="1:5">
      <c r="A10" s="70" t="s">
        <v>32</v>
      </c>
      <c r="B10" s="71"/>
      <c r="C10" s="72">
        <v>1</v>
      </c>
      <c r="D10" s="73">
        <v>50629827.59</v>
      </c>
      <c r="E10" s="72"/>
    </row>
    <row r="11" ht="19" customHeight="1" spans="1:5">
      <c r="A11" s="74" t="s">
        <v>33</v>
      </c>
      <c r="B11" s="75"/>
      <c r="C11" s="76">
        <v>2</v>
      </c>
      <c r="D11" s="77">
        <v>21113086.89</v>
      </c>
      <c r="E11" s="78"/>
    </row>
    <row r="12" ht="19" customHeight="1" spans="1:5">
      <c r="A12" s="79" t="s">
        <v>34</v>
      </c>
      <c r="B12" s="80"/>
      <c r="C12" s="81">
        <v>3</v>
      </c>
      <c r="D12" s="82">
        <v>6643379.77</v>
      </c>
      <c r="E12" s="83"/>
    </row>
    <row r="13" ht="19" customHeight="1" spans="1:5">
      <c r="A13" s="79" t="s">
        <v>35</v>
      </c>
      <c r="B13" s="80"/>
      <c r="C13" s="81">
        <v>4</v>
      </c>
      <c r="D13" s="84">
        <v>6712399.82</v>
      </c>
      <c r="E13" s="83"/>
    </row>
    <row r="14" ht="19" customHeight="1" spans="1:5">
      <c r="A14" s="85" t="s">
        <v>36</v>
      </c>
      <c r="B14" s="86"/>
      <c r="C14" s="81">
        <v>5</v>
      </c>
      <c r="D14" s="81">
        <f>D11-D12-D13</f>
        <v>7757307.3</v>
      </c>
      <c r="E14" s="83"/>
    </row>
    <row r="15" ht="19" customHeight="1" spans="1:5">
      <c r="A15" s="85" t="s">
        <v>37</v>
      </c>
      <c r="B15" s="86"/>
      <c r="C15" s="81">
        <v>6</v>
      </c>
      <c r="D15" s="81">
        <f>D11-D12</f>
        <v>14469707.12</v>
      </c>
      <c r="E15" s="81"/>
    </row>
    <row r="16" ht="20.25" spans="1:5">
      <c r="A16" s="44"/>
      <c r="B16" s="44"/>
      <c r="C16" s="44"/>
      <c r="D16" s="44"/>
      <c r="E16" s="44"/>
    </row>
  </sheetData>
  <mergeCells count="17">
    <mergeCell ref="A1:E1"/>
    <mergeCell ref="A2:E2"/>
    <mergeCell ref="A3:E3"/>
    <mergeCell ref="A4:B4"/>
    <mergeCell ref="C4:D4"/>
    <mergeCell ref="D5:E5"/>
    <mergeCell ref="D6:E6"/>
    <mergeCell ref="D7:E7"/>
    <mergeCell ref="D8:E8"/>
    <mergeCell ref="A9:B9"/>
    <mergeCell ref="A10:B10"/>
    <mergeCell ref="A11:B11"/>
    <mergeCell ref="A12:B12"/>
    <mergeCell ref="A13:B13"/>
    <mergeCell ref="A14:B14"/>
    <mergeCell ref="A15:B15"/>
    <mergeCell ref="A7:A8"/>
  </mergeCells>
  <pageMargins left="0.472222222222222" right="0.0784722222222222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zoomScale="130" zoomScaleNormal="130" topLeftCell="A2" workbookViewId="0">
      <selection activeCell="C18" sqref="C18"/>
    </sheetView>
  </sheetViews>
  <sheetFormatPr defaultColWidth="8.89166666666667" defaultRowHeight="13.5" outlineLevelCol="5"/>
  <cols>
    <col min="1" max="1" width="7.34166666666667" customWidth="1"/>
    <col min="2" max="2" width="33.1083333333333" customWidth="1"/>
    <col min="3" max="3" width="15.475" customWidth="1"/>
    <col min="4" max="4" width="9" customWidth="1"/>
    <col min="5" max="5" width="59.4416666666667" customWidth="1"/>
  </cols>
  <sheetData>
    <row r="1" ht="14.25" spans="1:4">
      <c r="A1" s="37" t="s">
        <v>38</v>
      </c>
      <c r="B1" s="37"/>
      <c r="C1" s="37"/>
      <c r="D1" s="37"/>
    </row>
    <row r="2" ht="20.25" spans="1:4">
      <c r="A2" s="38"/>
      <c r="B2" s="38"/>
      <c r="C2" s="38"/>
      <c r="D2" s="38"/>
    </row>
    <row r="3" ht="18.75" spans="1:5">
      <c r="A3" s="39" t="s">
        <v>39</v>
      </c>
      <c r="B3" s="39"/>
      <c r="C3" s="39"/>
      <c r="D3" s="39"/>
      <c r="E3" s="40"/>
    </row>
    <row r="4" ht="20.25" spans="1:6">
      <c r="A4" s="41" t="s">
        <v>40</v>
      </c>
      <c r="B4" s="42" t="s">
        <v>41</v>
      </c>
      <c r="C4" s="42" t="s">
        <v>42</v>
      </c>
      <c r="D4" s="42" t="s">
        <v>43</v>
      </c>
      <c r="E4" s="43" t="s">
        <v>44</v>
      </c>
      <c r="F4" s="44"/>
    </row>
    <row r="5" ht="20.25" spans="1:6">
      <c r="A5" s="45">
        <v>1</v>
      </c>
      <c r="B5" s="46" t="s">
        <v>45</v>
      </c>
      <c r="C5" s="47">
        <v>3627595.87</v>
      </c>
      <c r="D5" s="48"/>
      <c r="E5" s="49" t="s">
        <v>46</v>
      </c>
      <c r="F5" s="44"/>
    </row>
    <row r="6" ht="20.25" spans="1:6">
      <c r="A6" s="45">
        <v>2</v>
      </c>
      <c r="B6" s="46" t="s">
        <v>47</v>
      </c>
      <c r="C6" s="47"/>
      <c r="D6" s="48"/>
      <c r="E6" s="49" t="s">
        <v>48</v>
      </c>
      <c r="F6" s="44"/>
    </row>
    <row r="7" ht="20.25" spans="1:6">
      <c r="A7" s="45">
        <v>3</v>
      </c>
      <c r="B7" s="50" t="s">
        <v>49</v>
      </c>
      <c r="C7" s="48">
        <v>0</v>
      </c>
      <c r="D7" s="48"/>
      <c r="E7" s="49"/>
      <c r="F7" s="44"/>
    </row>
    <row r="8" ht="20.25" spans="1:6">
      <c r="A8" s="45">
        <v>4</v>
      </c>
      <c r="B8" s="50" t="s">
        <v>50</v>
      </c>
      <c r="C8" s="48">
        <v>0</v>
      </c>
      <c r="D8" s="48"/>
      <c r="E8" s="49" t="s">
        <v>51</v>
      </c>
      <c r="F8" s="44"/>
    </row>
    <row r="9" ht="20.25" spans="1:6">
      <c r="A9" s="45">
        <v>5</v>
      </c>
      <c r="B9" s="51" t="s">
        <v>52</v>
      </c>
      <c r="C9" s="52">
        <v>0</v>
      </c>
      <c r="D9" s="48"/>
      <c r="E9" s="49" t="s">
        <v>53</v>
      </c>
      <c r="F9" s="44"/>
    </row>
    <row r="10" ht="20.25" spans="1:6">
      <c r="A10" s="45">
        <v>6</v>
      </c>
      <c r="B10" s="53" t="s">
        <v>54</v>
      </c>
      <c r="C10" s="49">
        <f>C5+C6-C7-C8-C9</f>
        <v>3627595.87</v>
      </c>
      <c r="D10" s="48"/>
      <c r="E10" s="49" t="s">
        <v>55</v>
      </c>
      <c r="F10" s="44"/>
    </row>
    <row r="11" ht="20.25" spans="1:6">
      <c r="A11" s="45">
        <v>7</v>
      </c>
      <c r="B11" s="54" t="s">
        <v>56</v>
      </c>
      <c r="C11" s="55">
        <v>0.25</v>
      </c>
      <c r="D11" s="48"/>
      <c r="E11" s="49" t="s">
        <v>57</v>
      </c>
      <c r="F11" s="44"/>
    </row>
    <row r="12" ht="20.25" spans="1:6">
      <c r="A12" s="45">
        <v>8</v>
      </c>
      <c r="B12" s="54" t="s">
        <v>58</v>
      </c>
      <c r="C12" s="48">
        <f>C10*C11</f>
        <v>906898.9675</v>
      </c>
      <c r="D12" s="48"/>
      <c r="E12" s="49" t="s">
        <v>59</v>
      </c>
      <c r="F12" s="44"/>
    </row>
    <row r="13" ht="20.25" spans="1:6">
      <c r="A13" s="45">
        <v>9</v>
      </c>
      <c r="B13" s="51" t="s">
        <v>60</v>
      </c>
      <c r="C13" s="48">
        <v>0</v>
      </c>
      <c r="D13" s="48"/>
      <c r="E13" s="49" t="s">
        <v>61</v>
      </c>
      <c r="F13" s="44"/>
    </row>
    <row r="14" ht="20.25" spans="1:6">
      <c r="A14" s="45">
        <v>10</v>
      </c>
      <c r="B14" s="56" t="s">
        <v>62</v>
      </c>
      <c r="C14" s="48">
        <f>C12-C13</f>
        <v>906898.9675</v>
      </c>
      <c r="D14" s="48"/>
      <c r="E14" s="49" t="s">
        <v>63</v>
      </c>
      <c r="F14" s="44"/>
    </row>
    <row r="15" ht="14.25" spans="1:5">
      <c r="A15" s="57" t="s">
        <v>64</v>
      </c>
      <c r="B15" s="49"/>
      <c r="C15" s="49"/>
      <c r="D15" s="49"/>
      <c r="E15" s="49"/>
    </row>
    <row r="16" ht="18.75" spans="1:5">
      <c r="A16" s="40"/>
      <c r="B16" s="40"/>
      <c r="C16" s="40"/>
      <c r="D16" s="40"/>
      <c r="E16" s="40"/>
    </row>
    <row r="17" ht="18.75" spans="2:5">
      <c r="B17" s="40"/>
      <c r="C17" s="40"/>
      <c r="D17" s="40"/>
      <c r="E17" s="40"/>
    </row>
  </sheetData>
  <mergeCells count="2">
    <mergeCell ref="A1:D1"/>
    <mergeCell ref="A3:D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3"/>
  <sheetViews>
    <sheetView zoomScale="130" zoomScaleNormal="130" topLeftCell="A13" workbookViewId="0">
      <selection activeCell="O28" sqref="O28"/>
    </sheetView>
  </sheetViews>
  <sheetFormatPr defaultColWidth="9" defaultRowHeight="15.75" customHeight="1"/>
  <cols>
    <col min="1" max="1" width="5.5" style="1" customWidth="1"/>
    <col min="2" max="2" width="13.375" style="1" customWidth="1"/>
    <col min="3" max="3" width="14.125" style="1" customWidth="1"/>
    <col min="4" max="4" width="10" style="1" customWidth="1"/>
    <col min="5" max="5" width="9" style="1"/>
    <col min="6" max="6" width="11.625" style="1" customWidth="1"/>
    <col min="7" max="7" width="10.5" style="1" customWidth="1"/>
    <col min="8" max="8" width="16" style="1" customWidth="1"/>
    <col min="9" max="9" width="10.5" style="1" customWidth="1"/>
    <col min="10" max="11" width="9" style="1"/>
    <col min="12" max="12" width="10.5" style="1" customWidth="1"/>
    <col min="13" max="13" width="21.125" style="1" customWidth="1"/>
    <col min="14" max="14" width="11.5" style="1"/>
    <col min="15" max="15" width="9" style="1"/>
    <col min="16" max="16" width="47" style="1" customWidth="1"/>
    <col min="17" max="16384" width="9" style="1"/>
  </cols>
  <sheetData>
    <row r="1" s="1" customFormat="1" ht="34.5" customHeight="1" spans="1:14">
      <c r="A1" s="2" t="s">
        <v>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="1" customFormat="1" customHeight="1" spans="1:14">
      <c r="A2" s="3" t="s">
        <v>66</v>
      </c>
      <c r="B2" s="3" t="s">
        <v>67</v>
      </c>
      <c r="C2" s="3" t="s">
        <v>68</v>
      </c>
      <c r="D2" s="3" t="s">
        <v>69</v>
      </c>
      <c r="E2" s="3" t="s">
        <v>70</v>
      </c>
      <c r="F2" s="3" t="s">
        <v>71</v>
      </c>
      <c r="G2" s="3" t="s">
        <v>72</v>
      </c>
      <c r="H2" s="3" t="s">
        <v>73</v>
      </c>
      <c r="I2" s="3" t="s">
        <v>74</v>
      </c>
      <c r="J2" s="3" t="s">
        <v>75</v>
      </c>
      <c r="K2" s="3" t="s">
        <v>76</v>
      </c>
      <c r="L2" s="3" t="s">
        <v>77</v>
      </c>
      <c r="M2" s="3" t="s">
        <v>5</v>
      </c>
      <c r="N2" s="27" t="s">
        <v>78</v>
      </c>
    </row>
    <row r="3" s="1" customFormat="1" customHeight="1" spans="1:14">
      <c r="A3" s="3"/>
      <c r="B3" s="3"/>
      <c r="C3" s="3"/>
      <c r="D3" s="3"/>
      <c r="E3" s="3"/>
      <c r="F3" s="4">
        <v>1</v>
      </c>
      <c r="G3" s="4">
        <v>0.14</v>
      </c>
      <c r="H3" s="4">
        <v>0.095</v>
      </c>
      <c r="I3" s="4">
        <v>0.02</v>
      </c>
      <c r="J3" s="4">
        <v>0.004</v>
      </c>
      <c r="K3" s="4">
        <v>0.006</v>
      </c>
      <c r="L3" s="4">
        <v>0.12</v>
      </c>
      <c r="M3" s="28">
        <f>F3+G3+H3+I3+J3+K3+L3</f>
        <v>1.385</v>
      </c>
      <c r="N3" s="29"/>
    </row>
    <row r="4" s="1" customFormat="1" ht="15" customHeight="1" spans="1:14">
      <c r="A4" s="5">
        <v>1</v>
      </c>
      <c r="B4" s="5" t="s">
        <v>79</v>
      </c>
      <c r="C4" s="3" t="s">
        <v>80</v>
      </c>
      <c r="D4" s="6">
        <v>40000</v>
      </c>
      <c r="E4" s="7"/>
      <c r="F4" s="8">
        <f t="shared" ref="F4:F21" si="0">D4*E4</f>
        <v>0</v>
      </c>
      <c r="G4" s="8">
        <f>F4*G3</f>
        <v>0</v>
      </c>
      <c r="H4" s="8">
        <f>F4*H3</f>
        <v>0</v>
      </c>
      <c r="I4" s="8">
        <f t="shared" ref="I4:I21" si="1">F4*2%</f>
        <v>0</v>
      </c>
      <c r="J4" s="8">
        <f t="shared" ref="J4:J21" si="2">F4*0.4%</f>
        <v>0</v>
      </c>
      <c r="K4" s="8">
        <f t="shared" ref="K4:K21" si="3">F4*0.6%</f>
        <v>0</v>
      </c>
      <c r="L4" s="8">
        <f>F4*L3</f>
        <v>0</v>
      </c>
      <c r="M4" s="30">
        <f>F4*M3</f>
        <v>0</v>
      </c>
      <c r="N4" s="31">
        <f>SUM(M4:M6)</f>
        <v>0</v>
      </c>
    </row>
    <row r="5" s="1" customFormat="1" ht="15" customHeight="1" spans="1:14">
      <c r="A5" s="3"/>
      <c r="B5" s="5"/>
      <c r="C5" s="3" t="s">
        <v>81</v>
      </c>
      <c r="D5" s="6">
        <v>30000</v>
      </c>
      <c r="E5" s="7"/>
      <c r="F5" s="8">
        <f t="shared" si="0"/>
        <v>0</v>
      </c>
      <c r="G5" s="8">
        <f>F5*G3</f>
        <v>0</v>
      </c>
      <c r="H5" s="8">
        <f>F5*H3</f>
        <v>0</v>
      </c>
      <c r="I5" s="8">
        <f t="shared" si="1"/>
        <v>0</v>
      </c>
      <c r="J5" s="8">
        <f t="shared" si="2"/>
        <v>0</v>
      </c>
      <c r="K5" s="8">
        <f t="shared" si="3"/>
        <v>0</v>
      </c>
      <c r="L5" s="8">
        <f>F5*L3</f>
        <v>0</v>
      </c>
      <c r="M5" s="30">
        <f>F5*M3</f>
        <v>0</v>
      </c>
      <c r="N5" s="32"/>
    </row>
    <row r="6" s="1" customFormat="1" ht="18.95" customHeight="1" spans="1:16">
      <c r="A6" s="3"/>
      <c r="B6" s="3"/>
      <c r="C6" s="3" t="s">
        <v>82</v>
      </c>
      <c r="D6" s="6">
        <v>30000</v>
      </c>
      <c r="E6" s="7"/>
      <c r="F6" s="8">
        <f t="shared" si="0"/>
        <v>0</v>
      </c>
      <c r="G6" s="8">
        <f>F6*G3</f>
        <v>0</v>
      </c>
      <c r="H6" s="8">
        <f>F6*H3</f>
        <v>0</v>
      </c>
      <c r="I6" s="8">
        <f t="shared" si="1"/>
        <v>0</v>
      </c>
      <c r="J6" s="8">
        <f t="shared" si="2"/>
        <v>0</v>
      </c>
      <c r="K6" s="8">
        <f t="shared" si="3"/>
        <v>0</v>
      </c>
      <c r="L6" s="8">
        <f>F6*L3</f>
        <v>0</v>
      </c>
      <c r="M6" s="30">
        <f>F6*M3</f>
        <v>0</v>
      </c>
      <c r="N6" s="33"/>
      <c r="P6" s="34"/>
    </row>
    <row r="7" s="1" customFormat="1" customHeight="1" spans="1:14">
      <c r="A7" s="3">
        <v>2</v>
      </c>
      <c r="B7" s="5" t="s">
        <v>83</v>
      </c>
      <c r="C7" s="3" t="s">
        <v>80</v>
      </c>
      <c r="D7" s="6">
        <v>40000</v>
      </c>
      <c r="E7" s="7"/>
      <c r="F7" s="8">
        <f t="shared" si="0"/>
        <v>0</v>
      </c>
      <c r="G7" s="8">
        <f>F7*G3</f>
        <v>0</v>
      </c>
      <c r="H7" s="8">
        <f>F7*H3</f>
        <v>0</v>
      </c>
      <c r="I7" s="8">
        <f t="shared" si="1"/>
        <v>0</v>
      </c>
      <c r="J7" s="8">
        <f t="shared" si="2"/>
        <v>0</v>
      </c>
      <c r="K7" s="8">
        <f t="shared" si="3"/>
        <v>0</v>
      </c>
      <c r="L7" s="8">
        <f>F7*L3</f>
        <v>0</v>
      </c>
      <c r="M7" s="30">
        <f>F7*M3</f>
        <v>0</v>
      </c>
      <c r="N7" s="31">
        <f>SUM(M7:M10)</f>
        <v>0</v>
      </c>
    </row>
    <row r="8" s="1" customFormat="1" customHeight="1" spans="1:14">
      <c r="A8" s="3"/>
      <c r="B8" s="3"/>
      <c r="C8" s="3" t="s">
        <v>81</v>
      </c>
      <c r="D8" s="6">
        <v>30000</v>
      </c>
      <c r="E8" s="7"/>
      <c r="F8" s="8">
        <f t="shared" si="0"/>
        <v>0</v>
      </c>
      <c r="G8" s="8">
        <f>F8*G3</f>
        <v>0</v>
      </c>
      <c r="H8" s="8">
        <f>F8*H3</f>
        <v>0</v>
      </c>
      <c r="I8" s="8">
        <f t="shared" si="1"/>
        <v>0</v>
      </c>
      <c r="J8" s="8">
        <f t="shared" si="2"/>
        <v>0</v>
      </c>
      <c r="K8" s="8">
        <f t="shared" si="3"/>
        <v>0</v>
      </c>
      <c r="L8" s="8">
        <f>F8*L3</f>
        <v>0</v>
      </c>
      <c r="M8" s="30">
        <f>F8*M3</f>
        <v>0</v>
      </c>
      <c r="N8" s="32"/>
    </row>
    <row r="9" s="1" customFormat="1" customHeight="1" spans="1:14">
      <c r="A9" s="3"/>
      <c r="B9" s="3"/>
      <c r="C9" s="3" t="s">
        <v>82</v>
      </c>
      <c r="D9" s="6">
        <v>30000</v>
      </c>
      <c r="E9" s="7"/>
      <c r="F9" s="8">
        <f t="shared" si="0"/>
        <v>0</v>
      </c>
      <c r="G9" s="8">
        <f>F9*G3</f>
        <v>0</v>
      </c>
      <c r="H9" s="8">
        <f>F9*H3</f>
        <v>0</v>
      </c>
      <c r="I9" s="8">
        <f t="shared" si="1"/>
        <v>0</v>
      </c>
      <c r="J9" s="8">
        <f t="shared" si="2"/>
        <v>0</v>
      </c>
      <c r="K9" s="8">
        <f t="shared" si="3"/>
        <v>0</v>
      </c>
      <c r="L9" s="8">
        <f>F9*L3</f>
        <v>0</v>
      </c>
      <c r="M9" s="30">
        <f>F9*M3</f>
        <v>0</v>
      </c>
      <c r="N9" s="32"/>
    </row>
    <row r="10" s="1" customFormat="1" customHeight="1" spans="1:14">
      <c r="A10" s="3"/>
      <c r="B10" s="3"/>
      <c r="C10" s="3" t="s">
        <v>84</v>
      </c>
      <c r="D10" s="6">
        <v>30000</v>
      </c>
      <c r="E10" s="7"/>
      <c r="F10" s="8">
        <f t="shared" si="0"/>
        <v>0</v>
      </c>
      <c r="G10" s="8">
        <f>F10*G3</f>
        <v>0</v>
      </c>
      <c r="H10" s="8">
        <f>F10*H3</f>
        <v>0</v>
      </c>
      <c r="I10" s="8">
        <f t="shared" si="1"/>
        <v>0</v>
      </c>
      <c r="J10" s="8">
        <f t="shared" si="2"/>
        <v>0</v>
      </c>
      <c r="K10" s="8">
        <f t="shared" si="3"/>
        <v>0</v>
      </c>
      <c r="L10" s="8">
        <f>F10*L3</f>
        <v>0</v>
      </c>
      <c r="M10" s="30">
        <f>F10*M3</f>
        <v>0</v>
      </c>
      <c r="N10" s="33"/>
    </row>
    <row r="11" s="1" customFormat="1" customHeight="1" spans="1:14">
      <c r="A11" s="3">
        <v>3</v>
      </c>
      <c r="B11" s="5" t="s">
        <v>85</v>
      </c>
      <c r="C11" s="3" t="s">
        <v>80</v>
      </c>
      <c r="D11" s="6">
        <v>40000</v>
      </c>
      <c r="E11" s="7"/>
      <c r="F11" s="8">
        <f t="shared" si="0"/>
        <v>0</v>
      </c>
      <c r="G11" s="8">
        <f>F11*G3</f>
        <v>0</v>
      </c>
      <c r="H11" s="8">
        <f>F11*H3</f>
        <v>0</v>
      </c>
      <c r="I11" s="8">
        <f t="shared" si="1"/>
        <v>0</v>
      </c>
      <c r="J11" s="8">
        <f t="shared" si="2"/>
        <v>0</v>
      </c>
      <c r="K11" s="8">
        <f t="shared" si="3"/>
        <v>0</v>
      </c>
      <c r="L11" s="8">
        <f>F11*L3</f>
        <v>0</v>
      </c>
      <c r="M11" s="30">
        <f>F11*M3</f>
        <v>0</v>
      </c>
      <c r="N11" s="31">
        <f>SUM(M11:M14)</f>
        <v>0</v>
      </c>
    </row>
    <row r="12" s="1" customFormat="1" customHeight="1" spans="1:14">
      <c r="A12" s="3"/>
      <c r="B12" s="3"/>
      <c r="C12" s="3" t="s">
        <v>81</v>
      </c>
      <c r="D12" s="6">
        <v>30000</v>
      </c>
      <c r="E12" s="7"/>
      <c r="F12" s="8">
        <f t="shared" si="0"/>
        <v>0</v>
      </c>
      <c r="G12" s="8">
        <f>F12*G3</f>
        <v>0</v>
      </c>
      <c r="H12" s="8">
        <f>F12*H3</f>
        <v>0</v>
      </c>
      <c r="I12" s="8">
        <f t="shared" si="1"/>
        <v>0</v>
      </c>
      <c r="J12" s="8">
        <f t="shared" si="2"/>
        <v>0</v>
      </c>
      <c r="K12" s="8">
        <f t="shared" si="3"/>
        <v>0</v>
      </c>
      <c r="L12" s="8">
        <f>F12*L3</f>
        <v>0</v>
      </c>
      <c r="M12" s="30">
        <f>F12*M3</f>
        <v>0</v>
      </c>
      <c r="N12" s="32"/>
    </row>
    <row r="13" s="1" customFormat="1" customHeight="1" spans="1:14">
      <c r="A13" s="3"/>
      <c r="B13" s="3"/>
      <c r="C13" s="3" t="s">
        <v>82</v>
      </c>
      <c r="D13" s="6">
        <v>30000</v>
      </c>
      <c r="E13" s="7"/>
      <c r="F13" s="8">
        <f t="shared" si="0"/>
        <v>0</v>
      </c>
      <c r="G13" s="8">
        <f>F13*G3</f>
        <v>0</v>
      </c>
      <c r="H13" s="8">
        <f>F13*H3</f>
        <v>0</v>
      </c>
      <c r="I13" s="8">
        <f t="shared" si="1"/>
        <v>0</v>
      </c>
      <c r="J13" s="8">
        <f t="shared" si="2"/>
        <v>0</v>
      </c>
      <c r="K13" s="8">
        <f t="shared" si="3"/>
        <v>0</v>
      </c>
      <c r="L13" s="8">
        <f>F13*L3</f>
        <v>0</v>
      </c>
      <c r="M13" s="30">
        <f>F13*M3</f>
        <v>0</v>
      </c>
      <c r="N13" s="32"/>
    </row>
    <row r="14" s="1" customFormat="1" customHeight="1" spans="1:14">
      <c r="A14" s="3"/>
      <c r="B14" s="3"/>
      <c r="C14" s="3" t="s">
        <v>84</v>
      </c>
      <c r="D14" s="6">
        <v>30000</v>
      </c>
      <c r="E14" s="7"/>
      <c r="F14" s="8">
        <f t="shared" si="0"/>
        <v>0</v>
      </c>
      <c r="G14" s="8">
        <f>F14*G3</f>
        <v>0</v>
      </c>
      <c r="H14" s="8">
        <f>F14*H3</f>
        <v>0</v>
      </c>
      <c r="I14" s="8">
        <f t="shared" si="1"/>
        <v>0</v>
      </c>
      <c r="J14" s="8">
        <f t="shared" si="2"/>
        <v>0</v>
      </c>
      <c r="K14" s="8">
        <f t="shared" si="3"/>
        <v>0</v>
      </c>
      <c r="L14" s="8">
        <f>F14*L3</f>
        <v>0</v>
      </c>
      <c r="M14" s="30">
        <f>F14*M3</f>
        <v>0</v>
      </c>
      <c r="N14" s="33"/>
    </row>
    <row r="15" s="1" customFormat="1" customHeight="1" spans="1:14">
      <c r="A15" s="9">
        <v>4</v>
      </c>
      <c r="B15" s="10" t="s">
        <v>86</v>
      </c>
      <c r="C15" s="3" t="s">
        <v>80</v>
      </c>
      <c r="D15" s="6">
        <v>40000</v>
      </c>
      <c r="E15" s="7">
        <v>1</v>
      </c>
      <c r="F15" s="8">
        <f t="shared" si="0"/>
        <v>40000</v>
      </c>
      <c r="G15" s="8">
        <f>F15*G3</f>
        <v>5600</v>
      </c>
      <c r="H15" s="8">
        <f>F15*H3</f>
        <v>3800</v>
      </c>
      <c r="I15" s="8">
        <f t="shared" si="1"/>
        <v>800</v>
      </c>
      <c r="J15" s="8">
        <f t="shared" si="2"/>
        <v>160</v>
      </c>
      <c r="K15" s="8">
        <f t="shared" si="3"/>
        <v>240</v>
      </c>
      <c r="L15" s="8">
        <f>F15*L3</f>
        <v>4800</v>
      </c>
      <c r="M15" s="30">
        <f>F15*M3</f>
        <v>55400</v>
      </c>
      <c r="N15" s="31">
        <f>M16+M15+M17+M18+M19+M20+M21</f>
        <v>346250</v>
      </c>
    </row>
    <row r="16" s="1" customFormat="1" customHeight="1" spans="1:14">
      <c r="A16" s="11"/>
      <c r="B16" s="11"/>
      <c r="C16" s="3" t="s">
        <v>82</v>
      </c>
      <c r="D16" s="6">
        <v>30000</v>
      </c>
      <c r="E16" s="7">
        <v>1</v>
      </c>
      <c r="F16" s="8">
        <f t="shared" si="0"/>
        <v>30000</v>
      </c>
      <c r="G16" s="8">
        <f>F16*G3</f>
        <v>4200</v>
      </c>
      <c r="H16" s="8">
        <f>F16*H3</f>
        <v>2850</v>
      </c>
      <c r="I16" s="8">
        <f t="shared" si="1"/>
        <v>600</v>
      </c>
      <c r="J16" s="8">
        <f t="shared" si="2"/>
        <v>120</v>
      </c>
      <c r="K16" s="8">
        <f t="shared" si="3"/>
        <v>180</v>
      </c>
      <c r="L16" s="8">
        <f>F16*L3</f>
        <v>3600</v>
      </c>
      <c r="M16" s="30">
        <f>F16*M3</f>
        <v>41550</v>
      </c>
      <c r="N16" s="32"/>
    </row>
    <row r="17" s="1" customFormat="1" customHeight="1" spans="1:15">
      <c r="A17" s="11"/>
      <c r="B17" s="11"/>
      <c r="C17" s="12" t="s">
        <v>87</v>
      </c>
      <c r="D17" s="6">
        <v>30000</v>
      </c>
      <c r="E17" s="7">
        <v>2</v>
      </c>
      <c r="F17" s="8">
        <f t="shared" si="0"/>
        <v>60000</v>
      </c>
      <c r="G17" s="8">
        <f>F17*G3</f>
        <v>8400</v>
      </c>
      <c r="H17" s="8">
        <f>F17*H3</f>
        <v>5700</v>
      </c>
      <c r="I17" s="8">
        <f t="shared" si="1"/>
        <v>1200</v>
      </c>
      <c r="J17" s="8">
        <f t="shared" si="2"/>
        <v>240</v>
      </c>
      <c r="K17" s="8">
        <f t="shared" si="3"/>
        <v>360</v>
      </c>
      <c r="L17" s="8">
        <f>F17*L3</f>
        <v>7200</v>
      </c>
      <c r="M17" s="30">
        <f>F17*M3</f>
        <v>83100</v>
      </c>
      <c r="N17" s="32"/>
      <c r="O17" s="1" t="s">
        <v>88</v>
      </c>
    </row>
    <row r="18" s="1" customFormat="1" customHeight="1" spans="1:14">
      <c r="A18" s="11"/>
      <c r="B18" s="11"/>
      <c r="C18" s="3" t="s">
        <v>84</v>
      </c>
      <c r="D18" s="6">
        <v>30000</v>
      </c>
      <c r="E18" s="7">
        <v>1</v>
      </c>
      <c r="F18" s="8">
        <f t="shared" si="0"/>
        <v>30000</v>
      </c>
      <c r="G18" s="8">
        <f>F18*G3</f>
        <v>4200</v>
      </c>
      <c r="H18" s="8">
        <f>F18*H3</f>
        <v>2850</v>
      </c>
      <c r="I18" s="8">
        <f t="shared" si="1"/>
        <v>600</v>
      </c>
      <c r="J18" s="8">
        <f t="shared" si="2"/>
        <v>120</v>
      </c>
      <c r="K18" s="8">
        <f t="shared" si="3"/>
        <v>180</v>
      </c>
      <c r="L18" s="8">
        <f>F18*L3</f>
        <v>3600</v>
      </c>
      <c r="M18" s="30">
        <f>F18*M3</f>
        <v>41550</v>
      </c>
      <c r="N18" s="32"/>
    </row>
    <row r="19" s="1" customFormat="1" customHeight="1" spans="1:14">
      <c r="A19" s="11"/>
      <c r="B19" s="11"/>
      <c r="C19" s="3" t="s">
        <v>89</v>
      </c>
      <c r="D19" s="6">
        <v>30000</v>
      </c>
      <c r="E19" s="7">
        <v>1</v>
      </c>
      <c r="F19" s="8">
        <f t="shared" si="0"/>
        <v>30000</v>
      </c>
      <c r="G19" s="8">
        <f>F19*G3</f>
        <v>4200</v>
      </c>
      <c r="H19" s="8">
        <f>F19*H3</f>
        <v>2850</v>
      </c>
      <c r="I19" s="8">
        <f t="shared" si="1"/>
        <v>600</v>
      </c>
      <c r="J19" s="8">
        <f t="shared" si="2"/>
        <v>120</v>
      </c>
      <c r="K19" s="8">
        <f t="shared" si="3"/>
        <v>180</v>
      </c>
      <c r="L19" s="8">
        <f>F19*L3</f>
        <v>3600</v>
      </c>
      <c r="M19" s="30">
        <f>F19*M3</f>
        <v>41550</v>
      </c>
      <c r="N19" s="32"/>
    </row>
    <row r="20" s="1" customFormat="1" customHeight="1" spans="1:14">
      <c r="A20" s="11"/>
      <c r="B20" s="11"/>
      <c r="C20" s="3" t="s">
        <v>90</v>
      </c>
      <c r="D20" s="6">
        <v>30000</v>
      </c>
      <c r="E20" s="7">
        <v>1</v>
      </c>
      <c r="F20" s="8">
        <f t="shared" si="0"/>
        <v>30000</v>
      </c>
      <c r="G20" s="8">
        <f>F20*G3</f>
        <v>4200</v>
      </c>
      <c r="H20" s="8">
        <f>F20*H3</f>
        <v>2850</v>
      </c>
      <c r="I20" s="8">
        <f t="shared" si="1"/>
        <v>600</v>
      </c>
      <c r="J20" s="8">
        <f t="shared" si="2"/>
        <v>120</v>
      </c>
      <c r="K20" s="8">
        <f t="shared" si="3"/>
        <v>180</v>
      </c>
      <c r="L20" s="8">
        <f>F20*L3</f>
        <v>3600</v>
      </c>
      <c r="M20" s="30">
        <f>F20*M3</f>
        <v>41550</v>
      </c>
      <c r="N20" s="32"/>
    </row>
    <row r="21" s="1" customFormat="1" customHeight="1" spans="1:14">
      <c r="A21" s="11"/>
      <c r="B21" s="11"/>
      <c r="C21" s="3" t="s">
        <v>91</v>
      </c>
      <c r="D21" s="6">
        <v>30000</v>
      </c>
      <c r="E21" s="7">
        <v>1</v>
      </c>
      <c r="F21" s="8">
        <f t="shared" si="0"/>
        <v>30000</v>
      </c>
      <c r="G21" s="8">
        <f>F21*G3</f>
        <v>4200</v>
      </c>
      <c r="H21" s="8">
        <f>F21*H3</f>
        <v>2850</v>
      </c>
      <c r="I21" s="8">
        <f t="shared" si="1"/>
        <v>600</v>
      </c>
      <c r="J21" s="8">
        <f t="shared" si="2"/>
        <v>120</v>
      </c>
      <c r="K21" s="8">
        <f t="shared" si="3"/>
        <v>180</v>
      </c>
      <c r="L21" s="8">
        <f>F21*L3</f>
        <v>3600</v>
      </c>
      <c r="M21" s="30">
        <f>F21*M3</f>
        <v>41550</v>
      </c>
      <c r="N21" s="33"/>
    </row>
    <row r="22" s="1" customFormat="1" ht="13.5" spans="1:14">
      <c r="A22" s="11"/>
      <c r="B22" s="3" t="s">
        <v>67</v>
      </c>
      <c r="C22" s="3" t="s">
        <v>68</v>
      </c>
      <c r="D22" s="3" t="s">
        <v>69</v>
      </c>
      <c r="E22" s="3" t="s">
        <v>70</v>
      </c>
      <c r="F22" s="3" t="s">
        <v>71</v>
      </c>
      <c r="G22" s="3" t="s">
        <v>72</v>
      </c>
      <c r="H22" s="3" t="s">
        <v>73</v>
      </c>
      <c r="I22" s="3" t="s">
        <v>74</v>
      </c>
      <c r="J22" s="3" t="s">
        <v>75</v>
      </c>
      <c r="K22" s="3" t="s">
        <v>76</v>
      </c>
      <c r="L22" s="3" t="s">
        <v>77</v>
      </c>
      <c r="M22" s="5" t="s">
        <v>92</v>
      </c>
      <c r="N22" s="32"/>
    </row>
    <row r="23" s="1" customFormat="1" ht="21" customHeight="1" spans="1:14">
      <c r="A23" s="11"/>
      <c r="B23" s="3"/>
      <c r="C23" s="3"/>
      <c r="D23" s="3"/>
      <c r="E23" s="3"/>
      <c r="F23" s="4">
        <v>1</v>
      </c>
      <c r="G23" s="4">
        <v>0.14</v>
      </c>
      <c r="H23" s="4">
        <v>0.095</v>
      </c>
      <c r="I23" s="4">
        <v>0.02</v>
      </c>
      <c r="J23" s="4">
        <v>0.004</v>
      </c>
      <c r="K23" s="4">
        <v>0.006</v>
      </c>
      <c r="L23" s="4">
        <v>0.12</v>
      </c>
      <c r="M23" s="28">
        <v>0.385</v>
      </c>
      <c r="N23" s="35"/>
    </row>
    <row r="24" s="1" customFormat="1" customHeight="1" spans="1:14">
      <c r="A24" s="11"/>
      <c r="B24" s="10" t="s">
        <v>93</v>
      </c>
      <c r="C24" s="13" t="s">
        <v>94</v>
      </c>
      <c r="D24" s="14">
        <v>30000</v>
      </c>
      <c r="E24" s="7"/>
      <c r="F24" s="15">
        <f t="shared" ref="F24:F32" si="4">D24*E24</f>
        <v>0</v>
      </c>
      <c r="G24" s="15">
        <f t="shared" ref="G24:G32" si="5">F24*14%</f>
        <v>0</v>
      </c>
      <c r="H24" s="15">
        <f t="shared" ref="H24:H32" si="6">F24*9.5%</f>
        <v>0</v>
      </c>
      <c r="I24" s="15">
        <f t="shared" ref="I24:I32" si="7">F24*2%</f>
        <v>0</v>
      </c>
      <c r="J24" s="15">
        <f t="shared" ref="J24:J32" si="8">F24*0.4%</f>
        <v>0</v>
      </c>
      <c r="K24" s="15">
        <f t="shared" ref="K24:K32" si="9">F24*0.6%</f>
        <v>0</v>
      </c>
      <c r="L24" s="15">
        <f t="shared" ref="L24:L32" si="10">F24*12%</f>
        <v>0</v>
      </c>
      <c r="M24" s="30">
        <f t="shared" ref="M24:M32" si="11">G24+H24+I24+J24+K24+L24</f>
        <v>0</v>
      </c>
      <c r="N24" s="31">
        <f>M24+M25+M26+M27+M28+M29+M30+M31+M32</f>
        <v>465850</v>
      </c>
    </row>
    <row r="25" s="1" customFormat="1" customHeight="1" spans="1:14">
      <c r="A25" s="11"/>
      <c r="B25" s="16"/>
      <c r="C25" s="13" t="s">
        <v>95</v>
      </c>
      <c r="D25" s="14">
        <v>10000</v>
      </c>
      <c r="E25" s="7"/>
      <c r="F25" s="15">
        <f t="shared" si="4"/>
        <v>0</v>
      </c>
      <c r="G25" s="15">
        <f t="shared" si="5"/>
        <v>0</v>
      </c>
      <c r="H25" s="15">
        <f t="shared" si="6"/>
        <v>0</v>
      </c>
      <c r="I25" s="15">
        <f t="shared" si="7"/>
        <v>0</v>
      </c>
      <c r="J25" s="15">
        <f t="shared" si="8"/>
        <v>0</v>
      </c>
      <c r="K25" s="15">
        <f t="shared" si="9"/>
        <v>0</v>
      </c>
      <c r="L25" s="15">
        <f t="shared" si="10"/>
        <v>0</v>
      </c>
      <c r="M25" s="30">
        <f t="shared" si="11"/>
        <v>0</v>
      </c>
      <c r="N25" s="32"/>
    </row>
    <row r="26" s="1" customFormat="1" customHeight="1" spans="1:14">
      <c r="A26" s="11"/>
      <c r="B26" s="16"/>
      <c r="C26" s="13" t="s">
        <v>96</v>
      </c>
      <c r="D26" s="14">
        <v>15000</v>
      </c>
      <c r="E26" s="7">
        <v>10</v>
      </c>
      <c r="F26" s="15">
        <f t="shared" si="4"/>
        <v>150000</v>
      </c>
      <c r="G26" s="15">
        <f t="shared" si="5"/>
        <v>21000</v>
      </c>
      <c r="H26" s="15">
        <f t="shared" si="6"/>
        <v>14250</v>
      </c>
      <c r="I26" s="15">
        <f t="shared" si="7"/>
        <v>3000</v>
      </c>
      <c r="J26" s="15">
        <f t="shared" si="8"/>
        <v>600</v>
      </c>
      <c r="K26" s="15">
        <f t="shared" si="9"/>
        <v>900</v>
      </c>
      <c r="L26" s="15">
        <f t="shared" si="10"/>
        <v>18000</v>
      </c>
      <c r="M26" s="30">
        <f t="shared" si="11"/>
        <v>57750</v>
      </c>
      <c r="N26" s="32"/>
    </row>
    <row r="27" s="1" customFormat="1" customHeight="1" spans="1:14">
      <c r="A27" s="11"/>
      <c r="B27" s="16"/>
      <c r="C27" s="13" t="s">
        <v>97</v>
      </c>
      <c r="D27" s="14">
        <v>6000</v>
      </c>
      <c r="E27" s="7"/>
      <c r="F27" s="15">
        <f t="shared" si="4"/>
        <v>0</v>
      </c>
      <c r="G27" s="15">
        <f t="shared" si="5"/>
        <v>0</v>
      </c>
      <c r="H27" s="15">
        <f t="shared" si="6"/>
        <v>0</v>
      </c>
      <c r="I27" s="15">
        <f t="shared" si="7"/>
        <v>0</v>
      </c>
      <c r="J27" s="15">
        <f t="shared" si="8"/>
        <v>0</v>
      </c>
      <c r="K27" s="15">
        <f t="shared" si="9"/>
        <v>0</v>
      </c>
      <c r="L27" s="15">
        <f t="shared" si="10"/>
        <v>0</v>
      </c>
      <c r="M27" s="30">
        <f t="shared" si="11"/>
        <v>0</v>
      </c>
      <c r="N27" s="32"/>
    </row>
    <row r="28" s="1" customFormat="1" customHeight="1" spans="1:14">
      <c r="A28" s="11"/>
      <c r="B28" s="16"/>
      <c r="C28" s="13" t="s">
        <v>98</v>
      </c>
      <c r="D28" s="14">
        <v>8000</v>
      </c>
      <c r="E28" s="7">
        <v>120</v>
      </c>
      <c r="F28" s="15">
        <f t="shared" si="4"/>
        <v>960000</v>
      </c>
      <c r="G28" s="15">
        <f t="shared" si="5"/>
        <v>134400</v>
      </c>
      <c r="H28" s="15">
        <f t="shared" si="6"/>
        <v>91200</v>
      </c>
      <c r="I28" s="15">
        <f t="shared" si="7"/>
        <v>19200</v>
      </c>
      <c r="J28" s="15">
        <f t="shared" si="8"/>
        <v>3840</v>
      </c>
      <c r="K28" s="15">
        <f t="shared" si="9"/>
        <v>5760</v>
      </c>
      <c r="L28" s="15">
        <f t="shared" si="10"/>
        <v>115200</v>
      </c>
      <c r="M28" s="30">
        <f t="shared" si="11"/>
        <v>369600</v>
      </c>
      <c r="N28" s="32"/>
    </row>
    <row r="29" s="1" customFormat="1" customHeight="1" spans="1:14">
      <c r="A29" s="11"/>
      <c r="B29" s="16"/>
      <c r="C29" s="13" t="s">
        <v>99</v>
      </c>
      <c r="D29" s="14">
        <v>5000</v>
      </c>
      <c r="E29" s="7"/>
      <c r="F29" s="15">
        <f t="shared" si="4"/>
        <v>0</v>
      </c>
      <c r="G29" s="15">
        <f t="shared" si="5"/>
        <v>0</v>
      </c>
      <c r="H29" s="15">
        <f t="shared" si="6"/>
        <v>0</v>
      </c>
      <c r="I29" s="15">
        <f t="shared" si="7"/>
        <v>0</v>
      </c>
      <c r="J29" s="15">
        <f t="shared" si="8"/>
        <v>0</v>
      </c>
      <c r="K29" s="15">
        <f t="shared" si="9"/>
        <v>0</v>
      </c>
      <c r="L29" s="15">
        <f t="shared" si="10"/>
        <v>0</v>
      </c>
      <c r="M29" s="30">
        <f t="shared" si="11"/>
        <v>0</v>
      </c>
      <c r="N29" s="32"/>
    </row>
    <row r="30" s="1" customFormat="1" customHeight="1" spans="1:14">
      <c r="A30" s="11"/>
      <c r="B30" s="16"/>
      <c r="C30" s="13" t="s">
        <v>100</v>
      </c>
      <c r="D30" s="14">
        <v>15000</v>
      </c>
      <c r="E30" s="7"/>
      <c r="F30" s="15">
        <f t="shared" si="4"/>
        <v>0</v>
      </c>
      <c r="G30" s="15">
        <f t="shared" si="5"/>
        <v>0</v>
      </c>
      <c r="H30" s="15">
        <f t="shared" si="6"/>
        <v>0</v>
      </c>
      <c r="I30" s="15">
        <f t="shared" si="7"/>
        <v>0</v>
      </c>
      <c r="J30" s="15">
        <f t="shared" si="8"/>
        <v>0</v>
      </c>
      <c r="K30" s="15">
        <f t="shared" si="9"/>
        <v>0</v>
      </c>
      <c r="L30" s="15">
        <f t="shared" si="10"/>
        <v>0</v>
      </c>
      <c r="M30" s="30">
        <f t="shared" si="11"/>
        <v>0</v>
      </c>
      <c r="N30" s="32"/>
    </row>
    <row r="31" s="1" customFormat="1" customHeight="1" spans="1:14">
      <c r="A31" s="11"/>
      <c r="B31" s="16"/>
      <c r="C31" s="13" t="s">
        <v>101</v>
      </c>
      <c r="D31" s="14">
        <v>10000</v>
      </c>
      <c r="E31" s="7">
        <v>10</v>
      </c>
      <c r="F31" s="15">
        <f t="shared" si="4"/>
        <v>100000</v>
      </c>
      <c r="G31" s="15">
        <f t="shared" si="5"/>
        <v>14000</v>
      </c>
      <c r="H31" s="15">
        <f t="shared" si="6"/>
        <v>9500</v>
      </c>
      <c r="I31" s="15">
        <f t="shared" si="7"/>
        <v>2000</v>
      </c>
      <c r="J31" s="15">
        <f t="shared" si="8"/>
        <v>400</v>
      </c>
      <c r="K31" s="15">
        <f t="shared" si="9"/>
        <v>600</v>
      </c>
      <c r="L31" s="15">
        <f t="shared" si="10"/>
        <v>12000</v>
      </c>
      <c r="M31" s="30">
        <f t="shared" si="11"/>
        <v>38500</v>
      </c>
      <c r="N31" s="32"/>
    </row>
    <row r="32" s="1" customFormat="1" customHeight="1" spans="1:14">
      <c r="A32" s="17"/>
      <c r="B32" s="16"/>
      <c r="C32" s="18" t="s">
        <v>102</v>
      </c>
      <c r="D32" s="19">
        <v>20000</v>
      </c>
      <c r="E32" s="20"/>
      <c r="F32" s="21">
        <f t="shared" si="4"/>
        <v>0</v>
      </c>
      <c r="G32" s="15">
        <f t="shared" si="5"/>
        <v>0</v>
      </c>
      <c r="H32" s="15">
        <f t="shared" si="6"/>
        <v>0</v>
      </c>
      <c r="I32" s="15">
        <f t="shared" si="7"/>
        <v>0</v>
      </c>
      <c r="J32" s="15">
        <f t="shared" si="8"/>
        <v>0</v>
      </c>
      <c r="K32" s="15">
        <f t="shared" si="9"/>
        <v>0</v>
      </c>
      <c r="L32" s="15">
        <f t="shared" si="10"/>
        <v>0</v>
      </c>
      <c r="M32" s="30">
        <f t="shared" si="11"/>
        <v>0</v>
      </c>
      <c r="N32" s="32"/>
    </row>
    <row r="33" s="1" customFormat="1" ht="31.5" customHeight="1" spans="1:14">
      <c r="A33" s="22" t="s">
        <v>103</v>
      </c>
      <c r="B33" s="23">
        <f>N4+N7+N11+N15+N24</f>
        <v>812100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36"/>
    </row>
    <row r="34" s="1" customFormat="1" ht="126" customHeight="1" spans="1:14">
      <c r="A34" s="25" t="s">
        <v>104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</row>
    <row r="35" s="1" customFormat="1" customHeight="1" spans="1:13">
      <c r="A35" s="25"/>
      <c r="B35" s="25"/>
      <c r="C35" s="25"/>
      <c r="D35" s="25"/>
      <c r="E35" s="25"/>
      <c r="F35" s="25"/>
      <c r="G35" s="26"/>
      <c r="H35" s="25"/>
      <c r="I35" s="25"/>
      <c r="J35" s="25"/>
      <c r="K35" s="25"/>
      <c r="L35" s="26"/>
      <c r="M35" s="26"/>
    </row>
    <row r="36" s="1" customFormat="1" customHeight="1" spans="1:11">
      <c r="A36" s="25"/>
      <c r="B36" s="25"/>
      <c r="C36" s="25"/>
      <c r="D36" s="25"/>
      <c r="E36" s="25"/>
      <c r="F36" s="25"/>
      <c r="H36" s="25"/>
      <c r="I36" s="25"/>
      <c r="J36" s="25"/>
      <c r="K36" s="25"/>
    </row>
    <row r="37" s="1" customFormat="1" customHeight="1" spans="1:11">
      <c r="A37" s="25"/>
      <c r="B37" s="25"/>
      <c r="C37" s="25"/>
      <c r="D37" s="25"/>
      <c r="E37" s="25"/>
      <c r="F37" s="25"/>
      <c r="H37" s="25"/>
      <c r="I37" s="25"/>
      <c r="J37" s="25"/>
      <c r="K37" s="25"/>
    </row>
    <row r="38" s="1" customFormat="1" customHeight="1" spans="1:11">
      <c r="A38" s="25"/>
      <c r="B38" s="25"/>
      <c r="C38" s="25"/>
      <c r="D38" s="25"/>
      <c r="E38" s="25"/>
      <c r="F38" s="25"/>
      <c r="H38" s="25"/>
      <c r="I38" s="25"/>
      <c r="J38" s="25"/>
      <c r="K38" s="25"/>
    </row>
    <row r="39" s="1" customFormat="1" customHeight="1" spans="1:11">
      <c r="A39" s="25"/>
      <c r="B39" s="25"/>
      <c r="C39" s="25"/>
      <c r="D39" s="25"/>
      <c r="E39" s="25"/>
      <c r="F39" s="25"/>
      <c r="H39" s="25"/>
      <c r="I39" s="25"/>
      <c r="J39" s="25"/>
      <c r="K39" s="25"/>
    </row>
    <row r="40" s="1" customFormat="1" customHeight="1" spans="1:11">
      <c r="A40" s="25"/>
      <c r="B40" s="25"/>
      <c r="C40" s="25"/>
      <c r="D40" s="25"/>
      <c r="E40" s="25"/>
      <c r="F40" s="25"/>
      <c r="H40" s="25"/>
      <c r="I40" s="25"/>
      <c r="J40" s="25"/>
      <c r="K40" s="25"/>
    </row>
    <row r="41" s="1" customFormat="1" customHeight="1" spans="1:11">
      <c r="A41" s="25"/>
      <c r="B41" s="25"/>
      <c r="C41" s="25"/>
      <c r="D41" s="25"/>
      <c r="E41" s="25"/>
      <c r="F41" s="25"/>
      <c r="H41" s="25"/>
      <c r="I41" s="25"/>
      <c r="J41" s="25"/>
      <c r="K41" s="25"/>
    </row>
    <row r="42" s="1" customFormat="1" customHeight="1" spans="1:11">
      <c r="A42" s="25"/>
      <c r="B42" s="25"/>
      <c r="C42" s="25"/>
      <c r="D42" s="25"/>
      <c r="E42" s="25"/>
      <c r="F42" s="25"/>
      <c r="H42" s="25"/>
      <c r="I42" s="25"/>
      <c r="J42" s="25"/>
      <c r="K42" s="25"/>
    </row>
    <row r="43" s="1" customFormat="1" customHeight="1" spans="1:11">
      <c r="A43" s="25"/>
      <c r="B43" s="25"/>
      <c r="C43" s="25"/>
      <c r="D43" s="25"/>
      <c r="E43" s="25"/>
      <c r="F43" s="25"/>
      <c r="H43" s="25"/>
      <c r="I43" s="25"/>
      <c r="J43" s="25"/>
      <c r="K43" s="25"/>
    </row>
  </sheetData>
  <mergeCells count="28">
    <mergeCell ref="A1:N1"/>
    <mergeCell ref="B33:N33"/>
    <mergeCell ref="A34:N34"/>
    <mergeCell ref="A2:A3"/>
    <mergeCell ref="A4:A6"/>
    <mergeCell ref="A7:A10"/>
    <mergeCell ref="A11:A14"/>
    <mergeCell ref="A15:A32"/>
    <mergeCell ref="B2:B3"/>
    <mergeCell ref="B4:B6"/>
    <mergeCell ref="B7:B10"/>
    <mergeCell ref="B11:B14"/>
    <mergeCell ref="B15:B21"/>
    <mergeCell ref="B22:B23"/>
    <mergeCell ref="B24:B32"/>
    <mergeCell ref="C2:C3"/>
    <mergeCell ref="C22:C23"/>
    <mergeCell ref="D2:D3"/>
    <mergeCell ref="D22:D23"/>
    <mergeCell ref="E2:E3"/>
    <mergeCell ref="E22:E23"/>
    <mergeCell ref="N2:N3"/>
    <mergeCell ref="N4:N6"/>
    <mergeCell ref="N7:N10"/>
    <mergeCell ref="N11:N14"/>
    <mergeCell ref="N15:N21"/>
    <mergeCell ref="N22:N23"/>
    <mergeCell ref="N24:N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汇总表</vt:lpstr>
      <vt:lpstr>附表1 增值税纳税申报简表</vt:lpstr>
      <vt:lpstr>附表2企业所得税纳税申报简表 </vt:lpstr>
      <vt:lpstr>五险一金申报表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2006-09-22T08:00:00Z</dcterms:created>
  <cp:lastPrinted>2019-11-07T10:44:00Z</cp:lastPrinted>
  <dcterms:modified xsi:type="dcterms:W3CDTF">2022-10-16T07:49:11Z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  <property fmtid="{D5CDD505-2E9C-101B-9397-08002B2CF9AE}" pid="3" name="EM_Doc_Temp_ID">
    <vt:lpwstr>68d58f1a</vt:lpwstr>
  </property>
  <property fmtid="{D5CDD505-2E9C-101B-9397-08002B2CF9AE}" pid="4" name="ICV">
    <vt:lpwstr>003D7C7DDA4E41DC990C2327AB5DEDA0</vt:lpwstr>
  </property>
</Properties>
</file>