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 tabRatio="910"/>
  </bookViews>
  <sheets>
    <sheet name="汇总表" sheetId="7" r:id="rId1"/>
    <sheet name="附表1 增值税纳税申报简表" sheetId="8" r:id="rId2"/>
    <sheet name="附表2企业所得税纳税申报简表 " sheetId="9" r:id="rId3"/>
    <sheet name="五险一金申报表" sheetId="10" r:id="rId4"/>
    <sheet name="Sheet1" sheetId="11" r:id="rId5"/>
  </sheets>
  <calcPr calcId="144525"/>
</workbook>
</file>

<file path=xl/sharedStrings.xml><?xml version="1.0" encoding="utf-8"?>
<sst xmlns="http://schemas.openxmlformats.org/spreadsheetml/2006/main" count="117" uniqueCount="103">
  <si>
    <t>浙江雷厉速行制造有限公司纳税申报汇总表</t>
  </si>
  <si>
    <t>期数</t>
  </si>
  <si>
    <t>企业增值税</t>
  </si>
  <si>
    <t>企业所得税</t>
  </si>
  <si>
    <t>五险一金</t>
  </si>
  <si>
    <t>合计</t>
  </si>
  <si>
    <t>加第一期25w真人工资</t>
  </si>
  <si>
    <t>备注：缴税在系统的“去税务”，点击“网上缴税”，填写当期缴纳合计数，然后确认缴税提交。该表格中税额表示当期交给税务局的税款，不会是负值，最少是“0”。</t>
  </si>
  <si>
    <t>增 值 税 纳 税 申 报 表</t>
  </si>
  <si>
    <t>（一般纳税人适用）</t>
  </si>
  <si>
    <t>　　　　根据国家税收法律法规及增值税相关规定制定本表。纳税人不论有无销售额，均应按税务机关核定的纳税期限填写本表，并向当地税务机关申报。</t>
  </si>
  <si>
    <t>所属时间:自 2022年4月1日至 2022年4月30日</t>
  </si>
  <si>
    <t>填表日期：  2022年4月30日</t>
  </si>
  <si>
    <t>金额单位：元至角分</t>
  </si>
  <si>
    <t>纳税人识别号</t>
  </si>
  <si>
    <t>L672721272CQMMEUUR9</t>
  </si>
  <si>
    <t>所属行业</t>
  </si>
  <si>
    <t>制造业</t>
  </si>
  <si>
    <t>纳税人名称</t>
  </si>
  <si>
    <t>浙江雷厉速行制造有限公司</t>
  </si>
  <si>
    <t>法定代表人姓名</t>
  </si>
  <si>
    <t>厉文静</t>
  </si>
  <si>
    <t>开户银行     及账号</t>
  </si>
  <si>
    <t>登记注册类型</t>
  </si>
  <si>
    <t>制造</t>
  </si>
  <si>
    <t>生产经营地</t>
  </si>
  <si>
    <t>浙江省温州市温商梦工厂</t>
  </si>
  <si>
    <t>项　　　 目</t>
  </si>
  <si>
    <t>栏    次</t>
  </si>
  <si>
    <t>本月数</t>
  </si>
  <si>
    <t>本年累计</t>
  </si>
  <si>
    <t>销售额</t>
  </si>
  <si>
    <t>销项税额</t>
  </si>
  <si>
    <t>进项税额</t>
  </si>
  <si>
    <t>上期留抵税额</t>
  </si>
  <si>
    <t>应纳税额（5=2-3-4）</t>
  </si>
  <si>
    <t>本期留底税额</t>
  </si>
  <si>
    <t>企业所得税年度纳税申报表简表</t>
  </si>
  <si>
    <t>税款所属时间：第5期   单位：元</t>
  </si>
  <si>
    <t>行次</t>
  </si>
  <si>
    <t>项目</t>
  </si>
  <si>
    <t>金额</t>
  </si>
  <si>
    <t>备注</t>
  </si>
  <si>
    <t>说明</t>
  </si>
  <si>
    <t>一、利润总额</t>
  </si>
  <si>
    <t>利润表简表</t>
  </si>
  <si>
    <t xml:space="preserve">    加：纳税调整增加额</t>
  </si>
  <si>
    <t>市监局、税务局的罚款</t>
  </si>
  <si>
    <t xml:space="preserve">    减：纳税调整减少额</t>
  </si>
  <si>
    <t xml:space="preserve">    减：加计扣除</t>
  </si>
  <si>
    <t>研发费用摊销</t>
  </si>
  <si>
    <t>研发加计扣除，超额生产线加计扣除</t>
  </si>
  <si>
    <t xml:space="preserve">    减：弥补以前年度亏损</t>
  </si>
  <si>
    <t>五期内的未弥补亏损都可以在此扣除</t>
  </si>
  <si>
    <t>二、应纳税所得额(1+2-3-4-5)</t>
  </si>
  <si>
    <t>5=1+2-3-4-5</t>
  </si>
  <si>
    <t xml:space="preserve">    税率（25%）</t>
  </si>
  <si>
    <t>第四期纳税第一税收优惠3%</t>
  </si>
  <si>
    <t>25%不需备注，其他税率需要备注</t>
  </si>
  <si>
    <t>三、应纳所得税额（6*7）</t>
  </si>
  <si>
    <t>高新、超8个市场</t>
  </si>
  <si>
    <t xml:space="preserve">    减：减免所得税额</t>
  </si>
  <si>
    <t>上期多缴</t>
  </si>
  <si>
    <t>当期应纳税所得额小于300万元的情况，物流公司超单</t>
  </si>
  <si>
    <t>四、应纳所得税额（10=8-9）</t>
  </si>
  <si>
    <t>10=8-9</t>
  </si>
  <si>
    <t>注意：教师奖金拨款属于无息贷款，不影响损益</t>
  </si>
  <si>
    <t>浙江雷厉速行制造有限公司第三期五险一金</t>
  </si>
  <si>
    <t>序号</t>
  </si>
  <si>
    <t>公司</t>
  </si>
  <si>
    <t>岗位</t>
  </si>
  <si>
    <t>最低工资</t>
  </si>
  <si>
    <t>人数</t>
  </si>
  <si>
    <t>工资总额</t>
  </si>
  <si>
    <t>养老保险</t>
  </si>
  <si>
    <t>医疗保险</t>
  </si>
  <si>
    <t>失业保险</t>
  </si>
  <si>
    <t>工伤保险</t>
  </si>
  <si>
    <t>生育保险</t>
  </si>
  <si>
    <t>公积金</t>
  </si>
  <si>
    <t>总计</t>
  </si>
  <si>
    <t>制造业（真人）</t>
  </si>
  <si>
    <t>CEO</t>
  </si>
  <si>
    <t>财务经理</t>
  </si>
  <si>
    <t>行政总监</t>
  </si>
  <si>
    <t>会计主管</t>
  </si>
  <si>
    <t>采购经理</t>
  </si>
  <si>
    <t>生产经理</t>
  </si>
  <si>
    <t>出纳</t>
  </si>
  <si>
    <t>销售经理</t>
  </si>
  <si>
    <t>合计（不含基本工资）</t>
  </si>
  <si>
    <t>制造业
（虚拟人员）</t>
  </si>
  <si>
    <t>专家顾问</t>
  </si>
  <si>
    <t>中级驾驶员</t>
  </si>
  <si>
    <t>优秀管理人员</t>
  </si>
  <si>
    <t>初级驾驶员</t>
  </si>
  <si>
    <t>熟练生产工人</t>
  </si>
  <si>
    <t>生产工人</t>
  </si>
  <si>
    <t>研发人员</t>
  </si>
  <si>
    <t>管理人员</t>
  </si>
  <si>
    <t>高级驾驶员</t>
  </si>
  <si>
    <t>公司其他人员根据人员招聘情况编订五险一金金额（可加行）</t>
  </si>
  <si>
    <t>《全省本月起降低社会保险费率 调整社保缴费基数 》浙江省人力资源和社会保障厅印发
养老保险：单位14%
医疗保险：单位9.5%
失业保险：单位2%
工伤保险：单位0.4%
生育保险：单位0.6%
住房公积金：住房公积金缴存比例仍按各12%执行。</t>
  </si>
</sst>
</file>

<file path=xl/styles.xml><?xml version="1.0" encoding="utf-8"?>
<styleSheet xmlns="http://schemas.openxmlformats.org/spreadsheetml/2006/main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0.0%"/>
    <numFmt numFmtId="178" formatCode="#,##0.00_);[Red]\(#,##0.00\)"/>
    <numFmt numFmtId="179" formatCode="0.00_ "/>
    <numFmt numFmtId="180" formatCode="0_ "/>
  </numFmts>
  <fonts count="38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B4DF5A"/>
      <name val="宋体"/>
      <charset val="134"/>
    </font>
    <font>
      <sz val="11"/>
      <name val="宋体"/>
      <charset val="134"/>
    </font>
    <font>
      <b/>
      <sz val="11"/>
      <color rgb="FF000000"/>
      <name val="宋体"/>
      <charset val="134"/>
    </font>
    <font>
      <b/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rgb="FF000000"/>
      <name val="宋体"/>
      <charset val="134"/>
    </font>
    <font>
      <sz val="12"/>
      <color rgb="FF000000"/>
      <name val="宋体"/>
      <charset val="134"/>
    </font>
    <font>
      <sz val="12"/>
      <color rgb="FFFF0000"/>
      <name val="宋体"/>
      <charset val="134"/>
      <scheme val="minor"/>
    </font>
    <font>
      <b/>
      <sz val="14"/>
      <color rgb="FF000000"/>
      <name val="宋书"/>
      <charset val="134"/>
    </font>
    <font>
      <b/>
      <sz val="12"/>
      <color rgb="FF000000"/>
      <name val="宋书"/>
      <charset val="134"/>
    </font>
    <font>
      <sz val="12"/>
      <color theme="1"/>
      <name val="宋体"/>
      <charset val="134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2D89A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1F4B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Border="0"/>
    <xf numFmtId="42" fontId="0" fillId="0" borderId="0" applyFon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4" borderId="14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31" fillId="18" borderId="17" applyNumberFormat="0" applyAlignment="0" applyProtection="0">
      <alignment vertical="center"/>
    </xf>
    <xf numFmtId="0" fontId="32" fillId="18" borderId="13" applyNumberFormat="0" applyAlignment="0" applyProtection="0">
      <alignment vertical="center"/>
    </xf>
    <xf numFmtId="0" fontId="33" fillId="19" borderId="18" applyNumberForma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35" fillId="0" borderId="20" applyNumberFormat="0" applyFill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4" fillId="0" borderId="0" applyBorder="0">
      <alignment vertical="center"/>
    </xf>
  </cellStyleXfs>
  <cellXfs count="10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2" xfId="49" applyFont="1" applyFill="1" applyBorder="1" applyAlignment="1">
      <alignment horizontal="center" vertical="center"/>
    </xf>
    <xf numFmtId="177" fontId="2" fillId="2" borderId="2" xfId="49" applyNumberFormat="1" applyFont="1" applyFill="1" applyBorder="1" applyAlignment="1">
      <alignment horizontal="center" vertical="center"/>
    </xf>
    <xf numFmtId="0" fontId="3" fillId="3" borderId="3" xfId="49" applyFont="1" applyFill="1" applyBorder="1" applyAlignment="1">
      <alignment horizontal="center" vertical="center"/>
    </xf>
    <xf numFmtId="0" fontId="2" fillId="4" borderId="3" xfId="49" applyFont="1" applyFill="1" applyBorder="1" applyAlignment="1">
      <alignment horizontal="center" vertical="center" wrapText="1"/>
    </xf>
    <xf numFmtId="0" fontId="2" fillId="4" borderId="2" xfId="49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4" fillId="4" borderId="2" xfId="49" applyFill="1" applyBorder="1" applyAlignment="1">
      <alignment horizontal="center" vertical="center"/>
    </xf>
    <xf numFmtId="178" fontId="4" fillId="4" borderId="2" xfId="49" applyNumberFormat="1" applyFill="1" applyBorder="1" applyAlignment="1">
      <alignment horizontal="center" vertical="center"/>
    </xf>
    <xf numFmtId="0" fontId="3" fillId="3" borderId="4" xfId="49" applyFont="1" applyFill="1" applyBorder="1" applyAlignment="1">
      <alignment horizontal="center" vertical="center"/>
    </xf>
    <xf numFmtId="0" fontId="2" fillId="4" borderId="4" xfId="49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2" fillId="5" borderId="3" xfId="49" applyFont="1" applyFill="1" applyBorder="1" applyAlignment="1">
      <alignment horizontal="center" vertical="center" wrapText="1"/>
    </xf>
    <xf numFmtId="0" fontId="2" fillId="5" borderId="2" xfId="49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4" fillId="5" borderId="2" xfId="49" applyFill="1" applyBorder="1" applyAlignment="1">
      <alignment horizontal="center" vertical="center"/>
    </xf>
    <xf numFmtId="178" fontId="4" fillId="5" borderId="2" xfId="49" applyNumberFormat="1" applyFill="1" applyBorder="1" applyAlignment="1">
      <alignment horizontal="center" vertical="center"/>
    </xf>
    <xf numFmtId="178" fontId="2" fillId="5" borderId="2" xfId="49" applyNumberFormat="1" applyFont="1" applyFill="1" applyBorder="1" applyAlignment="1">
      <alignment horizontal="center" vertical="center"/>
    </xf>
    <xf numFmtId="0" fontId="2" fillId="5" borderId="4" xfId="49" applyFont="1" applyFill="1" applyBorder="1" applyAlignment="1">
      <alignment horizontal="center" vertical="center" wrapText="1"/>
    </xf>
    <xf numFmtId="0" fontId="2" fillId="5" borderId="3" xfId="49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4" fillId="5" borderId="3" xfId="49" applyFill="1" applyBorder="1" applyAlignment="1">
      <alignment horizontal="center" vertical="center"/>
    </xf>
    <xf numFmtId="178" fontId="4" fillId="5" borderId="3" xfId="49" applyNumberFormat="1" applyFill="1" applyBorder="1" applyAlignment="1">
      <alignment horizontal="center" vertical="center"/>
    </xf>
    <xf numFmtId="178" fontId="2" fillId="5" borderId="3" xfId="49" applyNumberFormat="1" applyFont="1" applyFill="1" applyBorder="1" applyAlignment="1">
      <alignment horizontal="center" vertical="center"/>
    </xf>
    <xf numFmtId="0" fontId="5" fillId="2" borderId="5" xfId="49" applyFont="1" applyFill="1" applyBorder="1" applyAlignment="1">
      <alignment horizontal="center" vertical="center"/>
    </xf>
    <xf numFmtId="0" fontId="5" fillId="2" borderId="6" xfId="49" applyFont="1" applyFill="1" applyBorder="1" applyAlignment="1">
      <alignment horizontal="center" vertical="center"/>
    </xf>
    <xf numFmtId="0" fontId="4" fillId="2" borderId="7" xfId="49" applyFont="1" applyFill="1" applyBorder="1" applyAlignment="1">
      <alignment horizontal="center" vertical="center"/>
    </xf>
    <xf numFmtId="0" fontId="4" fillId="2" borderId="0" xfId="49" applyFont="1" applyFill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179" fontId="2" fillId="4" borderId="2" xfId="49" applyNumberFormat="1" applyFont="1" applyFill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8" fontId="0" fillId="0" borderId="0" xfId="0" applyNumberFormat="1"/>
    <xf numFmtId="176" fontId="0" fillId="0" borderId="4" xfId="0" applyNumberFormat="1" applyBorder="1" applyAlignment="1">
      <alignment horizontal="center" vertical="center"/>
    </xf>
    <xf numFmtId="0" fontId="2" fillId="2" borderId="2" xfId="49" applyFont="1" applyFill="1" applyBorder="1" applyAlignment="1">
      <alignment horizontal="center" vertical="center" wrapText="1"/>
    </xf>
    <xf numFmtId="176" fontId="0" fillId="0" borderId="4" xfId="0" applyNumberFormat="1" applyBorder="1" applyAlignment="1">
      <alignment vertical="center"/>
    </xf>
    <xf numFmtId="179" fontId="2" fillId="5" borderId="2" xfId="49" applyNumberFormat="1" applyFont="1" applyFill="1" applyBorder="1" applyAlignment="1">
      <alignment horizontal="center" vertical="center"/>
    </xf>
    <xf numFmtId="179" fontId="2" fillId="5" borderId="3" xfId="49" applyNumberFormat="1" applyFont="1" applyFill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5" fillId="2" borderId="9" xfId="49" applyFont="1" applyFill="1" applyBorder="1" applyAlignment="1">
      <alignment horizontal="center" vertical="center"/>
    </xf>
    <xf numFmtId="176" fontId="0" fillId="6" borderId="2" xfId="0" applyNumberFormat="1" applyFill="1" applyBorder="1" applyAlignment="1">
      <alignment horizontal="center" vertical="center"/>
    </xf>
    <xf numFmtId="0" fontId="4" fillId="0" borderId="0" xfId="49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9" fillId="0" borderId="0" xfId="0" applyFont="1"/>
    <xf numFmtId="0" fontId="9" fillId="7" borderId="2" xfId="0" applyFont="1" applyFill="1" applyBorder="1" applyAlignment="1">
      <alignment horizontal="center"/>
    </xf>
    <xf numFmtId="0" fontId="8" fillId="7" borderId="2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/>
    <xf numFmtId="0" fontId="11" fillId="8" borderId="2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vertical="center" wrapText="1"/>
    </xf>
    <xf numFmtId="4" fontId="8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0" xfId="0" applyFont="1"/>
    <xf numFmtId="0" fontId="12" fillId="0" borderId="2" xfId="0" applyFont="1" applyBorder="1" applyAlignment="1">
      <alignment horizontal="left" vertical="center" wrapText="1"/>
    </xf>
    <xf numFmtId="0" fontId="12" fillId="0" borderId="2" xfId="0" applyFont="1" applyFill="1" applyBorder="1" applyAlignment="1">
      <alignment vertical="center" wrapText="1"/>
    </xf>
    <xf numFmtId="0" fontId="12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/>
    <xf numFmtId="0" fontId="8" fillId="0" borderId="2" xfId="0" applyFont="1" applyBorder="1"/>
    <xf numFmtId="0" fontId="13" fillId="0" borderId="0" xfId="0" applyFont="1"/>
    <xf numFmtId="4" fontId="9" fillId="0" borderId="0" xfId="0" applyNumberFormat="1" applyFont="1"/>
    <xf numFmtId="0" fontId="14" fillId="0" borderId="0" xfId="0" applyFont="1" applyFill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horizontal="left" vertical="center" wrapText="1"/>
    </xf>
    <xf numFmtId="0" fontId="16" fillId="0" borderId="0" xfId="0" applyFont="1" applyFill="1" applyAlignment="1">
      <alignment horizontal="left" vertical="center"/>
    </xf>
    <xf numFmtId="0" fontId="12" fillId="0" borderId="2" xfId="0" applyFont="1" applyFill="1" applyBorder="1" applyAlignment="1">
      <alignment horizontal="center" vertical="center" wrapText="1"/>
    </xf>
    <xf numFmtId="180" fontId="12" fillId="0" borderId="2" xfId="0" applyNumberFormat="1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2" fillId="7" borderId="5" xfId="0" applyFont="1" applyFill="1" applyBorder="1" applyAlignment="1">
      <alignment horizontal="center" vertical="center" wrapText="1"/>
    </xf>
    <xf numFmtId="0" fontId="12" fillId="7" borderId="9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 wrapText="1"/>
    </xf>
    <xf numFmtId="0" fontId="12" fillId="8" borderId="10" xfId="0" applyFont="1" applyFill="1" applyBorder="1" applyAlignment="1">
      <alignment horizontal="left" vertical="center" wrapText="1"/>
    </xf>
    <xf numFmtId="0" fontId="12" fillId="8" borderId="11" xfId="0" applyFont="1" applyFill="1" applyBorder="1" applyAlignment="1">
      <alignment horizontal="left" vertical="center" wrapText="1"/>
    </xf>
    <xf numFmtId="0" fontId="12" fillId="0" borderId="8" xfId="0" applyFont="1" applyFill="1" applyBorder="1" applyAlignment="1">
      <alignment horizontal="center" vertical="center" wrapText="1"/>
    </xf>
    <xf numFmtId="4" fontId="16" fillId="0" borderId="2" xfId="0" applyNumberFormat="1" applyFont="1" applyBorder="1" applyAlignment="1">
      <alignment horizontal="center" vertical="center" wrapText="1"/>
    </xf>
    <xf numFmtId="0" fontId="16" fillId="8" borderId="10" xfId="0" applyFont="1" applyFill="1" applyBorder="1" applyAlignment="1">
      <alignment horizontal="left" wrapText="1"/>
    </xf>
    <xf numFmtId="0" fontId="16" fillId="8" borderId="11" xfId="0" applyFont="1" applyFill="1" applyBorder="1" applyAlignment="1">
      <alignment horizontal="left" wrapText="1"/>
    </xf>
    <xf numFmtId="0" fontId="16" fillId="0" borderId="8" xfId="0" applyFont="1" applyBorder="1" applyAlignment="1">
      <alignment horizontal="center"/>
    </xf>
    <xf numFmtId="0" fontId="16" fillId="8" borderId="5" xfId="0" applyFont="1" applyFill="1" applyBorder="1" applyAlignment="1">
      <alignment horizontal="left" wrapText="1"/>
    </xf>
    <xf numFmtId="0" fontId="16" fillId="8" borderId="9" xfId="0" applyFont="1" applyFill="1" applyBorder="1" applyAlignment="1">
      <alignment horizontal="left" wrapText="1"/>
    </xf>
    <xf numFmtId="0" fontId="16" fillId="0" borderId="2" xfId="0" applyFont="1" applyBorder="1" applyAlignment="1">
      <alignment horizontal="center"/>
    </xf>
    <xf numFmtId="0" fontId="16" fillId="8" borderId="5" xfId="0" applyFont="1" applyFill="1" applyBorder="1" applyAlignment="1">
      <alignment horizontal="left"/>
    </xf>
    <xf numFmtId="0" fontId="16" fillId="8" borderId="9" xfId="0" applyFont="1" applyFill="1" applyBorder="1" applyAlignment="1">
      <alignment horizontal="left"/>
    </xf>
    <xf numFmtId="0" fontId="0" fillId="0" borderId="0" xfId="0" applyFont="1" applyFill="1"/>
    <xf numFmtId="0" fontId="17" fillId="0" borderId="12" xfId="0" applyFont="1" applyFill="1" applyBorder="1" applyAlignment="1">
      <alignment horizontal="center" vertical="center"/>
    </xf>
    <xf numFmtId="0" fontId="17" fillId="0" borderId="7" xfId="0" applyFont="1" applyFill="1" applyBorder="1" applyAlignment="1">
      <alignment horizontal="center" vertical="center"/>
    </xf>
    <xf numFmtId="0" fontId="17" fillId="0" borderId="10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2" fillId="7" borderId="3" xfId="49" applyFont="1" applyFill="1" applyBorder="1" applyAlignment="1">
      <alignment horizontal="center" vertical="center"/>
    </xf>
    <xf numFmtId="0" fontId="2" fillId="7" borderId="3" xfId="49" applyFont="1" applyFill="1" applyBorder="1" applyAlignment="1">
      <alignment horizontal="center" vertical="center" wrapText="1"/>
    </xf>
    <xf numFmtId="0" fontId="2" fillId="7" borderId="8" xfId="49" applyFont="1" applyFill="1" applyBorder="1" applyAlignment="1">
      <alignment horizontal="center" vertical="center"/>
    </xf>
    <xf numFmtId="0" fontId="2" fillId="7" borderId="8" xfId="49" applyFont="1" applyFill="1" applyBorder="1" applyAlignment="1">
      <alignment horizontal="center" vertical="center" wrapText="1"/>
    </xf>
    <xf numFmtId="0" fontId="2" fillId="8" borderId="2" xfId="49" applyFont="1" applyFill="1" applyBorder="1" applyAlignment="1">
      <alignment horizontal="center" vertical="center"/>
    </xf>
    <xf numFmtId="178" fontId="4" fillId="0" borderId="2" xfId="49" applyNumberFormat="1" applyFont="1" applyFill="1" applyBorder="1" applyAlignment="1">
      <alignment horizontal="right" vertical="center"/>
    </xf>
    <xf numFmtId="0" fontId="18" fillId="0" borderId="0" xfId="0" applyFont="1" applyFill="1" applyAlignment="1">
      <alignment horizontal="left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colors>
    <mruColors>
      <color rgb="00FFFF00"/>
      <color rgb="00B4DF5A"/>
      <color rgb="00C2D89A"/>
      <color rgb="00EAF3B0"/>
      <color rgb="00F1F4B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zoomScale="175" zoomScaleNormal="175" workbookViewId="0">
      <selection activeCell="D9" sqref="D9"/>
    </sheetView>
  </sheetViews>
  <sheetFormatPr defaultColWidth="9.63888888888889" defaultRowHeight="21" customHeight="1" outlineLevelCol="5"/>
  <cols>
    <col min="1" max="1" width="9.62962962962963" style="88" customWidth="1"/>
    <col min="2" max="2" width="17.3796296296296" style="88" customWidth="1"/>
    <col min="3" max="4" width="21.5" style="88" customWidth="1"/>
    <col min="5" max="5" width="18.7592592592593" style="88" customWidth="1"/>
    <col min="6" max="16384" width="14.5" style="88"/>
  </cols>
  <sheetData>
    <row r="1" ht="14.4" spans="1:5">
      <c r="A1" s="89" t="s">
        <v>0</v>
      </c>
      <c r="B1" s="90"/>
      <c r="C1" s="90"/>
      <c r="D1" s="90"/>
      <c r="E1" s="90"/>
    </row>
    <row r="2" ht="14.4" spans="1:5">
      <c r="A2" s="91"/>
      <c r="B2" s="92"/>
      <c r="C2" s="92"/>
      <c r="D2" s="92"/>
      <c r="E2" s="92"/>
    </row>
    <row r="3" ht="14.4" spans="1:5">
      <c r="A3" s="93" t="s">
        <v>1</v>
      </c>
      <c r="B3" s="93" t="s">
        <v>2</v>
      </c>
      <c r="C3" s="93" t="s">
        <v>3</v>
      </c>
      <c r="D3" s="93" t="s">
        <v>4</v>
      </c>
      <c r="E3" s="94" t="s">
        <v>5</v>
      </c>
    </row>
    <row r="4" ht="14.4" spans="1:5">
      <c r="A4" s="95"/>
      <c r="B4" s="95"/>
      <c r="C4" s="95"/>
      <c r="D4" s="95"/>
      <c r="E4" s="96"/>
    </row>
    <row r="5" customHeight="1" spans="1:5">
      <c r="A5" s="97">
        <v>1</v>
      </c>
      <c r="B5" s="98">
        <v>0</v>
      </c>
      <c r="C5" s="98">
        <v>0</v>
      </c>
      <c r="D5" s="98">
        <v>633075</v>
      </c>
      <c r="E5" s="98">
        <f t="shared" ref="E5:E9" si="0">B5+C5+D5</f>
        <v>633075</v>
      </c>
    </row>
    <row r="6" customHeight="1" spans="1:6">
      <c r="A6" s="97">
        <v>2</v>
      </c>
      <c r="B6" s="98">
        <v>0</v>
      </c>
      <c r="C6" s="98">
        <v>1711732.218</v>
      </c>
      <c r="D6" s="98">
        <v>904250</v>
      </c>
      <c r="E6" s="98">
        <f t="shared" si="0"/>
        <v>2615982.218</v>
      </c>
      <c r="F6" s="88" t="s">
        <v>6</v>
      </c>
    </row>
    <row r="7" customHeight="1" spans="1:5">
      <c r="A7" s="97">
        <v>3</v>
      </c>
      <c r="B7" s="98">
        <v>797584.91</v>
      </c>
      <c r="C7" s="98">
        <v>6911515.44</v>
      </c>
      <c r="D7" s="98">
        <v>1120100</v>
      </c>
      <c r="E7" s="98">
        <f t="shared" si="0"/>
        <v>8829200.35</v>
      </c>
    </row>
    <row r="8" customHeight="1" spans="1:5">
      <c r="A8" s="97">
        <v>4</v>
      </c>
      <c r="B8" s="98">
        <v>8465887.3</v>
      </c>
      <c r="C8" s="98">
        <v>10199706.35</v>
      </c>
      <c r="D8" s="98">
        <v>1120100</v>
      </c>
      <c r="E8" s="98">
        <f t="shared" si="0"/>
        <v>19785693.65</v>
      </c>
    </row>
    <row r="9" customHeight="1" spans="1:5">
      <c r="A9" s="97">
        <v>5</v>
      </c>
      <c r="B9" s="98">
        <v>9921364.92</v>
      </c>
      <c r="C9" s="98">
        <v>8464408.689</v>
      </c>
      <c r="D9" s="98">
        <v>1120100</v>
      </c>
      <c r="E9" s="98">
        <f t="shared" si="0"/>
        <v>19505873.609</v>
      </c>
    </row>
    <row r="10" customHeight="1" spans="1:5">
      <c r="A10" s="97" t="s">
        <v>5</v>
      </c>
      <c r="B10" s="98">
        <f>B5+B6+B7+B8+B9</f>
        <v>19184837.13</v>
      </c>
      <c r="C10" s="98">
        <f>C5+C6+C7+C8+C9</f>
        <v>27287362.697</v>
      </c>
      <c r="D10" s="98">
        <f>D5+D6+D7+D8+D9</f>
        <v>4897625</v>
      </c>
      <c r="E10" s="98">
        <f>E5+E6+E7+E8+E9</f>
        <v>51369824.827</v>
      </c>
    </row>
    <row r="11" ht="44.1" customHeight="1" spans="1:5">
      <c r="A11" s="99" t="s">
        <v>7</v>
      </c>
      <c r="B11" s="99"/>
      <c r="C11" s="99"/>
      <c r="D11" s="99"/>
      <c r="E11" s="99"/>
    </row>
  </sheetData>
  <mergeCells count="7">
    <mergeCell ref="A11:E11"/>
    <mergeCell ref="A3:A4"/>
    <mergeCell ref="B3:B4"/>
    <mergeCell ref="C3:C4"/>
    <mergeCell ref="D3:D4"/>
    <mergeCell ref="E3:E4"/>
    <mergeCell ref="A1:E2"/>
  </mergeCells>
  <pageMargins left="0.699305555555556" right="0.699305555555556" top="0.75" bottom="0.75" header="0.3" footer="0.3"/>
  <pageSetup paperSize="9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zoomScale="130" zoomScaleNormal="130" workbookViewId="0">
      <selection activeCell="E18" sqref="E18"/>
    </sheetView>
  </sheetViews>
  <sheetFormatPr defaultColWidth="9.63888888888889" defaultRowHeight="14.4" outlineLevelCol="4"/>
  <cols>
    <col min="1" max="1" width="15" customWidth="1"/>
    <col min="2" max="2" width="32.2592592592593" customWidth="1"/>
    <col min="3" max="3" width="16.7592592592593" customWidth="1"/>
    <col min="4" max="4" width="17.5462962962963" customWidth="1"/>
    <col min="5" max="5" width="19.2777777777778" customWidth="1"/>
  </cols>
  <sheetData>
    <row r="1" ht="27" customHeight="1" spans="1:5">
      <c r="A1" s="64" t="s">
        <v>8</v>
      </c>
      <c r="B1" s="64"/>
      <c r="C1" s="64"/>
      <c r="D1" s="64"/>
      <c r="E1" s="64"/>
    </row>
    <row r="2" ht="23.1" customHeight="1" spans="1:5">
      <c r="A2" s="65" t="s">
        <v>9</v>
      </c>
      <c r="B2" s="65"/>
      <c r="C2" s="65"/>
      <c r="D2" s="65"/>
      <c r="E2" s="65"/>
    </row>
    <row r="3" ht="32.1" customHeight="1" spans="1:5">
      <c r="A3" s="66" t="s">
        <v>10</v>
      </c>
      <c r="B3" s="66"/>
      <c r="C3" s="66"/>
      <c r="D3" s="66"/>
      <c r="E3" s="66"/>
    </row>
    <row r="4" ht="31.2" spans="1:5">
      <c r="A4" s="67" t="s">
        <v>11</v>
      </c>
      <c r="B4" s="67"/>
      <c r="C4" s="68" t="s">
        <v>12</v>
      </c>
      <c r="D4" s="68"/>
      <c r="E4" s="67" t="s">
        <v>13</v>
      </c>
    </row>
    <row r="5" ht="18.95" customHeight="1" spans="1:5">
      <c r="A5" s="59" t="s">
        <v>14</v>
      </c>
      <c r="B5" s="59" t="s">
        <v>15</v>
      </c>
      <c r="C5" s="59" t="s">
        <v>16</v>
      </c>
      <c r="D5" s="69" t="s">
        <v>17</v>
      </c>
      <c r="E5" s="69"/>
    </row>
    <row r="6" ht="18.95" customHeight="1" spans="1:5">
      <c r="A6" s="59" t="s">
        <v>18</v>
      </c>
      <c r="B6" s="59" t="s">
        <v>19</v>
      </c>
      <c r="C6" s="59" t="s">
        <v>20</v>
      </c>
      <c r="D6" s="69" t="s">
        <v>21</v>
      </c>
      <c r="E6" s="69"/>
    </row>
    <row r="7" ht="18.95" customHeight="1" spans="1:5">
      <c r="A7" s="59" t="s">
        <v>22</v>
      </c>
      <c r="B7" s="70">
        <v>888330300018</v>
      </c>
      <c r="C7" s="59" t="s">
        <v>23</v>
      </c>
      <c r="D7" s="71" t="s">
        <v>24</v>
      </c>
      <c r="E7" s="72"/>
    </row>
    <row r="8" ht="18.95" customHeight="1" spans="1:5">
      <c r="A8" s="59"/>
      <c r="B8" s="70">
        <v>110000090726315</v>
      </c>
      <c r="C8" s="59" t="s">
        <v>25</v>
      </c>
      <c r="D8" s="71" t="s">
        <v>26</v>
      </c>
      <c r="E8" s="72"/>
    </row>
    <row r="9" ht="15.6" spans="1:5">
      <c r="A9" s="73" t="s">
        <v>27</v>
      </c>
      <c r="B9" s="74"/>
      <c r="C9" s="75" t="s">
        <v>28</v>
      </c>
      <c r="D9" s="75" t="s">
        <v>29</v>
      </c>
      <c r="E9" s="75" t="s">
        <v>30</v>
      </c>
    </row>
    <row r="10" ht="18.95" customHeight="1" spans="1:5">
      <c r="A10" s="76" t="s">
        <v>31</v>
      </c>
      <c r="B10" s="77"/>
      <c r="C10" s="78">
        <v>1</v>
      </c>
      <c r="D10" s="79">
        <v>62137931.05</v>
      </c>
      <c r="E10" s="79">
        <v>177837493.53</v>
      </c>
    </row>
    <row r="11" ht="18.95" customHeight="1" spans="1:5">
      <c r="A11" s="80" t="s">
        <v>32</v>
      </c>
      <c r="B11" s="81"/>
      <c r="C11" s="82">
        <v>2</v>
      </c>
      <c r="D11" s="79">
        <v>10066206.88</v>
      </c>
      <c r="E11" s="79">
        <v>28291344.4</v>
      </c>
    </row>
    <row r="12" ht="18.95" customHeight="1" spans="1:5">
      <c r="A12" s="83" t="s">
        <v>33</v>
      </c>
      <c r="B12" s="84"/>
      <c r="C12" s="85">
        <v>3</v>
      </c>
      <c r="D12" s="79">
        <v>144841.96</v>
      </c>
      <c r="E12" s="79">
        <v>18316651.06</v>
      </c>
    </row>
    <row r="13" ht="18.95" customHeight="1" spans="1:5">
      <c r="A13" s="83" t="s">
        <v>34</v>
      </c>
      <c r="B13" s="84"/>
      <c r="C13" s="85">
        <v>4</v>
      </c>
      <c r="D13" s="79">
        <v>0</v>
      </c>
      <c r="E13" s="79">
        <v>1941327.96</v>
      </c>
    </row>
    <row r="14" ht="18.95" customHeight="1" spans="1:5">
      <c r="A14" s="86" t="s">
        <v>35</v>
      </c>
      <c r="B14" s="87"/>
      <c r="C14" s="85">
        <v>5</v>
      </c>
      <c r="D14" s="79">
        <f>D11-D12-D13</f>
        <v>9921364.92</v>
      </c>
      <c r="E14" s="79">
        <v>19184837.13</v>
      </c>
    </row>
    <row r="15" ht="18.95" customHeight="1" spans="1:5">
      <c r="A15" s="86" t="s">
        <v>36</v>
      </c>
      <c r="B15" s="87"/>
      <c r="C15" s="85">
        <v>6</v>
      </c>
      <c r="D15" s="79">
        <v>0</v>
      </c>
      <c r="E15" s="79">
        <f>1481110.73+D15</f>
        <v>1481110.73</v>
      </c>
    </row>
    <row r="16" ht="20.4" spans="1:5">
      <c r="A16" s="51"/>
      <c r="B16" s="51"/>
      <c r="C16" s="51"/>
      <c r="D16" s="51"/>
      <c r="E16" s="51"/>
    </row>
  </sheetData>
  <mergeCells count="17">
    <mergeCell ref="A1:E1"/>
    <mergeCell ref="A2:E2"/>
    <mergeCell ref="A3:E3"/>
    <mergeCell ref="A4:B4"/>
    <mergeCell ref="C4:D4"/>
    <mergeCell ref="D5:E5"/>
    <mergeCell ref="D6:E6"/>
    <mergeCell ref="D7:E7"/>
    <mergeCell ref="D8:E8"/>
    <mergeCell ref="A9:B9"/>
    <mergeCell ref="A10:B10"/>
    <mergeCell ref="A11:B11"/>
    <mergeCell ref="A12:B12"/>
    <mergeCell ref="A13:B13"/>
    <mergeCell ref="A14:B14"/>
    <mergeCell ref="A15:B15"/>
    <mergeCell ref="A7:A8"/>
  </mergeCells>
  <pageMargins left="0.471527777777778" right="0.0777777777777778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zoomScale="130" zoomScaleNormal="130" topLeftCell="B1" workbookViewId="0">
      <selection activeCell="B2" sqref="B2"/>
    </sheetView>
  </sheetViews>
  <sheetFormatPr defaultColWidth="9.63888888888889" defaultRowHeight="14.4" outlineLevelCol="5"/>
  <cols>
    <col min="1" max="1" width="7.37962962962963" customWidth="1"/>
    <col min="2" max="2" width="33.1296296296296" customWidth="1"/>
    <col min="3" max="3" width="19.3240740740741" customWidth="1"/>
    <col min="4" max="4" width="28.287037037037" customWidth="1"/>
    <col min="5" max="5" width="59.5" customWidth="1"/>
  </cols>
  <sheetData>
    <row r="1" ht="15.6" spans="1:4">
      <c r="A1" s="44" t="s">
        <v>37</v>
      </c>
      <c r="B1" s="44"/>
      <c r="C1" s="44"/>
      <c r="D1" s="44"/>
    </row>
    <row r="2" ht="20.4" spans="1:4">
      <c r="A2" s="45"/>
      <c r="B2" s="45"/>
      <c r="C2" s="45"/>
      <c r="D2" s="45"/>
    </row>
    <row r="3" ht="17.4" spans="1:5">
      <c r="A3" s="46" t="s">
        <v>38</v>
      </c>
      <c r="B3" s="46"/>
      <c r="C3" s="46"/>
      <c r="D3" s="46"/>
      <c r="E3" s="47"/>
    </row>
    <row r="4" ht="20.4" spans="1:6">
      <c r="A4" s="48" t="s">
        <v>39</v>
      </c>
      <c r="B4" s="49" t="s">
        <v>40</v>
      </c>
      <c r="C4" s="49" t="s">
        <v>41</v>
      </c>
      <c r="D4" s="49" t="s">
        <v>42</v>
      </c>
      <c r="E4" s="50" t="s">
        <v>43</v>
      </c>
      <c r="F4" s="51"/>
    </row>
    <row r="5" ht="20.4" spans="1:6">
      <c r="A5" s="52">
        <v>1</v>
      </c>
      <c r="B5" s="53" t="s">
        <v>44</v>
      </c>
      <c r="C5" s="54">
        <v>46718671.54</v>
      </c>
      <c r="D5" s="55"/>
      <c r="E5" s="56" t="s">
        <v>45</v>
      </c>
      <c r="F5" s="51"/>
    </row>
    <row r="6" ht="20.4" spans="1:6">
      <c r="A6" s="52">
        <v>2</v>
      </c>
      <c r="B6" s="53" t="s">
        <v>46</v>
      </c>
      <c r="C6" s="55">
        <v>0</v>
      </c>
      <c r="D6" s="55"/>
      <c r="E6" s="56" t="s">
        <v>47</v>
      </c>
      <c r="F6" s="51"/>
    </row>
    <row r="7" ht="20.4" spans="1:6">
      <c r="A7" s="52">
        <v>3</v>
      </c>
      <c r="B7" s="57" t="s">
        <v>48</v>
      </c>
      <c r="C7" s="55">
        <v>0</v>
      </c>
      <c r="D7" s="55"/>
      <c r="E7" s="56"/>
      <c r="F7" s="51"/>
    </row>
    <row r="8" ht="20.4" spans="1:6">
      <c r="A8" s="52">
        <v>4</v>
      </c>
      <c r="B8" s="57" t="s">
        <v>49</v>
      </c>
      <c r="C8" s="55">
        <v>304000</v>
      </c>
      <c r="D8" s="55" t="s">
        <v>50</v>
      </c>
      <c r="E8" s="56" t="s">
        <v>51</v>
      </c>
      <c r="F8" s="51"/>
    </row>
    <row r="9" ht="20.4" spans="1:6">
      <c r="A9" s="52">
        <v>5</v>
      </c>
      <c r="B9" s="58" t="s">
        <v>52</v>
      </c>
      <c r="C9" s="54">
        <v>0</v>
      </c>
      <c r="D9" s="55"/>
      <c r="E9" s="56" t="s">
        <v>53</v>
      </c>
      <c r="F9" s="51"/>
    </row>
    <row r="10" ht="20.4" spans="1:6">
      <c r="A10" s="52">
        <v>6</v>
      </c>
      <c r="B10" s="59" t="s">
        <v>54</v>
      </c>
      <c r="C10" s="55">
        <f>C5+C6-C7-C8-C9</f>
        <v>46414671.54</v>
      </c>
      <c r="D10" s="55"/>
      <c r="E10" s="56" t="s">
        <v>55</v>
      </c>
      <c r="F10" s="51"/>
    </row>
    <row r="11" ht="20.4" spans="1:6">
      <c r="A11" s="52">
        <v>7</v>
      </c>
      <c r="B11" s="60" t="s">
        <v>56</v>
      </c>
      <c r="C11" s="55">
        <v>0.22</v>
      </c>
      <c r="D11" s="55" t="s">
        <v>57</v>
      </c>
      <c r="E11" s="56" t="s">
        <v>58</v>
      </c>
      <c r="F11" s="51"/>
    </row>
    <row r="12" ht="20.4" spans="1:6">
      <c r="A12" s="52">
        <v>8</v>
      </c>
      <c r="B12" s="60" t="s">
        <v>59</v>
      </c>
      <c r="C12" s="55">
        <f>C10*C11</f>
        <v>10211227.7388</v>
      </c>
      <c r="D12" s="55"/>
      <c r="E12" s="56" t="s">
        <v>60</v>
      </c>
      <c r="F12" s="51"/>
    </row>
    <row r="13" ht="20.4" spans="1:6">
      <c r="A13" s="52">
        <v>9</v>
      </c>
      <c r="B13" s="58" t="s">
        <v>61</v>
      </c>
      <c r="C13" s="55">
        <v>1746819.05</v>
      </c>
      <c r="D13" s="55" t="s">
        <v>62</v>
      </c>
      <c r="E13" s="56" t="s">
        <v>63</v>
      </c>
      <c r="F13" s="51"/>
    </row>
    <row r="14" ht="20.4" spans="1:6">
      <c r="A14" s="52">
        <v>10</v>
      </c>
      <c r="B14" s="61" t="s">
        <v>64</v>
      </c>
      <c r="C14" s="55">
        <f>C12-C13</f>
        <v>8464408.6888</v>
      </c>
      <c r="D14" s="55"/>
      <c r="E14" s="56" t="s">
        <v>65</v>
      </c>
      <c r="F14" s="51"/>
    </row>
    <row r="15" ht="15.6" spans="1:5">
      <c r="A15" s="62" t="s">
        <v>66</v>
      </c>
      <c r="B15" s="56"/>
      <c r="C15" s="56"/>
      <c r="D15" s="56"/>
      <c r="E15" s="56"/>
    </row>
    <row r="16" ht="17.4" spans="1:5">
      <c r="A16" s="47"/>
      <c r="B16" s="47"/>
      <c r="C16" s="63"/>
      <c r="D16" s="47"/>
      <c r="E16" s="47"/>
    </row>
    <row r="17" ht="17.4" spans="2:5">
      <c r="B17" s="47"/>
      <c r="C17" s="63"/>
      <c r="D17" s="47"/>
      <c r="E17" s="47"/>
    </row>
    <row r="18" ht="17.4" spans="3:3">
      <c r="C18" s="63"/>
    </row>
    <row r="19" ht="17.4" spans="3:3">
      <c r="C19" s="63"/>
    </row>
    <row r="20" ht="17.4" spans="3:3">
      <c r="C20" s="63"/>
    </row>
    <row r="21" ht="17.4" spans="3:3">
      <c r="C21" s="63"/>
    </row>
    <row r="22" ht="17.4" spans="3:3">
      <c r="C22" s="63"/>
    </row>
    <row r="23" ht="17.4" spans="3:3">
      <c r="C23" s="63"/>
    </row>
    <row r="24" ht="17.4" spans="3:3">
      <c r="C24" s="63"/>
    </row>
  </sheetData>
  <mergeCells count="2">
    <mergeCell ref="A1:D1"/>
    <mergeCell ref="A3:D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5"/>
  <sheetViews>
    <sheetView zoomScale="130" zoomScaleNormal="130" workbookViewId="0">
      <selection activeCell="A24" sqref="A24:K24"/>
    </sheetView>
  </sheetViews>
  <sheetFormatPr defaultColWidth="9.63888888888889" defaultRowHeight="14.4"/>
  <cols>
    <col min="1" max="1" width="5.62962962962963" customWidth="1"/>
    <col min="2" max="2" width="20.7592592592593" customWidth="1"/>
    <col min="3" max="3" width="14.1296296296296" customWidth="1"/>
    <col min="4" max="4" width="9.62962962962963" customWidth="1"/>
    <col min="5" max="5" width="5.62962962962963" customWidth="1"/>
    <col min="6" max="6" width="18.8888888888889" customWidth="1"/>
    <col min="7" max="7" width="11.8796296296296" customWidth="1"/>
    <col min="8" max="8" width="19.0648148148148" customWidth="1"/>
    <col min="9" max="9" width="10.7592592592593" customWidth="1"/>
    <col min="10" max="11" width="9.62962962962963" customWidth="1"/>
    <col min="12" max="12" width="18.0277777777778" customWidth="1"/>
    <col min="13" max="14" width="11.8796296296296" customWidth="1"/>
    <col min="15" max="15" width="12.7592592592593" customWidth="1"/>
  </cols>
  <sheetData>
    <row r="1" ht="22.2" spans="1:14">
      <c r="A1" s="1" t="s">
        <v>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 t="s">
        <v>68</v>
      </c>
      <c r="B2" s="2" t="s">
        <v>69</v>
      </c>
      <c r="C2" s="2" t="s">
        <v>70</v>
      </c>
      <c r="D2" s="2" t="s">
        <v>71</v>
      </c>
      <c r="E2" s="2" t="s">
        <v>72</v>
      </c>
      <c r="F2" s="2" t="s">
        <v>73</v>
      </c>
      <c r="G2" s="2" t="s">
        <v>74</v>
      </c>
      <c r="H2" s="2" t="s">
        <v>75</v>
      </c>
      <c r="I2" s="2" t="s">
        <v>76</v>
      </c>
      <c r="J2" s="2" t="s">
        <v>77</v>
      </c>
      <c r="K2" s="2" t="s">
        <v>78</v>
      </c>
      <c r="L2" s="2" t="s">
        <v>79</v>
      </c>
      <c r="M2" s="2" t="s">
        <v>5</v>
      </c>
      <c r="N2" s="29" t="s">
        <v>80</v>
      </c>
    </row>
    <row r="3" spans="1:14">
      <c r="A3" s="2"/>
      <c r="B3" s="2"/>
      <c r="C3" s="2"/>
      <c r="D3" s="2"/>
      <c r="E3" s="2"/>
      <c r="F3" s="3">
        <v>1</v>
      </c>
      <c r="G3" s="3">
        <v>0.14</v>
      </c>
      <c r="H3" s="3">
        <v>0.095</v>
      </c>
      <c r="I3" s="3">
        <v>0.02</v>
      </c>
      <c r="J3" s="3">
        <v>0.004</v>
      </c>
      <c r="K3" s="3">
        <v>0.006</v>
      </c>
      <c r="L3" s="3">
        <v>0.12</v>
      </c>
      <c r="M3" s="3">
        <f>F3*138.5%</f>
        <v>1.385</v>
      </c>
      <c r="N3" s="30"/>
    </row>
    <row r="4" spans="1:15">
      <c r="A4" s="4">
        <v>4</v>
      </c>
      <c r="B4" s="5" t="s">
        <v>81</v>
      </c>
      <c r="C4" s="6" t="s">
        <v>82</v>
      </c>
      <c r="D4" s="7">
        <v>40000</v>
      </c>
      <c r="E4" s="8">
        <v>1</v>
      </c>
      <c r="F4" s="9">
        <f t="shared" ref="F4:F11" si="0">D4*E4</f>
        <v>40000</v>
      </c>
      <c r="G4" s="9">
        <f t="shared" ref="G4:G11" si="1">F4*14%</f>
        <v>5600</v>
      </c>
      <c r="H4" s="9">
        <f t="shared" ref="H4:H11" si="2">F4*9.5%</f>
        <v>3800</v>
      </c>
      <c r="I4" s="9">
        <f t="shared" ref="I4:I11" si="3">F4*2%</f>
        <v>800</v>
      </c>
      <c r="J4" s="9">
        <f t="shared" ref="J4:J11" si="4">F4*0.4%</f>
        <v>160</v>
      </c>
      <c r="K4" s="9">
        <f t="shared" ref="K4:K11" si="5">F4*0.6%</f>
        <v>240</v>
      </c>
      <c r="L4" s="9">
        <f t="shared" ref="L4:L11" si="6">F4*12%</f>
        <v>4800</v>
      </c>
      <c r="M4" s="31">
        <f t="shared" ref="M4:M11" si="7">F4*1.385</f>
        <v>55400</v>
      </c>
      <c r="N4" s="32">
        <f>SUM(M4:M11)</f>
        <v>346250</v>
      </c>
      <c r="O4" s="33"/>
    </row>
    <row r="5" spans="1:14">
      <c r="A5" s="10"/>
      <c r="B5" s="11"/>
      <c r="C5" s="6" t="s">
        <v>83</v>
      </c>
      <c r="D5" s="7">
        <v>30000</v>
      </c>
      <c r="E5" s="8">
        <v>1</v>
      </c>
      <c r="F5" s="9">
        <f t="shared" si="0"/>
        <v>30000</v>
      </c>
      <c r="G5" s="9">
        <f t="shared" si="1"/>
        <v>4200</v>
      </c>
      <c r="H5" s="9">
        <f t="shared" si="2"/>
        <v>2850</v>
      </c>
      <c r="I5" s="9">
        <f t="shared" si="3"/>
        <v>600</v>
      </c>
      <c r="J5" s="9">
        <f t="shared" si="4"/>
        <v>120</v>
      </c>
      <c r="K5" s="9">
        <f t="shared" si="5"/>
        <v>180</v>
      </c>
      <c r="L5" s="9">
        <f t="shared" si="6"/>
        <v>3600</v>
      </c>
      <c r="M5" s="31">
        <f t="shared" si="7"/>
        <v>41550</v>
      </c>
      <c r="N5" s="34"/>
    </row>
    <row r="6" spans="1:14">
      <c r="A6" s="10"/>
      <c r="B6" s="11"/>
      <c r="C6" s="12" t="s">
        <v>84</v>
      </c>
      <c r="D6" s="7">
        <v>30000</v>
      </c>
      <c r="E6" s="8">
        <v>1</v>
      </c>
      <c r="F6" s="9">
        <f t="shared" si="0"/>
        <v>30000</v>
      </c>
      <c r="G6" s="9">
        <f t="shared" si="1"/>
        <v>4200</v>
      </c>
      <c r="H6" s="9">
        <f t="shared" si="2"/>
        <v>2850</v>
      </c>
      <c r="I6" s="9">
        <f t="shared" si="3"/>
        <v>600</v>
      </c>
      <c r="J6" s="9">
        <f t="shared" si="4"/>
        <v>120</v>
      </c>
      <c r="K6" s="9">
        <f t="shared" si="5"/>
        <v>180</v>
      </c>
      <c r="L6" s="9">
        <f t="shared" si="6"/>
        <v>3600</v>
      </c>
      <c r="M6" s="31">
        <f t="shared" si="7"/>
        <v>41550</v>
      </c>
      <c r="N6" s="34"/>
    </row>
    <row r="7" spans="1:14">
      <c r="A7" s="10"/>
      <c r="B7" s="11"/>
      <c r="C7" s="6" t="s">
        <v>85</v>
      </c>
      <c r="D7" s="7">
        <v>30000</v>
      </c>
      <c r="E7" s="8">
        <v>1</v>
      </c>
      <c r="F7" s="9">
        <f t="shared" si="0"/>
        <v>30000</v>
      </c>
      <c r="G7" s="9">
        <f t="shared" si="1"/>
        <v>4200</v>
      </c>
      <c r="H7" s="9">
        <f t="shared" si="2"/>
        <v>2850</v>
      </c>
      <c r="I7" s="9">
        <f t="shared" si="3"/>
        <v>600</v>
      </c>
      <c r="J7" s="9">
        <f t="shared" si="4"/>
        <v>120</v>
      </c>
      <c r="K7" s="9">
        <f t="shared" si="5"/>
        <v>180</v>
      </c>
      <c r="L7" s="9">
        <f t="shared" si="6"/>
        <v>3600</v>
      </c>
      <c r="M7" s="31">
        <f t="shared" si="7"/>
        <v>41550</v>
      </c>
      <c r="N7" s="34"/>
    </row>
    <row r="8" spans="1:14">
      <c r="A8" s="10"/>
      <c r="B8" s="11"/>
      <c r="C8" s="6" t="s">
        <v>86</v>
      </c>
      <c r="D8" s="7">
        <v>30000</v>
      </c>
      <c r="E8" s="8">
        <v>1</v>
      </c>
      <c r="F8" s="9">
        <f t="shared" si="0"/>
        <v>30000</v>
      </c>
      <c r="G8" s="9">
        <f t="shared" si="1"/>
        <v>4200</v>
      </c>
      <c r="H8" s="9">
        <f t="shared" si="2"/>
        <v>2850</v>
      </c>
      <c r="I8" s="9">
        <f t="shared" si="3"/>
        <v>600</v>
      </c>
      <c r="J8" s="9">
        <f t="shared" si="4"/>
        <v>120</v>
      </c>
      <c r="K8" s="9">
        <f t="shared" si="5"/>
        <v>180</v>
      </c>
      <c r="L8" s="9">
        <f t="shared" si="6"/>
        <v>3600</v>
      </c>
      <c r="M8" s="31">
        <f t="shared" si="7"/>
        <v>41550</v>
      </c>
      <c r="N8" s="34"/>
    </row>
    <row r="9" spans="1:14">
      <c r="A9" s="10"/>
      <c r="B9" s="11"/>
      <c r="C9" s="6" t="s">
        <v>87</v>
      </c>
      <c r="D9" s="7">
        <v>30000</v>
      </c>
      <c r="E9" s="8">
        <v>1</v>
      </c>
      <c r="F9" s="9">
        <f t="shared" si="0"/>
        <v>30000</v>
      </c>
      <c r="G9" s="9">
        <f t="shared" si="1"/>
        <v>4200</v>
      </c>
      <c r="H9" s="9">
        <f t="shared" si="2"/>
        <v>2850</v>
      </c>
      <c r="I9" s="9">
        <f t="shared" si="3"/>
        <v>600</v>
      </c>
      <c r="J9" s="9">
        <f t="shared" si="4"/>
        <v>120</v>
      </c>
      <c r="K9" s="9">
        <f t="shared" si="5"/>
        <v>180</v>
      </c>
      <c r="L9" s="9">
        <f t="shared" si="6"/>
        <v>3600</v>
      </c>
      <c r="M9" s="31">
        <f t="shared" si="7"/>
        <v>41550</v>
      </c>
      <c r="N9" s="34"/>
    </row>
    <row r="10" spans="1:14">
      <c r="A10" s="10"/>
      <c r="B10" s="11"/>
      <c r="C10" s="6" t="s">
        <v>88</v>
      </c>
      <c r="D10" s="7">
        <v>30000</v>
      </c>
      <c r="E10" s="8">
        <v>1</v>
      </c>
      <c r="F10" s="9">
        <f t="shared" si="0"/>
        <v>30000</v>
      </c>
      <c r="G10" s="9">
        <f t="shared" si="1"/>
        <v>4200</v>
      </c>
      <c r="H10" s="9">
        <f t="shared" si="2"/>
        <v>2850</v>
      </c>
      <c r="I10" s="9">
        <f t="shared" si="3"/>
        <v>600</v>
      </c>
      <c r="J10" s="9">
        <f t="shared" si="4"/>
        <v>120</v>
      </c>
      <c r="K10" s="9">
        <f t="shared" si="5"/>
        <v>180</v>
      </c>
      <c r="L10" s="9">
        <f t="shared" si="6"/>
        <v>3600</v>
      </c>
      <c r="M10" s="31">
        <f t="shared" si="7"/>
        <v>41550</v>
      </c>
      <c r="N10" s="34"/>
    </row>
    <row r="11" spans="1:14">
      <c r="A11" s="10"/>
      <c r="B11" s="11"/>
      <c r="C11" s="6" t="s">
        <v>89</v>
      </c>
      <c r="D11" s="7">
        <v>30000</v>
      </c>
      <c r="E11" s="8">
        <v>1</v>
      </c>
      <c r="F11" s="9">
        <f t="shared" si="0"/>
        <v>30000</v>
      </c>
      <c r="G11" s="9">
        <f t="shared" si="1"/>
        <v>4200</v>
      </c>
      <c r="H11" s="9">
        <f t="shared" si="2"/>
        <v>2850</v>
      </c>
      <c r="I11" s="9">
        <f t="shared" si="3"/>
        <v>600</v>
      </c>
      <c r="J11" s="9">
        <f t="shared" si="4"/>
        <v>120</v>
      </c>
      <c r="K11" s="9">
        <f t="shared" si="5"/>
        <v>180</v>
      </c>
      <c r="L11" s="9">
        <f t="shared" si="6"/>
        <v>3600</v>
      </c>
      <c r="M11" s="31">
        <f t="shared" si="7"/>
        <v>41550</v>
      </c>
      <c r="N11" s="34"/>
    </row>
    <row r="12" ht="28.8" spans="1:14">
      <c r="A12" s="10"/>
      <c r="B12" s="2" t="s">
        <v>69</v>
      </c>
      <c r="C12" s="2" t="s">
        <v>70</v>
      </c>
      <c r="D12" s="2" t="s">
        <v>71</v>
      </c>
      <c r="E12" s="2" t="s">
        <v>72</v>
      </c>
      <c r="F12" s="2" t="s">
        <v>73</v>
      </c>
      <c r="G12" s="2" t="s">
        <v>74</v>
      </c>
      <c r="H12" s="2" t="s">
        <v>75</v>
      </c>
      <c r="I12" s="2" t="s">
        <v>76</v>
      </c>
      <c r="J12" s="2" t="s">
        <v>77</v>
      </c>
      <c r="K12" s="2" t="s">
        <v>78</v>
      </c>
      <c r="L12" s="2" t="s">
        <v>79</v>
      </c>
      <c r="M12" s="35" t="s">
        <v>90</v>
      </c>
      <c r="N12" s="36"/>
    </row>
    <row r="13" spans="1:14">
      <c r="A13" s="10"/>
      <c r="B13" s="2"/>
      <c r="C13" s="2"/>
      <c r="D13" s="2"/>
      <c r="E13" s="2"/>
      <c r="F13" s="3">
        <v>1</v>
      </c>
      <c r="G13" s="3">
        <v>0.14</v>
      </c>
      <c r="H13" s="3">
        <v>0.095</v>
      </c>
      <c r="I13" s="3">
        <v>0.02</v>
      </c>
      <c r="J13" s="3">
        <v>0.004</v>
      </c>
      <c r="K13" s="3">
        <v>0.006</v>
      </c>
      <c r="L13" s="3">
        <v>0.12</v>
      </c>
      <c r="M13" s="3">
        <f>F13*38.5%</f>
        <v>0.385</v>
      </c>
      <c r="N13" s="36"/>
    </row>
    <row r="14" spans="1:15">
      <c r="A14" s="10"/>
      <c r="B14" s="13" t="s">
        <v>91</v>
      </c>
      <c r="C14" s="14" t="s">
        <v>92</v>
      </c>
      <c r="D14" s="15">
        <v>30000</v>
      </c>
      <c r="E14" s="16">
        <v>0</v>
      </c>
      <c r="F14" s="17">
        <f t="shared" ref="F14:F22" si="8">D14*E14</f>
        <v>0</v>
      </c>
      <c r="G14" s="17">
        <f>F14*G3</f>
        <v>0</v>
      </c>
      <c r="H14" s="18">
        <f>F14*H3</f>
        <v>0</v>
      </c>
      <c r="I14" s="18">
        <f>F14*I3</f>
        <v>0</v>
      </c>
      <c r="J14" s="18">
        <f>F14*J3</f>
        <v>0</v>
      </c>
      <c r="K14" s="18">
        <f>F14*K3</f>
        <v>0</v>
      </c>
      <c r="L14" s="18">
        <f>F14*L3</f>
        <v>0</v>
      </c>
      <c r="M14" s="37">
        <f>F14*38.5%</f>
        <v>0</v>
      </c>
      <c r="N14" s="34">
        <f>SUM(M14:M22)</f>
        <v>773850</v>
      </c>
      <c r="O14" s="33"/>
    </row>
    <row r="15" spans="1:14">
      <c r="A15" s="10"/>
      <c r="B15" s="19"/>
      <c r="C15" s="14" t="s">
        <v>93</v>
      </c>
      <c r="D15" s="15">
        <v>10000</v>
      </c>
      <c r="E15" s="16">
        <v>0</v>
      </c>
      <c r="F15" s="17">
        <f t="shared" si="8"/>
        <v>0</v>
      </c>
      <c r="G15" s="17">
        <f t="shared" ref="G15:G22" si="9">F15*14%</f>
        <v>0</v>
      </c>
      <c r="H15" s="18">
        <f t="shared" ref="H15:H22" si="10">F15*9.5%</f>
        <v>0</v>
      </c>
      <c r="I15" s="18">
        <f t="shared" ref="I15:I22" si="11">F15*2%</f>
        <v>0</v>
      </c>
      <c r="J15" s="18">
        <f t="shared" ref="J15:J22" si="12">F15*0.4%</f>
        <v>0</v>
      </c>
      <c r="K15" s="18">
        <f t="shared" ref="K15:K22" si="13">F15*0.6%</f>
        <v>0</v>
      </c>
      <c r="L15" s="18">
        <f t="shared" ref="L15:L22" si="14">F15*12%</f>
        <v>0</v>
      </c>
      <c r="M15" s="37">
        <f t="shared" ref="M15:M22" si="15">F15*0.385</f>
        <v>0</v>
      </c>
      <c r="N15" s="34"/>
    </row>
    <row r="16" spans="1:14">
      <c r="A16" s="10"/>
      <c r="B16" s="19"/>
      <c r="C16" s="14" t="s">
        <v>94</v>
      </c>
      <c r="D16" s="15">
        <v>15000</v>
      </c>
      <c r="E16" s="16">
        <v>0</v>
      </c>
      <c r="F16" s="17">
        <f t="shared" si="8"/>
        <v>0</v>
      </c>
      <c r="G16" s="17">
        <f t="shared" si="9"/>
        <v>0</v>
      </c>
      <c r="H16" s="18">
        <f t="shared" si="10"/>
        <v>0</v>
      </c>
      <c r="I16" s="18">
        <f t="shared" si="11"/>
        <v>0</v>
      </c>
      <c r="J16" s="18">
        <f t="shared" si="12"/>
        <v>0</v>
      </c>
      <c r="K16" s="18">
        <f t="shared" si="13"/>
        <v>0</v>
      </c>
      <c r="L16" s="18">
        <f t="shared" si="14"/>
        <v>0</v>
      </c>
      <c r="M16" s="37">
        <f t="shared" si="15"/>
        <v>0</v>
      </c>
      <c r="N16" s="34"/>
    </row>
    <row r="17" spans="1:14">
      <c r="A17" s="10"/>
      <c r="B17" s="19"/>
      <c r="C17" s="14" t="s">
        <v>95</v>
      </c>
      <c r="D17" s="15">
        <v>6000</v>
      </c>
      <c r="E17" s="16">
        <v>0</v>
      </c>
      <c r="F17" s="17">
        <f t="shared" si="8"/>
        <v>0</v>
      </c>
      <c r="G17" s="17">
        <f t="shared" si="9"/>
        <v>0</v>
      </c>
      <c r="H17" s="18">
        <f t="shared" si="10"/>
        <v>0</v>
      </c>
      <c r="I17" s="18">
        <f t="shared" si="11"/>
        <v>0</v>
      </c>
      <c r="J17" s="18">
        <f t="shared" si="12"/>
        <v>0</v>
      </c>
      <c r="K17" s="18">
        <f t="shared" si="13"/>
        <v>0</v>
      </c>
      <c r="L17" s="18">
        <f t="shared" si="14"/>
        <v>0</v>
      </c>
      <c r="M17" s="37">
        <f t="shared" si="15"/>
        <v>0</v>
      </c>
      <c r="N17" s="34"/>
    </row>
    <row r="18" spans="1:14">
      <c r="A18" s="10"/>
      <c r="B18" s="19"/>
      <c r="C18" s="14" t="s">
        <v>96</v>
      </c>
      <c r="D18" s="15">
        <v>8000</v>
      </c>
      <c r="E18" s="16">
        <v>150</v>
      </c>
      <c r="F18" s="17">
        <f t="shared" si="8"/>
        <v>1200000</v>
      </c>
      <c r="G18" s="17">
        <f t="shared" si="9"/>
        <v>168000</v>
      </c>
      <c r="H18" s="18">
        <f t="shared" si="10"/>
        <v>114000</v>
      </c>
      <c r="I18" s="18">
        <f t="shared" si="11"/>
        <v>24000</v>
      </c>
      <c r="J18" s="18">
        <f t="shared" si="12"/>
        <v>4800</v>
      </c>
      <c r="K18" s="18">
        <f t="shared" si="13"/>
        <v>7200</v>
      </c>
      <c r="L18" s="18">
        <f t="shared" si="14"/>
        <v>144000</v>
      </c>
      <c r="M18" s="37">
        <f t="shared" si="15"/>
        <v>462000</v>
      </c>
      <c r="N18" s="34"/>
    </row>
    <row r="19" spans="1:14">
      <c r="A19" s="10"/>
      <c r="B19" s="19"/>
      <c r="C19" s="14" t="s">
        <v>97</v>
      </c>
      <c r="D19" s="15">
        <v>5000</v>
      </c>
      <c r="E19" s="16">
        <v>30</v>
      </c>
      <c r="F19" s="17">
        <f t="shared" si="8"/>
        <v>150000</v>
      </c>
      <c r="G19" s="17">
        <f t="shared" si="9"/>
        <v>21000</v>
      </c>
      <c r="H19" s="18">
        <f t="shared" si="10"/>
        <v>14250</v>
      </c>
      <c r="I19" s="18">
        <f t="shared" si="11"/>
        <v>3000</v>
      </c>
      <c r="J19" s="18">
        <f t="shared" si="12"/>
        <v>600</v>
      </c>
      <c r="K19" s="18">
        <f t="shared" si="13"/>
        <v>900</v>
      </c>
      <c r="L19" s="18">
        <f t="shared" si="14"/>
        <v>18000</v>
      </c>
      <c r="M19" s="37">
        <f t="shared" si="15"/>
        <v>57750</v>
      </c>
      <c r="N19" s="34"/>
    </row>
    <row r="20" spans="1:14">
      <c r="A20" s="10"/>
      <c r="B20" s="19"/>
      <c r="C20" s="14" t="s">
        <v>98</v>
      </c>
      <c r="D20" s="15">
        <v>15000</v>
      </c>
      <c r="E20" s="16">
        <v>0</v>
      </c>
      <c r="F20" s="17">
        <f t="shared" si="8"/>
        <v>0</v>
      </c>
      <c r="G20" s="17">
        <f t="shared" si="9"/>
        <v>0</v>
      </c>
      <c r="H20" s="18">
        <f t="shared" si="10"/>
        <v>0</v>
      </c>
      <c r="I20" s="18">
        <f t="shared" si="11"/>
        <v>0</v>
      </c>
      <c r="J20" s="18">
        <f t="shared" si="12"/>
        <v>0</v>
      </c>
      <c r="K20" s="18">
        <f t="shared" si="13"/>
        <v>0</v>
      </c>
      <c r="L20" s="18">
        <f t="shared" si="14"/>
        <v>0</v>
      </c>
      <c r="M20" s="37">
        <f t="shared" si="15"/>
        <v>0</v>
      </c>
      <c r="N20" s="34"/>
    </row>
    <row r="21" spans="1:14">
      <c r="A21" s="10"/>
      <c r="B21" s="19"/>
      <c r="C21" s="14" t="s">
        <v>99</v>
      </c>
      <c r="D21" s="15">
        <v>10000</v>
      </c>
      <c r="E21" s="16">
        <v>66</v>
      </c>
      <c r="F21" s="17">
        <f t="shared" si="8"/>
        <v>660000</v>
      </c>
      <c r="G21" s="17">
        <f t="shared" si="9"/>
        <v>92400</v>
      </c>
      <c r="H21" s="18">
        <f t="shared" si="10"/>
        <v>62700</v>
      </c>
      <c r="I21" s="18">
        <f t="shared" si="11"/>
        <v>13200</v>
      </c>
      <c r="J21" s="18">
        <f t="shared" si="12"/>
        <v>2640</v>
      </c>
      <c r="K21" s="18">
        <f t="shared" si="13"/>
        <v>3960</v>
      </c>
      <c r="L21" s="18">
        <f t="shared" si="14"/>
        <v>79200</v>
      </c>
      <c r="M21" s="37">
        <f t="shared" si="15"/>
        <v>254100</v>
      </c>
      <c r="N21" s="34"/>
    </row>
    <row r="22" spans="1:14">
      <c r="A22" s="10"/>
      <c r="B22" s="19"/>
      <c r="C22" s="20" t="s">
        <v>100</v>
      </c>
      <c r="D22" s="21">
        <v>20000</v>
      </c>
      <c r="E22" s="22">
        <v>0</v>
      </c>
      <c r="F22" s="23">
        <f t="shared" si="8"/>
        <v>0</v>
      </c>
      <c r="G22" s="23">
        <f t="shared" si="9"/>
        <v>0</v>
      </c>
      <c r="H22" s="24">
        <f t="shared" si="10"/>
        <v>0</v>
      </c>
      <c r="I22" s="24">
        <f t="shared" si="11"/>
        <v>0</v>
      </c>
      <c r="J22" s="24">
        <f t="shared" si="12"/>
        <v>0</v>
      </c>
      <c r="K22" s="24">
        <f t="shared" si="13"/>
        <v>0</v>
      </c>
      <c r="L22" s="24">
        <f t="shared" si="14"/>
        <v>0</v>
      </c>
      <c r="M22" s="38">
        <f t="shared" si="15"/>
        <v>0</v>
      </c>
      <c r="N22" s="39"/>
    </row>
    <row r="23" spans="1:15">
      <c r="A23" s="25" t="s">
        <v>5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40"/>
      <c r="N23" s="41">
        <f>SUM(N4:N22)</f>
        <v>1120100</v>
      </c>
      <c r="O23" s="33"/>
    </row>
    <row r="24" spans="1:14">
      <c r="A24" s="27" t="s">
        <v>101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42"/>
      <c r="M24" s="42"/>
      <c r="N24" s="43">
        <f>SUM(F14:F22)</f>
        <v>2010000</v>
      </c>
    </row>
    <row r="25" ht="13.5" customHeight="1" spans="1:14">
      <c r="A25" s="28" t="s">
        <v>102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</row>
  </sheetData>
  <mergeCells count="19">
    <mergeCell ref="A1:N1"/>
    <mergeCell ref="A23:M23"/>
    <mergeCell ref="A24:K24"/>
    <mergeCell ref="A25:N25"/>
    <mergeCell ref="A2:A3"/>
    <mergeCell ref="A4:A22"/>
    <mergeCell ref="B2:B3"/>
    <mergeCell ref="B4:B11"/>
    <mergeCell ref="B12:B13"/>
    <mergeCell ref="B14:B22"/>
    <mergeCell ref="C2:C3"/>
    <mergeCell ref="C12:C13"/>
    <mergeCell ref="D2:D3"/>
    <mergeCell ref="D12:D13"/>
    <mergeCell ref="E2:E3"/>
    <mergeCell ref="E12:E13"/>
    <mergeCell ref="N2:N3"/>
    <mergeCell ref="N4:N11"/>
    <mergeCell ref="N14:N22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1" sqref="E21"/>
    </sheetView>
  </sheetViews>
  <sheetFormatPr defaultColWidth="9.6388888888888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汇总表</vt:lpstr>
      <vt:lpstr>附表1 增值税纳税申报简表</vt:lpstr>
      <vt:lpstr>附表2企业所得税纳税申报简表 </vt:lpstr>
      <vt:lpstr>五险一金申报表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小朋友</cp:lastModifiedBy>
  <dcterms:created xsi:type="dcterms:W3CDTF">2006-09-22T08:00:00Z</dcterms:created>
  <cp:lastPrinted>2019-11-07T10:44:00Z</cp:lastPrinted>
  <dcterms:modified xsi:type="dcterms:W3CDTF">2022-10-17T05:26:29Z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EM_Doc_Temp_ID">
    <vt:lpwstr>68d58f1a</vt:lpwstr>
  </property>
  <property fmtid="{D5CDD505-2E9C-101B-9397-08002B2CF9AE}" pid="4" name="ICV">
    <vt:lpwstr>B9793A217BD44FB480E6854FE575B690</vt:lpwstr>
  </property>
</Properties>
</file>