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815" windowHeight="783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5621" concurrentCalc="0"/>
</workbook>
</file>

<file path=xl/calcChain.xml><?xml version="1.0" encoding="utf-8"?>
<calcChain xmlns="http://schemas.openxmlformats.org/spreadsheetml/2006/main">
  <c r="C14" i="9" l="1"/>
  <c r="C12" i="9"/>
  <c r="M3" i="10"/>
  <c r="F10" i="10"/>
  <c r="I10" i="10"/>
  <c r="J10" i="10"/>
  <c r="K10" i="10"/>
  <c r="F5" i="10"/>
  <c r="M5" i="10"/>
  <c r="F4" i="10"/>
  <c r="M4" i="10"/>
  <c r="F6" i="10"/>
  <c r="M6" i="10"/>
  <c r="F7" i="10"/>
  <c r="M7" i="10"/>
  <c r="F8" i="10"/>
  <c r="M8" i="10"/>
  <c r="F9" i="10"/>
  <c r="M9" i="10"/>
  <c r="F11" i="10"/>
  <c r="M11" i="10"/>
  <c r="F14" i="10"/>
  <c r="G14" i="10"/>
  <c r="H14" i="10"/>
  <c r="I14" i="10"/>
  <c r="J14" i="10"/>
  <c r="K14" i="10"/>
  <c r="L14" i="10"/>
  <c r="M14" i="10"/>
  <c r="F15" i="10"/>
  <c r="G15" i="10"/>
  <c r="H15" i="10"/>
  <c r="I15" i="10"/>
  <c r="J15" i="10"/>
  <c r="K15" i="10"/>
  <c r="L15" i="10"/>
  <c r="M15" i="10"/>
  <c r="F16" i="10"/>
  <c r="G16" i="10"/>
  <c r="H16" i="10"/>
  <c r="I16" i="10"/>
  <c r="J16" i="10"/>
  <c r="K16" i="10"/>
  <c r="L16" i="10"/>
  <c r="M16" i="10"/>
  <c r="F17" i="10"/>
  <c r="G17" i="10"/>
  <c r="H17" i="10"/>
  <c r="I17" i="10"/>
  <c r="J17" i="10"/>
  <c r="K17" i="10"/>
  <c r="L17" i="10"/>
  <c r="M17" i="10"/>
  <c r="F18" i="10"/>
  <c r="G18" i="10"/>
  <c r="H18" i="10"/>
  <c r="I18" i="10"/>
  <c r="J18" i="10"/>
  <c r="K18" i="10"/>
  <c r="L18" i="10"/>
  <c r="M18" i="10"/>
  <c r="F19" i="10"/>
  <c r="G19" i="10"/>
  <c r="H19" i="10"/>
  <c r="I19" i="10"/>
  <c r="J19" i="10"/>
  <c r="K19" i="10"/>
  <c r="L19" i="10"/>
  <c r="M19" i="10"/>
  <c r="F20" i="10"/>
  <c r="G20" i="10"/>
  <c r="H20" i="10"/>
  <c r="I20" i="10"/>
  <c r="J20" i="10"/>
  <c r="K20" i="10"/>
  <c r="L20" i="10"/>
  <c r="M20" i="10"/>
  <c r="F21" i="10"/>
  <c r="G21" i="10"/>
  <c r="F22" i="10"/>
  <c r="G22" i="10"/>
  <c r="H22" i="10"/>
  <c r="I22" i="10"/>
  <c r="J22" i="10"/>
  <c r="K22" i="10"/>
  <c r="L22" i="10"/>
  <c r="M22" i="10"/>
  <c r="L11" i="10"/>
  <c r="K11" i="10"/>
  <c r="J11" i="10"/>
  <c r="I11" i="10"/>
  <c r="H11" i="10"/>
  <c r="G11" i="10"/>
  <c r="L9" i="10"/>
  <c r="K9" i="10"/>
  <c r="J9" i="10"/>
  <c r="I9" i="10"/>
  <c r="H9" i="10"/>
  <c r="G9" i="10"/>
  <c r="L8" i="10"/>
  <c r="K8" i="10"/>
  <c r="J8" i="10"/>
  <c r="I8" i="10"/>
  <c r="H8" i="10"/>
  <c r="G8" i="10"/>
  <c r="L7" i="10"/>
  <c r="K7" i="10"/>
  <c r="J7" i="10"/>
  <c r="I7" i="10"/>
  <c r="H7" i="10"/>
  <c r="G7" i="10"/>
  <c r="L6" i="10"/>
  <c r="K6" i="10"/>
  <c r="J6" i="10"/>
  <c r="I6" i="10"/>
  <c r="H6" i="10"/>
  <c r="G6" i="10"/>
  <c r="L5" i="10"/>
  <c r="K5" i="10"/>
  <c r="J5" i="10"/>
  <c r="I5" i="10"/>
  <c r="H5" i="10"/>
  <c r="G5" i="10"/>
  <c r="L4" i="10"/>
  <c r="K4" i="10"/>
  <c r="J4" i="10"/>
  <c r="I4" i="10"/>
  <c r="H4" i="10"/>
  <c r="G4" i="10"/>
  <c r="E5" i="7"/>
  <c r="E6" i="7"/>
  <c r="E7" i="7"/>
  <c r="E8" i="7"/>
  <c r="E9" i="7"/>
  <c r="E10" i="7"/>
  <c r="D10" i="7"/>
  <c r="C10" i="7"/>
  <c r="B10" i="7"/>
  <c r="L21" i="10"/>
  <c r="J21" i="10"/>
  <c r="H21" i="10"/>
  <c r="I21" i="10"/>
  <c r="K21" i="10"/>
  <c r="M21" i="10"/>
  <c r="N14" i="10"/>
</calcChain>
</file>

<file path=xl/sharedStrings.xml><?xml version="1.0" encoding="utf-8"?>
<sst xmlns="http://schemas.openxmlformats.org/spreadsheetml/2006/main" count="112" uniqueCount="99">
  <si>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</si>
  <si>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</si>
  <si>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</si>
  <si>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</si>
  <si>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</si>
  <si>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</si>
  <si>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</si>
  <si>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</si>
  <si>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</si>
  <si>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金额单位：元至角分</t>
  </si>
  <si>
    <t>纳税人识别号</t>
  </si>
  <si>
    <t>所属行业</t>
  </si>
  <si>
    <t>纳税人名称</t>
  </si>
  <si>
    <t>法定代表人姓名</t>
  </si>
  <si>
    <t>开户银行     及账号</t>
  </si>
  <si>
    <t>登记注册类型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</si>
  <si>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</si>
  <si>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</si>
  <si>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</si>
  <si>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</si>
  <si>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</si>
  <si>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</si>
  <si>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</si>
  <si>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</si>
  <si>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</si>
  <si>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</si>
  <si>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</si>
  <si>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</si>
  <si>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</si>
  <si>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</si>
  <si>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</si>
  <si>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</si>
  <si>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</si>
  <si>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</si>
  <si>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</si>
  <si>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</si>
  <si>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</si>
  <si>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</si>
  <si>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</si>
  <si>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</si>
  <si>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</si>
  <si>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</si>
  <si>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</si>
  <si>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</si>
  <si>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</si>
  <si>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</si>
  <si>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</si>
  <si>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</si>
  <si>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</si>
  <si>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</si>
  <si>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</si>
  <si>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</si>
  <si>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</si>
  <si>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</si>
  <si>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</si>
  <si>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</si>
  <si>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</si>
  <si>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</si>
  <si>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</si>
  <si>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</si>
  <si>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</si>
  <si>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</si>
  <si>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</si>
  <si>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</si>
  <si>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</si>
  <si>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CEO</t>
  </si>
  <si>
    <t>财务经理</t>
  </si>
  <si>
    <t>会计主管</t>
  </si>
  <si>
    <t>制造业      （真人）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</si>
  <si>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</si>
  <si>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</si>
  <si>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</si>
  <si>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</si>
  <si>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</si>
  <si>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</si>
  <si>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</si>
  <si>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</si>
  <si>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</si>
  <si>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</si>
  <si>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</si>
  <si>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</si>
  <si>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</si>
  <si>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</si>
  <si>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</si>
  <si>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</si>
  <si>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</si>
  <si>
    <t>行政总监</t>
    <phoneticPr fontId="17" type="noConversion"/>
  </si>
  <si>
    <r>
      <t>0</t>
    </r>
    <r>
      <rPr>
        <sz val="12"/>
        <color rgb="FF000000"/>
        <rFont val="宋体"/>
        <family val="3"/>
        <charset val="134"/>
      </rPr>
      <t>7910949J0L5D94C62</t>
    </r>
    <phoneticPr fontId="17" type="noConversion"/>
  </si>
  <si>
    <t>浙江暮叶制造有限公司</t>
    <phoneticPr fontId="17" type="noConversion"/>
  </si>
  <si>
    <t>浙江富信银行股份有限公司</t>
    <phoneticPr fontId="17" type="noConversion"/>
  </si>
  <si>
    <t>制造业</t>
    <phoneticPr fontId="17" type="noConversion"/>
  </si>
  <si>
    <t>林斯恒</t>
    <phoneticPr fontId="17" type="noConversion"/>
  </si>
  <si>
    <t>温州商学院</t>
    <phoneticPr fontId="17" type="noConversion"/>
  </si>
  <si>
    <t>浙江暮叶制造有限公司纳税申报汇总表</t>
    <phoneticPr fontId="17" type="noConversion"/>
  </si>
  <si>
    <t>制造</t>
    <phoneticPr fontId="17" type="noConversion"/>
  </si>
  <si>
    <t>浙江暮叶制造有限公司第3期五险一金</t>
    <phoneticPr fontId="17" type="noConversion"/>
  </si>
  <si>
    <t>税款所属时间：第 5 期   单位：元</t>
    <phoneticPr fontId="17" type="noConversion"/>
  </si>
  <si>
    <t>所属时间:自  2022 年 5月 2日至  2022 年5 月 28日</t>
    <phoneticPr fontId="17" type="noConversion"/>
  </si>
  <si>
    <t>填表日期：   2022 年 5月 28  日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</si>
</sst>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#,##0.00_);[Red]\(#,##0.00\)"/>
    <numFmt numFmtId="178" formatCode="0.0%"/>
    <numFmt numFmtId="179" formatCode="0.00_ "/>
    <numFmt numFmtId="180" formatCode="0.00_);[Red]\(0.00\)"/>
    <numFmt numFmtId="181" formatCode="#,##0.00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indexed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178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177" fontId="3" fillId="2" borderId="2" xfId="1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176" fontId="2" fillId="2" borderId="3" xfId="1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79" fontId="2" fillId="2" borderId="2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6" fillId="0" borderId="2" xfId="0" applyFont="1" applyBorder="1"/>
    <xf numFmtId="0" fontId="11" fillId="0" borderId="0" xfId="0" applyFont="1"/>
    <xf numFmtId="0" fontId="10" fillId="0" borderId="0" xfId="0" applyFont="1" applyFill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0" fillId="0" borderId="0" xfId="0" applyFont="1" applyFill="1"/>
    <xf numFmtId="0" fontId="2" fillId="6" borderId="2" xfId="1" applyFont="1" applyFill="1" applyBorder="1" applyAlignment="1">
      <alignment horizontal="center" vertical="center"/>
    </xf>
    <xf numFmtId="177" fontId="3" fillId="0" borderId="2" xfId="1" applyNumberFormat="1" applyFont="1" applyFill="1" applyBorder="1" applyAlignment="1">
      <alignment horizontal="right" vertical="center"/>
    </xf>
    <xf numFmtId="0" fontId="2" fillId="0" borderId="2" xfId="1" applyFont="1" applyFill="1" applyBorder="1" applyAlignment="1">
      <alignment horizontal="right" vertical="center"/>
    </xf>
    <xf numFmtId="0" fontId="18" fillId="2" borderId="2" xfId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vertical="center" wrapText="1"/>
    </xf>
    <xf numFmtId="4" fontId="0" fillId="0" borderId="13" xfId="0" applyNumberFormat="1" applyBorder="1" applyAlignment="1">
      <alignment horizontal="right"/>
    </xf>
    <xf numFmtId="40" fontId="20" fillId="0" borderId="13" xfId="0" applyNumberFormat="1" applyFont="1" applyBorder="1" applyAlignment="1" applyProtection="1">
      <alignment horizontal="right" vertical="center" wrapText="1"/>
      <protection locked="0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" fillId="2" borderId="0" xfId="1" applyFont="1" applyFill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vertical="center"/>
    </xf>
    <xf numFmtId="180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1" fontId="14" fillId="0" borderId="2" xfId="0" applyNumberFormat="1" applyFont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FFFF00"/>
      <color rgb="FFB4DF5A"/>
      <color rgb="FFC2D89A"/>
      <color rgb="FFEAF3B0"/>
      <color rgb="FF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75" zoomScaleNormal="175" workbookViewId="0">
      <selection activeCell="C14" sqref="C14"/>
    </sheetView>
  </sheetViews>
  <sheetFormatPr defaultColWidth="14.5" defaultRowHeight="21" customHeight="1"/>
  <cols>
    <col min="1" max="1" width="9.625" style="43" customWidth="1"/>
    <col min="2" max="2" width="17.375" style="43" customWidth="1"/>
    <col min="3" max="4" width="21.5" style="43" customWidth="1"/>
    <col min="5" max="5" width="18.75" style="43" customWidth="1"/>
    <col min="6" max="16384" width="14.5" style="43"/>
  </cols>
  <sheetData>
    <row r="1" spans="1:5" ht="13.5">
      <c r="A1" s="52" t="s">
        <v>93</v>
      </c>
      <c r="B1" s="53"/>
      <c r="C1" s="53"/>
      <c r="D1" s="53"/>
      <c r="E1" s="53"/>
    </row>
    <row r="2" spans="1:5" ht="13.5">
      <c r="A2" s="54"/>
      <c r="B2" s="55"/>
      <c r="C2" s="55"/>
      <c r="D2" s="55"/>
      <c r="E2" s="55"/>
    </row>
    <row r="3" spans="1:5" ht="13.5">
      <c r="A3" s="57" t="s">
        <v>0</v>
      </c>
      <c r="B3" s="57" t="s">
        <v>1</v>
      </c>
      <c r="C3" s="57" t="s">
        <v>2</v>
      </c>
      <c r="D3" s="57" t="s">
        <v>3</v>
      </c>
      <c r="E3" s="59" t="s">
        <v>4</v>
      </c>
    </row>
    <row r="4" spans="1:5" ht="13.5">
      <c r="A4" s="58"/>
      <c r="B4" s="58"/>
      <c r="C4" s="58"/>
      <c r="D4" s="58"/>
      <c r="E4" s="60"/>
    </row>
    <row r="5" spans="1:5" ht="21" customHeight="1">
      <c r="A5" s="44">
        <v>1</v>
      </c>
      <c r="B5" s="45">
        <v>0</v>
      </c>
      <c r="C5" s="45">
        <v>0</v>
      </c>
      <c r="D5" s="45">
        <v>421325</v>
      </c>
      <c r="E5" s="45">
        <f>B5+C5+D5</f>
        <v>421325</v>
      </c>
    </row>
    <row r="6" spans="1:5" ht="21" customHeight="1">
      <c r="A6" s="44">
        <v>2</v>
      </c>
      <c r="B6" s="45">
        <v>0</v>
      </c>
      <c r="C6" s="29">
        <v>160612.5</v>
      </c>
      <c r="D6" s="45">
        <v>762050</v>
      </c>
      <c r="E6" s="45">
        <f>B6+C6+D6</f>
        <v>922662.5</v>
      </c>
    </row>
    <row r="7" spans="1:5" ht="21" customHeight="1">
      <c r="A7" s="44">
        <v>3</v>
      </c>
      <c r="B7" s="45">
        <v>0</v>
      </c>
      <c r="C7" s="45">
        <v>0</v>
      </c>
      <c r="D7" s="45">
        <v>900650</v>
      </c>
      <c r="E7" s="45">
        <f>B7+C7+D7</f>
        <v>900650</v>
      </c>
    </row>
    <row r="8" spans="1:5" ht="21" customHeight="1">
      <c r="A8" s="44">
        <v>4</v>
      </c>
      <c r="B8" s="45">
        <v>0</v>
      </c>
      <c r="C8" s="29">
        <v>9172407.0299999993</v>
      </c>
      <c r="D8" s="45">
        <v>900650</v>
      </c>
      <c r="E8" s="45">
        <f>B8+C8+D8</f>
        <v>10073057.029999999</v>
      </c>
    </row>
    <row r="9" spans="1:5" ht="21" customHeight="1">
      <c r="A9" s="44">
        <v>5</v>
      </c>
      <c r="B9" s="45">
        <v>0</v>
      </c>
      <c r="C9" s="29">
        <v>5097804.53</v>
      </c>
      <c r="D9" s="45">
        <v>900650</v>
      </c>
      <c r="E9" s="45">
        <f>B9+C9+D9</f>
        <v>5998454.5300000003</v>
      </c>
    </row>
    <row r="10" spans="1:5" ht="21" customHeight="1">
      <c r="A10" s="44" t="s">
        <v>4</v>
      </c>
      <c r="B10" s="46">
        <f>B5+B6+B7+B8+B9</f>
        <v>0</v>
      </c>
      <c r="C10" s="46">
        <f>C5+C6+C7+C8+C9</f>
        <v>14430824.059999999</v>
      </c>
      <c r="D10" s="46">
        <f>D5+D6+D7+D8+D9</f>
        <v>3885325</v>
      </c>
      <c r="E10" s="46">
        <f>E5+E6+E7+E8+E9</f>
        <v>18316149.059999999</v>
      </c>
    </row>
    <row r="11" spans="1:5" ht="44.1" customHeight="1">
      <c r="A11" s="56" t="s">
        <v>5</v>
      </c>
      <c r="B11" s="56"/>
      <c r="C11" s="56"/>
      <c r="D11" s="56"/>
      <c r="E11" s="56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7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2" sqref="B22"/>
    </sheetView>
  </sheetViews>
  <sheetFormatPr defaultColWidth="8.875" defaultRowHeight="13.5"/>
  <cols>
    <col min="1" max="1" width="15" customWidth="1"/>
    <col min="2" max="2" width="32.25" customWidth="1"/>
    <col min="3" max="3" width="16.75" customWidth="1"/>
    <col min="4" max="4" width="13.625" customWidth="1"/>
    <col min="5" max="5" width="14.75" customWidth="1"/>
  </cols>
  <sheetData>
    <row r="1" spans="1:5" ht="27" customHeight="1">
      <c r="A1" s="61" t="s">
        <v>6</v>
      </c>
      <c r="B1" s="61"/>
      <c r="C1" s="61"/>
      <c r="D1" s="61"/>
      <c r="E1" s="61"/>
    </row>
    <row r="2" spans="1:5" ht="23.1" customHeight="1">
      <c r="A2" s="62" t="s">
        <v>7</v>
      </c>
      <c r="B2" s="62"/>
      <c r="C2" s="62"/>
      <c r="D2" s="62"/>
      <c r="E2" s="62"/>
    </row>
    <row r="3" spans="1:5" ht="32.1" customHeight="1">
      <c r="A3" s="63" t="s">
        <v>8</v>
      </c>
      <c r="B3" s="63"/>
      <c r="C3" s="63"/>
      <c r="D3" s="63"/>
      <c r="E3" s="63"/>
    </row>
    <row r="4" spans="1:5" ht="28.5">
      <c r="A4" s="64" t="s">
        <v>97</v>
      </c>
      <c r="B4" s="64"/>
      <c r="C4" s="65" t="s">
        <v>98</v>
      </c>
      <c r="D4" s="65"/>
      <c r="E4" s="37" t="s">
        <v>9</v>
      </c>
    </row>
    <row r="5" spans="1:5" ht="18.95" customHeight="1">
      <c r="A5" s="33" t="s">
        <v>10</v>
      </c>
      <c r="B5" s="48" t="s">
        <v>87</v>
      </c>
      <c r="C5" s="33" t="s">
        <v>11</v>
      </c>
      <c r="D5" s="66" t="s">
        <v>90</v>
      </c>
      <c r="E5" s="67"/>
    </row>
    <row r="6" spans="1:5" ht="18.95" customHeight="1">
      <c r="A6" s="33" t="s">
        <v>12</v>
      </c>
      <c r="B6" s="48" t="s">
        <v>88</v>
      </c>
      <c r="C6" s="33" t="s">
        <v>13</v>
      </c>
      <c r="D6" s="66" t="s">
        <v>91</v>
      </c>
      <c r="E6" s="67"/>
    </row>
    <row r="7" spans="1:5" ht="18.95" customHeight="1">
      <c r="A7" s="74" t="s">
        <v>14</v>
      </c>
      <c r="B7" s="49" t="s">
        <v>89</v>
      </c>
      <c r="C7" s="33" t="s">
        <v>15</v>
      </c>
      <c r="D7" s="68" t="s">
        <v>94</v>
      </c>
      <c r="E7" s="69"/>
    </row>
    <row r="8" spans="1:5" ht="18.95" customHeight="1">
      <c r="A8" s="74"/>
      <c r="B8" s="32">
        <v>110000070267270</v>
      </c>
      <c r="C8" s="33" t="s">
        <v>16</v>
      </c>
      <c r="D8" s="68" t="s">
        <v>92</v>
      </c>
      <c r="E8" s="69"/>
    </row>
    <row r="9" spans="1:5" ht="14.25">
      <c r="A9" s="70" t="s">
        <v>17</v>
      </c>
      <c r="B9" s="71"/>
      <c r="C9" s="38" t="s">
        <v>18</v>
      </c>
      <c r="D9" s="38" t="s">
        <v>19</v>
      </c>
      <c r="E9" s="38" t="s">
        <v>20</v>
      </c>
    </row>
    <row r="10" spans="1:5" ht="18.95" customHeight="1">
      <c r="A10" s="75" t="s">
        <v>21</v>
      </c>
      <c r="B10" s="76"/>
      <c r="C10" s="39">
        <v>1</v>
      </c>
      <c r="D10" s="50">
        <v>21934353.440000001</v>
      </c>
      <c r="E10" s="50">
        <v>21934353.440000001</v>
      </c>
    </row>
    <row r="11" spans="1:5" ht="18.95" customHeight="1">
      <c r="A11" s="77" t="s">
        <v>22</v>
      </c>
      <c r="B11" s="78"/>
      <c r="C11" s="40">
        <v>2</v>
      </c>
      <c r="D11" s="50">
        <v>3509496.56</v>
      </c>
      <c r="E11" s="50">
        <v>3509496.56</v>
      </c>
    </row>
    <row r="12" spans="1:5" ht="18.95" customHeight="1">
      <c r="A12" s="79" t="s">
        <v>23</v>
      </c>
      <c r="B12" s="80"/>
      <c r="C12" s="41">
        <v>3</v>
      </c>
      <c r="D12" s="50">
        <v>868674.88</v>
      </c>
      <c r="E12" s="50">
        <v>868674.88</v>
      </c>
    </row>
    <row r="13" spans="1:5" ht="18.95" customHeight="1">
      <c r="A13" s="79" t="s">
        <v>24</v>
      </c>
      <c r="B13" s="80"/>
      <c r="C13" s="41">
        <v>4</v>
      </c>
      <c r="D13" s="41">
        <v>10583269.199999999</v>
      </c>
      <c r="E13" s="41">
        <v>10583269.199999999</v>
      </c>
    </row>
    <row r="14" spans="1:5" ht="18.95" customHeight="1">
      <c r="A14" s="72" t="s">
        <v>25</v>
      </c>
      <c r="B14" s="73"/>
      <c r="C14" s="41">
        <v>5</v>
      </c>
      <c r="D14" s="100">
        <v>0</v>
      </c>
      <c r="E14" s="42">
        <v>0</v>
      </c>
    </row>
    <row r="15" spans="1:5" ht="18.95" customHeight="1">
      <c r="A15" s="72" t="s">
        <v>26</v>
      </c>
      <c r="B15" s="73"/>
      <c r="C15" s="41">
        <v>6</v>
      </c>
      <c r="D15" s="50">
        <v>6267030.79</v>
      </c>
      <c r="E15" s="50">
        <v>6267030.79</v>
      </c>
    </row>
    <row r="16" spans="1:5" ht="20.25">
      <c r="A16" s="26"/>
      <c r="B16" s="26"/>
      <c r="C16" s="26"/>
      <c r="D16" s="26"/>
      <c r="E16" s="26"/>
    </row>
  </sheetData>
  <mergeCells count="17">
    <mergeCell ref="A15:B15"/>
    <mergeCell ref="A7:A8"/>
    <mergeCell ref="A10:B10"/>
    <mergeCell ref="A11:B11"/>
    <mergeCell ref="A12:B12"/>
    <mergeCell ref="A13:B13"/>
    <mergeCell ref="A14:B14"/>
    <mergeCell ref="D5:E5"/>
    <mergeCell ref="D6:E6"/>
    <mergeCell ref="D7:E7"/>
    <mergeCell ref="D8:E8"/>
    <mergeCell ref="A9:B9"/>
    <mergeCell ref="A1:E1"/>
    <mergeCell ref="A2:E2"/>
    <mergeCell ref="A3:E3"/>
    <mergeCell ref="A4:B4"/>
    <mergeCell ref="C4:D4"/>
  </mergeCells>
  <phoneticPr fontId="17" type="noConversion"/>
  <pageMargins left="0.47222222222222199" right="7.8472222222222193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4" sqref="C14"/>
    </sheetView>
  </sheetViews>
  <sheetFormatPr defaultColWidth="8.875" defaultRowHeight="13.5"/>
  <cols>
    <col min="1" max="1" width="7.375" customWidth="1"/>
    <col min="2" max="2" width="33.125" customWidth="1"/>
    <col min="3" max="3" width="11.5" customWidth="1"/>
    <col min="4" max="4" width="13" customWidth="1"/>
    <col min="5" max="5" width="59.5" customWidth="1"/>
  </cols>
  <sheetData>
    <row r="1" spans="1:6" ht="14.25">
      <c r="A1" s="81" t="s">
        <v>27</v>
      </c>
      <c r="B1" s="81"/>
      <c r="C1" s="81"/>
      <c r="D1" s="81"/>
    </row>
    <row r="2" spans="1:6" ht="20.25">
      <c r="A2" s="21"/>
      <c r="B2" s="21"/>
      <c r="C2" s="21"/>
      <c r="D2" s="21"/>
    </row>
    <row r="3" spans="1:6" ht="18.75">
      <c r="A3" s="82" t="s">
        <v>96</v>
      </c>
      <c r="B3" s="82"/>
      <c r="C3" s="82"/>
      <c r="D3" s="82"/>
      <c r="E3" s="22"/>
    </row>
    <row r="4" spans="1:6" ht="20.25">
      <c r="A4" s="23" t="s">
        <v>28</v>
      </c>
      <c r="B4" s="24" t="s">
        <v>29</v>
      </c>
      <c r="C4" s="24" t="s">
        <v>30</v>
      </c>
      <c r="D4" s="24" t="s">
        <v>31</v>
      </c>
      <c r="E4" s="25" t="s">
        <v>32</v>
      </c>
      <c r="F4" s="26"/>
    </row>
    <row r="5" spans="1:6" ht="20.25">
      <c r="A5" s="27">
        <v>1</v>
      </c>
      <c r="B5" s="28" t="s">
        <v>33</v>
      </c>
      <c r="C5" s="51">
        <v>20391218.129999999</v>
      </c>
      <c r="D5" s="29"/>
      <c r="E5" s="30" t="s">
        <v>34</v>
      </c>
      <c r="F5" s="26"/>
    </row>
    <row r="6" spans="1:6" ht="20.25">
      <c r="A6" s="27">
        <v>2</v>
      </c>
      <c r="B6" s="28" t="s">
        <v>35</v>
      </c>
      <c r="C6" s="29"/>
      <c r="D6" s="29"/>
      <c r="E6" s="30" t="s">
        <v>36</v>
      </c>
      <c r="F6" s="26"/>
    </row>
    <row r="7" spans="1:6" ht="20.25">
      <c r="A7" s="27">
        <v>3</v>
      </c>
      <c r="B7" s="31" t="s">
        <v>37</v>
      </c>
      <c r="C7" s="29"/>
      <c r="D7" s="29"/>
      <c r="E7" s="30"/>
      <c r="F7" s="26"/>
    </row>
    <row r="8" spans="1:6" ht="20.25">
      <c r="A8" s="27">
        <v>4</v>
      </c>
      <c r="B8" s="31" t="s">
        <v>38</v>
      </c>
      <c r="C8" s="29"/>
      <c r="D8" s="29"/>
      <c r="E8" s="30" t="s">
        <v>39</v>
      </c>
      <c r="F8" s="26"/>
    </row>
    <row r="9" spans="1:6" ht="20.25">
      <c r="A9" s="27">
        <v>5</v>
      </c>
      <c r="B9" s="32" t="s">
        <v>40</v>
      </c>
      <c r="C9" s="29"/>
      <c r="D9" s="29"/>
      <c r="E9" s="30" t="s">
        <v>41</v>
      </c>
      <c r="F9" s="26"/>
    </row>
    <row r="10" spans="1:6" ht="20.25">
      <c r="A10" s="27">
        <v>6</v>
      </c>
      <c r="B10" s="33" t="s">
        <v>42</v>
      </c>
      <c r="C10" s="51">
        <v>20391218.129999999</v>
      </c>
      <c r="D10" s="29"/>
      <c r="E10" s="30" t="s">
        <v>43</v>
      </c>
      <c r="F10" s="26"/>
    </row>
    <row r="11" spans="1:6" ht="20.25">
      <c r="A11" s="27">
        <v>7</v>
      </c>
      <c r="B11" s="34" t="s">
        <v>44</v>
      </c>
      <c r="C11" s="29"/>
      <c r="D11" s="29"/>
      <c r="E11" s="30" t="s">
        <v>45</v>
      </c>
      <c r="F11" s="26"/>
    </row>
    <row r="12" spans="1:6" ht="20.25">
      <c r="A12" s="27">
        <v>8</v>
      </c>
      <c r="B12" s="34" t="s">
        <v>46</v>
      </c>
      <c r="C12" s="29">
        <f>C5*0.25</f>
        <v>5097804.5324999997</v>
      </c>
      <c r="D12" s="29"/>
      <c r="E12" s="30" t="s">
        <v>47</v>
      </c>
      <c r="F12" s="26"/>
    </row>
    <row r="13" spans="1:6" ht="20.25">
      <c r="A13" s="27">
        <v>9</v>
      </c>
      <c r="B13" s="32" t="s">
        <v>48</v>
      </c>
      <c r="C13" s="29"/>
      <c r="D13" s="29"/>
      <c r="E13" s="30" t="s">
        <v>49</v>
      </c>
      <c r="F13" s="26"/>
    </row>
    <row r="14" spans="1:6" ht="20.25">
      <c r="A14" s="27">
        <v>10</v>
      </c>
      <c r="B14" s="35" t="s">
        <v>50</v>
      </c>
      <c r="C14" s="29">
        <f>C5*0.25</f>
        <v>5097804.5324999997</v>
      </c>
      <c r="D14" s="29"/>
      <c r="E14" s="30" t="s">
        <v>51</v>
      </c>
      <c r="F14" s="26"/>
    </row>
    <row r="15" spans="1:6" ht="14.25">
      <c r="A15" s="36" t="s">
        <v>52</v>
      </c>
      <c r="B15" s="30"/>
      <c r="C15" s="30"/>
      <c r="D15" s="30"/>
      <c r="E15" s="30"/>
    </row>
    <row r="16" spans="1:6" ht="18.75">
      <c r="A16" s="22"/>
      <c r="B16" s="22"/>
      <c r="C16" s="22"/>
      <c r="D16" s="22"/>
      <c r="E16" s="22"/>
    </row>
    <row r="17" spans="2:5" ht="18.75">
      <c r="B17" s="22"/>
      <c r="C17" s="22"/>
      <c r="D17" s="22"/>
      <c r="E17" s="22"/>
    </row>
  </sheetData>
  <mergeCells count="2">
    <mergeCell ref="A1:D1"/>
    <mergeCell ref="A3:D3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30" zoomScaleNormal="130" workbookViewId="0">
      <selection activeCell="A24" sqref="A24:N24"/>
    </sheetView>
  </sheetViews>
  <sheetFormatPr defaultColWidth="9" defaultRowHeight="15.75" customHeight="1"/>
  <cols>
    <col min="1" max="1" width="5.5" style="1" customWidth="1"/>
    <col min="2" max="2" width="13.375" style="1" customWidth="1"/>
    <col min="3" max="3" width="14.125" style="1" customWidth="1"/>
    <col min="4" max="4" width="10" style="1" customWidth="1"/>
    <col min="5" max="5" width="9" style="1"/>
    <col min="6" max="6" width="11.625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5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pans="1:14" ht="34.5" customHeight="1">
      <c r="A1" s="90" t="s">
        <v>95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 customHeight="1">
      <c r="A2" s="84"/>
      <c r="B2" s="84" t="s">
        <v>53</v>
      </c>
      <c r="C2" s="84" t="s">
        <v>54</v>
      </c>
      <c r="D2" s="84" t="s">
        <v>55</v>
      </c>
      <c r="E2" s="84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4</v>
      </c>
      <c r="N2" s="97" t="s">
        <v>64</v>
      </c>
    </row>
    <row r="3" spans="1:14" ht="15.75" customHeight="1">
      <c r="A3" s="85"/>
      <c r="B3" s="85"/>
      <c r="C3" s="85"/>
      <c r="D3" s="85"/>
      <c r="E3" s="85"/>
      <c r="F3" s="3">
        <v>1</v>
      </c>
      <c r="G3" s="3">
        <v>0.14000000000000001</v>
      </c>
      <c r="H3" s="3">
        <v>9.5000000000000001E-2</v>
      </c>
      <c r="I3" s="3">
        <v>0.02</v>
      </c>
      <c r="J3" s="3">
        <v>4.0000000000000001E-3</v>
      </c>
      <c r="K3" s="3">
        <v>6.0000000000000001E-3</v>
      </c>
      <c r="L3" s="3">
        <v>0.12</v>
      </c>
      <c r="M3" s="19">
        <f>F3+G3+H3+I3+J3+K3+L3</f>
        <v>1.3850000000000002</v>
      </c>
      <c r="N3" s="98"/>
    </row>
    <row r="4" spans="1:14" ht="15.75" customHeight="1">
      <c r="A4" s="84">
        <v>4</v>
      </c>
      <c r="B4" s="87" t="s">
        <v>68</v>
      </c>
      <c r="C4" s="2" t="s">
        <v>65</v>
      </c>
      <c r="D4" s="5">
        <v>40000</v>
      </c>
      <c r="E4" s="6">
        <v>1</v>
      </c>
      <c r="F4" s="7">
        <f t="shared" ref="F4:F11" si="0">D4*E4</f>
        <v>40000</v>
      </c>
      <c r="G4" s="7">
        <f>F4*G3</f>
        <v>5600.0000000000009</v>
      </c>
      <c r="H4" s="7">
        <f>F4*H3</f>
        <v>3800</v>
      </c>
      <c r="I4" s="7">
        <f t="shared" ref="I4:I11" si="1">F4*2%</f>
        <v>800</v>
      </c>
      <c r="J4" s="7">
        <f t="shared" ref="J4:J11" si="2">F4*0.4%</f>
        <v>160</v>
      </c>
      <c r="K4" s="7">
        <f t="shared" ref="K4:K11" si="3">F4*0.6%</f>
        <v>240</v>
      </c>
      <c r="L4" s="7">
        <f>F4*L3</f>
        <v>4800</v>
      </c>
      <c r="M4" s="20">
        <f>F4*M3</f>
        <v>55400.000000000007</v>
      </c>
      <c r="N4" s="96">
        <v>346250</v>
      </c>
    </row>
    <row r="5" spans="1:14" ht="15.75" customHeight="1">
      <c r="A5" s="86"/>
      <c r="B5" s="86"/>
      <c r="C5" s="2" t="s">
        <v>66</v>
      </c>
      <c r="D5" s="5">
        <v>30000</v>
      </c>
      <c r="E5" s="6">
        <v>1</v>
      </c>
      <c r="F5" s="7">
        <f t="shared" si="0"/>
        <v>30000</v>
      </c>
      <c r="G5" s="7">
        <f>F5*G3</f>
        <v>4200</v>
      </c>
      <c r="H5" s="7">
        <f>F5*H3</f>
        <v>2850</v>
      </c>
      <c r="I5" s="7">
        <f t="shared" si="1"/>
        <v>600</v>
      </c>
      <c r="J5" s="7">
        <f t="shared" si="2"/>
        <v>120</v>
      </c>
      <c r="K5" s="7">
        <f t="shared" si="3"/>
        <v>180</v>
      </c>
      <c r="L5" s="7">
        <f>F5*L3</f>
        <v>3600</v>
      </c>
      <c r="M5" s="20">
        <f>F5*M3</f>
        <v>41550.000000000007</v>
      </c>
      <c r="N5" s="94"/>
    </row>
    <row r="6" spans="1:14" ht="15.75" customHeight="1">
      <c r="A6" s="86"/>
      <c r="B6" s="86"/>
      <c r="C6" s="8" t="s">
        <v>69</v>
      </c>
      <c r="D6" s="5">
        <v>30000</v>
      </c>
      <c r="E6" s="6">
        <v>1</v>
      </c>
      <c r="F6" s="7">
        <f t="shared" si="0"/>
        <v>30000</v>
      </c>
      <c r="G6" s="7">
        <f>F6*G3</f>
        <v>4200</v>
      </c>
      <c r="H6" s="7">
        <f>F6*H3</f>
        <v>2850</v>
      </c>
      <c r="I6" s="7">
        <f t="shared" si="1"/>
        <v>600</v>
      </c>
      <c r="J6" s="7">
        <f t="shared" si="2"/>
        <v>120</v>
      </c>
      <c r="K6" s="7">
        <f t="shared" si="3"/>
        <v>180</v>
      </c>
      <c r="L6" s="7">
        <f>F6*L3</f>
        <v>3600</v>
      </c>
      <c r="M6" s="20">
        <f>F6*M3</f>
        <v>41550.000000000007</v>
      </c>
      <c r="N6" s="94"/>
    </row>
    <row r="7" spans="1:14" ht="15.75" customHeight="1">
      <c r="A7" s="86"/>
      <c r="B7" s="86"/>
      <c r="C7" s="2" t="s">
        <v>67</v>
      </c>
      <c r="D7" s="5">
        <v>30000</v>
      </c>
      <c r="E7" s="6">
        <v>1</v>
      </c>
      <c r="F7" s="7">
        <f t="shared" si="0"/>
        <v>30000</v>
      </c>
      <c r="G7" s="7">
        <f>F7*G3</f>
        <v>4200</v>
      </c>
      <c r="H7" s="7">
        <f>F7*H3</f>
        <v>2850</v>
      </c>
      <c r="I7" s="7">
        <f t="shared" si="1"/>
        <v>600</v>
      </c>
      <c r="J7" s="7">
        <f t="shared" si="2"/>
        <v>120</v>
      </c>
      <c r="K7" s="7">
        <f t="shared" si="3"/>
        <v>180</v>
      </c>
      <c r="L7" s="7">
        <f>F7*L3</f>
        <v>3600</v>
      </c>
      <c r="M7" s="20">
        <f>F7*M3</f>
        <v>41550.000000000007</v>
      </c>
      <c r="N7" s="94"/>
    </row>
    <row r="8" spans="1:14" ht="15.75" customHeight="1">
      <c r="A8" s="86"/>
      <c r="B8" s="86"/>
      <c r="C8" s="2" t="s">
        <v>70</v>
      </c>
      <c r="D8" s="5">
        <v>30000</v>
      </c>
      <c r="E8" s="6">
        <v>1</v>
      </c>
      <c r="F8" s="7">
        <f t="shared" si="0"/>
        <v>30000</v>
      </c>
      <c r="G8" s="7">
        <f>F8*G3</f>
        <v>4200</v>
      </c>
      <c r="H8" s="7">
        <f>F8*H3</f>
        <v>2850</v>
      </c>
      <c r="I8" s="7">
        <f t="shared" si="1"/>
        <v>600</v>
      </c>
      <c r="J8" s="7">
        <f t="shared" si="2"/>
        <v>120</v>
      </c>
      <c r="K8" s="7">
        <f t="shared" si="3"/>
        <v>180</v>
      </c>
      <c r="L8" s="7">
        <f>F8*L3</f>
        <v>3600</v>
      </c>
      <c r="M8" s="20">
        <f>F8*M3</f>
        <v>41550.000000000007</v>
      </c>
      <c r="N8" s="94"/>
    </row>
    <row r="9" spans="1:14" ht="15.75" customHeight="1">
      <c r="A9" s="86"/>
      <c r="B9" s="86"/>
      <c r="C9" s="2" t="s">
        <v>71</v>
      </c>
      <c r="D9" s="5">
        <v>30000</v>
      </c>
      <c r="E9" s="6">
        <v>1</v>
      </c>
      <c r="F9" s="7">
        <f t="shared" si="0"/>
        <v>30000</v>
      </c>
      <c r="G9" s="7">
        <f>F9*G3</f>
        <v>4200</v>
      </c>
      <c r="H9" s="7">
        <f>F9*H3</f>
        <v>2850</v>
      </c>
      <c r="I9" s="7">
        <f t="shared" si="1"/>
        <v>600</v>
      </c>
      <c r="J9" s="7">
        <f t="shared" si="2"/>
        <v>120</v>
      </c>
      <c r="K9" s="7">
        <f t="shared" si="3"/>
        <v>180</v>
      </c>
      <c r="L9" s="7">
        <f>F9*L3</f>
        <v>3600</v>
      </c>
      <c r="M9" s="20">
        <f>F9*M3</f>
        <v>41550.000000000007</v>
      </c>
      <c r="N9" s="94"/>
    </row>
    <row r="10" spans="1:14" ht="15.75" customHeight="1">
      <c r="A10" s="86"/>
      <c r="B10" s="86"/>
      <c r="C10" s="47" t="s">
        <v>86</v>
      </c>
      <c r="D10" s="5">
        <v>30000</v>
      </c>
      <c r="E10" s="6">
        <v>1</v>
      </c>
      <c r="F10" s="7">
        <f t="shared" si="0"/>
        <v>30000</v>
      </c>
      <c r="G10" s="7">
        <v>4200</v>
      </c>
      <c r="H10" s="7">
        <v>2850</v>
      </c>
      <c r="I10" s="7">
        <f t="shared" si="1"/>
        <v>600</v>
      </c>
      <c r="J10" s="7">
        <f t="shared" si="2"/>
        <v>120</v>
      </c>
      <c r="K10" s="7">
        <f t="shared" si="3"/>
        <v>180</v>
      </c>
      <c r="L10" s="7">
        <v>3600</v>
      </c>
      <c r="M10" s="20">
        <v>41500</v>
      </c>
      <c r="N10" s="94"/>
    </row>
    <row r="11" spans="1:14" ht="15.75" customHeight="1">
      <c r="A11" s="86"/>
      <c r="B11" s="86"/>
      <c r="C11" s="2" t="s">
        <v>72</v>
      </c>
      <c r="D11" s="5">
        <v>30000</v>
      </c>
      <c r="E11" s="6">
        <v>1</v>
      </c>
      <c r="F11" s="7">
        <f t="shared" si="0"/>
        <v>30000</v>
      </c>
      <c r="G11" s="7">
        <f>F11*G3</f>
        <v>4200</v>
      </c>
      <c r="H11" s="7">
        <f>F11*H3</f>
        <v>2850</v>
      </c>
      <c r="I11" s="7">
        <f t="shared" si="1"/>
        <v>600</v>
      </c>
      <c r="J11" s="7">
        <f t="shared" si="2"/>
        <v>120</v>
      </c>
      <c r="K11" s="7">
        <f t="shared" si="3"/>
        <v>180</v>
      </c>
      <c r="L11" s="7">
        <f>F11*L3</f>
        <v>3600</v>
      </c>
      <c r="M11" s="20">
        <f>F11*M3</f>
        <v>41550.000000000007</v>
      </c>
      <c r="N11" s="99"/>
    </row>
    <row r="12" spans="1:14" ht="13.5">
      <c r="A12" s="86"/>
      <c r="B12" s="88" t="s">
        <v>53</v>
      </c>
      <c r="C12" s="88" t="s">
        <v>54</v>
      </c>
      <c r="D12" s="88" t="s">
        <v>55</v>
      </c>
      <c r="E12" s="88" t="s">
        <v>56</v>
      </c>
      <c r="F12" s="2" t="s">
        <v>57</v>
      </c>
      <c r="G12" s="2" t="s">
        <v>58</v>
      </c>
      <c r="H12" s="2" t="s">
        <v>59</v>
      </c>
      <c r="I12" s="2" t="s">
        <v>60</v>
      </c>
      <c r="J12" s="2" t="s">
        <v>61</v>
      </c>
      <c r="K12" s="2" t="s">
        <v>62</v>
      </c>
      <c r="L12" s="2" t="s">
        <v>63</v>
      </c>
      <c r="M12" s="4" t="s">
        <v>73</v>
      </c>
      <c r="N12" s="94"/>
    </row>
    <row r="13" spans="1:14" ht="21" customHeight="1">
      <c r="A13" s="86"/>
      <c r="B13" s="88"/>
      <c r="C13" s="88"/>
      <c r="D13" s="88"/>
      <c r="E13" s="88"/>
      <c r="F13" s="3">
        <v>1</v>
      </c>
      <c r="G13" s="3">
        <v>0.14000000000000001</v>
      </c>
      <c r="H13" s="3">
        <v>9.5000000000000001E-2</v>
      </c>
      <c r="I13" s="3">
        <v>0.02</v>
      </c>
      <c r="J13" s="3">
        <v>4.0000000000000001E-3</v>
      </c>
      <c r="K13" s="3">
        <v>6.0000000000000001E-3</v>
      </c>
      <c r="L13" s="3">
        <v>0.12</v>
      </c>
      <c r="M13" s="19">
        <v>0.38500000000000001</v>
      </c>
      <c r="N13" s="95"/>
    </row>
    <row r="14" spans="1:14" ht="15.75" customHeight="1">
      <c r="A14" s="86"/>
      <c r="B14" s="87" t="s">
        <v>74</v>
      </c>
      <c r="C14" s="9" t="s">
        <v>75</v>
      </c>
      <c r="D14" s="10">
        <v>30000</v>
      </c>
      <c r="E14" s="6"/>
      <c r="F14" s="11">
        <f t="shared" ref="F14:F22" si="4">D14*E14</f>
        <v>0</v>
      </c>
      <c r="G14" s="11">
        <f t="shared" ref="G14:G22" si="5">F14*14%</f>
        <v>0</v>
      </c>
      <c r="H14" s="11">
        <f t="shared" ref="H14:H22" si="6">F14*9.5%</f>
        <v>0</v>
      </c>
      <c r="I14" s="11">
        <f t="shared" ref="I14:I22" si="7">F14*2%</f>
        <v>0</v>
      </c>
      <c r="J14" s="11">
        <f t="shared" ref="J14:J22" si="8">F14*0.4%</f>
        <v>0</v>
      </c>
      <c r="K14" s="11">
        <f t="shared" ref="K14:K22" si="9">F14*0.6%</f>
        <v>0</v>
      </c>
      <c r="L14" s="11">
        <f t="shared" ref="L14:L22" si="10">F14*12%</f>
        <v>0</v>
      </c>
      <c r="M14" s="20">
        <f t="shared" ref="M14:M22" si="11">G14+H14+I14+J14+K14+L14</f>
        <v>0</v>
      </c>
      <c r="N14" s="96">
        <f>M14+M15+M16+M17+M18+M19+M20+M21+M22</f>
        <v>554400</v>
      </c>
    </row>
    <row r="15" spans="1:14" ht="15.75" customHeight="1">
      <c r="A15" s="86"/>
      <c r="B15" s="89"/>
      <c r="C15" s="9" t="s">
        <v>76</v>
      </c>
      <c r="D15" s="10">
        <v>10000</v>
      </c>
      <c r="E15" s="6"/>
      <c r="F15" s="11">
        <f t="shared" si="4"/>
        <v>0</v>
      </c>
      <c r="G15" s="11">
        <f t="shared" si="5"/>
        <v>0</v>
      </c>
      <c r="H15" s="11">
        <f t="shared" si="6"/>
        <v>0</v>
      </c>
      <c r="I15" s="11">
        <f t="shared" si="7"/>
        <v>0</v>
      </c>
      <c r="J15" s="11">
        <f t="shared" si="8"/>
        <v>0</v>
      </c>
      <c r="K15" s="11">
        <f t="shared" si="9"/>
        <v>0</v>
      </c>
      <c r="L15" s="11">
        <f t="shared" si="10"/>
        <v>0</v>
      </c>
      <c r="M15" s="20">
        <f t="shared" si="11"/>
        <v>0</v>
      </c>
      <c r="N15" s="94"/>
    </row>
    <row r="16" spans="1:14" ht="15.75" customHeight="1">
      <c r="A16" s="86"/>
      <c r="B16" s="89"/>
      <c r="C16" s="9" t="s">
        <v>77</v>
      </c>
      <c r="D16" s="10">
        <v>15000</v>
      </c>
      <c r="E16" s="6">
        <v>24</v>
      </c>
      <c r="F16" s="11">
        <f t="shared" si="4"/>
        <v>360000</v>
      </c>
      <c r="G16" s="11">
        <f t="shared" si="5"/>
        <v>50400.000000000007</v>
      </c>
      <c r="H16" s="11">
        <f t="shared" si="6"/>
        <v>34200</v>
      </c>
      <c r="I16" s="11">
        <f t="shared" si="7"/>
        <v>7200</v>
      </c>
      <c r="J16" s="11">
        <f t="shared" si="8"/>
        <v>1440</v>
      </c>
      <c r="K16" s="11">
        <f t="shared" si="9"/>
        <v>2160</v>
      </c>
      <c r="L16" s="11">
        <f t="shared" si="10"/>
        <v>43200</v>
      </c>
      <c r="M16" s="20">
        <f t="shared" si="11"/>
        <v>138600</v>
      </c>
      <c r="N16" s="94"/>
    </row>
    <row r="17" spans="1:14" ht="15.75" customHeight="1">
      <c r="A17" s="86"/>
      <c r="B17" s="89"/>
      <c r="C17" s="9" t="s">
        <v>78</v>
      </c>
      <c r="D17" s="10">
        <v>6000</v>
      </c>
      <c r="E17" s="6"/>
      <c r="F17" s="11">
        <f t="shared" si="4"/>
        <v>0</v>
      </c>
      <c r="G17" s="11">
        <f t="shared" si="5"/>
        <v>0</v>
      </c>
      <c r="H17" s="11">
        <f t="shared" si="6"/>
        <v>0</v>
      </c>
      <c r="I17" s="11">
        <f t="shared" si="7"/>
        <v>0</v>
      </c>
      <c r="J17" s="11">
        <f t="shared" si="8"/>
        <v>0</v>
      </c>
      <c r="K17" s="11">
        <f t="shared" si="9"/>
        <v>0</v>
      </c>
      <c r="L17" s="11">
        <f t="shared" si="10"/>
        <v>0</v>
      </c>
      <c r="M17" s="20">
        <f t="shared" si="11"/>
        <v>0</v>
      </c>
      <c r="N17" s="94"/>
    </row>
    <row r="18" spans="1:14" ht="15.75" customHeight="1">
      <c r="A18" s="86"/>
      <c r="B18" s="89"/>
      <c r="C18" s="9" t="s">
        <v>79</v>
      </c>
      <c r="D18" s="10">
        <v>8000</v>
      </c>
      <c r="E18" s="6">
        <v>120</v>
      </c>
      <c r="F18" s="11">
        <f t="shared" si="4"/>
        <v>960000</v>
      </c>
      <c r="G18" s="11">
        <f t="shared" si="5"/>
        <v>134400</v>
      </c>
      <c r="H18" s="11">
        <f t="shared" si="6"/>
        <v>91200</v>
      </c>
      <c r="I18" s="11">
        <f t="shared" si="7"/>
        <v>19200</v>
      </c>
      <c r="J18" s="11">
        <f t="shared" si="8"/>
        <v>3840</v>
      </c>
      <c r="K18" s="11">
        <f t="shared" si="9"/>
        <v>5760</v>
      </c>
      <c r="L18" s="11">
        <f t="shared" si="10"/>
        <v>115200</v>
      </c>
      <c r="M18" s="20">
        <f t="shared" si="11"/>
        <v>369600</v>
      </c>
      <c r="N18" s="94"/>
    </row>
    <row r="19" spans="1:14" ht="15.75" customHeight="1">
      <c r="A19" s="86"/>
      <c r="B19" s="89"/>
      <c r="C19" s="9" t="s">
        <v>80</v>
      </c>
      <c r="D19" s="10">
        <v>5000</v>
      </c>
      <c r="E19" s="6"/>
      <c r="F19" s="11">
        <f t="shared" si="4"/>
        <v>0</v>
      </c>
      <c r="G19" s="11">
        <f t="shared" si="5"/>
        <v>0</v>
      </c>
      <c r="H19" s="11">
        <f t="shared" si="6"/>
        <v>0</v>
      </c>
      <c r="I19" s="11">
        <f t="shared" si="7"/>
        <v>0</v>
      </c>
      <c r="J19" s="11">
        <f t="shared" si="8"/>
        <v>0</v>
      </c>
      <c r="K19" s="11">
        <f t="shared" si="9"/>
        <v>0</v>
      </c>
      <c r="L19" s="11">
        <f t="shared" si="10"/>
        <v>0</v>
      </c>
      <c r="M19" s="20">
        <f t="shared" si="11"/>
        <v>0</v>
      </c>
      <c r="N19" s="94"/>
    </row>
    <row r="20" spans="1:14" ht="15.75" customHeight="1">
      <c r="A20" s="86"/>
      <c r="B20" s="89"/>
      <c r="C20" s="9" t="s">
        <v>81</v>
      </c>
      <c r="D20" s="10">
        <v>15000</v>
      </c>
      <c r="E20" s="6"/>
      <c r="F20" s="11">
        <f t="shared" si="4"/>
        <v>0</v>
      </c>
      <c r="G20" s="11">
        <f t="shared" si="5"/>
        <v>0</v>
      </c>
      <c r="H20" s="11">
        <f t="shared" si="6"/>
        <v>0</v>
      </c>
      <c r="I20" s="11">
        <f t="shared" si="7"/>
        <v>0</v>
      </c>
      <c r="J20" s="11">
        <f t="shared" si="8"/>
        <v>0</v>
      </c>
      <c r="K20" s="11">
        <f t="shared" si="9"/>
        <v>0</v>
      </c>
      <c r="L20" s="11">
        <f t="shared" si="10"/>
        <v>0</v>
      </c>
      <c r="M20" s="20">
        <f t="shared" si="11"/>
        <v>0</v>
      </c>
      <c r="N20" s="94"/>
    </row>
    <row r="21" spans="1:14" ht="15.75" customHeight="1">
      <c r="A21" s="86"/>
      <c r="B21" s="89"/>
      <c r="C21" s="9" t="s">
        <v>82</v>
      </c>
      <c r="D21" s="10">
        <v>10000</v>
      </c>
      <c r="E21" s="6">
        <v>12</v>
      </c>
      <c r="F21" s="11">
        <f t="shared" si="4"/>
        <v>120000</v>
      </c>
      <c r="G21" s="11">
        <f t="shared" si="5"/>
        <v>16800</v>
      </c>
      <c r="H21" s="11">
        <f t="shared" si="6"/>
        <v>11400</v>
      </c>
      <c r="I21" s="11">
        <f t="shared" si="7"/>
        <v>2400</v>
      </c>
      <c r="J21" s="11">
        <f t="shared" si="8"/>
        <v>480</v>
      </c>
      <c r="K21" s="11">
        <f t="shared" si="9"/>
        <v>720</v>
      </c>
      <c r="L21" s="11">
        <f t="shared" si="10"/>
        <v>14400</v>
      </c>
      <c r="M21" s="20">
        <f t="shared" si="11"/>
        <v>46200</v>
      </c>
      <c r="N21" s="94"/>
    </row>
    <row r="22" spans="1:14" ht="15.75" customHeight="1">
      <c r="A22" s="85"/>
      <c r="B22" s="89"/>
      <c r="C22" s="12" t="s">
        <v>83</v>
      </c>
      <c r="D22" s="13">
        <v>20000</v>
      </c>
      <c r="E22" s="14"/>
      <c r="F22" s="15">
        <f t="shared" si="4"/>
        <v>0</v>
      </c>
      <c r="G22" s="11">
        <f t="shared" si="5"/>
        <v>0</v>
      </c>
      <c r="H22" s="11">
        <f t="shared" si="6"/>
        <v>0</v>
      </c>
      <c r="I22" s="11">
        <f t="shared" si="7"/>
        <v>0</v>
      </c>
      <c r="J22" s="11">
        <f t="shared" si="8"/>
        <v>0</v>
      </c>
      <c r="K22" s="11">
        <f t="shared" si="9"/>
        <v>0</v>
      </c>
      <c r="L22" s="11">
        <f t="shared" si="10"/>
        <v>0</v>
      </c>
      <c r="M22" s="20">
        <f t="shared" si="11"/>
        <v>0</v>
      </c>
      <c r="N22" s="94"/>
    </row>
    <row r="23" spans="1:14" ht="31.5" customHeight="1">
      <c r="A23" s="16" t="s">
        <v>84</v>
      </c>
      <c r="B23" s="91">
        <v>900650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</row>
    <row r="24" spans="1:14" ht="126" customHeight="1">
      <c r="A24" s="83" t="s">
        <v>85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</row>
    <row r="25" spans="1:14" ht="15.75" customHeight="1">
      <c r="A25" s="17"/>
      <c r="B25" s="17"/>
      <c r="C25" s="17"/>
      <c r="D25" s="17"/>
      <c r="E25" s="17"/>
      <c r="F25" s="17"/>
      <c r="G25" s="18"/>
      <c r="H25" s="17"/>
      <c r="I25" s="17"/>
      <c r="J25" s="17"/>
      <c r="K25" s="17"/>
      <c r="L25" s="18"/>
      <c r="M25" s="18"/>
    </row>
    <row r="26" spans="1:14" ht="15.75" customHeight="1">
      <c r="A26" s="17"/>
      <c r="B26" s="17"/>
      <c r="C26" s="17"/>
      <c r="D26" s="17"/>
      <c r="E26" s="17"/>
      <c r="F26" s="17"/>
      <c r="H26" s="17"/>
      <c r="I26" s="17"/>
      <c r="J26" s="17"/>
      <c r="K26" s="17"/>
    </row>
    <row r="27" spans="1:14" ht="15.75" customHeight="1">
      <c r="A27" s="17"/>
      <c r="B27" s="17"/>
      <c r="C27" s="17"/>
      <c r="D27" s="17"/>
      <c r="E27" s="17"/>
      <c r="F27" s="17"/>
      <c r="H27" s="17"/>
      <c r="I27" s="17"/>
      <c r="J27" s="17"/>
      <c r="K27" s="17"/>
    </row>
    <row r="28" spans="1:14" ht="15.75" customHeight="1">
      <c r="A28" s="17"/>
      <c r="B28" s="17"/>
      <c r="C28" s="17"/>
      <c r="D28" s="17"/>
      <c r="E28" s="17"/>
      <c r="F28" s="17"/>
      <c r="H28" s="17"/>
      <c r="I28" s="17"/>
      <c r="J28" s="17"/>
      <c r="K28" s="17"/>
    </row>
    <row r="29" spans="1:14" ht="15.75" customHeight="1">
      <c r="A29" s="17"/>
      <c r="B29" s="17"/>
      <c r="C29" s="17"/>
      <c r="D29" s="17"/>
      <c r="E29" s="17"/>
      <c r="F29" s="17"/>
      <c r="H29" s="17"/>
      <c r="I29" s="17"/>
      <c r="J29" s="17"/>
      <c r="K29" s="17"/>
    </row>
    <row r="30" spans="1:14" ht="15.75" customHeight="1">
      <c r="A30" s="17"/>
      <c r="B30" s="17"/>
      <c r="C30" s="17"/>
      <c r="D30" s="17"/>
      <c r="E30" s="17"/>
      <c r="F30" s="17"/>
      <c r="H30" s="17"/>
      <c r="I30" s="17"/>
      <c r="J30" s="17"/>
      <c r="K30" s="17"/>
    </row>
    <row r="31" spans="1:14" ht="15.75" customHeight="1">
      <c r="A31" s="17"/>
      <c r="B31" s="17"/>
      <c r="C31" s="17"/>
      <c r="D31" s="17"/>
      <c r="E31" s="17"/>
      <c r="F31" s="17"/>
      <c r="H31" s="17"/>
      <c r="I31" s="17"/>
      <c r="J31" s="17"/>
      <c r="K31" s="17"/>
    </row>
    <row r="32" spans="1:14" ht="15.75" customHeight="1">
      <c r="A32" s="17"/>
      <c r="B32" s="17"/>
      <c r="C32" s="17"/>
      <c r="D32" s="17"/>
      <c r="E32" s="17"/>
      <c r="F32" s="17"/>
      <c r="H32" s="17"/>
      <c r="I32" s="17"/>
      <c r="J32" s="17"/>
      <c r="K32" s="17"/>
    </row>
    <row r="33" spans="1:11" ht="15.75" customHeight="1">
      <c r="A33" s="17"/>
      <c r="B33" s="17"/>
      <c r="C33" s="17"/>
      <c r="D33" s="17"/>
      <c r="E33" s="17"/>
      <c r="F33" s="17"/>
      <c r="H33" s="17"/>
      <c r="I33" s="17"/>
      <c r="J33" s="17"/>
      <c r="K33" s="17"/>
    </row>
  </sheetData>
  <mergeCells count="19">
    <mergeCell ref="A1:N1"/>
    <mergeCell ref="B23:N23"/>
    <mergeCell ref="N12:N13"/>
    <mergeCell ref="N14:N22"/>
    <mergeCell ref="E2:E3"/>
    <mergeCell ref="D2:D3"/>
    <mergeCell ref="N2:N3"/>
    <mergeCell ref="N4:N11"/>
    <mergeCell ref="A24:N24"/>
    <mergeCell ref="A2:A3"/>
    <mergeCell ref="A4:A22"/>
    <mergeCell ref="B2:B3"/>
    <mergeCell ref="B4:B11"/>
    <mergeCell ref="B12:B13"/>
    <mergeCell ref="B14:B22"/>
    <mergeCell ref="C2:C3"/>
    <mergeCell ref="C12:C13"/>
    <mergeCell ref="D12:D13"/>
    <mergeCell ref="E12:E13"/>
  </mergeCells>
  <phoneticPr fontId="1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</cp:lastModifiedBy>
  <cp:lastPrinted>2019-11-07T10:44:00Z</cp:lastPrinted>
  <dcterms:created xsi:type="dcterms:W3CDTF">2006-09-22T08:00:00Z</dcterms:created>
  <dcterms:modified xsi:type="dcterms:W3CDTF">2022-10-16T09:09:43Z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