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re\Desktop\Projectes\PROJECTE_TÈCNIC\1A ENTREGA\"/>
    </mc:Choice>
  </mc:AlternateContent>
  <xr:revisionPtr revIDLastSave="0" documentId="13_ncr:1_{478C179C-B79B-4AE1-90A1-D6587CD80078}" xr6:coauthVersionLast="45" xr6:coauthVersionMax="45" xr10:uidLastSave="{00000000-0000-0000-0000-000000000000}"/>
  <bookViews>
    <workbookView xWindow="28680" yWindow="-120" windowWidth="19440" windowHeight="15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76" i="1" l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L39" i="1"/>
  <c r="L38" i="1"/>
  <c r="L36" i="1"/>
  <c r="L35" i="1"/>
  <c r="AU17" i="1"/>
  <c r="AT17" i="1"/>
  <c r="AW13" i="1"/>
  <c r="AW14" i="1" s="1"/>
  <c r="AR32" i="1"/>
  <c r="N12" i="1"/>
  <c r="N11" i="1"/>
  <c r="M6" i="1"/>
  <c r="M7" i="1"/>
  <c r="M9" i="1"/>
  <c r="N9" i="1" s="1"/>
  <c r="M10" i="1"/>
  <c r="N10" i="1" s="1"/>
  <c r="N8" i="1"/>
  <c r="BB3" i="1" l="1"/>
  <c r="BB4" i="1" s="1"/>
  <c r="AR33" i="1"/>
  <c r="AM6" i="1"/>
  <c r="AM5" i="1"/>
  <c r="AH9" i="1"/>
  <c r="S13" i="1"/>
  <c r="I11" i="1"/>
  <c r="N25" i="1"/>
  <c r="AH8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U7" i="1" l="1"/>
  <c r="AT7" i="1"/>
  <c r="AP44" i="1"/>
  <c r="AP45" i="1"/>
  <c r="AP46" i="1"/>
  <c r="AP43" i="1"/>
  <c r="AO44" i="1"/>
  <c r="AO45" i="1"/>
  <c r="AO46" i="1"/>
  <c r="AO43" i="1"/>
  <c r="AK9" i="1"/>
  <c r="AK8" i="1"/>
  <c r="AJ9" i="1"/>
  <c r="AJ8" i="1"/>
  <c r="AF18" i="1"/>
  <c r="AF19" i="1"/>
  <c r="AF20" i="1"/>
  <c r="AF21" i="1"/>
  <c r="AF22" i="1"/>
  <c r="AE18" i="1"/>
  <c r="AE19" i="1"/>
  <c r="AE20" i="1"/>
  <c r="AE21" i="1"/>
  <c r="AE22" i="1"/>
  <c r="AF17" i="1"/>
  <c r="AE17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32" i="1"/>
  <c r="Z54" i="1"/>
  <c r="Z55" i="1"/>
  <c r="Z56" i="1"/>
  <c r="Z57" i="1"/>
  <c r="Z58" i="1"/>
  <c r="Z44" i="1"/>
  <c r="Z45" i="1"/>
  <c r="Z46" i="1"/>
  <c r="Z47" i="1"/>
  <c r="Z48" i="1"/>
  <c r="Z49" i="1"/>
  <c r="Z50" i="1"/>
  <c r="Z51" i="1"/>
  <c r="Z52" i="1"/>
  <c r="Z53" i="1"/>
  <c r="Z33" i="1"/>
  <c r="Z34" i="1"/>
  <c r="Z35" i="1"/>
  <c r="Z36" i="1"/>
  <c r="Z37" i="1"/>
  <c r="Z38" i="1"/>
  <c r="Z39" i="1"/>
  <c r="Z40" i="1"/>
  <c r="Z41" i="1"/>
  <c r="Z42" i="1"/>
  <c r="Z43" i="1"/>
  <c r="Z32" i="1"/>
  <c r="V8" i="1"/>
  <c r="U8" i="1"/>
  <c r="Q19" i="1"/>
  <c r="Q20" i="1"/>
  <c r="Q21" i="1"/>
  <c r="Q22" i="1"/>
  <c r="Q23" i="1"/>
  <c r="Q24" i="1"/>
  <c r="Q25" i="1"/>
  <c r="Q26" i="1"/>
  <c r="Q27" i="1"/>
  <c r="Q28" i="1"/>
  <c r="Q18" i="1"/>
  <c r="P19" i="1"/>
  <c r="P20" i="1"/>
  <c r="P21" i="1"/>
  <c r="P22" i="1"/>
  <c r="P23" i="1"/>
  <c r="P24" i="1"/>
  <c r="P25" i="1"/>
  <c r="P26" i="1"/>
  <c r="P27" i="1"/>
  <c r="P28" i="1"/>
  <c r="P18" i="1"/>
  <c r="G21" i="1"/>
  <c r="G22" i="1"/>
  <c r="G23" i="1"/>
  <c r="G24" i="1"/>
  <c r="G25" i="1"/>
  <c r="G26" i="1"/>
  <c r="G27" i="1"/>
  <c r="G28" i="1"/>
  <c r="G29" i="1"/>
  <c r="G20" i="1"/>
  <c r="F21" i="1"/>
  <c r="F22" i="1"/>
  <c r="F23" i="1"/>
  <c r="F24" i="1"/>
  <c r="F25" i="1"/>
  <c r="F26" i="1"/>
  <c r="F27" i="1"/>
  <c r="F28" i="1"/>
  <c r="F29" i="1"/>
  <c r="F20" i="1"/>
  <c r="AC30" i="1"/>
  <c r="X4" i="1"/>
  <c r="AR4" i="1"/>
  <c r="AR5" i="1"/>
  <c r="AR34" i="1"/>
  <c r="S10" i="1"/>
  <c r="I5" i="1"/>
  <c r="S9" i="1"/>
  <c r="S8" i="1"/>
  <c r="AH10" i="1"/>
  <c r="AW3" i="1"/>
  <c r="AW4" i="1" s="1"/>
  <c r="AR3" i="1"/>
  <c r="AM4" i="1"/>
  <c r="AM3" i="1"/>
  <c r="AH7" i="1"/>
  <c r="AH4" i="1"/>
  <c r="AH5" i="1"/>
  <c r="AH6" i="1"/>
  <c r="AH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" i="1"/>
  <c r="X3" i="1"/>
  <c r="S12" i="1"/>
  <c r="S11" i="1"/>
  <c r="N24" i="1"/>
  <c r="S4" i="1"/>
  <c r="S5" i="1"/>
  <c r="S6" i="1"/>
  <c r="S7" i="1"/>
  <c r="S14" i="1"/>
  <c r="S3" i="1"/>
  <c r="N4" i="1"/>
  <c r="N5" i="1"/>
  <c r="N7" i="1"/>
  <c r="N6" i="1"/>
  <c r="N13" i="1"/>
  <c r="N14" i="1"/>
  <c r="N15" i="1"/>
  <c r="N16" i="1"/>
  <c r="N17" i="1"/>
  <c r="N18" i="1"/>
  <c r="N19" i="1"/>
  <c r="N20" i="1"/>
  <c r="N21" i="1"/>
  <c r="N22" i="1"/>
  <c r="N23" i="1"/>
  <c r="N26" i="1"/>
  <c r="N27" i="1"/>
  <c r="N3" i="1"/>
  <c r="I4" i="1"/>
  <c r="I6" i="1"/>
  <c r="I7" i="1"/>
  <c r="I8" i="1"/>
  <c r="I9" i="1"/>
  <c r="I10" i="1"/>
  <c r="I12" i="1"/>
  <c r="I13" i="1"/>
  <c r="I3" i="1"/>
  <c r="N28" i="1" l="1"/>
  <c r="S15" i="1"/>
  <c r="AR35" i="1"/>
  <c r="AH11" i="1"/>
  <c r="I14" i="1"/>
  <c r="F36" i="1" l="1"/>
</calcChain>
</file>

<file path=xl/sharedStrings.xml><?xml version="1.0" encoding="utf-8"?>
<sst xmlns="http://schemas.openxmlformats.org/spreadsheetml/2006/main" count="239" uniqueCount="101">
  <si>
    <t>Descripció elements</t>
  </si>
  <si>
    <t>Quantitat</t>
  </si>
  <si>
    <t>INSTAL·LACIÓ DELS MÒDULS FOTOVOLTAICS</t>
  </si>
  <si>
    <t>INSTAL·LACIÓ ELÈCTRICA FV</t>
  </si>
  <si>
    <t>Placa GLC 330 W</t>
  </si>
  <si>
    <t>Hores oficial de primera</t>
  </si>
  <si>
    <t>QUADRE ELÈCTRIC DE PROTECCIONS</t>
  </si>
  <si>
    <t>Descripció element</t>
  </si>
  <si>
    <t>POSADA EN FUNCIONAMENT</t>
  </si>
  <si>
    <t>PLACA ELECTRÒNICA</t>
  </si>
  <si>
    <t>Mòdul de comunicació ESP-12E</t>
  </si>
  <si>
    <t>Oscil·lador SMD</t>
  </si>
  <si>
    <t>Amplificador operacional LM324</t>
  </si>
  <si>
    <t>Multiplexor 16 entrades CD74HC4067M</t>
  </si>
  <si>
    <t>Conversor USB-TTL CH340G</t>
  </si>
  <si>
    <t>Transistor NPN S8050</t>
  </si>
  <si>
    <t>Connector USB Micro</t>
  </si>
  <si>
    <t>Volandera M6</t>
  </si>
  <si>
    <t>Litres salfumant</t>
  </si>
  <si>
    <t>Litres aigua</t>
  </si>
  <si>
    <t>Litres sosa càustica 2%</t>
  </si>
  <si>
    <t>CAIXA</t>
  </si>
  <si>
    <t>Descripció</t>
  </si>
  <si>
    <t>dsfs</t>
  </si>
  <si>
    <t>MUNTATGE</t>
  </si>
  <si>
    <t>REALITZACIÓ PCB</t>
  </si>
  <si>
    <t>COMPROVACIÓ</t>
  </si>
  <si>
    <t>Preu unitari (€)</t>
  </si>
  <si>
    <t>Preu total (€)</t>
  </si>
  <si>
    <t>Grapa alumini 6 cm</t>
  </si>
  <si>
    <t>Inversor FRONIUS Primo 3.0-1 Light 3kW</t>
  </si>
  <si>
    <t>Metres cable Ethernet RJ-45 CAT 8</t>
  </si>
  <si>
    <t>Metres cable 4 mm² PVC</t>
  </si>
  <si>
    <t>Caixa estanca Solera CONS 100x100x55 mm</t>
  </si>
  <si>
    <t>Paquet de 50 brides 200x2,6  mm</t>
  </si>
  <si>
    <t>caixes o unitats= crec que unitats</t>
  </si>
  <si>
    <t>Curva canal VECAMCO</t>
  </si>
  <si>
    <t>Punteres Enghofer E 4-10, 4 mm², 10 mm</t>
  </si>
  <si>
    <t>Caixa quadre elèctric VE106F</t>
  </si>
  <si>
    <t>Protecció contra sobretensions Hager MZ240V II</t>
  </si>
  <si>
    <t>Díode SM74611KTTR</t>
  </si>
  <si>
    <t>Hores oficial de segona</t>
  </si>
  <si>
    <t>Litres alcohol 96%</t>
  </si>
  <si>
    <t>Grams decapant</t>
  </si>
  <si>
    <t>Hores enginyer</t>
  </si>
  <si>
    <t>Connector mascle 2,54 mm 1x03</t>
  </si>
  <si>
    <t>Connector regleta femella 2,54 mm 1x06</t>
  </si>
  <si>
    <t>Condensador 100 uF 10 V electrolític</t>
  </si>
  <si>
    <t>Condensador 1 pF 10 V 1206 SMD</t>
  </si>
  <si>
    <t>Condensador 470 pF 10 V 1206 SMD</t>
  </si>
  <si>
    <t>Condensador 10 uF 10 V 1206 SMD</t>
  </si>
  <si>
    <t>Condensador 100 uF 10 V 1206 SMD</t>
  </si>
  <si>
    <t>Condensador 100 nF 10 V 1206 SMD</t>
  </si>
  <si>
    <t>Condensador 22 pF 10 V 1206 SMD</t>
  </si>
  <si>
    <t>Díode 1N4007 1A</t>
  </si>
  <si>
    <t>Díode LED 1206 SMD</t>
  </si>
  <si>
    <t>Resistència 0 Ω (NC) 1206 SMD 1/8 W</t>
  </si>
  <si>
    <t>Resistència 470 Ω 1206 SMD 1/8 W</t>
  </si>
  <si>
    <t>Resistència 1 kΩ 1206 SMD 1/8 W</t>
  </si>
  <si>
    <t>Resistència 1,2 kΩ 1206 SMD 1/8 W</t>
  </si>
  <si>
    <t>Resistència 8,2 kΩ 1206 SMD 1/8 W</t>
  </si>
  <si>
    <t>Resistència 12 kΩ 1206 SMD 1/8 W</t>
  </si>
  <si>
    <t>Resistència 100 kΩ 1206 SMD 1/8 W</t>
  </si>
  <si>
    <t>Polsadors 1206 SMD</t>
  </si>
  <si>
    <t>Punteres Enghofer E 1.5-10 1,5 mm² 10 mm</t>
  </si>
  <si>
    <t>Grams estany 0,4 mm</t>
  </si>
  <si>
    <t>Metres guia DIN simètrica</t>
  </si>
  <si>
    <t>Pinta bipolar Schneider 100 A 8 mòduls</t>
  </si>
  <si>
    <t>Perfil alumini 40x40 mm tipus B 1m</t>
  </si>
  <si>
    <t>Cargol martell M6 16 mm</t>
  </si>
  <si>
    <t>Femella hexagonal M6 10 mm</t>
  </si>
  <si>
    <t>Regleta nylon 12 pols 16 mm</t>
  </si>
  <si>
    <t>Diferencial O. Electric 30 mA 25 A classe A</t>
  </si>
  <si>
    <t xml:space="preserve">Placa PCB fotosensible positiva fibra doble cara 80x120 mm, </t>
  </si>
  <si>
    <t>Metres filament PLA 0,75mm</t>
  </si>
  <si>
    <t>Cinta aïllant 10 m 1,6 cm</t>
  </si>
  <si>
    <t>Escaire alumini en L</t>
  </si>
  <si>
    <t>Cargol autoroscant M6 16 mm</t>
  </si>
  <si>
    <t>Premsaestopes M12</t>
  </si>
  <si>
    <t>Torreta mascle femella M4 5 mm + 6 mm</t>
  </si>
  <si>
    <t>Tacs Fischer 072095 nylon 6x50 mm</t>
  </si>
  <si>
    <t>Canal Euroquint 25 16 mm 1,5 metres</t>
  </si>
  <si>
    <t>Subtotal</t>
  </si>
  <si>
    <t>Litres aigua oxigenada 10 vol.</t>
  </si>
  <si>
    <t>Placa PCB fotosensible positiva fibra doble cara 80x120 mm</t>
  </si>
  <si>
    <t>Metres cable 1,5 mm² recobriment contra el Sol</t>
  </si>
  <si>
    <t>Metres cable 4 mm² PVC recobriment contra el Sol</t>
  </si>
  <si>
    <t>Metres cable 6 mm² PVC recobriment contra el Sol</t>
  </si>
  <si>
    <t>Metres cable 10 mm² PVC recobriment contra el Sol</t>
  </si>
  <si>
    <t>Punteres Enghofer E 6-10, 6 mm², 10 mm</t>
  </si>
  <si>
    <t>Punteres Enghofer E 10-10 10 mm² 10 mm</t>
  </si>
  <si>
    <t>Magnetotèrmic Schneider 16 A II 6 kA</t>
  </si>
  <si>
    <t>Punteres Enghofer E 4-10 4 mm² 10 mm</t>
  </si>
  <si>
    <t>Resistència 100 kΩ 1206 SMD 1/2 W</t>
  </si>
  <si>
    <t>Resistència 12 kΩ 1206 SMD 1/2 W</t>
  </si>
  <si>
    <t>Resistència 8,2 kΩ 1206 SMD 1/2 W</t>
  </si>
  <si>
    <t>Resistència 1,2 kΩ 1206 SMD 1/2 W</t>
  </si>
  <si>
    <t>Resistència 1 kΩ 1206 SMD 1/2 W</t>
  </si>
  <si>
    <t>Resistència 470 Ω 1206 SMD 1/2 W</t>
  </si>
  <si>
    <t>Resistència 0 Ω (NC) 1206 SMD 1/2 W</t>
  </si>
  <si>
    <t>PROGRAMACIÓ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</si>
</sst>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8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" fontId="1" fillId="0" borderId="0" xfId="0" applyNumberFormat="1" applyFont="1"/>
    <xf numFmtId="4" fontId="0" fillId="0" borderId="0" xfId="0" applyNumberFormat="1" applyAlignment="1"/>
    <xf numFmtId="4" fontId="2" fillId="2" borderId="0" xfId="1" applyNumberFormat="1"/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/>
    </xf>
    <xf numFmtId="4" fontId="3" fillId="3" borderId="0" xfId="2" applyNumberFormat="1" applyAlignment="1"/>
    <xf numFmtId="4" fontId="3" fillId="3" borderId="0" xfId="2" applyNumberFormat="1"/>
    <xf numFmtId="4" fontId="3" fillId="3" borderId="0" xfId="2" applyNumberFormat="1" applyAlignment="1">
      <alignment horizontal="center"/>
    </xf>
    <xf numFmtId="3" fontId="3" fillId="3" borderId="0" xfId="2" applyNumberFormat="1"/>
    <xf numFmtId="4" fontId="0" fillId="0" borderId="0" xfId="0" applyNumberFormat="1"/>
    <xf numFmtId="4" fontId="3" fillId="3" borderId="0" xfId="2" applyNumberFormat="1"/>
    <xf numFmtId="4" fontId="0" fillId="0" borderId="0" xfId="0" applyNumberFormat="1" applyAlignment="1">
      <alignment horizontal="center"/>
    </xf>
    <xf numFmtId="4" fontId="0" fillId="4" borderId="0" xfId="0" applyNumberFormat="1" applyFill="1"/>
    <xf numFmtId="4" fontId="0" fillId="4" borderId="0" xfId="0" applyNumberFormat="1" applyFill="1" applyAlignment="1">
      <alignment horizontal="center"/>
    </xf>
    <xf numFmtId="3" fontId="0" fillId="4" borderId="0" xfId="0" applyNumberFormat="1" applyFill="1"/>
    <xf numFmtId="4" fontId="0" fillId="4" borderId="0" xfId="0" applyNumberFormat="1" applyFill="1"/>
    <xf numFmtId="4" fontId="0" fillId="0" borderId="0" xfId="0" applyNumberFormat="1" applyFill="1"/>
    <xf numFmtId="1" fontId="0" fillId="0" borderId="0" xfId="0" applyNumberFormat="1" applyFill="1"/>
    <xf numFmtId="4" fontId="0" fillId="0" borderId="0" xfId="0" applyNumberFormat="1" applyFont="1" applyFill="1"/>
    <xf numFmtId="3" fontId="0" fillId="0" borderId="0" xfId="0" applyNumberFormat="1" applyFill="1"/>
    <xf numFmtId="4" fontId="0" fillId="4" borderId="0" xfId="0" applyNumberFormat="1" applyFill="1" applyAlignment="1"/>
  </cellXfs>
  <cellStyles count="3">
    <cellStyle name="20% - Énfasis3" xfId="1" builtinId="38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6"/>
  <sheetViews>
    <sheetView tabSelected="1" topLeftCell="AO1" zoomScale="85" zoomScaleNormal="85" workbookViewId="0">
      <selection activeCell="AT28" sqref="AT28"/>
    </sheetView>
  </sheetViews>
  <sheetFormatPr baseColWidth="10" defaultRowHeight="15" x14ac:dyDescent="0.25"/>
  <cols>
    <col min="1" max="1" width="5.5703125" style="1" customWidth="1"/>
    <col min="2" max="2" width="7.140625" style="1" customWidth="1"/>
    <col min="3" max="3" width="11.5703125" style="1" bestFit="1" customWidth="1"/>
    <col min="4" max="4" width="14.28515625" style="1" customWidth="1"/>
    <col min="5" max="5" width="10.140625" style="1" customWidth="1"/>
    <col min="6" max="6" width="30.42578125" style="1" customWidth="1"/>
    <col min="7" max="7" width="13.140625" style="1" bestFit="1" customWidth="1"/>
    <col min="8" max="8" width="11.5703125" style="1" customWidth="1"/>
    <col min="9" max="9" width="11.42578125" style="1"/>
    <col min="10" max="10" width="6.140625" style="1" customWidth="1"/>
    <col min="11" max="11" width="41.85546875" style="1" customWidth="1"/>
    <col min="12" max="12" width="11.5703125" style="1" bestFit="1" customWidth="1"/>
    <col min="13" max="13" width="11.42578125" style="1"/>
    <col min="14" max="14" width="13.85546875" style="1" customWidth="1"/>
    <col min="15" max="15" width="11.5703125" style="1" bestFit="1" customWidth="1"/>
    <col min="16" max="16" width="28.42578125" style="1" customWidth="1"/>
    <col min="17" max="17" width="11.42578125" style="1" customWidth="1"/>
    <col min="18" max="18" width="11.5703125" style="1" bestFit="1" customWidth="1"/>
    <col min="19" max="19" width="11.42578125" style="1"/>
    <col min="20" max="20" width="13.42578125" style="1" customWidth="1"/>
    <col min="21" max="21" width="11.42578125" style="1"/>
    <col min="22" max="22" width="15.140625" style="1" customWidth="1"/>
    <col min="23" max="23" width="12.85546875" style="1" customWidth="1"/>
    <col min="24" max="24" width="11.5703125" style="1" bestFit="1" customWidth="1"/>
    <col min="25" max="25" width="11.42578125" style="1"/>
    <col min="26" max="26" width="21.7109375" style="1" customWidth="1"/>
    <col min="27" max="27" width="11.5703125" style="1" bestFit="1" customWidth="1"/>
    <col min="28" max="30" width="11.42578125" style="1"/>
    <col min="31" max="31" width="18.28515625" style="1" customWidth="1"/>
    <col min="32" max="40" width="11.42578125" style="1"/>
    <col min="41" max="41" width="38.5703125" style="1" customWidth="1"/>
    <col min="42" max="16384" width="11.42578125" style="1"/>
  </cols>
  <sheetData>
    <row r="1" spans="1:55" x14ac:dyDescent="0.25">
      <c r="A1" s="18"/>
      <c r="B1" s="18"/>
      <c r="E1" s="6"/>
      <c r="F1" s="18" t="s">
        <v>2</v>
      </c>
      <c r="G1" s="18"/>
      <c r="J1" s="6"/>
      <c r="K1" s="5" t="s">
        <v>3</v>
      </c>
      <c r="L1" s="5"/>
      <c r="O1" s="6"/>
      <c r="P1" s="5" t="s">
        <v>6</v>
      </c>
      <c r="Q1" s="5"/>
      <c r="T1" s="6"/>
      <c r="U1" s="19" t="s">
        <v>8</v>
      </c>
      <c r="V1" s="19"/>
      <c r="W1" s="19"/>
      <c r="X1" s="19"/>
      <c r="Y1" s="6"/>
      <c r="Z1" s="12" t="s">
        <v>9</v>
      </c>
      <c r="AA1" s="12"/>
      <c r="AB1" s="13"/>
      <c r="AC1" s="13"/>
      <c r="AD1" s="6"/>
      <c r="AE1" s="5" t="s">
        <v>25</v>
      </c>
      <c r="AF1" s="5"/>
      <c r="AI1" s="6"/>
      <c r="AJ1" s="27" t="s">
        <v>21</v>
      </c>
      <c r="AK1" s="27"/>
      <c r="AL1" s="19"/>
      <c r="AM1" s="19"/>
      <c r="AN1" s="6"/>
      <c r="AO1" s="5" t="s">
        <v>24</v>
      </c>
      <c r="AP1" s="5"/>
      <c r="AS1" s="6"/>
      <c r="AT1" s="5" t="s">
        <v>26</v>
      </c>
      <c r="AU1" s="5"/>
      <c r="AX1" s="6"/>
      <c r="AY1" s="5" t="s">
        <v>8</v>
      </c>
      <c r="AZ1" s="5"/>
      <c r="BA1" s="9"/>
      <c r="BB1" s="9"/>
    </row>
    <row r="2" spans="1:55" x14ac:dyDescent="0.25">
      <c r="A2" s="2"/>
      <c r="B2" s="2"/>
      <c r="E2" s="6"/>
      <c r="F2" s="2" t="s">
        <v>0</v>
      </c>
      <c r="G2" s="2" t="s">
        <v>1</v>
      </c>
      <c r="H2" s="1" t="s">
        <v>27</v>
      </c>
      <c r="I2" s="1" t="s">
        <v>28</v>
      </c>
      <c r="J2" s="6"/>
      <c r="K2" s="2" t="s">
        <v>0</v>
      </c>
      <c r="L2" s="2" t="s">
        <v>1</v>
      </c>
      <c r="M2" s="1" t="s">
        <v>27</v>
      </c>
      <c r="N2" s="1" t="s">
        <v>28</v>
      </c>
      <c r="O2" s="6"/>
      <c r="P2" s="2" t="s">
        <v>0</v>
      </c>
      <c r="Q2" s="2" t="s">
        <v>1</v>
      </c>
      <c r="R2" s="1" t="s">
        <v>27</v>
      </c>
      <c r="S2" s="1" t="s">
        <v>28</v>
      </c>
      <c r="T2" s="6"/>
      <c r="U2" s="20" t="s">
        <v>7</v>
      </c>
      <c r="V2" s="20" t="s">
        <v>1</v>
      </c>
      <c r="W2" s="19" t="s">
        <v>27</v>
      </c>
      <c r="X2" s="19" t="s">
        <v>28</v>
      </c>
      <c r="Y2" s="6"/>
      <c r="Z2" s="14" t="s">
        <v>0</v>
      </c>
      <c r="AA2" s="14" t="s">
        <v>1</v>
      </c>
      <c r="AB2" s="13" t="s">
        <v>27</v>
      </c>
      <c r="AC2" s="13" t="s">
        <v>28</v>
      </c>
      <c r="AD2" s="6"/>
      <c r="AE2" s="3" t="s">
        <v>0</v>
      </c>
      <c r="AF2" s="2" t="s">
        <v>1</v>
      </c>
      <c r="AG2" s="1" t="s">
        <v>27</v>
      </c>
      <c r="AH2" s="1" t="s">
        <v>28</v>
      </c>
      <c r="AI2" s="6"/>
      <c r="AJ2" s="20" t="s">
        <v>22</v>
      </c>
      <c r="AK2" s="20" t="s">
        <v>1</v>
      </c>
      <c r="AL2" s="19" t="s">
        <v>27</v>
      </c>
      <c r="AM2" s="19" t="s">
        <v>28</v>
      </c>
      <c r="AN2" s="6"/>
      <c r="AO2" s="2" t="s">
        <v>22</v>
      </c>
      <c r="AP2" s="2" t="s">
        <v>1</v>
      </c>
      <c r="AQ2" s="1" t="s">
        <v>27</v>
      </c>
      <c r="AR2" s="1" t="s">
        <v>28</v>
      </c>
      <c r="AS2" s="6"/>
      <c r="AT2" s="2" t="s">
        <v>22</v>
      </c>
      <c r="AU2" s="2" t="s">
        <v>1</v>
      </c>
      <c r="AV2" s="1" t="s">
        <v>27</v>
      </c>
      <c r="AW2" s="1" t="s">
        <v>28</v>
      </c>
      <c r="AX2" s="6"/>
      <c r="AY2" s="2" t="s">
        <v>22</v>
      </c>
      <c r="AZ2" s="2" t="s">
        <v>1</v>
      </c>
      <c r="BA2" s="9" t="s">
        <v>27</v>
      </c>
      <c r="BB2" s="9" t="s">
        <v>28</v>
      </c>
    </row>
    <row r="3" spans="1:55" x14ac:dyDescent="0.25">
      <c r="B3" s="7"/>
      <c r="E3" s="6"/>
      <c r="F3" s="1" t="s">
        <v>68</v>
      </c>
      <c r="G3" s="7">
        <v>38</v>
      </c>
      <c r="H3" s="1">
        <v>12</v>
      </c>
      <c r="I3" s="1">
        <f>G3*H3</f>
        <v>456</v>
      </c>
      <c r="J3" s="6"/>
      <c r="K3" s="1" t="s">
        <v>4</v>
      </c>
      <c r="L3" s="8">
        <v>10</v>
      </c>
      <c r="M3" s="1">
        <v>189</v>
      </c>
      <c r="N3" s="1">
        <f>L3*M3</f>
        <v>1890</v>
      </c>
      <c r="O3" s="6"/>
      <c r="P3" s="1" t="s">
        <v>38</v>
      </c>
      <c r="Q3" s="8">
        <v>1</v>
      </c>
      <c r="R3" s="1">
        <v>27.61</v>
      </c>
      <c r="S3" s="1">
        <f>Q3*R3</f>
        <v>27.61</v>
      </c>
      <c r="T3" s="6"/>
      <c r="U3" s="19" t="s">
        <v>44</v>
      </c>
      <c r="V3" s="21">
        <v>5</v>
      </c>
      <c r="W3" s="19">
        <v>40</v>
      </c>
      <c r="X3" s="19">
        <f>V3*W3</f>
        <v>200</v>
      </c>
      <c r="Y3" s="6"/>
      <c r="Z3" s="13" t="s">
        <v>10</v>
      </c>
      <c r="AA3" s="15">
        <v>1</v>
      </c>
      <c r="AB3" s="13">
        <v>1.17</v>
      </c>
      <c r="AC3" s="13">
        <f>AA3*AB3</f>
        <v>1.17</v>
      </c>
      <c r="AD3" s="6"/>
      <c r="AE3" s="1" t="s">
        <v>83</v>
      </c>
      <c r="AF3" s="1">
        <v>0.1</v>
      </c>
      <c r="AG3" s="1">
        <v>12</v>
      </c>
      <c r="AH3" s="1">
        <f>AF3*AG3</f>
        <v>1.2000000000000002</v>
      </c>
      <c r="AI3" s="6"/>
      <c r="AJ3" s="19" t="s">
        <v>74</v>
      </c>
      <c r="AK3" s="21">
        <v>30</v>
      </c>
      <c r="AL3" s="19">
        <v>0.06</v>
      </c>
      <c r="AM3" s="19">
        <f>AK3*AL3</f>
        <v>1.7999999999999998</v>
      </c>
      <c r="AN3" s="6"/>
      <c r="AO3" s="23" t="s">
        <v>65</v>
      </c>
      <c r="AP3" s="24">
        <v>50</v>
      </c>
      <c r="AQ3" s="23">
        <v>0.02</v>
      </c>
      <c r="AR3" s="23">
        <f>AP3*AQ3</f>
        <v>1</v>
      </c>
      <c r="AS3" s="6"/>
      <c r="AT3" s="1" t="s">
        <v>44</v>
      </c>
      <c r="AU3" s="7">
        <v>5</v>
      </c>
      <c r="AV3" s="1">
        <v>40</v>
      </c>
      <c r="AW3" s="1">
        <f>AU3*AV3</f>
        <v>200</v>
      </c>
      <c r="AX3" s="6"/>
      <c r="AY3" s="9" t="s">
        <v>44</v>
      </c>
      <c r="AZ3" s="7">
        <v>10</v>
      </c>
      <c r="BA3" s="9">
        <v>40</v>
      </c>
      <c r="BB3" s="9">
        <f>AZ3*BA3</f>
        <v>400</v>
      </c>
    </row>
    <row r="4" spans="1:55" x14ac:dyDescent="0.25">
      <c r="B4" s="7"/>
      <c r="D4" s="1">
        <v>40</v>
      </c>
      <c r="E4" s="6"/>
      <c r="F4" s="1" t="s">
        <v>29</v>
      </c>
      <c r="G4" s="7">
        <v>40</v>
      </c>
      <c r="H4" s="1">
        <v>1.81</v>
      </c>
      <c r="I4" s="1">
        <f t="shared" ref="I4" si="0">G4*H4</f>
        <v>72.400000000000006</v>
      </c>
      <c r="J4" s="6"/>
      <c r="K4" s="1" t="s">
        <v>30</v>
      </c>
      <c r="L4" s="8">
        <v>1</v>
      </c>
      <c r="M4" s="1">
        <v>1119.73</v>
      </c>
      <c r="N4" s="1">
        <f t="shared" ref="N4:N20" si="1">L4*M4</f>
        <v>1119.73</v>
      </c>
      <c r="O4" s="6"/>
      <c r="P4" s="1" t="s">
        <v>39</v>
      </c>
      <c r="Q4" s="8">
        <v>1</v>
      </c>
      <c r="R4" s="1">
        <v>166.62</v>
      </c>
      <c r="S4" s="1">
        <f t="shared" ref="S4:S10" si="2">Q4*R4</f>
        <v>166.62</v>
      </c>
      <c r="T4" s="6"/>
      <c r="U4" s="22" t="s">
        <v>82</v>
      </c>
      <c r="V4" s="22"/>
      <c r="W4" s="22"/>
      <c r="X4" s="19">
        <f>SUM(X3)</f>
        <v>200</v>
      </c>
      <c r="Y4" s="6"/>
      <c r="Z4" s="13" t="s">
        <v>11</v>
      </c>
      <c r="AA4" s="15">
        <v>1</v>
      </c>
      <c r="AB4" s="13">
        <v>0.52</v>
      </c>
      <c r="AC4" s="13">
        <f t="shared" ref="AC4:AC8" si="3">AA4*AB4</f>
        <v>0.52</v>
      </c>
      <c r="AD4" s="6"/>
      <c r="AE4" s="1" t="s">
        <v>20</v>
      </c>
      <c r="AF4" s="1">
        <v>0.2</v>
      </c>
      <c r="AG4" s="1">
        <v>0.15</v>
      </c>
      <c r="AH4" s="1">
        <f t="shared" ref="AH4:AH7" si="4">AF4*AG4</f>
        <v>0.03</v>
      </c>
      <c r="AI4" s="6"/>
      <c r="AJ4" s="19" t="s">
        <v>41</v>
      </c>
      <c r="AK4" s="21">
        <v>2</v>
      </c>
      <c r="AL4" s="19">
        <v>17</v>
      </c>
      <c r="AM4" s="19">
        <f t="shared" ref="AM4:AM5" si="5">AK4*AL4</f>
        <v>34</v>
      </c>
      <c r="AN4" s="6"/>
      <c r="AO4" s="23" t="s">
        <v>43</v>
      </c>
      <c r="AP4" s="24">
        <v>5</v>
      </c>
      <c r="AQ4" s="23">
        <v>0.05</v>
      </c>
      <c r="AR4" s="23">
        <f t="shared" ref="AR4:AR5" si="6">AP4*AQ4</f>
        <v>0.25</v>
      </c>
      <c r="AS4" s="6"/>
      <c r="AT4" s="16" t="s">
        <v>82</v>
      </c>
      <c r="AU4" s="16"/>
      <c r="AV4" s="16"/>
      <c r="AW4" s="1">
        <f>SUM(AW3)</f>
        <v>200</v>
      </c>
      <c r="AX4" s="6"/>
      <c r="AY4" s="16" t="s">
        <v>82</v>
      </c>
      <c r="AZ4" s="16"/>
      <c r="BA4" s="16"/>
      <c r="BB4" s="9">
        <f>SUM(BB3)</f>
        <v>400</v>
      </c>
    </row>
    <row r="5" spans="1:55" x14ac:dyDescent="0.25">
      <c r="B5" s="7"/>
      <c r="D5" s="1">
        <v>40</v>
      </c>
      <c r="E5" s="6"/>
      <c r="F5" s="1" t="s">
        <v>76</v>
      </c>
      <c r="G5" s="7">
        <v>40</v>
      </c>
      <c r="H5" s="1">
        <v>1.48</v>
      </c>
      <c r="I5" s="1">
        <f t="shared" ref="I5:I11" si="7">G5*H5</f>
        <v>59.2</v>
      </c>
      <c r="J5" s="6"/>
      <c r="K5" s="1" t="s">
        <v>31</v>
      </c>
      <c r="L5" s="8">
        <v>10</v>
      </c>
      <c r="M5" s="1">
        <v>1.55</v>
      </c>
      <c r="N5" s="1">
        <f t="shared" si="1"/>
        <v>15.5</v>
      </c>
      <c r="O5" s="6"/>
      <c r="P5" s="1" t="s">
        <v>72</v>
      </c>
      <c r="Q5" s="8">
        <v>1</v>
      </c>
      <c r="R5" s="1">
        <v>21.28</v>
      </c>
      <c r="S5" s="1">
        <f t="shared" si="2"/>
        <v>21.28</v>
      </c>
      <c r="T5" s="6"/>
      <c r="U5" s="19"/>
      <c r="V5" s="19"/>
      <c r="W5" s="19"/>
      <c r="X5" s="19"/>
      <c r="Y5" s="6"/>
      <c r="Z5" s="13" t="s">
        <v>12</v>
      </c>
      <c r="AA5" s="15">
        <v>7</v>
      </c>
      <c r="AB5" s="13">
        <v>0.67</v>
      </c>
      <c r="AC5" s="13">
        <f t="shared" si="3"/>
        <v>4.6900000000000004</v>
      </c>
      <c r="AD5" s="6"/>
      <c r="AE5" s="1" t="s">
        <v>18</v>
      </c>
      <c r="AF5" s="1">
        <v>0.1</v>
      </c>
      <c r="AG5" s="1">
        <v>1.79</v>
      </c>
      <c r="AH5" s="1">
        <f t="shared" si="4"/>
        <v>0.17900000000000002</v>
      </c>
      <c r="AI5" s="6"/>
      <c r="AJ5" s="19" t="s">
        <v>44</v>
      </c>
      <c r="AK5" s="21">
        <v>1</v>
      </c>
      <c r="AL5" s="19">
        <v>40</v>
      </c>
      <c r="AM5" s="19">
        <f t="shared" si="5"/>
        <v>40</v>
      </c>
      <c r="AN5" s="6"/>
      <c r="AO5" s="23" t="s">
        <v>79</v>
      </c>
      <c r="AP5" s="26">
        <v>4</v>
      </c>
      <c r="AQ5" s="23">
        <v>0.23</v>
      </c>
      <c r="AR5" s="23">
        <f t="shared" si="6"/>
        <v>0.92</v>
      </c>
      <c r="AS5" s="6"/>
      <c r="AU5" s="7"/>
      <c r="AX5" s="6"/>
      <c r="BC5" s="1" t="s">
        <v>23</v>
      </c>
    </row>
    <row r="6" spans="1:55" x14ac:dyDescent="0.25">
      <c r="B6" s="7"/>
      <c r="D6" s="1">
        <v>18</v>
      </c>
      <c r="E6" s="6"/>
      <c r="F6" s="1" t="s">
        <v>69</v>
      </c>
      <c r="G6" s="7">
        <v>200</v>
      </c>
      <c r="H6" s="1">
        <v>0.12</v>
      </c>
      <c r="I6" s="1">
        <f t="shared" si="7"/>
        <v>24</v>
      </c>
      <c r="J6" s="6"/>
      <c r="K6" s="23" t="s">
        <v>85</v>
      </c>
      <c r="L6" s="24">
        <v>100</v>
      </c>
      <c r="M6" s="23">
        <f>0.15+0.17</f>
        <v>0.32</v>
      </c>
      <c r="N6" s="23">
        <f>L6*M6</f>
        <v>32</v>
      </c>
      <c r="O6" s="6"/>
      <c r="P6" s="23" t="s">
        <v>91</v>
      </c>
      <c r="Q6" s="24">
        <v>3</v>
      </c>
      <c r="R6" s="23">
        <v>9.2899999999999991</v>
      </c>
      <c r="S6" s="23">
        <f t="shared" si="2"/>
        <v>27.869999999999997</v>
      </c>
      <c r="T6" s="6"/>
      <c r="U6" s="19"/>
      <c r="V6" s="19"/>
      <c r="W6" s="19"/>
      <c r="X6" s="19"/>
      <c r="Y6" s="6"/>
      <c r="Z6" s="13" t="s">
        <v>13</v>
      </c>
      <c r="AA6" s="15">
        <v>1</v>
      </c>
      <c r="AB6" s="13">
        <v>2.13</v>
      </c>
      <c r="AC6" s="13">
        <f t="shared" si="3"/>
        <v>2.13</v>
      </c>
      <c r="AD6" s="6"/>
      <c r="AE6" s="1" t="s">
        <v>19</v>
      </c>
      <c r="AF6" s="1">
        <v>3</v>
      </c>
      <c r="AG6" s="1">
        <v>0.02</v>
      </c>
      <c r="AH6" s="1">
        <f t="shared" si="4"/>
        <v>0.06</v>
      </c>
      <c r="AI6" s="6"/>
      <c r="AJ6" s="22" t="s">
        <v>82</v>
      </c>
      <c r="AK6" s="22"/>
      <c r="AL6" s="22"/>
      <c r="AM6" s="19">
        <f>SUM(AM3:AM5)</f>
        <v>75.8</v>
      </c>
      <c r="AN6" s="6"/>
      <c r="AO6" s="23" t="s">
        <v>10</v>
      </c>
      <c r="AP6" s="26">
        <v>1</v>
      </c>
      <c r="AQ6" s="23">
        <v>1.17</v>
      </c>
      <c r="AR6" s="23">
        <f>AP6*AQ6</f>
        <v>1.17</v>
      </c>
      <c r="AS6" s="6"/>
      <c r="AU6" s="7"/>
      <c r="AX6" s="6"/>
    </row>
    <row r="7" spans="1:55" x14ac:dyDescent="0.25">
      <c r="B7" s="7"/>
      <c r="D7" s="1">
        <v>40</v>
      </c>
      <c r="E7" s="6"/>
      <c r="F7" s="1" t="s">
        <v>77</v>
      </c>
      <c r="G7" s="7">
        <v>55</v>
      </c>
      <c r="H7" s="1">
        <v>0.12</v>
      </c>
      <c r="I7" s="1">
        <f t="shared" si="7"/>
        <v>6.6</v>
      </c>
      <c r="J7" s="6"/>
      <c r="K7" s="23" t="s">
        <v>86</v>
      </c>
      <c r="L7" s="24">
        <v>30</v>
      </c>
      <c r="M7" s="23">
        <f>0.15+0.47</f>
        <v>0.62</v>
      </c>
      <c r="N7" s="23">
        <f>L7*M7</f>
        <v>18.600000000000001</v>
      </c>
      <c r="O7" s="6"/>
      <c r="P7" s="23" t="s">
        <v>92</v>
      </c>
      <c r="Q7" s="24">
        <v>25</v>
      </c>
      <c r="R7" s="23">
        <v>0.03</v>
      </c>
      <c r="S7" s="23">
        <f t="shared" si="2"/>
        <v>0.75</v>
      </c>
      <c r="T7" s="6"/>
      <c r="U7" s="19"/>
      <c r="V7" s="19"/>
      <c r="W7" s="19"/>
      <c r="X7" s="19"/>
      <c r="Y7" s="6"/>
      <c r="Z7" s="13" t="s">
        <v>14</v>
      </c>
      <c r="AA7" s="15">
        <v>1</v>
      </c>
      <c r="AB7" s="13">
        <v>1.49</v>
      </c>
      <c r="AC7" s="13">
        <f t="shared" si="3"/>
        <v>1.49</v>
      </c>
      <c r="AD7" s="6"/>
      <c r="AE7" s="1" t="s">
        <v>42</v>
      </c>
      <c r="AF7" s="1">
        <v>0.01</v>
      </c>
      <c r="AG7" s="1">
        <v>3.14</v>
      </c>
      <c r="AH7" s="1">
        <f t="shared" si="4"/>
        <v>3.1400000000000004E-2</v>
      </c>
      <c r="AI7" s="6"/>
      <c r="AJ7" s="19"/>
      <c r="AK7" s="21"/>
      <c r="AL7" s="19"/>
      <c r="AM7" s="19"/>
      <c r="AN7" s="6"/>
      <c r="AO7" s="23" t="s">
        <v>11</v>
      </c>
      <c r="AP7" s="26">
        <v>1</v>
      </c>
      <c r="AQ7" s="23">
        <v>0.52</v>
      </c>
      <c r="AR7" s="23">
        <f t="shared" ref="AR7:AR32" si="8">AP7*AQ7</f>
        <v>0.52</v>
      </c>
      <c r="AS7" s="6"/>
      <c r="AT7" s="1" t="str">
        <f>AT3</f>
        <v>Hores enginyer</v>
      </c>
      <c r="AU7" s="1">
        <f>AV3</f>
        <v>40</v>
      </c>
      <c r="AX7" s="6"/>
    </row>
    <row r="8" spans="1:55" x14ac:dyDescent="0.25">
      <c r="B8" s="7"/>
      <c r="E8" s="6"/>
      <c r="F8" s="1" t="s">
        <v>17</v>
      </c>
      <c r="G8" s="7">
        <v>33</v>
      </c>
      <c r="H8" s="1">
        <v>0.02</v>
      </c>
      <c r="I8" s="1">
        <f t="shared" si="7"/>
        <v>0.66</v>
      </c>
      <c r="J8" s="6"/>
      <c r="K8" s="23" t="s">
        <v>32</v>
      </c>
      <c r="L8" s="24">
        <v>15</v>
      </c>
      <c r="M8" s="23">
        <v>0.47</v>
      </c>
      <c r="N8" s="23">
        <f>L8*M8</f>
        <v>7.05</v>
      </c>
      <c r="O8" s="6"/>
      <c r="P8" s="1" t="s">
        <v>66</v>
      </c>
      <c r="Q8" s="8">
        <v>1</v>
      </c>
      <c r="R8" s="1">
        <v>2.9</v>
      </c>
      <c r="S8" s="1">
        <f t="shared" si="2"/>
        <v>2.9</v>
      </c>
      <c r="T8" s="6"/>
      <c r="U8" s="19" t="str">
        <f>U3</f>
        <v>Hores enginyer</v>
      </c>
      <c r="V8" s="19">
        <f>W3</f>
        <v>40</v>
      </c>
      <c r="W8" s="19"/>
      <c r="X8" s="19"/>
      <c r="Y8" s="6"/>
      <c r="Z8" s="13" t="s">
        <v>63</v>
      </c>
      <c r="AA8" s="15">
        <v>2</v>
      </c>
      <c r="AB8" s="13">
        <v>0.14000000000000001</v>
      </c>
      <c r="AC8" s="13">
        <f t="shared" si="3"/>
        <v>0.28000000000000003</v>
      </c>
      <c r="AD8" s="6"/>
      <c r="AE8" s="9" t="s">
        <v>84</v>
      </c>
      <c r="AF8" s="9">
        <v>1</v>
      </c>
      <c r="AG8" s="9">
        <v>3.25</v>
      </c>
      <c r="AH8" s="9">
        <f>AF8*AG8</f>
        <v>3.25</v>
      </c>
      <c r="AI8" s="6"/>
      <c r="AJ8" s="19" t="str">
        <f>AJ3</f>
        <v>Metres filament PLA 0,75mm</v>
      </c>
      <c r="AK8" s="19">
        <f>AL3</f>
        <v>0.06</v>
      </c>
      <c r="AL8" s="19"/>
      <c r="AM8" s="19"/>
      <c r="AN8" s="6"/>
      <c r="AO8" s="23" t="s">
        <v>12</v>
      </c>
      <c r="AP8" s="26">
        <v>6</v>
      </c>
      <c r="AQ8" s="23">
        <v>0.67</v>
      </c>
      <c r="AR8" s="23">
        <f t="shared" si="8"/>
        <v>4.0200000000000005</v>
      </c>
      <c r="AS8" s="6"/>
      <c r="AU8" s="7"/>
      <c r="AX8" s="6"/>
    </row>
    <row r="9" spans="1:55" x14ac:dyDescent="0.25">
      <c r="A9" s="1" t="s">
        <v>35</v>
      </c>
      <c r="B9" s="7"/>
      <c r="E9" s="6"/>
      <c r="F9" s="1" t="s">
        <v>70</v>
      </c>
      <c r="G9" s="7">
        <v>33</v>
      </c>
      <c r="H9" s="1">
        <v>0.19</v>
      </c>
      <c r="I9" s="1">
        <f t="shared" si="7"/>
        <v>6.2700000000000005</v>
      </c>
      <c r="J9" s="6"/>
      <c r="K9" s="23" t="s">
        <v>87</v>
      </c>
      <c r="L9" s="24">
        <v>60</v>
      </c>
      <c r="M9" s="23">
        <f>0.15+0.72</f>
        <v>0.87</v>
      </c>
      <c r="N9" s="23">
        <f>L9*M9</f>
        <v>52.2</v>
      </c>
      <c r="O9" s="6"/>
      <c r="P9" s="1" t="s">
        <v>67</v>
      </c>
      <c r="Q9" s="8">
        <v>1</v>
      </c>
      <c r="R9" s="1">
        <v>5.08</v>
      </c>
      <c r="S9" s="1">
        <f t="shared" si="2"/>
        <v>5.08</v>
      </c>
      <c r="T9" s="6"/>
      <c r="U9" s="19"/>
      <c r="V9" s="19"/>
      <c r="W9" s="19"/>
      <c r="X9" s="19"/>
      <c r="Y9" s="6"/>
      <c r="Z9" s="13" t="s">
        <v>62</v>
      </c>
      <c r="AA9" s="15">
        <v>13</v>
      </c>
      <c r="AB9" s="13">
        <v>0.02</v>
      </c>
      <c r="AC9" s="13">
        <f t="shared" ref="AC9:AC29" si="9">AA9*AB9</f>
        <v>0.26</v>
      </c>
      <c r="AD9" s="6"/>
      <c r="AE9" s="9" t="s">
        <v>44</v>
      </c>
      <c r="AF9" s="7">
        <v>1</v>
      </c>
      <c r="AG9" s="9">
        <v>40</v>
      </c>
      <c r="AH9" s="9">
        <f t="shared" ref="AH9" si="10">AF9*AG9</f>
        <v>40</v>
      </c>
      <c r="AI9" s="6"/>
      <c r="AJ9" s="19" t="str">
        <f>AJ4</f>
        <v>Hores oficial de segona</v>
      </c>
      <c r="AK9" s="19">
        <f>AL4</f>
        <v>17</v>
      </c>
      <c r="AL9" s="19"/>
      <c r="AM9" s="19"/>
      <c r="AN9" s="6"/>
      <c r="AO9" s="23" t="s">
        <v>13</v>
      </c>
      <c r="AP9" s="26">
        <v>1</v>
      </c>
      <c r="AQ9" s="23">
        <v>2.13</v>
      </c>
      <c r="AR9" s="23">
        <f t="shared" si="8"/>
        <v>2.13</v>
      </c>
      <c r="AS9" s="6"/>
      <c r="AU9" s="7"/>
      <c r="AX9" s="6"/>
    </row>
    <row r="10" spans="1:55" x14ac:dyDescent="0.25">
      <c r="B10" s="7"/>
      <c r="E10" s="6"/>
      <c r="F10" s="1" t="s">
        <v>80</v>
      </c>
      <c r="G10" s="7">
        <v>55</v>
      </c>
      <c r="H10" s="1">
        <v>0.11</v>
      </c>
      <c r="I10" s="1">
        <f t="shared" si="7"/>
        <v>6.05</v>
      </c>
      <c r="J10" s="6"/>
      <c r="K10" s="23" t="s">
        <v>88</v>
      </c>
      <c r="L10" s="24">
        <v>38</v>
      </c>
      <c r="M10" s="23">
        <f>1.21+0.15</f>
        <v>1.3599999999999999</v>
      </c>
      <c r="N10" s="23">
        <f>L10*M10</f>
        <v>51.679999999999993</v>
      </c>
      <c r="O10" s="6"/>
      <c r="P10" s="1" t="s">
        <v>32</v>
      </c>
      <c r="Q10" s="8">
        <v>1</v>
      </c>
      <c r="R10" s="1">
        <v>0.47</v>
      </c>
      <c r="S10" s="1">
        <f t="shared" si="2"/>
        <v>0.47</v>
      </c>
      <c r="T10" s="6"/>
      <c r="U10" s="19"/>
      <c r="V10" s="19"/>
      <c r="W10" s="19"/>
      <c r="X10" s="19"/>
      <c r="Y10" s="6"/>
      <c r="Z10" s="13" t="s">
        <v>61</v>
      </c>
      <c r="AA10" s="15">
        <v>1</v>
      </c>
      <c r="AB10" s="13">
        <v>0.02</v>
      </c>
      <c r="AC10" s="13">
        <f t="shared" si="9"/>
        <v>0.02</v>
      </c>
      <c r="AD10" s="6"/>
      <c r="AE10" s="1" t="s">
        <v>41</v>
      </c>
      <c r="AF10" s="1">
        <v>1</v>
      </c>
      <c r="AG10" s="1">
        <v>20</v>
      </c>
      <c r="AH10" s="1">
        <f>AF10*AG10</f>
        <v>20</v>
      </c>
      <c r="AI10" s="6"/>
      <c r="AJ10" s="19"/>
      <c r="AK10" s="21"/>
      <c r="AL10" s="19"/>
      <c r="AM10" s="19"/>
      <c r="AN10" s="6"/>
      <c r="AO10" s="23" t="s">
        <v>14</v>
      </c>
      <c r="AP10" s="26">
        <v>1</v>
      </c>
      <c r="AQ10" s="23">
        <v>1.49</v>
      </c>
      <c r="AR10" s="23">
        <f t="shared" si="8"/>
        <v>1.49</v>
      </c>
      <c r="AS10" s="6"/>
      <c r="AU10" s="7"/>
      <c r="AX10" s="6"/>
    </row>
    <row r="11" spans="1:55" x14ac:dyDescent="0.25">
      <c r="B11" s="7"/>
      <c r="E11" s="6"/>
      <c r="F11" s="1" t="s">
        <v>44</v>
      </c>
      <c r="G11" s="7">
        <v>1</v>
      </c>
      <c r="H11" s="1">
        <v>40</v>
      </c>
      <c r="I11" s="1">
        <f t="shared" si="7"/>
        <v>40</v>
      </c>
      <c r="J11" s="6"/>
      <c r="K11" s="23" t="s">
        <v>64</v>
      </c>
      <c r="L11" s="24">
        <v>12</v>
      </c>
      <c r="M11" s="23">
        <v>0.03</v>
      </c>
      <c r="N11" s="23">
        <f>L11*M11</f>
        <v>0.36</v>
      </c>
      <c r="O11" s="6"/>
      <c r="P11" s="1" t="s">
        <v>77</v>
      </c>
      <c r="Q11" s="8">
        <v>8</v>
      </c>
      <c r="R11" s="1">
        <v>0.12</v>
      </c>
      <c r="S11" s="1">
        <f>Q11*R11</f>
        <v>0.96</v>
      </c>
      <c r="T11" s="6"/>
      <c r="Y11" s="6"/>
      <c r="Z11" s="13" t="s">
        <v>60</v>
      </c>
      <c r="AA11" s="15">
        <v>20</v>
      </c>
      <c r="AB11" s="13">
        <v>0.02</v>
      </c>
      <c r="AC11" s="13">
        <f t="shared" si="9"/>
        <v>0.4</v>
      </c>
      <c r="AD11" s="6"/>
      <c r="AE11" s="9" t="s">
        <v>82</v>
      </c>
      <c r="AF11" s="9"/>
      <c r="AG11" s="9"/>
      <c r="AH11" s="9">
        <f>SUM(AH3:AH10)</f>
        <v>64.750399999999999</v>
      </c>
      <c r="AI11" s="6"/>
      <c r="AK11" s="7"/>
      <c r="AN11" s="6"/>
      <c r="AO11" s="23" t="s">
        <v>63</v>
      </c>
      <c r="AP11" s="26">
        <v>2</v>
      </c>
      <c r="AQ11" s="23">
        <v>0.14000000000000001</v>
      </c>
      <c r="AR11" s="23">
        <f t="shared" si="8"/>
        <v>0.28000000000000003</v>
      </c>
      <c r="AS11" s="6"/>
      <c r="AT11" s="5" t="s">
        <v>100</v>
      </c>
      <c r="AU11" s="5"/>
      <c r="AV11" s="10"/>
      <c r="AW11" s="10"/>
      <c r="AX11" s="6"/>
    </row>
    <row r="12" spans="1:55" x14ac:dyDescent="0.25">
      <c r="E12" s="6"/>
      <c r="F12" s="1" t="s">
        <v>5</v>
      </c>
      <c r="G12" s="7">
        <v>12</v>
      </c>
      <c r="H12" s="1">
        <v>30</v>
      </c>
      <c r="I12" s="1">
        <f>G12*H12</f>
        <v>360</v>
      </c>
      <c r="J12" s="6"/>
      <c r="K12" s="23" t="s">
        <v>37</v>
      </c>
      <c r="L12" s="24">
        <v>20</v>
      </c>
      <c r="M12" s="23">
        <v>0.03</v>
      </c>
      <c r="N12" s="23">
        <f>L12*M12</f>
        <v>0.6</v>
      </c>
      <c r="O12" s="6"/>
      <c r="P12" s="1" t="s">
        <v>80</v>
      </c>
      <c r="Q12" s="8">
        <v>8</v>
      </c>
      <c r="R12" s="1">
        <v>0.11</v>
      </c>
      <c r="S12" s="1">
        <f>Q12*R12</f>
        <v>0.88</v>
      </c>
      <c r="T12" s="6"/>
      <c r="Y12" s="6"/>
      <c r="Z12" s="13" t="s">
        <v>59</v>
      </c>
      <c r="AA12" s="15">
        <v>20</v>
      </c>
      <c r="AB12" s="13">
        <v>0.02</v>
      </c>
      <c r="AC12" s="13">
        <f t="shared" si="9"/>
        <v>0.4</v>
      </c>
      <c r="AD12" s="6"/>
      <c r="AI12" s="6"/>
      <c r="AK12" s="7"/>
      <c r="AN12" s="6"/>
      <c r="AO12" s="23" t="s">
        <v>93</v>
      </c>
      <c r="AP12" s="26">
        <v>13</v>
      </c>
      <c r="AQ12" s="23">
        <v>0.02</v>
      </c>
      <c r="AR12" s="23">
        <f t="shared" si="8"/>
        <v>0.26</v>
      </c>
      <c r="AS12" s="6"/>
      <c r="AT12" s="11" t="s">
        <v>22</v>
      </c>
      <c r="AU12" s="11" t="s">
        <v>1</v>
      </c>
      <c r="AV12" s="10" t="s">
        <v>27</v>
      </c>
      <c r="AW12" s="10" t="s">
        <v>28</v>
      </c>
      <c r="AX12" s="6"/>
    </row>
    <row r="13" spans="1:55" x14ac:dyDescent="0.25">
      <c r="E13" s="6"/>
      <c r="F13" s="9" t="s">
        <v>41</v>
      </c>
      <c r="G13" s="7">
        <v>12</v>
      </c>
      <c r="H13" s="9">
        <v>20</v>
      </c>
      <c r="I13" s="9">
        <f>G13*H13</f>
        <v>240</v>
      </c>
      <c r="J13" s="6"/>
      <c r="K13" s="23" t="s">
        <v>89</v>
      </c>
      <c r="L13" s="24">
        <v>20</v>
      </c>
      <c r="M13" s="23">
        <v>0.04</v>
      </c>
      <c r="N13" s="23">
        <f>L13*M13</f>
        <v>0.8</v>
      </c>
      <c r="O13" s="6"/>
      <c r="P13" s="9" t="s">
        <v>44</v>
      </c>
      <c r="Q13" s="7">
        <v>1</v>
      </c>
      <c r="R13" s="9">
        <v>40</v>
      </c>
      <c r="S13" s="9">
        <f t="shared" ref="S13" si="11">Q13*R13</f>
        <v>40</v>
      </c>
      <c r="T13" s="6"/>
      <c r="Y13" s="6"/>
      <c r="Z13" s="13" t="s">
        <v>58</v>
      </c>
      <c r="AA13" s="15">
        <v>12</v>
      </c>
      <c r="AB13" s="13">
        <v>0.02</v>
      </c>
      <c r="AC13" s="13">
        <f t="shared" si="9"/>
        <v>0.24</v>
      </c>
      <c r="AD13" s="6"/>
      <c r="AI13" s="6"/>
      <c r="AK13" s="7"/>
      <c r="AN13" s="6"/>
      <c r="AO13" s="23" t="s">
        <v>94</v>
      </c>
      <c r="AP13" s="26">
        <v>6</v>
      </c>
      <c r="AQ13" s="23">
        <v>0.02</v>
      </c>
      <c r="AR13" s="23">
        <f t="shared" si="8"/>
        <v>0.12</v>
      </c>
      <c r="AS13" s="6"/>
      <c r="AT13" s="10" t="s">
        <v>44</v>
      </c>
      <c r="AU13" s="7">
        <v>3</v>
      </c>
      <c r="AV13" s="10">
        <v>40</v>
      </c>
      <c r="AW13" s="10">
        <f>AU13*AV13</f>
        <v>120</v>
      </c>
      <c r="AX13" s="6"/>
    </row>
    <row r="14" spans="1:55" x14ac:dyDescent="0.25">
      <c r="B14" s="7"/>
      <c r="E14" s="6"/>
      <c r="F14" s="9" t="s">
        <v>82</v>
      </c>
      <c r="G14" s="9"/>
      <c r="H14" s="9"/>
      <c r="I14" s="9">
        <f>SUM(I3:I13)</f>
        <v>1271.1799999999998</v>
      </c>
      <c r="J14" s="6"/>
      <c r="K14" s="23" t="s">
        <v>90</v>
      </c>
      <c r="L14" s="24">
        <v>12</v>
      </c>
      <c r="M14" s="25">
        <v>0.05</v>
      </c>
      <c r="N14" s="23">
        <f>L14*M14</f>
        <v>0.60000000000000009</v>
      </c>
      <c r="O14" s="6"/>
      <c r="P14" s="1" t="s">
        <v>5</v>
      </c>
      <c r="Q14" s="8">
        <v>5</v>
      </c>
      <c r="R14" s="1">
        <v>20</v>
      </c>
      <c r="S14" s="1">
        <f>Q14*R14</f>
        <v>100</v>
      </c>
      <c r="T14" s="6"/>
      <c r="Y14" s="6"/>
      <c r="Z14" s="13" t="s">
        <v>57</v>
      </c>
      <c r="AA14" s="15">
        <v>3</v>
      </c>
      <c r="AB14" s="13">
        <v>0.02</v>
      </c>
      <c r="AC14" s="13">
        <f t="shared" si="9"/>
        <v>0.06</v>
      </c>
      <c r="AD14" s="6"/>
      <c r="AI14" s="6"/>
      <c r="AK14" s="7"/>
      <c r="AN14" s="6"/>
      <c r="AO14" s="23" t="s">
        <v>95</v>
      </c>
      <c r="AP14" s="26">
        <v>20</v>
      </c>
      <c r="AQ14" s="23">
        <v>0.02</v>
      </c>
      <c r="AR14" s="23">
        <f t="shared" si="8"/>
        <v>0.4</v>
      </c>
      <c r="AS14" s="6"/>
      <c r="AT14" s="16" t="s">
        <v>82</v>
      </c>
      <c r="AU14" s="16"/>
      <c r="AV14" s="16"/>
      <c r="AW14" s="10">
        <f>SUM(AW13)</f>
        <v>120</v>
      </c>
      <c r="AX14" s="6"/>
    </row>
    <row r="15" spans="1:55" x14ac:dyDescent="0.25">
      <c r="B15" s="7"/>
      <c r="E15" s="6"/>
      <c r="G15" s="7"/>
      <c r="J15" s="6"/>
      <c r="K15" s="1" t="s">
        <v>75</v>
      </c>
      <c r="L15" s="8">
        <v>3</v>
      </c>
      <c r="M15" s="1">
        <v>1.88</v>
      </c>
      <c r="N15" s="1">
        <f>L15*M15</f>
        <v>5.64</v>
      </c>
      <c r="O15" s="6"/>
      <c r="P15" s="9" t="s">
        <v>82</v>
      </c>
      <c r="Q15" s="9"/>
      <c r="R15" s="9"/>
      <c r="S15" s="9">
        <f>SUM(S3:S14)</f>
        <v>394.42000000000007</v>
      </c>
      <c r="T15" s="6"/>
      <c r="Y15" s="6"/>
      <c r="Z15" s="13" t="s">
        <v>56</v>
      </c>
      <c r="AA15" s="15">
        <v>1</v>
      </c>
      <c r="AB15" s="13">
        <v>0.02</v>
      </c>
      <c r="AC15" s="13">
        <f t="shared" si="9"/>
        <v>0.02</v>
      </c>
      <c r="AD15" s="6"/>
      <c r="AI15" s="6"/>
      <c r="AK15" s="7"/>
      <c r="AN15" s="6"/>
      <c r="AO15" s="23" t="s">
        <v>96</v>
      </c>
      <c r="AP15" s="26">
        <v>20</v>
      </c>
      <c r="AQ15" s="23">
        <v>0.02</v>
      </c>
      <c r="AR15" s="23">
        <f t="shared" si="8"/>
        <v>0.4</v>
      </c>
      <c r="AS15" s="6"/>
      <c r="AT15" s="10"/>
      <c r="AU15" s="7"/>
      <c r="AV15" s="10"/>
      <c r="AW15" s="10"/>
      <c r="AX15" s="6"/>
    </row>
    <row r="16" spans="1:55" x14ac:dyDescent="0.25">
      <c r="B16" s="7"/>
      <c r="E16" s="6"/>
      <c r="G16" s="7"/>
      <c r="J16" s="6"/>
      <c r="K16" s="1" t="s">
        <v>33</v>
      </c>
      <c r="L16" s="8">
        <v>2</v>
      </c>
      <c r="M16" s="1">
        <v>5.18</v>
      </c>
      <c r="N16" s="1">
        <f>L16*M16</f>
        <v>10.36</v>
      </c>
      <c r="O16" s="6"/>
      <c r="Q16" s="7"/>
      <c r="T16" s="6"/>
      <c r="Y16" s="6"/>
      <c r="Z16" s="13" t="s">
        <v>15</v>
      </c>
      <c r="AA16" s="15">
        <v>2</v>
      </c>
      <c r="AB16" s="13">
        <v>0.14000000000000001</v>
      </c>
      <c r="AC16" s="13">
        <f t="shared" si="9"/>
        <v>0.28000000000000003</v>
      </c>
      <c r="AD16" s="6"/>
      <c r="AI16" s="6"/>
      <c r="AK16" s="7"/>
      <c r="AN16" s="6"/>
      <c r="AO16" s="23" t="s">
        <v>97</v>
      </c>
      <c r="AP16" s="26">
        <v>12</v>
      </c>
      <c r="AQ16" s="23">
        <v>0.02</v>
      </c>
      <c r="AR16" s="23">
        <f t="shared" si="8"/>
        <v>0.24</v>
      </c>
      <c r="AS16" s="6"/>
      <c r="AT16" s="10"/>
      <c r="AU16" s="7"/>
      <c r="AV16" s="10"/>
      <c r="AW16" s="10"/>
      <c r="AX16" s="6"/>
    </row>
    <row r="17" spans="2:50" x14ac:dyDescent="0.25">
      <c r="B17" s="7"/>
      <c r="E17" s="6"/>
      <c r="G17" s="7"/>
      <c r="J17" s="6"/>
      <c r="K17" s="1" t="s">
        <v>81</v>
      </c>
      <c r="L17" s="8">
        <v>20</v>
      </c>
      <c r="M17" s="1">
        <v>12.76</v>
      </c>
      <c r="N17" s="1">
        <f>L17*M17</f>
        <v>255.2</v>
      </c>
      <c r="O17" s="6"/>
      <c r="Q17" s="7"/>
      <c r="T17" s="6"/>
      <c r="Y17" s="6"/>
      <c r="Z17" s="13" t="s">
        <v>55</v>
      </c>
      <c r="AA17" s="15">
        <v>1</v>
      </c>
      <c r="AB17" s="13">
        <v>0.05</v>
      </c>
      <c r="AC17" s="13">
        <f t="shared" si="9"/>
        <v>0.05</v>
      </c>
      <c r="AD17" s="6"/>
      <c r="AE17" s="1" t="str">
        <f>AE3</f>
        <v>Litres aigua oxigenada 10 vol.</v>
      </c>
      <c r="AF17" s="1">
        <f>AG3</f>
        <v>12</v>
      </c>
      <c r="AI17" s="6"/>
      <c r="AK17" s="7"/>
      <c r="AN17" s="6"/>
      <c r="AO17" s="23" t="s">
        <v>98</v>
      </c>
      <c r="AP17" s="26">
        <v>4</v>
      </c>
      <c r="AQ17" s="23">
        <v>0.02</v>
      </c>
      <c r="AR17" s="23">
        <f t="shared" si="8"/>
        <v>0.08</v>
      </c>
      <c r="AS17" s="6"/>
      <c r="AT17" s="10" t="str">
        <f>AT13</f>
        <v>Hores enginyer</v>
      </c>
      <c r="AU17" s="10">
        <f>AV13</f>
        <v>40</v>
      </c>
      <c r="AV17" s="10"/>
      <c r="AW17" s="10"/>
      <c r="AX17" s="6"/>
    </row>
    <row r="18" spans="2:50" x14ac:dyDescent="0.25">
      <c r="B18" s="7"/>
      <c r="E18" s="6"/>
      <c r="G18" s="7"/>
      <c r="J18" s="6"/>
      <c r="K18" s="1" t="s">
        <v>36</v>
      </c>
      <c r="L18" s="8">
        <v>10</v>
      </c>
      <c r="M18" s="1">
        <v>3.92</v>
      </c>
      <c r="N18" s="1">
        <f>L18*M18</f>
        <v>39.200000000000003</v>
      </c>
      <c r="O18" s="6"/>
      <c r="P18" s="1" t="str">
        <f>P3</f>
        <v>Caixa quadre elèctric VE106F</v>
      </c>
      <c r="Q18" s="1">
        <f>R3</f>
        <v>27.61</v>
      </c>
      <c r="T18" s="6"/>
      <c r="Y18" s="6"/>
      <c r="Z18" s="13" t="s">
        <v>54</v>
      </c>
      <c r="AA18" s="15">
        <v>1</v>
      </c>
      <c r="AB18" s="13">
        <v>0.02</v>
      </c>
      <c r="AC18" s="13">
        <f t="shared" si="9"/>
        <v>0.02</v>
      </c>
      <c r="AD18" s="6"/>
      <c r="AE18" s="1" t="str">
        <f>AE4</f>
        <v>Litres sosa càustica 2%</v>
      </c>
      <c r="AF18" s="1">
        <f>AG4</f>
        <v>0.15</v>
      </c>
      <c r="AI18" s="6"/>
      <c r="AK18" s="7"/>
      <c r="AN18" s="6"/>
      <c r="AO18" s="23" t="s">
        <v>99</v>
      </c>
      <c r="AP18" s="26">
        <v>1</v>
      </c>
      <c r="AQ18" s="23">
        <v>0.02</v>
      </c>
      <c r="AR18" s="23">
        <f t="shared" si="8"/>
        <v>0.02</v>
      </c>
      <c r="AS18" s="6"/>
      <c r="AU18" s="7"/>
      <c r="AX18" s="6"/>
    </row>
    <row r="19" spans="2:50" x14ac:dyDescent="0.25">
      <c r="B19" s="7"/>
      <c r="E19" s="6"/>
      <c r="G19" s="7"/>
      <c r="J19" s="6"/>
      <c r="K19" s="1" t="s">
        <v>34</v>
      </c>
      <c r="L19" s="8">
        <v>2</v>
      </c>
      <c r="M19" s="1">
        <v>1.82</v>
      </c>
      <c r="N19" s="1">
        <f>L19*M19</f>
        <v>3.64</v>
      </c>
      <c r="O19" s="6"/>
      <c r="P19" s="1" t="str">
        <f t="shared" ref="P19:P27" si="12">P4</f>
        <v>Protecció contra sobretensions Hager MZ240V II</v>
      </c>
      <c r="Q19" s="1">
        <f t="shared" ref="Q19:Q27" si="13">R4</f>
        <v>166.62</v>
      </c>
      <c r="T19" s="6"/>
      <c r="Y19" s="6"/>
      <c r="Z19" s="13" t="s">
        <v>53</v>
      </c>
      <c r="AA19" s="15">
        <v>2</v>
      </c>
      <c r="AB19" s="13">
        <v>0.03</v>
      </c>
      <c r="AC19" s="13">
        <f t="shared" si="9"/>
        <v>0.06</v>
      </c>
      <c r="AD19" s="6"/>
      <c r="AE19" s="1" t="str">
        <f>AE5</f>
        <v>Litres salfumant</v>
      </c>
      <c r="AF19" s="1">
        <f>AG5</f>
        <v>1.79</v>
      </c>
      <c r="AI19" s="6"/>
      <c r="AJ19" s="4"/>
      <c r="AK19" s="7"/>
      <c r="AN19" s="6"/>
      <c r="AO19" s="23" t="s">
        <v>15</v>
      </c>
      <c r="AP19" s="26">
        <v>2</v>
      </c>
      <c r="AQ19" s="23">
        <v>0.14000000000000001</v>
      </c>
      <c r="AR19" s="23">
        <f t="shared" si="8"/>
        <v>0.28000000000000003</v>
      </c>
      <c r="AS19" s="6"/>
      <c r="AU19" s="7"/>
      <c r="AX19" s="6"/>
    </row>
    <row r="20" spans="2:50" x14ac:dyDescent="0.25">
      <c r="B20" s="7"/>
      <c r="E20" s="6"/>
      <c r="F20" s="1" t="str">
        <f>F3</f>
        <v>Perfil alumini 40x40 mm tipus B 1m</v>
      </c>
      <c r="G20" s="1">
        <f>H3</f>
        <v>12</v>
      </c>
      <c r="J20" s="6"/>
      <c r="K20" s="1" t="s">
        <v>71</v>
      </c>
      <c r="L20" s="8">
        <v>4</v>
      </c>
      <c r="M20" s="1">
        <v>2.0299999999999998</v>
      </c>
      <c r="N20" s="1">
        <f>L20*M20</f>
        <v>8.1199999999999992</v>
      </c>
      <c r="O20" s="6"/>
      <c r="P20" s="1" t="str">
        <f t="shared" si="12"/>
        <v>Diferencial O. Electric 30 mA 25 A classe A</v>
      </c>
      <c r="Q20" s="1">
        <f t="shared" si="13"/>
        <v>21.28</v>
      </c>
      <c r="T20" s="6"/>
      <c r="Y20" s="6"/>
      <c r="Z20" s="13" t="s">
        <v>52</v>
      </c>
      <c r="AA20" s="15">
        <v>10</v>
      </c>
      <c r="AB20" s="13">
        <v>0.03</v>
      </c>
      <c r="AC20" s="13">
        <f t="shared" si="9"/>
        <v>0.3</v>
      </c>
      <c r="AD20" s="6"/>
      <c r="AE20" s="1" t="str">
        <f>AE6</f>
        <v>Litres aigua</v>
      </c>
      <c r="AF20" s="1">
        <f>AG6</f>
        <v>0.02</v>
      </c>
      <c r="AI20" s="6"/>
      <c r="AK20" s="7"/>
      <c r="AN20" s="6"/>
      <c r="AO20" s="23" t="s">
        <v>55</v>
      </c>
      <c r="AP20" s="26">
        <v>1</v>
      </c>
      <c r="AQ20" s="23">
        <v>0.05</v>
      </c>
      <c r="AR20" s="23">
        <f t="shared" si="8"/>
        <v>0.05</v>
      </c>
      <c r="AS20" s="6"/>
      <c r="AU20" s="7"/>
      <c r="AX20" s="6"/>
    </row>
    <row r="21" spans="2:50" x14ac:dyDescent="0.25">
      <c r="B21" s="7"/>
      <c r="E21" s="6"/>
      <c r="F21" s="1" t="str">
        <f t="shared" ref="F21:F27" si="14">F4</f>
        <v>Grapa alumini 6 cm</v>
      </c>
      <c r="G21" s="1">
        <f t="shared" ref="G21:G27" si="15">H4</f>
        <v>1.81</v>
      </c>
      <c r="J21" s="6"/>
      <c r="K21" s="1" t="s">
        <v>78</v>
      </c>
      <c r="L21" s="8">
        <v>10</v>
      </c>
      <c r="M21" s="1">
        <v>1.18</v>
      </c>
      <c r="N21" s="1">
        <f>L21*M21</f>
        <v>11.799999999999999</v>
      </c>
      <c r="O21" s="6"/>
      <c r="P21" s="1" t="str">
        <f t="shared" si="12"/>
        <v>Magnetotèrmic Schneider 16 A II 6 kA</v>
      </c>
      <c r="Q21" s="1">
        <f t="shared" si="13"/>
        <v>9.2899999999999991</v>
      </c>
      <c r="T21" s="6"/>
      <c r="Y21" s="6"/>
      <c r="Z21" s="13" t="s">
        <v>51</v>
      </c>
      <c r="AA21" s="15">
        <v>1</v>
      </c>
      <c r="AB21" s="13">
        <v>0.03</v>
      </c>
      <c r="AC21" s="13">
        <f t="shared" si="9"/>
        <v>0.03</v>
      </c>
      <c r="AD21" s="6"/>
      <c r="AE21" s="1" t="str">
        <f>AE7</f>
        <v>Litres alcohol 96%</v>
      </c>
      <c r="AF21" s="1">
        <f>AG7</f>
        <v>3.14</v>
      </c>
      <c r="AI21" s="6"/>
      <c r="AK21" s="7"/>
      <c r="AN21" s="6"/>
      <c r="AO21" s="23" t="s">
        <v>54</v>
      </c>
      <c r="AP21" s="26">
        <v>1</v>
      </c>
      <c r="AQ21" s="23">
        <v>0.02</v>
      </c>
      <c r="AR21" s="23">
        <f t="shared" si="8"/>
        <v>0.02</v>
      </c>
      <c r="AS21" s="6"/>
      <c r="AU21" s="7"/>
      <c r="AX21" s="6"/>
    </row>
    <row r="22" spans="2:50" x14ac:dyDescent="0.25">
      <c r="B22" s="7"/>
      <c r="E22" s="6"/>
      <c r="F22" s="1" t="str">
        <f t="shared" si="14"/>
        <v>Escaire alumini en L</v>
      </c>
      <c r="G22" s="1">
        <f t="shared" si="15"/>
        <v>1.48</v>
      </c>
      <c r="J22" s="6"/>
      <c r="K22" s="1" t="s">
        <v>77</v>
      </c>
      <c r="L22" s="8">
        <v>12</v>
      </c>
      <c r="M22" s="1">
        <v>0.12</v>
      </c>
      <c r="N22" s="1">
        <f>L22*M22</f>
        <v>1.44</v>
      </c>
      <c r="O22" s="6"/>
      <c r="P22" s="1" t="str">
        <f t="shared" si="12"/>
        <v>Punteres Enghofer E 4-10 4 mm² 10 mm</v>
      </c>
      <c r="Q22" s="1">
        <f t="shared" si="13"/>
        <v>0.03</v>
      </c>
      <c r="T22" s="6"/>
      <c r="Y22" s="6"/>
      <c r="Z22" s="13" t="s">
        <v>50</v>
      </c>
      <c r="AA22" s="15">
        <v>2</v>
      </c>
      <c r="AB22" s="13">
        <v>0.03</v>
      </c>
      <c r="AC22" s="13">
        <f t="shared" si="9"/>
        <v>0.06</v>
      </c>
      <c r="AD22" s="6"/>
      <c r="AE22" s="1" t="str">
        <f>AE10</f>
        <v>Hores oficial de segona</v>
      </c>
      <c r="AF22" s="1">
        <f>AG10</f>
        <v>20</v>
      </c>
      <c r="AI22" s="6"/>
      <c r="AK22" s="7"/>
      <c r="AN22" s="6"/>
      <c r="AO22" s="23" t="s">
        <v>53</v>
      </c>
      <c r="AP22" s="26">
        <v>2</v>
      </c>
      <c r="AQ22" s="23">
        <v>0.03</v>
      </c>
      <c r="AR22" s="23">
        <f t="shared" si="8"/>
        <v>0.06</v>
      </c>
      <c r="AS22" s="6"/>
      <c r="AU22" s="7"/>
      <c r="AX22" s="6"/>
    </row>
    <row r="23" spans="2:50" x14ac:dyDescent="0.25">
      <c r="B23" s="7"/>
      <c r="E23" s="6"/>
      <c r="F23" s="1" t="str">
        <f t="shared" si="14"/>
        <v>Cargol martell M6 16 mm</v>
      </c>
      <c r="G23" s="1">
        <f t="shared" si="15"/>
        <v>0.12</v>
      </c>
      <c r="J23" s="6"/>
      <c r="K23" s="1" t="s">
        <v>80</v>
      </c>
      <c r="L23" s="8">
        <v>50</v>
      </c>
      <c r="M23" s="1">
        <v>0.11</v>
      </c>
      <c r="N23" s="1">
        <f>L23*M23</f>
        <v>5.5</v>
      </c>
      <c r="O23" s="6"/>
      <c r="P23" s="1" t="str">
        <f t="shared" si="12"/>
        <v>Metres guia DIN simètrica</v>
      </c>
      <c r="Q23" s="1">
        <f t="shared" si="13"/>
        <v>2.9</v>
      </c>
      <c r="T23" s="6"/>
      <c r="Y23" s="6"/>
      <c r="Z23" s="13" t="s">
        <v>49</v>
      </c>
      <c r="AA23" s="15">
        <v>3</v>
      </c>
      <c r="AB23" s="13">
        <v>0.03</v>
      </c>
      <c r="AC23" s="13">
        <f t="shared" si="9"/>
        <v>0.09</v>
      </c>
      <c r="AD23" s="6"/>
      <c r="AF23" s="7"/>
      <c r="AI23" s="6"/>
      <c r="AK23" s="7"/>
      <c r="AN23" s="6"/>
      <c r="AO23" s="23" t="s">
        <v>52</v>
      </c>
      <c r="AP23" s="26">
        <v>10</v>
      </c>
      <c r="AQ23" s="23">
        <v>0.03</v>
      </c>
      <c r="AR23" s="23">
        <f t="shared" si="8"/>
        <v>0.3</v>
      </c>
      <c r="AS23" s="6"/>
      <c r="AU23" s="7"/>
      <c r="AX23" s="6"/>
    </row>
    <row r="24" spans="2:50" x14ac:dyDescent="0.25">
      <c r="B24" s="7"/>
      <c r="E24" s="6"/>
      <c r="F24" s="1" t="str">
        <f t="shared" si="14"/>
        <v>Cargol autoroscant M6 16 mm</v>
      </c>
      <c r="G24" s="1">
        <f t="shared" si="15"/>
        <v>0.12</v>
      </c>
      <c r="J24" s="6"/>
      <c r="K24" s="23" t="s">
        <v>40</v>
      </c>
      <c r="L24" s="8">
        <v>60</v>
      </c>
      <c r="M24" s="1">
        <v>3.14</v>
      </c>
      <c r="N24" s="1">
        <f>L24*M24</f>
        <v>188.4</v>
      </c>
      <c r="O24" s="6"/>
      <c r="P24" s="1" t="str">
        <f t="shared" si="12"/>
        <v>Pinta bipolar Schneider 100 A 8 mòduls</v>
      </c>
      <c r="Q24" s="1">
        <f t="shared" si="13"/>
        <v>5.08</v>
      </c>
      <c r="T24" s="6"/>
      <c r="Y24" s="6"/>
      <c r="Z24" s="13" t="s">
        <v>48</v>
      </c>
      <c r="AA24" s="15">
        <v>1</v>
      </c>
      <c r="AB24" s="13">
        <v>0.03</v>
      </c>
      <c r="AC24" s="13">
        <f t="shared" si="9"/>
        <v>0.03</v>
      </c>
      <c r="AD24" s="6"/>
      <c r="AF24" s="7"/>
      <c r="AI24" s="6"/>
      <c r="AK24" s="7"/>
      <c r="AN24" s="6"/>
      <c r="AO24" s="23" t="s">
        <v>51</v>
      </c>
      <c r="AP24" s="26">
        <v>1</v>
      </c>
      <c r="AQ24" s="23">
        <v>0.03</v>
      </c>
      <c r="AR24" s="23">
        <f t="shared" si="8"/>
        <v>0.03</v>
      </c>
      <c r="AS24" s="6"/>
      <c r="AU24" s="7"/>
      <c r="AX24" s="6"/>
    </row>
    <row r="25" spans="2:50" x14ac:dyDescent="0.25">
      <c r="B25" s="7"/>
      <c r="E25" s="6"/>
      <c r="F25" s="1" t="str">
        <f t="shared" si="14"/>
        <v>Volandera M6</v>
      </c>
      <c r="G25" s="1">
        <f t="shared" si="15"/>
        <v>0.02</v>
      </c>
      <c r="J25" s="6"/>
      <c r="K25" s="1" t="s">
        <v>44</v>
      </c>
      <c r="L25" s="7">
        <v>1</v>
      </c>
      <c r="M25" s="1">
        <v>40</v>
      </c>
      <c r="N25" s="1">
        <f>L25*M25</f>
        <v>40</v>
      </c>
      <c r="O25" s="6"/>
      <c r="P25" s="1" t="str">
        <f t="shared" si="12"/>
        <v>Metres cable 4 mm² PVC</v>
      </c>
      <c r="Q25" s="1">
        <f t="shared" si="13"/>
        <v>0.47</v>
      </c>
      <c r="T25" s="6"/>
      <c r="Y25" s="6"/>
      <c r="Z25" s="13" t="s">
        <v>47</v>
      </c>
      <c r="AA25" s="15">
        <v>1</v>
      </c>
      <c r="AB25" s="13">
        <v>0.7</v>
      </c>
      <c r="AC25" s="13">
        <f t="shared" si="9"/>
        <v>0.7</v>
      </c>
      <c r="AD25" s="6"/>
      <c r="AF25" s="7"/>
      <c r="AI25" s="6"/>
      <c r="AK25" s="7"/>
      <c r="AN25" s="6"/>
      <c r="AO25" s="23" t="s">
        <v>50</v>
      </c>
      <c r="AP25" s="26">
        <v>2</v>
      </c>
      <c r="AQ25" s="23">
        <v>0.03</v>
      </c>
      <c r="AR25" s="23">
        <f t="shared" si="8"/>
        <v>0.06</v>
      </c>
      <c r="AS25" s="6"/>
      <c r="AU25" s="7"/>
      <c r="AX25" s="6"/>
    </row>
    <row r="26" spans="2:50" x14ac:dyDescent="0.25">
      <c r="B26" s="7"/>
      <c r="E26" s="6"/>
      <c r="F26" s="1" t="str">
        <f t="shared" si="14"/>
        <v>Femella hexagonal M6 10 mm</v>
      </c>
      <c r="G26" s="1">
        <f t="shared" si="15"/>
        <v>0.19</v>
      </c>
      <c r="J26" s="6"/>
      <c r="K26" s="1" t="s">
        <v>5</v>
      </c>
      <c r="L26" s="8">
        <v>12</v>
      </c>
      <c r="M26" s="1">
        <v>30</v>
      </c>
      <c r="N26" s="1">
        <f>L26*M26</f>
        <v>360</v>
      </c>
      <c r="O26" s="6"/>
      <c r="P26" s="1" t="str">
        <f t="shared" si="12"/>
        <v>Cargol autoroscant M6 16 mm</v>
      </c>
      <c r="Q26" s="1">
        <f t="shared" si="13"/>
        <v>0.12</v>
      </c>
      <c r="T26" s="6"/>
      <c r="Y26" s="6"/>
      <c r="Z26" s="13" t="s">
        <v>46</v>
      </c>
      <c r="AA26" s="15">
        <v>2</v>
      </c>
      <c r="AB26" s="13">
        <v>0.53</v>
      </c>
      <c r="AC26" s="13">
        <f t="shared" si="9"/>
        <v>1.06</v>
      </c>
      <c r="AD26" s="6"/>
      <c r="AF26" s="7"/>
      <c r="AI26" s="6"/>
      <c r="AK26" s="7"/>
      <c r="AN26" s="6"/>
      <c r="AO26" s="23" t="s">
        <v>49</v>
      </c>
      <c r="AP26" s="26">
        <v>3</v>
      </c>
      <c r="AQ26" s="23">
        <v>0.03</v>
      </c>
      <c r="AR26" s="23">
        <f t="shared" si="8"/>
        <v>0.09</v>
      </c>
      <c r="AS26" s="6"/>
      <c r="AU26" s="7"/>
      <c r="AX26" s="6"/>
    </row>
    <row r="27" spans="2:50" x14ac:dyDescent="0.25">
      <c r="B27" s="7"/>
      <c r="E27" s="6"/>
      <c r="F27" s="1" t="str">
        <f t="shared" si="14"/>
        <v>Tacs Fischer 072095 nylon 6x50 mm</v>
      </c>
      <c r="G27" s="1">
        <f t="shared" si="15"/>
        <v>0.11</v>
      </c>
      <c r="J27" s="6"/>
      <c r="K27" s="9" t="s">
        <v>41</v>
      </c>
      <c r="L27" s="8">
        <v>12</v>
      </c>
      <c r="M27" s="9">
        <v>20</v>
      </c>
      <c r="N27" s="9">
        <f>L27*M27</f>
        <v>240</v>
      </c>
      <c r="O27" s="6"/>
      <c r="P27" s="1" t="str">
        <f t="shared" si="12"/>
        <v>Tacs Fischer 072095 nylon 6x50 mm</v>
      </c>
      <c r="Q27" s="1">
        <f t="shared" si="13"/>
        <v>0.11</v>
      </c>
      <c r="T27" s="6"/>
      <c r="Y27" s="6"/>
      <c r="Z27" s="13" t="s">
        <v>45</v>
      </c>
      <c r="AA27" s="15">
        <v>1</v>
      </c>
      <c r="AB27" s="13">
        <v>0.01</v>
      </c>
      <c r="AC27" s="13">
        <f t="shared" si="9"/>
        <v>0.01</v>
      </c>
      <c r="AD27" s="6"/>
      <c r="AF27" s="7"/>
      <c r="AI27" s="6"/>
      <c r="AK27" s="7"/>
      <c r="AN27" s="6"/>
      <c r="AO27" s="23" t="s">
        <v>48</v>
      </c>
      <c r="AP27" s="26">
        <v>1</v>
      </c>
      <c r="AQ27" s="23">
        <v>0.03</v>
      </c>
      <c r="AR27" s="23">
        <f t="shared" si="8"/>
        <v>0.03</v>
      </c>
      <c r="AS27" s="6"/>
      <c r="AU27" s="7"/>
      <c r="AX27" s="6"/>
    </row>
    <row r="28" spans="2:50" x14ac:dyDescent="0.25">
      <c r="B28" s="7"/>
      <c r="E28" s="6"/>
      <c r="F28" s="1" t="str">
        <f>F12</f>
        <v>Hores oficial de primera</v>
      </c>
      <c r="G28" s="1">
        <f>H12</f>
        <v>30</v>
      </c>
      <c r="J28" s="6"/>
      <c r="K28" s="9" t="s">
        <v>82</v>
      </c>
      <c r="L28" s="9"/>
      <c r="M28" s="9"/>
      <c r="N28" s="9">
        <f>SUM(N3:N27)</f>
        <v>4358.42</v>
      </c>
      <c r="O28" s="6"/>
      <c r="P28" s="1" t="str">
        <f>P14</f>
        <v>Hores oficial de primera</v>
      </c>
      <c r="Q28" s="1">
        <f>R14</f>
        <v>20</v>
      </c>
      <c r="T28" s="6"/>
      <c r="Y28" s="6"/>
      <c r="Z28" s="13" t="s">
        <v>16</v>
      </c>
      <c r="AA28" s="15">
        <v>1</v>
      </c>
      <c r="AB28" s="13">
        <v>0.28999999999999998</v>
      </c>
      <c r="AC28" s="13">
        <f t="shared" si="9"/>
        <v>0.28999999999999998</v>
      </c>
      <c r="AD28" s="6"/>
      <c r="AF28" s="7"/>
      <c r="AI28" s="6"/>
      <c r="AK28" s="7"/>
      <c r="AN28" s="6"/>
      <c r="AO28" s="23" t="s">
        <v>47</v>
      </c>
      <c r="AP28" s="26">
        <v>1</v>
      </c>
      <c r="AQ28" s="23">
        <v>0.7</v>
      </c>
      <c r="AR28" s="23">
        <f t="shared" si="8"/>
        <v>0.7</v>
      </c>
      <c r="AS28" s="6"/>
      <c r="AU28" s="7"/>
      <c r="AX28" s="6"/>
    </row>
    <row r="29" spans="2:50" x14ac:dyDescent="0.25">
      <c r="B29" s="7"/>
      <c r="E29" s="6"/>
      <c r="F29" s="1" t="str">
        <f>F13</f>
        <v>Hores oficial de segona</v>
      </c>
      <c r="G29" s="1">
        <f>H13</f>
        <v>20</v>
      </c>
      <c r="J29" s="6"/>
      <c r="O29" s="6"/>
      <c r="Q29" s="7"/>
      <c r="T29" s="6"/>
      <c r="Y29" s="6"/>
      <c r="Z29" s="13" t="s">
        <v>73</v>
      </c>
      <c r="AA29" s="15">
        <v>1</v>
      </c>
      <c r="AB29" s="13">
        <v>3.25</v>
      </c>
      <c r="AC29" s="13">
        <f t="shared" si="9"/>
        <v>3.25</v>
      </c>
      <c r="AD29" s="6"/>
      <c r="AF29" s="7"/>
      <c r="AI29" s="6"/>
      <c r="AK29" s="7"/>
      <c r="AN29" s="6"/>
      <c r="AO29" s="23" t="s">
        <v>46</v>
      </c>
      <c r="AP29" s="26">
        <v>2</v>
      </c>
      <c r="AQ29" s="23">
        <v>0.53</v>
      </c>
      <c r="AR29" s="23">
        <f t="shared" si="8"/>
        <v>1.06</v>
      </c>
      <c r="AS29" s="6"/>
      <c r="AU29" s="7"/>
      <c r="AX29" s="6"/>
    </row>
    <row r="30" spans="2:50" x14ac:dyDescent="0.25">
      <c r="B30" s="7"/>
      <c r="E30" s="6"/>
      <c r="G30" s="7"/>
      <c r="J30" s="6"/>
      <c r="O30" s="6"/>
      <c r="Q30" s="7"/>
      <c r="T30" s="6"/>
      <c r="Y30" s="6"/>
      <c r="Z30" s="17" t="s">
        <v>82</v>
      </c>
      <c r="AA30" s="17"/>
      <c r="AB30" s="17"/>
      <c r="AC30" s="13">
        <f>SUM(AC3:AC29)</f>
        <v>17.91</v>
      </c>
      <c r="AD30" s="6"/>
      <c r="AF30" s="7"/>
      <c r="AI30" s="6"/>
      <c r="AK30" s="7"/>
      <c r="AN30" s="6"/>
      <c r="AO30" s="23" t="s">
        <v>45</v>
      </c>
      <c r="AP30" s="26">
        <v>1</v>
      </c>
      <c r="AQ30" s="23">
        <v>0.01</v>
      </c>
      <c r="AR30" s="23">
        <f t="shared" si="8"/>
        <v>0.01</v>
      </c>
      <c r="AS30" s="6"/>
      <c r="AU30" s="7"/>
      <c r="AX30" s="6"/>
    </row>
    <row r="31" spans="2:50" x14ac:dyDescent="0.25">
      <c r="B31" s="7"/>
      <c r="E31" s="6"/>
      <c r="G31" s="7"/>
      <c r="J31" s="6"/>
      <c r="O31" s="6"/>
      <c r="Q31" s="7"/>
      <c r="T31" s="6"/>
      <c r="Y31" s="6"/>
      <c r="Z31" s="13"/>
      <c r="AA31" s="13"/>
      <c r="AB31" s="13"/>
      <c r="AC31" s="13"/>
      <c r="AD31" s="6"/>
      <c r="AF31" s="7"/>
      <c r="AI31" s="6"/>
      <c r="AK31" s="7"/>
      <c r="AN31" s="6"/>
      <c r="AO31" s="23" t="s">
        <v>16</v>
      </c>
      <c r="AP31" s="26">
        <v>1</v>
      </c>
      <c r="AQ31" s="23">
        <v>0.28999999999999998</v>
      </c>
      <c r="AR31" s="23">
        <f t="shared" si="8"/>
        <v>0.28999999999999998</v>
      </c>
      <c r="AS31" s="6"/>
      <c r="AU31" s="7"/>
      <c r="AX31" s="6"/>
    </row>
    <row r="32" spans="2:50" x14ac:dyDescent="0.25">
      <c r="B32" s="7"/>
      <c r="E32" s="6"/>
      <c r="G32" s="7"/>
      <c r="J32" s="6"/>
      <c r="K32" s="10" t="s">
        <v>4</v>
      </c>
      <c r="L32" s="10">
        <v>189</v>
      </c>
      <c r="O32" s="6"/>
      <c r="Q32" s="7"/>
      <c r="T32" s="6"/>
      <c r="Y32" s="6"/>
      <c r="Z32" s="13" t="str">
        <f>Z3</f>
        <v>Mòdul de comunicació ESP-12E</v>
      </c>
      <c r="AA32" s="13">
        <f>AB3</f>
        <v>1.17</v>
      </c>
      <c r="AB32" s="13"/>
      <c r="AC32" s="13"/>
      <c r="AD32" s="6"/>
      <c r="AF32" s="7"/>
      <c r="AI32" s="6"/>
      <c r="AK32" s="7"/>
      <c r="AN32" s="6"/>
      <c r="AO32" s="23" t="s">
        <v>74</v>
      </c>
      <c r="AP32" s="26">
        <v>30</v>
      </c>
      <c r="AQ32" s="23">
        <v>0.06</v>
      </c>
      <c r="AR32" s="23">
        <f>AP32*AQ32</f>
        <v>1.7999999999999998</v>
      </c>
      <c r="AS32" s="6"/>
      <c r="AU32" s="7"/>
      <c r="AX32" s="6"/>
    </row>
    <row r="33" spans="2:50" x14ac:dyDescent="0.25">
      <c r="B33" s="7"/>
      <c r="E33" s="6"/>
      <c r="G33" s="7"/>
      <c r="J33" s="6"/>
      <c r="K33" s="10" t="s">
        <v>30</v>
      </c>
      <c r="L33" s="10">
        <v>1119.73</v>
      </c>
      <c r="O33" s="6"/>
      <c r="Q33" s="7"/>
      <c r="T33" s="6"/>
      <c r="Y33" s="6"/>
      <c r="Z33" s="13" t="str">
        <f t="shared" ref="Z33:Z58" si="16">Z4</f>
        <v>Oscil·lador SMD</v>
      </c>
      <c r="AA33" s="13">
        <f t="shared" ref="AA33:AA58" si="17">AB4</f>
        <v>0.52</v>
      </c>
      <c r="AB33" s="13"/>
      <c r="AC33" s="13"/>
      <c r="AD33" s="6"/>
      <c r="AF33" s="7"/>
      <c r="AI33" s="6"/>
      <c r="AK33" s="7"/>
      <c r="AN33" s="6"/>
      <c r="AO33" s="23" t="s">
        <v>44</v>
      </c>
      <c r="AP33" s="26">
        <v>2</v>
      </c>
      <c r="AQ33" s="23">
        <v>40</v>
      </c>
      <c r="AR33" s="23">
        <f>AP33*AQ33</f>
        <v>80</v>
      </c>
      <c r="AS33" s="6"/>
      <c r="AU33" s="7"/>
      <c r="AX33" s="6"/>
    </row>
    <row r="34" spans="2:50" x14ac:dyDescent="0.25">
      <c r="B34" s="7"/>
      <c r="E34" s="6"/>
      <c r="G34" s="7"/>
      <c r="J34" s="6"/>
      <c r="K34" s="10" t="s">
        <v>31</v>
      </c>
      <c r="L34" s="10">
        <v>1.55</v>
      </c>
      <c r="O34" s="6"/>
      <c r="Q34" s="7"/>
      <c r="T34" s="6"/>
      <c r="Y34" s="6"/>
      <c r="Z34" s="13" t="str">
        <f t="shared" si="16"/>
        <v>Amplificador operacional LM324</v>
      </c>
      <c r="AA34" s="13">
        <f t="shared" si="17"/>
        <v>0.67</v>
      </c>
      <c r="AB34" s="13"/>
      <c r="AC34" s="13"/>
      <c r="AD34" s="6"/>
      <c r="AF34" s="7"/>
      <c r="AI34" s="6"/>
      <c r="AK34" s="7"/>
      <c r="AN34" s="6"/>
      <c r="AO34" s="23" t="s">
        <v>41</v>
      </c>
      <c r="AP34" s="24">
        <v>10</v>
      </c>
      <c r="AQ34" s="23">
        <v>17</v>
      </c>
      <c r="AR34" s="23">
        <f>AP34*AQ34</f>
        <v>170</v>
      </c>
      <c r="AS34" s="6"/>
      <c r="AU34" s="7"/>
      <c r="AX34" s="6"/>
    </row>
    <row r="35" spans="2:50" x14ac:dyDescent="0.25">
      <c r="B35" s="7"/>
      <c r="E35" s="6"/>
      <c r="G35" s="7"/>
      <c r="J35" s="6"/>
      <c r="K35" s="23" t="s">
        <v>85</v>
      </c>
      <c r="L35" s="23">
        <f>0.15+0.17</f>
        <v>0.32</v>
      </c>
      <c r="O35" s="6"/>
      <c r="Q35" s="7"/>
      <c r="T35" s="6"/>
      <c r="Y35" s="6"/>
      <c r="Z35" s="13" t="str">
        <f t="shared" si="16"/>
        <v>Multiplexor 16 entrades CD74HC4067M</v>
      </c>
      <c r="AA35" s="13">
        <f t="shared" si="17"/>
        <v>2.13</v>
      </c>
      <c r="AB35" s="13"/>
      <c r="AC35" s="13"/>
      <c r="AD35" s="6"/>
      <c r="AF35" s="7"/>
      <c r="AI35" s="6"/>
      <c r="AK35" s="7"/>
      <c r="AN35" s="6"/>
      <c r="AO35" s="23" t="s">
        <v>82</v>
      </c>
      <c r="AP35" s="23"/>
      <c r="AQ35" s="23"/>
      <c r="AR35" s="23">
        <f>SUM(AR3:AR34)</f>
        <v>268.08</v>
      </c>
      <c r="AS35" s="6"/>
      <c r="AU35" s="7"/>
      <c r="AX35" s="6"/>
    </row>
    <row r="36" spans="2:50" x14ac:dyDescent="0.25">
      <c r="B36" s="7"/>
      <c r="F36" s="1">
        <f>SUM(I14,N28,X4,S15,AH11,AM6,AR35,AW4,BB4)</f>
        <v>7232.6504000000004</v>
      </c>
      <c r="G36" s="7"/>
      <c r="K36" s="23" t="s">
        <v>86</v>
      </c>
      <c r="L36" s="23">
        <f>0.15+0.47</f>
        <v>0.62</v>
      </c>
      <c r="Q36" s="7"/>
      <c r="Z36" s="13" t="str">
        <f t="shared" si="16"/>
        <v>Conversor USB-TTL CH340G</v>
      </c>
      <c r="AA36" s="13">
        <f t="shared" si="17"/>
        <v>1.49</v>
      </c>
      <c r="AB36" s="13"/>
      <c r="AC36" s="13"/>
      <c r="AF36" s="7"/>
      <c r="AK36" s="7"/>
      <c r="AP36" s="7"/>
      <c r="AU36" s="7"/>
    </row>
    <row r="37" spans="2:50" x14ac:dyDescent="0.25">
      <c r="B37" s="7"/>
      <c r="G37" s="7"/>
      <c r="K37" s="23" t="s">
        <v>32</v>
      </c>
      <c r="L37" s="23">
        <v>0.47</v>
      </c>
      <c r="Q37" s="7"/>
      <c r="Z37" s="13" t="str">
        <f t="shared" si="16"/>
        <v>Polsadors 1206 SMD</v>
      </c>
      <c r="AA37" s="13">
        <f t="shared" si="17"/>
        <v>0.14000000000000001</v>
      </c>
      <c r="AB37" s="13"/>
      <c r="AC37" s="13"/>
      <c r="AF37" s="7"/>
      <c r="AK37" s="7"/>
      <c r="AP37" s="7"/>
      <c r="AU37" s="7"/>
    </row>
    <row r="38" spans="2:50" x14ac:dyDescent="0.25">
      <c r="G38" s="7"/>
      <c r="K38" s="23" t="s">
        <v>87</v>
      </c>
      <c r="L38" s="23">
        <f>0.15+0.72</f>
        <v>0.87</v>
      </c>
      <c r="Q38" s="7"/>
      <c r="Z38" s="1" t="str">
        <f t="shared" si="16"/>
        <v>Resistència 100 kΩ 1206 SMD 1/8 W</v>
      </c>
      <c r="AA38" s="1">
        <f t="shared" si="17"/>
        <v>0.02</v>
      </c>
      <c r="AF38" s="7"/>
      <c r="AK38" s="7"/>
      <c r="AP38" s="7"/>
      <c r="AU38" s="7"/>
    </row>
    <row r="39" spans="2:50" x14ac:dyDescent="0.25">
      <c r="G39" s="7"/>
      <c r="K39" s="23" t="s">
        <v>88</v>
      </c>
      <c r="L39" s="23">
        <f>1.21+0.15</f>
        <v>1.3599999999999999</v>
      </c>
      <c r="Q39" s="7"/>
      <c r="Z39" s="1" t="str">
        <f t="shared" si="16"/>
        <v>Resistència 12 kΩ 1206 SMD 1/8 W</v>
      </c>
      <c r="AA39" s="1">
        <f t="shared" si="17"/>
        <v>0.02</v>
      </c>
      <c r="AF39" s="7"/>
      <c r="AK39" s="7"/>
      <c r="AP39" s="7"/>
      <c r="AU39" s="7"/>
    </row>
    <row r="40" spans="2:50" x14ac:dyDescent="0.25">
      <c r="G40" s="7"/>
      <c r="K40" s="23" t="s">
        <v>64</v>
      </c>
      <c r="L40" s="23">
        <v>0.03</v>
      </c>
      <c r="Q40" s="7"/>
      <c r="Z40" s="1" t="str">
        <f t="shared" si="16"/>
        <v>Resistència 8,2 kΩ 1206 SMD 1/8 W</v>
      </c>
      <c r="AA40" s="1">
        <f t="shared" si="17"/>
        <v>0.02</v>
      </c>
      <c r="AF40" s="7"/>
      <c r="AK40" s="7"/>
      <c r="AP40" s="7"/>
      <c r="AU40" s="7"/>
    </row>
    <row r="41" spans="2:50" x14ac:dyDescent="0.25">
      <c r="K41" s="23" t="s">
        <v>37</v>
      </c>
      <c r="L41" s="23">
        <v>0.03</v>
      </c>
      <c r="Q41" s="7"/>
      <c r="Z41" s="1" t="str">
        <f t="shared" si="16"/>
        <v>Resistència 1,2 kΩ 1206 SMD 1/8 W</v>
      </c>
      <c r="AA41" s="1">
        <f t="shared" si="17"/>
        <v>0.02</v>
      </c>
      <c r="AF41" s="7"/>
      <c r="AK41" s="7"/>
      <c r="AU41" s="7"/>
    </row>
    <row r="42" spans="2:50" x14ac:dyDescent="0.25">
      <c r="K42" s="23" t="s">
        <v>89</v>
      </c>
      <c r="L42" s="23">
        <v>0.04</v>
      </c>
      <c r="Q42" s="7"/>
      <c r="Z42" s="1" t="str">
        <f t="shared" si="16"/>
        <v>Resistència 1 kΩ 1206 SMD 1/8 W</v>
      </c>
      <c r="AA42" s="1">
        <f t="shared" si="17"/>
        <v>0.02</v>
      </c>
      <c r="AF42" s="7"/>
      <c r="AK42" s="7"/>
      <c r="AP42" s="7"/>
      <c r="AU42" s="7"/>
    </row>
    <row r="43" spans="2:50" x14ac:dyDescent="0.25">
      <c r="K43" s="23" t="s">
        <v>90</v>
      </c>
      <c r="L43" s="25">
        <v>0.05</v>
      </c>
      <c r="Q43" s="7"/>
      <c r="Z43" s="1" t="str">
        <f t="shared" si="16"/>
        <v>Resistència 470 Ω 1206 SMD 1/8 W</v>
      </c>
      <c r="AA43" s="1">
        <f t="shared" si="17"/>
        <v>0.02</v>
      </c>
      <c r="AF43" s="7"/>
      <c r="AK43" s="7"/>
      <c r="AO43" s="1" t="str">
        <f>AO3</f>
        <v>Grams estany 0,4 mm</v>
      </c>
      <c r="AP43" s="1">
        <f>AQ3</f>
        <v>0.02</v>
      </c>
      <c r="AU43" s="7"/>
    </row>
    <row r="44" spans="2:50" x14ac:dyDescent="0.25">
      <c r="K44" s="10" t="s">
        <v>75</v>
      </c>
      <c r="L44" s="10">
        <v>1.88</v>
      </c>
      <c r="Z44" s="1" t="str">
        <f>Z15</f>
        <v>Resistència 0 Ω (NC) 1206 SMD 1/8 W</v>
      </c>
      <c r="AA44" s="1">
        <f t="shared" si="17"/>
        <v>0.02</v>
      </c>
      <c r="AF44" s="7"/>
      <c r="AK44" s="7"/>
      <c r="AO44" s="1" t="str">
        <f>AO4</f>
        <v>Grams decapant</v>
      </c>
      <c r="AP44" s="1">
        <f>AQ4</f>
        <v>0.05</v>
      </c>
      <c r="AU44" s="7"/>
    </row>
    <row r="45" spans="2:50" x14ac:dyDescent="0.25">
      <c r="K45" s="10" t="s">
        <v>33</v>
      </c>
      <c r="L45" s="10">
        <v>5.18</v>
      </c>
      <c r="Z45" s="1" t="str">
        <f t="shared" si="16"/>
        <v>Transistor NPN S8050</v>
      </c>
      <c r="AA45" s="1">
        <f t="shared" si="17"/>
        <v>0.14000000000000001</v>
      </c>
      <c r="AF45" s="7"/>
      <c r="AK45" s="7"/>
      <c r="AO45" s="1" t="str">
        <f>AO5</f>
        <v>Torreta mascle femella M4 5 mm + 6 mm</v>
      </c>
      <c r="AP45" s="1">
        <f>AQ5</f>
        <v>0.23</v>
      </c>
      <c r="AU45" s="7"/>
    </row>
    <row r="46" spans="2:50" x14ac:dyDescent="0.25">
      <c r="K46" s="10" t="s">
        <v>81</v>
      </c>
      <c r="L46" s="10">
        <v>12.76</v>
      </c>
      <c r="Z46" s="1" t="str">
        <f t="shared" si="16"/>
        <v>Díode LED 1206 SMD</v>
      </c>
      <c r="AA46" s="1">
        <f t="shared" si="17"/>
        <v>0.05</v>
      </c>
      <c r="AF46" s="7"/>
      <c r="AK46" s="7"/>
      <c r="AO46" s="1" t="str">
        <f>AO34</f>
        <v>Hores oficial de segona</v>
      </c>
      <c r="AP46" s="1">
        <f>AQ34</f>
        <v>17</v>
      </c>
      <c r="AU46" s="7"/>
    </row>
    <row r="47" spans="2:50" x14ac:dyDescent="0.25">
      <c r="K47" s="10" t="s">
        <v>36</v>
      </c>
      <c r="L47" s="10">
        <v>3.92</v>
      </c>
      <c r="Z47" s="1" t="str">
        <f t="shared" si="16"/>
        <v>Díode 1N4007 1A</v>
      </c>
      <c r="AA47" s="1">
        <f t="shared" si="17"/>
        <v>0.02</v>
      </c>
      <c r="AF47" s="7"/>
      <c r="AK47" s="7"/>
      <c r="AP47" s="7"/>
      <c r="AU47" s="7"/>
    </row>
    <row r="48" spans="2:50" x14ac:dyDescent="0.25">
      <c r="K48" s="10" t="s">
        <v>34</v>
      </c>
      <c r="L48" s="10">
        <v>1.82</v>
      </c>
      <c r="Z48" s="1" t="str">
        <f t="shared" si="16"/>
        <v>Condensador 22 pF 10 V 1206 SMD</v>
      </c>
      <c r="AA48" s="1">
        <f t="shared" si="17"/>
        <v>0.03</v>
      </c>
      <c r="AF48" s="7"/>
      <c r="AK48" s="7"/>
      <c r="AP48" s="7"/>
      <c r="AU48" s="7"/>
    </row>
    <row r="49" spans="11:44" x14ac:dyDescent="0.25">
      <c r="K49" s="10" t="s">
        <v>71</v>
      </c>
      <c r="L49" s="10">
        <v>2.0299999999999998</v>
      </c>
      <c r="Z49" s="1" t="str">
        <f t="shared" si="16"/>
        <v>Condensador 100 nF 10 V 1206 SMD</v>
      </c>
      <c r="AA49" s="1">
        <f t="shared" si="17"/>
        <v>0.03</v>
      </c>
    </row>
    <row r="50" spans="11:44" x14ac:dyDescent="0.25">
      <c r="K50" s="10" t="s">
        <v>78</v>
      </c>
      <c r="L50" s="10">
        <v>1.18</v>
      </c>
      <c r="Z50" s="1" t="str">
        <f t="shared" si="16"/>
        <v>Condensador 100 uF 10 V 1206 SMD</v>
      </c>
      <c r="AA50" s="1">
        <f t="shared" si="17"/>
        <v>0.03</v>
      </c>
      <c r="AO50" s="23" t="s">
        <v>79</v>
      </c>
      <c r="AP50" s="23">
        <v>0.23</v>
      </c>
      <c r="AR50" s="23" t="e">
        <f>#REF!*AP50</f>
        <v>#REF!</v>
      </c>
    </row>
    <row r="51" spans="11:44" x14ac:dyDescent="0.25">
      <c r="K51" s="10" t="s">
        <v>77</v>
      </c>
      <c r="L51" s="10">
        <v>0.12</v>
      </c>
      <c r="Z51" s="1" t="str">
        <f t="shared" si="16"/>
        <v>Condensador 10 uF 10 V 1206 SMD</v>
      </c>
      <c r="AA51" s="1">
        <f t="shared" si="17"/>
        <v>0.03</v>
      </c>
      <c r="AO51" s="23" t="s">
        <v>10</v>
      </c>
      <c r="AP51" s="23">
        <v>1.17</v>
      </c>
      <c r="AR51" s="23" t="e">
        <f>#REF!*AP51</f>
        <v>#REF!</v>
      </c>
    </row>
    <row r="52" spans="11:44" x14ac:dyDescent="0.25">
      <c r="K52" s="10" t="s">
        <v>80</v>
      </c>
      <c r="L52" s="10">
        <v>0.11</v>
      </c>
      <c r="Z52" s="1" t="str">
        <f t="shared" si="16"/>
        <v>Condensador 470 pF 10 V 1206 SMD</v>
      </c>
      <c r="AA52" s="1">
        <f t="shared" si="17"/>
        <v>0.03</v>
      </c>
      <c r="AO52" s="23" t="s">
        <v>11</v>
      </c>
      <c r="AP52" s="23">
        <v>0.52</v>
      </c>
      <c r="AR52" s="23" t="e">
        <f>#REF!*AP52</f>
        <v>#REF!</v>
      </c>
    </row>
    <row r="53" spans="11:44" x14ac:dyDescent="0.25">
      <c r="K53" s="23" t="s">
        <v>40</v>
      </c>
      <c r="L53" s="10">
        <v>3.14</v>
      </c>
      <c r="Z53" s="1" t="str">
        <f t="shared" si="16"/>
        <v>Condensador 1 pF 10 V 1206 SMD</v>
      </c>
      <c r="AA53" s="1">
        <f t="shared" si="17"/>
        <v>0.03</v>
      </c>
      <c r="AO53" s="23" t="s">
        <v>12</v>
      </c>
      <c r="AP53" s="23">
        <v>0.67</v>
      </c>
      <c r="AR53" s="23" t="e">
        <f>#REF!*AP53</f>
        <v>#REF!</v>
      </c>
    </row>
    <row r="54" spans="11:44" x14ac:dyDescent="0.25">
      <c r="K54" s="23"/>
      <c r="L54" s="25"/>
      <c r="Z54" s="1" t="str">
        <f>Z25</f>
        <v>Condensador 100 uF 10 V electrolític</v>
      </c>
      <c r="AA54" s="1">
        <f t="shared" si="17"/>
        <v>0.7</v>
      </c>
      <c r="AO54" s="23" t="s">
        <v>13</v>
      </c>
      <c r="AP54" s="23">
        <v>2.13</v>
      </c>
      <c r="AR54" s="23" t="e">
        <f>#REF!*AP54</f>
        <v>#REF!</v>
      </c>
    </row>
    <row r="55" spans="11:44" x14ac:dyDescent="0.25">
      <c r="K55" s="10"/>
      <c r="L55" s="8"/>
      <c r="M55" s="10"/>
      <c r="Z55" s="1" t="str">
        <f t="shared" si="16"/>
        <v>Connector regleta femella 2,54 mm 1x06</v>
      </c>
      <c r="AA55" s="1">
        <f t="shared" si="17"/>
        <v>0.53</v>
      </c>
      <c r="AO55" s="23" t="s">
        <v>14</v>
      </c>
      <c r="AP55" s="23">
        <v>1.49</v>
      </c>
      <c r="AR55" s="23" t="e">
        <f>#REF!*AP55</f>
        <v>#REF!</v>
      </c>
    </row>
    <row r="56" spans="11:44" x14ac:dyDescent="0.25">
      <c r="Z56" s="1" t="str">
        <f t="shared" si="16"/>
        <v>Connector mascle 2,54 mm 1x03</v>
      </c>
      <c r="AA56" s="1">
        <f t="shared" si="17"/>
        <v>0.01</v>
      </c>
      <c r="AO56" s="23" t="s">
        <v>63</v>
      </c>
      <c r="AP56" s="23">
        <v>0.14000000000000001</v>
      </c>
      <c r="AR56" s="23" t="e">
        <f>#REF!*AP56</f>
        <v>#REF!</v>
      </c>
    </row>
    <row r="57" spans="11:44" x14ac:dyDescent="0.25">
      <c r="Z57" s="1" t="str">
        <f t="shared" si="16"/>
        <v>Connector USB Micro</v>
      </c>
      <c r="AA57" s="1">
        <f t="shared" si="17"/>
        <v>0.28999999999999998</v>
      </c>
      <c r="AO57" s="23" t="s">
        <v>93</v>
      </c>
      <c r="AP57" s="23">
        <v>0.02</v>
      </c>
      <c r="AR57" s="23" t="e">
        <f>#REF!*AP57</f>
        <v>#REF!</v>
      </c>
    </row>
    <row r="58" spans="11:44" x14ac:dyDescent="0.25">
      <c r="Z58" s="1" t="str">
        <f t="shared" si="16"/>
        <v xml:space="preserve">Placa PCB fotosensible positiva fibra doble cara 80x120 mm, </v>
      </c>
      <c r="AA58" s="1">
        <f t="shared" si="17"/>
        <v>3.25</v>
      </c>
      <c r="AO58" s="23" t="s">
        <v>94</v>
      </c>
      <c r="AP58" s="23">
        <v>0.02</v>
      </c>
      <c r="AR58" s="23" t="e">
        <f>#REF!*AP58</f>
        <v>#REF!</v>
      </c>
    </row>
    <row r="59" spans="11:44" x14ac:dyDescent="0.25">
      <c r="AO59" s="23" t="s">
        <v>95</v>
      </c>
      <c r="AP59" s="23">
        <v>0.02</v>
      </c>
      <c r="AR59" s="23" t="e">
        <f>#REF!*AP59</f>
        <v>#REF!</v>
      </c>
    </row>
    <row r="60" spans="11:44" x14ac:dyDescent="0.25">
      <c r="AO60" s="23" t="s">
        <v>96</v>
      </c>
      <c r="AP60" s="23">
        <v>0.02</v>
      </c>
      <c r="AR60" s="23" t="e">
        <f>#REF!*AP60</f>
        <v>#REF!</v>
      </c>
    </row>
    <row r="61" spans="11:44" x14ac:dyDescent="0.25">
      <c r="AO61" s="23" t="s">
        <v>97</v>
      </c>
      <c r="AP61" s="23">
        <v>0.02</v>
      </c>
      <c r="AR61" s="23" t="e">
        <f>#REF!*AP61</f>
        <v>#REF!</v>
      </c>
    </row>
    <row r="62" spans="11:44" x14ac:dyDescent="0.25">
      <c r="AO62" s="23" t="s">
        <v>98</v>
      </c>
      <c r="AP62" s="23">
        <v>0.02</v>
      </c>
      <c r="AR62" s="23" t="e">
        <f>#REF!*AP62</f>
        <v>#REF!</v>
      </c>
    </row>
    <row r="63" spans="11:44" x14ac:dyDescent="0.25">
      <c r="AO63" s="23" t="s">
        <v>99</v>
      </c>
      <c r="AP63" s="23">
        <v>0.02</v>
      </c>
      <c r="AR63" s="23" t="e">
        <f>#REF!*AP63</f>
        <v>#REF!</v>
      </c>
    </row>
    <row r="64" spans="11:44" x14ac:dyDescent="0.25">
      <c r="AO64" s="23" t="s">
        <v>15</v>
      </c>
      <c r="AP64" s="23">
        <v>0.14000000000000001</v>
      </c>
      <c r="AR64" s="23" t="e">
        <f>#REF!*AP64</f>
        <v>#REF!</v>
      </c>
    </row>
    <row r="65" spans="41:44" x14ac:dyDescent="0.25">
      <c r="AO65" s="23" t="s">
        <v>55</v>
      </c>
      <c r="AP65" s="23">
        <v>0.05</v>
      </c>
      <c r="AR65" s="23" t="e">
        <f>#REF!*AP65</f>
        <v>#REF!</v>
      </c>
    </row>
    <row r="66" spans="41:44" x14ac:dyDescent="0.25">
      <c r="AO66" s="23" t="s">
        <v>54</v>
      </c>
      <c r="AP66" s="23">
        <v>0.02</v>
      </c>
      <c r="AR66" s="23" t="e">
        <f>#REF!*AP66</f>
        <v>#REF!</v>
      </c>
    </row>
    <row r="67" spans="41:44" x14ac:dyDescent="0.25">
      <c r="AO67" s="23" t="s">
        <v>53</v>
      </c>
      <c r="AP67" s="23">
        <v>0.03</v>
      </c>
      <c r="AR67" s="23" t="e">
        <f>#REF!*AP67</f>
        <v>#REF!</v>
      </c>
    </row>
    <row r="68" spans="41:44" x14ac:dyDescent="0.25">
      <c r="AO68" s="23" t="s">
        <v>52</v>
      </c>
      <c r="AP68" s="23">
        <v>0.03</v>
      </c>
      <c r="AR68" s="23" t="e">
        <f>#REF!*AP68</f>
        <v>#REF!</v>
      </c>
    </row>
    <row r="69" spans="41:44" x14ac:dyDescent="0.25">
      <c r="AO69" s="23" t="s">
        <v>51</v>
      </c>
      <c r="AP69" s="23">
        <v>0.03</v>
      </c>
      <c r="AR69" s="23" t="e">
        <f>#REF!*AP69</f>
        <v>#REF!</v>
      </c>
    </row>
    <row r="70" spans="41:44" x14ac:dyDescent="0.25">
      <c r="AO70" s="23" t="s">
        <v>50</v>
      </c>
      <c r="AP70" s="23">
        <v>0.03</v>
      </c>
      <c r="AR70" s="23" t="e">
        <f>#REF!*AP70</f>
        <v>#REF!</v>
      </c>
    </row>
    <row r="71" spans="41:44" x14ac:dyDescent="0.25">
      <c r="AO71" s="23" t="s">
        <v>49</v>
      </c>
      <c r="AP71" s="23">
        <v>0.03</v>
      </c>
      <c r="AR71" s="23" t="e">
        <f>#REF!*AP71</f>
        <v>#REF!</v>
      </c>
    </row>
    <row r="72" spans="41:44" x14ac:dyDescent="0.25">
      <c r="AO72" s="23" t="s">
        <v>48</v>
      </c>
      <c r="AP72" s="23">
        <v>0.03</v>
      </c>
      <c r="AR72" s="23" t="e">
        <f>#REF!*AP72</f>
        <v>#REF!</v>
      </c>
    </row>
    <row r="73" spans="41:44" x14ac:dyDescent="0.25">
      <c r="AO73" s="23" t="s">
        <v>47</v>
      </c>
      <c r="AP73" s="23">
        <v>0.7</v>
      </c>
      <c r="AR73" s="23" t="e">
        <f>#REF!*AP73</f>
        <v>#REF!</v>
      </c>
    </row>
    <row r="74" spans="41:44" x14ac:dyDescent="0.25">
      <c r="AO74" s="23" t="s">
        <v>46</v>
      </c>
      <c r="AP74" s="23">
        <v>0.53</v>
      </c>
      <c r="AR74" s="23" t="e">
        <f>#REF!*AP74</f>
        <v>#REF!</v>
      </c>
    </row>
    <row r="75" spans="41:44" x14ac:dyDescent="0.25">
      <c r="AO75" s="23" t="s">
        <v>45</v>
      </c>
      <c r="AP75" s="23">
        <v>0.01</v>
      </c>
      <c r="AR75" s="23" t="e">
        <f>#REF!*AP75</f>
        <v>#REF!</v>
      </c>
    </row>
    <row r="76" spans="41:44" x14ac:dyDescent="0.25">
      <c r="AO76" s="23" t="s">
        <v>16</v>
      </c>
      <c r="AP76" s="23">
        <v>0.28999999999999998</v>
      </c>
      <c r="AR76" s="23" t="e">
        <f>#REF!*AP76</f>
        <v>#REF!</v>
      </c>
    </row>
  </sheetData>
  <mergeCells count="8">
    <mergeCell ref="AY4:BA4"/>
    <mergeCell ref="U4:W4"/>
    <mergeCell ref="Z30:AB30"/>
    <mergeCell ref="A1:B1"/>
    <mergeCell ref="F1:G1"/>
    <mergeCell ref="AJ6:AL6"/>
    <mergeCell ref="AT4:AV4"/>
    <mergeCell ref="AT14:AV14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llore</dc:creator>
  <cp:lastModifiedBy>llore</cp:lastModifiedBy>
  <dcterms:created xsi:type="dcterms:W3CDTF">2019-11-07T18:29:01Z</dcterms:created>
  <dcterms:modified xsi:type="dcterms:W3CDTF">2019-11-25T16:26:40Z</dcterms:modified>
</cp:coreProperties>
</file>