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E:\lgr_manager\2024年\2024-YCT\湖南工业大学硕士文件\医学大数据与人工智能备课\医学大数据与人工智能（备课）\1-人工智能的主要流派与医学描述性数据分析（第一章）\excel\"/>
    </mc:Choice>
  </mc:AlternateContent>
  <xr:revisionPtr revIDLastSave="0" documentId="13_ncr:1_{0E1A5A9C-F778-48F6-885A-C48B90AF725E}" xr6:coauthVersionLast="36" xr6:coauthVersionMax="36" xr10:uidLastSave="{00000000-0000-0000-0000-000000000000}"/>
  <bookViews>
    <workbookView xWindow="0" yWindow="0" windowWidth="23040" windowHeight="9270" activeTab="2" xr2:uid="{00000000-000D-0000-FFFF-FFFF00000000}"/>
  </bookViews>
  <sheets>
    <sheet name="100名女性血清蛋白浓度数据" sheetId="10" r:id="rId1"/>
    <sheet name="直方图" sheetId="1" r:id="rId2"/>
    <sheet name="直方图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H14" i="2" l="1"/>
  <c r="C18" i="1" l="1"/>
  <c r="B18" i="1"/>
  <c r="A18" i="1"/>
  <c r="P1" i="1" l="1"/>
  <c r="L1" i="1"/>
  <c r="P2" i="1" l="1"/>
  <c r="P3" i="1"/>
  <c r="P4" i="1"/>
  <c r="P5" i="1"/>
  <c r="P6" i="1"/>
  <c r="P7" i="1"/>
  <c r="P8" i="1"/>
  <c r="P9" i="1"/>
  <c r="H15" i="2"/>
  <c r="H16" i="2"/>
  <c r="H17" i="2"/>
  <c r="H18" i="2"/>
  <c r="H19" i="2"/>
  <c r="H20" i="2"/>
  <c r="H21" i="2"/>
  <c r="H22" i="2"/>
  <c r="G13" i="1"/>
  <c r="O1" i="1" a="1"/>
  <c r="O9" i="1" s="1"/>
  <c r="C5" i="2"/>
  <c r="C6" i="2"/>
  <c r="C7" i="2"/>
  <c r="C8" i="2"/>
  <c r="C9" i="2"/>
  <c r="C10" i="2"/>
  <c r="C11" i="2"/>
  <c r="C12" i="2"/>
  <c r="C4" i="2"/>
  <c r="O2" i="1" l="1"/>
  <c r="O3" i="1"/>
  <c r="O4" i="1"/>
  <c r="O5" i="1"/>
  <c r="O6" i="1"/>
  <c r="O7" i="1"/>
  <c r="O8" i="1"/>
  <c r="O1" i="1"/>
  <c r="L3" i="1" l="1"/>
  <c r="L4" i="1"/>
  <c r="L5" i="1"/>
  <c r="L6" i="1"/>
  <c r="L7" i="1"/>
  <c r="L8" i="1"/>
  <c r="L9" i="1"/>
  <c r="L10" i="1"/>
  <c r="L2" i="1"/>
  <c r="E16" i="1"/>
  <c r="D16" i="1"/>
  <c r="C16" i="1"/>
  <c r="B16" i="1"/>
  <c r="A16" i="1"/>
  <c r="F13" i="1"/>
  <c r="E13" i="1"/>
  <c r="B13" i="1"/>
  <c r="A13" i="1"/>
  <c r="A22" i="1" l="1"/>
  <c r="B22" i="1"/>
  <c r="M1" i="1" a="1"/>
  <c r="M1" i="1" s="1"/>
  <c r="B25" i="1"/>
  <c r="A25" i="1"/>
  <c r="L16" i="1"/>
  <c r="L20" i="1"/>
  <c r="L24" i="1"/>
  <c r="K18" i="1"/>
  <c r="K22" i="1"/>
  <c r="L17" i="1"/>
  <c r="L21" i="1"/>
  <c r="L15" i="1"/>
  <c r="K19" i="1"/>
  <c r="K23" i="1"/>
  <c r="L19" i="1"/>
  <c r="K17" i="1"/>
  <c r="K21" i="1"/>
  <c r="L23" i="1"/>
  <c r="L18" i="1"/>
  <c r="L22" i="1"/>
  <c r="K16" i="1"/>
  <c r="K20" i="1"/>
  <c r="K24" i="1"/>
  <c r="K15" i="1"/>
  <c r="D13" i="1"/>
  <c r="M3" i="1" l="1"/>
  <c r="M7" i="1"/>
  <c r="M4" i="1"/>
  <c r="M8" i="1"/>
  <c r="M5" i="1"/>
  <c r="M9" i="1"/>
  <c r="M2" i="1"/>
  <c r="M6" i="1"/>
  <c r="M10" i="1"/>
</calcChain>
</file>

<file path=xl/sharedStrings.xml><?xml version="1.0" encoding="utf-8"?>
<sst xmlns="http://schemas.openxmlformats.org/spreadsheetml/2006/main" count="48" uniqueCount="43">
  <si>
    <t>mean</t>
    <phoneticPr fontId="1" type="noConversion"/>
  </si>
  <si>
    <t>var</t>
    <phoneticPr fontId="1" type="noConversion"/>
  </si>
  <si>
    <t>std</t>
    <phoneticPr fontId="1" type="noConversion"/>
  </si>
  <si>
    <t>CV</t>
    <phoneticPr fontId="1" type="noConversion"/>
  </si>
  <si>
    <t>偏度</t>
    <phoneticPr fontId="1" type="noConversion"/>
  </si>
  <si>
    <t>峰度</t>
    <phoneticPr fontId="1" type="noConversion"/>
  </si>
  <si>
    <t>中位数M</t>
    <phoneticPr fontId="1" type="noConversion"/>
  </si>
  <si>
    <t>Q1</t>
    <phoneticPr fontId="1" type="noConversion"/>
  </si>
  <si>
    <t>Q3</t>
    <phoneticPr fontId="1" type="noConversion"/>
  </si>
  <si>
    <t>三均值</t>
    <phoneticPr fontId="1" type="noConversion"/>
  </si>
  <si>
    <t>接收</t>
  </si>
  <si>
    <t>其他</t>
  </si>
  <si>
    <t>频率</t>
  </si>
  <si>
    <t>累积 %</t>
  </si>
  <si>
    <t>正态分布值</t>
    <phoneticPr fontId="1" type="noConversion"/>
  </si>
  <si>
    <t>间隔</t>
    <phoneticPr fontId="1" type="noConversion"/>
  </si>
  <si>
    <t>四分位极差R1</t>
    <phoneticPr fontId="1" type="noConversion"/>
  </si>
  <si>
    <t>上截点</t>
  </si>
  <si>
    <t>下截点</t>
    <phoneticPr fontId="1" type="noConversion"/>
  </si>
  <si>
    <t>Q1-1.5R1</t>
    <phoneticPr fontId="1" type="noConversion"/>
  </si>
  <si>
    <t>Q3+1.5R1</t>
    <phoneticPr fontId="1" type="noConversion"/>
  </si>
  <si>
    <t>总体下截点</t>
    <phoneticPr fontId="1" type="noConversion"/>
  </si>
  <si>
    <t>总体上截点</t>
    <phoneticPr fontId="1" type="noConversion"/>
  </si>
  <si>
    <t>☆☆为什么样本方差需要/n-1??</t>
    <phoneticPr fontId="1" type="noConversion"/>
  </si>
  <si>
    <t>★★</t>
    <phoneticPr fontId="1" type="noConversion"/>
  </si>
  <si>
    <t>更换间隔★</t>
    <phoneticPr fontId="1" type="noConversion"/>
  </si>
  <si>
    <t>★</t>
    <phoneticPr fontId="1" type="noConversion"/>
  </si>
  <si>
    <t>s^2 无偏估计 σ^2</t>
    <phoneticPr fontId="1" type="noConversion"/>
  </si>
  <si>
    <t>删除84.3后，M,Q1,Q3均不变，抗干扰性强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</si>
  <si>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★★★</t>
    </r>
    <r>
      <rPr>
        <b/>
        <sz val="11"/>
        <color theme="1"/>
        <rFont val="等线"/>
        <family val="3"/>
        <charset val="134"/>
        <scheme val="minor"/>
      </rPr>
      <t>异常值检测=》哪个指标抗干扰性强，怎么证明呢？</t>
    </r>
    <phoneticPr fontId="1" type="noConversion"/>
  </si>
  <si>
    <t>★★★★</t>
    <phoneticPr fontId="1" type="noConversion"/>
  </si>
  <si>
    <t>方差为什么能表示离散程度？ - 知乎 (zhihu.com)</t>
  </si>
  <si>
    <t>2 从人的思维角度来说，我们只对一个范围内的数据敏感，太大的数我们其实没有什么感觉。不宜用四次方或更高次幂。</t>
  </si>
  <si>
    <t>3 从计算的角度来说，平方无论从硬件还是软件来说都比较容易实现。</t>
  </si>
  <si>
    <t>1 绝对值不可取，如果是绝对值的话距离只有线性差别。而我们的感觉是，偏离远的我们会更加关注。其实平方也是增加权重的一种方式，距离越远，权重越大。</t>
    <phoneticPr fontId="1" type="noConversion"/>
  </si>
  <si>
    <t>G1&gt;0</t>
    <phoneticPr fontId="1" type="noConversion"/>
  </si>
  <si>
    <t>右尾长</t>
    <phoneticPr fontId="1" type="noConversion"/>
  </si>
  <si>
    <t>尖峰细尾</t>
    <phoneticPr fontId="1" type="noConversion"/>
  </si>
  <si>
    <t>G2&lt;0</t>
    <phoneticPr fontId="1" type="noConversion"/>
  </si>
  <si>
    <t>G1&lt;0</t>
    <phoneticPr fontId="1" type="noConversion"/>
  </si>
  <si>
    <t>左尾长</t>
    <phoneticPr fontId="1" type="noConversion"/>
  </si>
  <si>
    <t>缓峰粗尾</t>
    <phoneticPr fontId="1" type="noConversion"/>
  </si>
  <si>
    <t>G2&gt;0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</si>
</sst>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/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0" fontId="0" fillId="0" borderId="0" xfId="0" applyNumberFormat="1">
      <alignment vertical="center"/>
    </xf>
    <xf numFmtId="10" fontId="0" fillId="0" borderId="0" xfId="0" applyNumberFormat="1" applyFill="1" applyBorder="1" applyAlignment="1">
      <alignment vertical="center"/>
    </xf>
    <xf numFmtId="10" fontId="0" fillId="0" borderId="1" xfId="0" applyNumberForma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2" xr:uid="{00000000-0005-0000-0000-00000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837681321863237E-2"/>
          <c:y val="0.2383852460920261"/>
          <c:w val="0.6211703608223349"/>
          <c:h val="0.55538754558335068"/>
        </c:manualLayout>
      </c:layout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直方图!$H$15:$H$25</c:f>
              <c:strCache>
                <c:ptCount val="11"/>
                <c:pt idx="0">
                  <c:v>66.3</c:v>
                </c:pt>
                <c:pt idx="1">
                  <c:v>68.3</c:v>
                </c:pt>
                <c:pt idx="2">
                  <c:v>70.3</c:v>
                </c:pt>
                <c:pt idx="3">
                  <c:v>72.3</c:v>
                </c:pt>
                <c:pt idx="4">
                  <c:v>74.3</c:v>
                </c:pt>
                <c:pt idx="5">
                  <c:v>76.3</c:v>
                </c:pt>
                <c:pt idx="6">
                  <c:v>78.3</c:v>
                </c:pt>
                <c:pt idx="7">
                  <c:v>80.3</c:v>
                </c:pt>
                <c:pt idx="8">
                  <c:v>82.3</c:v>
                </c:pt>
                <c:pt idx="9">
                  <c:v>84.3</c:v>
                </c:pt>
                <c:pt idx="10">
                  <c:v>其他</c:v>
                </c:pt>
              </c:strCache>
            </c:strRef>
          </c:cat>
          <c:val>
            <c:numRef>
              <c:f>直方图!$I$15:$I$25</c:f>
              <c:numCache>
                <c:formatCode>General</c:formatCode>
                <c:ptCount val="11"/>
                <c:pt idx="0">
                  <c:v>3</c:v>
                </c:pt>
                <c:pt idx="1">
                  <c:v>7</c:v>
                </c:pt>
                <c:pt idx="2">
                  <c:v>7</c:v>
                </c:pt>
                <c:pt idx="3">
                  <c:v>18</c:v>
                </c:pt>
                <c:pt idx="4">
                  <c:v>26</c:v>
                </c:pt>
                <c:pt idx="5">
                  <c:v>15</c:v>
                </c:pt>
                <c:pt idx="6">
                  <c:v>11</c:v>
                </c:pt>
                <c:pt idx="7">
                  <c:v>7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0-4648-B270-989FD0E33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007247"/>
        <c:axId val="59007663"/>
      </c:barChart>
      <c:lineChart>
        <c:grouping val="standard"/>
        <c:varyColors val="0"/>
        <c:ser>
          <c:idx val="2"/>
          <c:order val="2"/>
          <c:tx>
            <c:v>正态分布图</c:v>
          </c:tx>
          <c:marker>
            <c:symbol val="none"/>
          </c:marker>
          <c:val>
            <c:numRef>
              <c:f>直方图!$K$15:$K$24</c:f>
              <c:numCache>
                <c:formatCode>General</c:formatCode>
                <c:ptCount val="10"/>
                <c:pt idx="0">
                  <c:v>1.7688904933961039E-2</c:v>
                </c:pt>
                <c:pt idx="1">
                  <c:v>4.0137106567635007E-2</c:v>
                </c:pt>
                <c:pt idx="2">
                  <c:v>7.0386633840128096E-2</c:v>
                </c:pt>
                <c:pt idx="3">
                  <c:v>9.5396699948681787E-2</c:v>
                </c:pt>
                <c:pt idx="4">
                  <c:v>9.992531539242952E-2</c:v>
                </c:pt>
                <c:pt idx="5">
                  <c:v>8.0894077133922285E-2</c:v>
                </c:pt>
                <c:pt idx="6">
                  <c:v>5.0612401290505434E-2</c:v>
                </c:pt>
                <c:pt idx="7">
                  <c:v>2.4473505554496917E-2</c:v>
                </c:pt>
                <c:pt idx="8">
                  <c:v>9.1460683226872296E-3</c:v>
                </c:pt>
                <c:pt idx="9">
                  <c:v>2.6416283808805272E-3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33D0-4648-B270-989FD0E33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01007"/>
        <c:axId val="5900267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累积 %</c:v>
                </c:tx>
                <c:cat>
                  <c:strRef>
                    <c:extLst>
                      <c:ext uri="{02D57815-91ED-43cb-92C2-25804820EDAC}">
                        <c15:formulaRef>
                          <c15:sqref>直方图!$H$15:$H$25</c15:sqref>
                        </c15:formulaRef>
                      </c:ext>
                    </c:extLst>
                    <c:strCache>
                      <c:ptCount val="11"/>
                      <c:pt idx="0">
                        <c:v>66.3</c:v>
                      </c:pt>
                      <c:pt idx="1">
                        <c:v>68.3</c:v>
                      </c:pt>
                      <c:pt idx="2">
                        <c:v>70.3</c:v>
                      </c:pt>
                      <c:pt idx="3">
                        <c:v>72.3</c:v>
                      </c:pt>
                      <c:pt idx="4">
                        <c:v>74.3</c:v>
                      </c:pt>
                      <c:pt idx="5">
                        <c:v>76.3</c:v>
                      </c:pt>
                      <c:pt idx="6">
                        <c:v>78.3</c:v>
                      </c:pt>
                      <c:pt idx="7">
                        <c:v>80.3</c:v>
                      </c:pt>
                      <c:pt idx="8">
                        <c:v>82.3</c:v>
                      </c:pt>
                      <c:pt idx="9">
                        <c:v>84.3</c:v>
                      </c:pt>
                      <c:pt idx="10">
                        <c:v>其他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直方图!$J$15:$J$25</c15:sqref>
                        </c15:formulaRef>
                      </c:ext>
                    </c:extLst>
                    <c:numCache>
                      <c:formatCode>0.00%</c:formatCode>
                      <c:ptCount val="11"/>
                      <c:pt idx="0">
                        <c:v>0.03</c:v>
                      </c:pt>
                      <c:pt idx="1">
                        <c:v>0.1</c:v>
                      </c:pt>
                      <c:pt idx="2">
                        <c:v>0.17</c:v>
                      </c:pt>
                      <c:pt idx="3">
                        <c:v>0.35</c:v>
                      </c:pt>
                      <c:pt idx="4">
                        <c:v>0.61</c:v>
                      </c:pt>
                      <c:pt idx="5">
                        <c:v>0.76</c:v>
                      </c:pt>
                      <c:pt idx="6">
                        <c:v>0.87</c:v>
                      </c:pt>
                      <c:pt idx="7">
                        <c:v>0.94</c:v>
                      </c:pt>
                      <c:pt idx="8">
                        <c:v>0.99</c:v>
                      </c:pt>
                      <c:pt idx="9">
                        <c:v>1</c:v>
                      </c:pt>
                      <c:pt idx="10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3D0-4648-B270-989FD0E33557}"/>
                  </c:ext>
                </c:extLst>
              </c15:ser>
            </c15:filteredLineSeries>
          </c:ext>
        </c:extLst>
      </c:lineChart>
      <c:catAx>
        <c:axId val="59007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007663"/>
        <c:crosses val="autoZero"/>
        <c:auto val="1"/>
        <c:lblAlgn val="ctr"/>
        <c:lblOffset val="100"/>
        <c:noMultiLvlLbl val="0"/>
      </c:catAx>
      <c:valAx>
        <c:axId val="590076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007247"/>
        <c:crosses val="autoZero"/>
        <c:crossBetween val="between"/>
      </c:valAx>
      <c:valAx>
        <c:axId val="5900267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59001007"/>
        <c:crosses val="max"/>
        <c:crossBetween val="between"/>
      </c:valAx>
      <c:catAx>
        <c:axId val="590010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002671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直方图2!$E$14:$E$23</c:f>
              <c:strCache>
                <c:ptCount val="10"/>
                <c:pt idx="0">
                  <c:v>61.5</c:v>
                </c:pt>
                <c:pt idx="1">
                  <c:v>64.5</c:v>
                </c:pt>
                <c:pt idx="2">
                  <c:v>67.5</c:v>
                </c:pt>
                <c:pt idx="3">
                  <c:v>70.5</c:v>
                </c:pt>
                <c:pt idx="4">
                  <c:v>73.5</c:v>
                </c:pt>
                <c:pt idx="5">
                  <c:v>76.5</c:v>
                </c:pt>
                <c:pt idx="6">
                  <c:v>79.5</c:v>
                </c:pt>
                <c:pt idx="7">
                  <c:v>82.5</c:v>
                </c:pt>
                <c:pt idx="8">
                  <c:v>85.5</c:v>
                </c:pt>
                <c:pt idx="9">
                  <c:v>其他</c:v>
                </c:pt>
              </c:strCache>
            </c:strRef>
          </c:cat>
          <c:val>
            <c:numRef>
              <c:f>直方图2!$F$14:$F$23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7</c:v>
                </c:pt>
                <c:pt idx="3">
                  <c:v>16</c:v>
                </c:pt>
                <c:pt idx="4">
                  <c:v>29</c:v>
                </c:pt>
                <c:pt idx="5">
                  <c:v>30</c:v>
                </c:pt>
                <c:pt idx="6">
                  <c:v>10</c:v>
                </c:pt>
                <c:pt idx="7">
                  <c:v>6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28-4FB4-B760-ED6B21D92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6768143"/>
        <c:axId val="66769807"/>
      </c:barChart>
      <c:lineChart>
        <c:grouping val="standard"/>
        <c:varyColors val="0"/>
        <c:ser>
          <c:idx val="2"/>
          <c:order val="2"/>
          <c:tx>
            <c:v>正态分布</c:v>
          </c:tx>
          <c:spPr>
            <a:ln>
              <a:solidFill>
                <a:schemeClr val="accent2"/>
              </a:solidFill>
            </a:ln>
          </c:spPr>
          <c:marker>
            <c:spPr>
              <a:ln cap="rnd"/>
            </c:spPr>
          </c:marker>
          <c:val>
            <c:numRef>
              <c:f>直方图2!$H$14:$H$22</c:f>
              <c:numCache>
                <c:formatCode>General</c:formatCode>
                <c:ptCount val="9"/>
                <c:pt idx="0">
                  <c:v>8.2871897554085414E-4</c:v>
                </c:pt>
                <c:pt idx="1">
                  <c:v>6.6388439922372032E-3</c:v>
                </c:pt>
                <c:pt idx="2">
                  <c:v>2.9611283756766266E-2</c:v>
                </c:pt>
                <c:pt idx="3">
                  <c:v>7.3536270765779441E-2</c:v>
                </c:pt>
                <c:pt idx="4">
                  <c:v>0.10167766410633042</c:v>
                </c:pt>
                <c:pt idx="5">
                  <c:v>7.8276087829916352E-2</c:v>
                </c:pt>
                <c:pt idx="6">
                  <c:v>3.3551524344408508E-2</c:v>
                </c:pt>
                <c:pt idx="7">
                  <c:v>8.0070952257397191E-3</c:v>
                </c:pt>
                <c:pt idx="8">
                  <c:v>1.0639404570962161E-3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FE28-4FB4-B760-ED6B21D92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10991"/>
        <c:axId val="6450891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累积 %</c:v>
                </c:tx>
                <c:cat>
                  <c:strRef>
                    <c:extLst>
                      <c:ext uri="{02D57815-91ED-43cb-92C2-25804820EDAC}">
                        <c15:formulaRef>
                          <c15:sqref>直方图2!$E$14:$E$23</c15:sqref>
                        </c15:formulaRef>
                      </c:ext>
                    </c:extLst>
                    <c:strCache>
                      <c:ptCount val="10"/>
                      <c:pt idx="0">
                        <c:v>61.5</c:v>
                      </c:pt>
                      <c:pt idx="1">
                        <c:v>64.5</c:v>
                      </c:pt>
                      <c:pt idx="2">
                        <c:v>67.5</c:v>
                      </c:pt>
                      <c:pt idx="3">
                        <c:v>70.5</c:v>
                      </c:pt>
                      <c:pt idx="4">
                        <c:v>73.5</c:v>
                      </c:pt>
                      <c:pt idx="5">
                        <c:v>76.5</c:v>
                      </c:pt>
                      <c:pt idx="6">
                        <c:v>79.5</c:v>
                      </c:pt>
                      <c:pt idx="7">
                        <c:v>82.5</c:v>
                      </c:pt>
                      <c:pt idx="8">
                        <c:v>85.5</c:v>
                      </c:pt>
                      <c:pt idx="9">
                        <c:v>其他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直方图2!$G$14:$G$23</c15:sqref>
                        </c15:formulaRef>
                      </c:ext>
                    </c:extLst>
                    <c:numCache>
                      <c:formatCode>0.00%</c:formatCode>
                      <c:ptCount val="10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0.08</c:v>
                      </c:pt>
                      <c:pt idx="3">
                        <c:v>0.24</c:v>
                      </c:pt>
                      <c:pt idx="4">
                        <c:v>0.53</c:v>
                      </c:pt>
                      <c:pt idx="5">
                        <c:v>0.83</c:v>
                      </c:pt>
                      <c:pt idx="6">
                        <c:v>0.93</c:v>
                      </c:pt>
                      <c:pt idx="7">
                        <c:v>0.99</c:v>
                      </c:pt>
                      <c:pt idx="8">
                        <c:v>1</c:v>
                      </c:pt>
                      <c:pt idx="9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E28-4FB4-B760-ED6B21D92059}"/>
                  </c:ext>
                </c:extLst>
              </c15:ser>
            </c15:filteredLineSeries>
          </c:ext>
        </c:extLst>
      </c:lineChart>
      <c:catAx>
        <c:axId val="667681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769807"/>
        <c:crosses val="autoZero"/>
        <c:auto val="1"/>
        <c:lblAlgn val="ctr"/>
        <c:lblOffset val="100"/>
        <c:tickLblSkip val="1"/>
        <c:noMultiLvlLbl val="0"/>
      </c:catAx>
      <c:valAx>
        <c:axId val="667698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768143"/>
        <c:crosses val="autoZero"/>
        <c:crossBetween val="between"/>
      </c:valAx>
      <c:valAx>
        <c:axId val="6450891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64510991"/>
        <c:crosses val="max"/>
        <c:crossBetween val="between"/>
      </c:valAx>
      <c:catAx>
        <c:axId val="645109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508911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273050</xdr:colOff>
      <xdr:row>11</xdr:row>
      <xdr:rowOff>145203</xdr:rowOff>
    </xdr:from>
    <xdr:to>
      <xdr:col>20</xdr:col>
      <xdr:colOff>261620</xdr:colOff>
      <xdr:row>26</xdr:row>
      <xdr:rowOff>35983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232834</xdr:colOff>
      <xdr:row>27</xdr:row>
      <xdr:rowOff>94277</xdr:rowOff>
    </xdr:from>
    <xdr:to>
      <xdr:col>6</xdr:col>
      <xdr:colOff>410633</xdr:colOff>
      <xdr:row>38</xdr:row>
      <xdr:rowOff>5532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9434" y="4903344"/>
          <a:ext cx="3627966" cy="18670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415290</xdr:colOff>
      <xdr:row>10</xdr:row>
      <xdr:rowOff>45720</xdr:rowOff>
    </xdr:from>
    <xdr:to>
      <xdr:col>16</xdr:col>
      <xdr:colOff>308610</xdr:colOff>
      <xdr:row>24</xdr:row>
      <xdr:rowOff>137160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zhihu.com/question/1999011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opLeftCell="A66" workbookViewId="0">
      <selection activeCell="S80" sqref="S80"/>
    </sheetView>
  </sheetViews>
  <sheetFormatPr defaultRowHeight="14.25" x14ac:dyDescent="0.2"/>
  <sheetData>
    <row r="1" spans="1:1" x14ac:dyDescent="0.2">
      <c r="A1">
        <v>64.3</v>
      </c>
    </row>
    <row r="2" spans="1:1" x14ac:dyDescent="0.2">
      <c r="A2">
        <v>65</v>
      </c>
    </row>
    <row r="3" spans="1:1" x14ac:dyDescent="0.2">
      <c r="A3">
        <v>65</v>
      </c>
    </row>
    <row r="4" spans="1:1" x14ac:dyDescent="0.2">
      <c r="A4">
        <v>67.2</v>
      </c>
    </row>
    <row r="5" spans="1:1" x14ac:dyDescent="0.2">
      <c r="A5">
        <v>67.3</v>
      </c>
    </row>
    <row r="6" spans="1:1" x14ac:dyDescent="0.2">
      <c r="A6">
        <v>67.3</v>
      </c>
    </row>
    <row r="7" spans="1:1" x14ac:dyDescent="0.2">
      <c r="A7">
        <v>67.3</v>
      </c>
    </row>
    <row r="8" spans="1:1" x14ac:dyDescent="0.2">
      <c r="A8">
        <v>67.3</v>
      </c>
    </row>
    <row r="9" spans="1:1" x14ac:dyDescent="0.2">
      <c r="A9">
        <v>68</v>
      </c>
    </row>
    <row r="10" spans="1:1" x14ac:dyDescent="0.2">
      <c r="A10">
        <v>68</v>
      </c>
    </row>
    <row r="11" spans="1:1" x14ac:dyDescent="0.2">
      <c r="A11">
        <v>68.8</v>
      </c>
    </row>
    <row r="12" spans="1:1" x14ac:dyDescent="0.2">
      <c r="A12">
        <v>68.8</v>
      </c>
    </row>
    <row r="13" spans="1:1" x14ac:dyDescent="0.2">
      <c r="A13">
        <v>68.8</v>
      </c>
    </row>
    <row r="14" spans="1:1" x14ac:dyDescent="0.2">
      <c r="A14">
        <v>69.7</v>
      </c>
    </row>
    <row r="15" spans="1:1" x14ac:dyDescent="0.2">
      <c r="A15">
        <v>69.7</v>
      </c>
    </row>
    <row r="16" spans="1:1" x14ac:dyDescent="0.2">
      <c r="A16">
        <v>69.7</v>
      </c>
    </row>
    <row r="17" spans="1:1" x14ac:dyDescent="0.2">
      <c r="A17">
        <v>70.3</v>
      </c>
    </row>
    <row r="18" spans="1:1" x14ac:dyDescent="0.2">
      <c r="A18">
        <v>70.400000000000006</v>
      </c>
    </row>
    <row r="19" spans="1:1" x14ac:dyDescent="0.2">
      <c r="A19">
        <v>70.400000000000006</v>
      </c>
    </row>
    <row r="20" spans="1:1" x14ac:dyDescent="0.2">
      <c r="A20">
        <v>70.400000000000006</v>
      </c>
    </row>
    <row r="21" spans="1:1" x14ac:dyDescent="0.2">
      <c r="A21">
        <v>70.400000000000006</v>
      </c>
    </row>
    <row r="22" spans="1:1" x14ac:dyDescent="0.2">
      <c r="A22">
        <v>70.400000000000006</v>
      </c>
    </row>
    <row r="23" spans="1:1" x14ac:dyDescent="0.2">
      <c r="A23">
        <v>70.400000000000006</v>
      </c>
    </row>
    <row r="24" spans="1:1" x14ac:dyDescent="0.2">
      <c r="A24">
        <v>70.400000000000006</v>
      </c>
    </row>
    <row r="25" spans="1:1" x14ac:dyDescent="0.2">
      <c r="A25">
        <v>71.2</v>
      </c>
    </row>
    <row r="26" spans="1:1" x14ac:dyDescent="0.2">
      <c r="A26">
        <v>71.2</v>
      </c>
    </row>
    <row r="27" spans="1:1" x14ac:dyDescent="0.2">
      <c r="A27">
        <v>71.2</v>
      </c>
    </row>
    <row r="28" spans="1:1" x14ac:dyDescent="0.2">
      <c r="A28">
        <v>71.2</v>
      </c>
    </row>
    <row r="29" spans="1:1" x14ac:dyDescent="0.2">
      <c r="A29">
        <v>72</v>
      </c>
    </row>
    <row r="30" spans="1:1" x14ac:dyDescent="0.2">
      <c r="A30">
        <v>72</v>
      </c>
    </row>
    <row r="31" spans="1:1" x14ac:dyDescent="0.2">
      <c r="A31">
        <v>72</v>
      </c>
    </row>
    <row r="32" spans="1:1" x14ac:dyDescent="0.2">
      <c r="A32">
        <v>72</v>
      </c>
    </row>
    <row r="33" spans="1:1" x14ac:dyDescent="0.2">
      <c r="A33">
        <v>72</v>
      </c>
    </row>
    <row r="34" spans="1:1" x14ac:dyDescent="0.2">
      <c r="A34">
        <v>72</v>
      </c>
    </row>
    <row r="35" spans="1:1" x14ac:dyDescent="0.2">
      <c r="A35">
        <v>72</v>
      </c>
    </row>
    <row r="36" spans="1:1" x14ac:dyDescent="0.2">
      <c r="A36">
        <v>72.7</v>
      </c>
    </row>
    <row r="37" spans="1:1" x14ac:dyDescent="0.2">
      <c r="A37">
        <v>72.7</v>
      </c>
    </row>
    <row r="38" spans="1:1" x14ac:dyDescent="0.2">
      <c r="A38">
        <v>72.7</v>
      </c>
    </row>
    <row r="39" spans="1:1" x14ac:dyDescent="0.2">
      <c r="A39">
        <v>72.7</v>
      </c>
    </row>
    <row r="40" spans="1:1" x14ac:dyDescent="0.2">
      <c r="A40">
        <v>72.7</v>
      </c>
    </row>
    <row r="41" spans="1:1" x14ac:dyDescent="0.2">
      <c r="A41">
        <v>72.7</v>
      </c>
    </row>
    <row r="42" spans="1:1" x14ac:dyDescent="0.2">
      <c r="A42">
        <v>72.7</v>
      </c>
    </row>
    <row r="43" spans="1:1" x14ac:dyDescent="0.2">
      <c r="A43">
        <v>73.5</v>
      </c>
    </row>
    <row r="44" spans="1:1" x14ac:dyDescent="0.2">
      <c r="A44">
        <v>73.5</v>
      </c>
    </row>
    <row r="45" spans="1:1" x14ac:dyDescent="0.2">
      <c r="A45">
        <v>73.5</v>
      </c>
    </row>
    <row r="46" spans="1:1" x14ac:dyDescent="0.2">
      <c r="A46">
        <v>73.5</v>
      </c>
    </row>
    <row r="47" spans="1:1" x14ac:dyDescent="0.2">
      <c r="A47">
        <v>73.5</v>
      </c>
    </row>
    <row r="48" spans="1:1" x14ac:dyDescent="0.2">
      <c r="A48">
        <v>73.5</v>
      </c>
    </row>
    <row r="49" spans="1:1" x14ac:dyDescent="0.2">
      <c r="A49">
        <v>73.5</v>
      </c>
    </row>
    <row r="50" spans="1:1" x14ac:dyDescent="0.2">
      <c r="A50">
        <v>73.5</v>
      </c>
    </row>
    <row r="51" spans="1:1" x14ac:dyDescent="0.2">
      <c r="A51">
        <v>73.5</v>
      </c>
    </row>
    <row r="52" spans="1:1" x14ac:dyDescent="0.2">
      <c r="A52">
        <v>73.5</v>
      </c>
    </row>
    <row r="53" spans="1:1" x14ac:dyDescent="0.2">
      <c r="A53">
        <v>73.5</v>
      </c>
    </row>
    <row r="54" spans="1:1" x14ac:dyDescent="0.2">
      <c r="A54">
        <v>74.3</v>
      </c>
    </row>
    <row r="55" spans="1:1" x14ac:dyDescent="0.2">
      <c r="A55">
        <v>74.3</v>
      </c>
    </row>
    <row r="56" spans="1:1" x14ac:dyDescent="0.2">
      <c r="A56">
        <v>74.3</v>
      </c>
    </row>
    <row r="57" spans="1:1" x14ac:dyDescent="0.2">
      <c r="A57">
        <v>74.3</v>
      </c>
    </row>
    <row r="58" spans="1:1" x14ac:dyDescent="0.2">
      <c r="A58">
        <v>74.3</v>
      </c>
    </row>
    <row r="59" spans="1:1" x14ac:dyDescent="0.2">
      <c r="A59">
        <v>74.3</v>
      </c>
    </row>
    <row r="60" spans="1:1" x14ac:dyDescent="0.2">
      <c r="A60">
        <v>74.3</v>
      </c>
    </row>
    <row r="61" spans="1:1" x14ac:dyDescent="0.2">
      <c r="A61">
        <v>74.3</v>
      </c>
    </row>
    <row r="62" spans="1:1" x14ac:dyDescent="0.2">
      <c r="A62">
        <v>74.7</v>
      </c>
    </row>
    <row r="63" spans="1:1" x14ac:dyDescent="0.2">
      <c r="A63">
        <v>75</v>
      </c>
    </row>
    <row r="64" spans="1:1" x14ac:dyDescent="0.2">
      <c r="A64">
        <v>75</v>
      </c>
    </row>
    <row r="65" spans="1:1" x14ac:dyDescent="0.2">
      <c r="A65">
        <v>75</v>
      </c>
    </row>
    <row r="66" spans="1:1" x14ac:dyDescent="0.2">
      <c r="A66">
        <v>75</v>
      </c>
    </row>
    <row r="67" spans="1:1" x14ac:dyDescent="0.2">
      <c r="A67">
        <v>75</v>
      </c>
    </row>
    <row r="68" spans="1:1" x14ac:dyDescent="0.2">
      <c r="A68">
        <v>75</v>
      </c>
    </row>
    <row r="69" spans="1:1" x14ac:dyDescent="0.2">
      <c r="A69">
        <v>75</v>
      </c>
    </row>
    <row r="70" spans="1:1" x14ac:dyDescent="0.2">
      <c r="A70">
        <v>75.400000000000006</v>
      </c>
    </row>
    <row r="71" spans="1:1" x14ac:dyDescent="0.2">
      <c r="A71">
        <v>75.599999999999994</v>
      </c>
    </row>
    <row r="72" spans="1:1" x14ac:dyDescent="0.2">
      <c r="A72">
        <v>75.8</v>
      </c>
    </row>
    <row r="73" spans="1:1" x14ac:dyDescent="0.2">
      <c r="A73">
        <v>75.8</v>
      </c>
    </row>
    <row r="74" spans="1:1" x14ac:dyDescent="0.2">
      <c r="A74">
        <v>75.8</v>
      </c>
    </row>
    <row r="75" spans="1:1" x14ac:dyDescent="0.2">
      <c r="A75">
        <v>75.8</v>
      </c>
    </row>
    <row r="76" spans="1:1" x14ac:dyDescent="0.2">
      <c r="A76">
        <v>75.8</v>
      </c>
    </row>
    <row r="77" spans="1:1" x14ac:dyDescent="0.2">
      <c r="A77">
        <v>76.5</v>
      </c>
    </row>
    <row r="78" spans="1:1" x14ac:dyDescent="0.2">
      <c r="A78">
        <v>76.5</v>
      </c>
    </row>
    <row r="79" spans="1:1" x14ac:dyDescent="0.2">
      <c r="A79">
        <v>76.5</v>
      </c>
    </row>
    <row r="80" spans="1:1" x14ac:dyDescent="0.2">
      <c r="A80">
        <v>76.5</v>
      </c>
    </row>
    <row r="81" spans="1:1" x14ac:dyDescent="0.2">
      <c r="A81">
        <v>76.5</v>
      </c>
    </row>
    <row r="82" spans="1:1" x14ac:dyDescent="0.2">
      <c r="A82">
        <v>76.5</v>
      </c>
    </row>
    <row r="83" spans="1:1" x14ac:dyDescent="0.2">
      <c r="A83">
        <v>76.5</v>
      </c>
    </row>
    <row r="84" spans="1:1" x14ac:dyDescent="0.2">
      <c r="A84">
        <v>77.2</v>
      </c>
    </row>
    <row r="85" spans="1:1" x14ac:dyDescent="0.2">
      <c r="A85">
        <v>77.2</v>
      </c>
    </row>
    <row r="86" spans="1:1" x14ac:dyDescent="0.2">
      <c r="A86">
        <v>77.599999999999994</v>
      </c>
    </row>
    <row r="87" spans="1:1" x14ac:dyDescent="0.2">
      <c r="A87">
        <v>78</v>
      </c>
    </row>
    <row r="88" spans="1:1" x14ac:dyDescent="0.2">
      <c r="A88">
        <v>78.8</v>
      </c>
    </row>
    <row r="89" spans="1:1" x14ac:dyDescent="0.2">
      <c r="A89">
        <v>78.8</v>
      </c>
    </row>
    <row r="90" spans="1:1" x14ac:dyDescent="0.2">
      <c r="A90">
        <v>78.8</v>
      </c>
    </row>
    <row r="91" spans="1:1" x14ac:dyDescent="0.2">
      <c r="A91">
        <v>79.5</v>
      </c>
    </row>
    <row r="92" spans="1:1" x14ac:dyDescent="0.2">
      <c r="A92">
        <v>79.5</v>
      </c>
    </row>
    <row r="93" spans="1:1" x14ac:dyDescent="0.2">
      <c r="A93">
        <v>79.5</v>
      </c>
    </row>
    <row r="94" spans="1:1" x14ac:dyDescent="0.2">
      <c r="A94">
        <v>80.3</v>
      </c>
    </row>
    <row r="95" spans="1:1" x14ac:dyDescent="0.2">
      <c r="A95">
        <v>80.5</v>
      </c>
    </row>
    <row r="96" spans="1:1" x14ac:dyDescent="0.2">
      <c r="A96">
        <v>80.5</v>
      </c>
    </row>
    <row r="97" spans="1:1" x14ac:dyDescent="0.2">
      <c r="A97">
        <v>81.2</v>
      </c>
    </row>
    <row r="98" spans="1:1" x14ac:dyDescent="0.2">
      <c r="A98">
        <v>81.599999999999994</v>
      </c>
    </row>
    <row r="99" spans="1:1" x14ac:dyDescent="0.2">
      <c r="A99">
        <v>81.599999999999994</v>
      </c>
    </row>
    <row r="100" spans="1:1" x14ac:dyDescent="0.2">
      <c r="A100">
        <v>84.3</v>
      </c>
    </row>
  </sheetData>
  <sortState ref="A1:A10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4"/>
  <sheetViews>
    <sheetView zoomScale="115" zoomScaleNormal="115" workbookViewId="0">
      <selection activeCell="A13" sqref="A13"/>
    </sheetView>
  </sheetViews>
  <sheetFormatPr defaultRowHeight="14.25" x14ac:dyDescent="0.2"/>
  <cols>
    <col min="1" max="1" width="10.25" customWidth="1"/>
    <col min="4" max="4" width="9" customWidth="1"/>
    <col min="5" max="5" width="12.125" customWidth="1"/>
    <col min="10" max="10" width="10.25" customWidth="1"/>
    <col min="11" max="11" width="10.625" customWidth="1"/>
  </cols>
  <sheetData>
    <row r="1" spans="1:19" x14ac:dyDescent="0.2">
      <c r="A1">
        <v>74.3</v>
      </c>
      <c r="B1">
        <v>78.8</v>
      </c>
      <c r="C1">
        <v>68.8</v>
      </c>
      <c r="D1">
        <v>78</v>
      </c>
      <c r="E1">
        <v>70.400000000000006</v>
      </c>
      <c r="F1">
        <v>80.5</v>
      </c>
      <c r="G1">
        <v>80.5</v>
      </c>
      <c r="H1">
        <v>69.7</v>
      </c>
      <c r="I1">
        <v>71.2</v>
      </c>
      <c r="J1">
        <v>73.5</v>
      </c>
      <c r="K1">
        <v>0.1</v>
      </c>
      <c r="L1">
        <f>MIN($A$1:$J$10)+(MAX($A$1:$J$10)-MIN($A$1:$J$10))*K1</f>
        <v>66.3</v>
      </c>
      <c r="M1">
        <f t="array" ref="M1:M10">FREQUENCY($A$1:$J$10,L1:L10)</f>
        <v>3</v>
      </c>
      <c r="N1" s="3">
        <v>61.5</v>
      </c>
      <c r="O1">
        <f t="array" ref="O1:O9">FREQUENCY($A$1:$J$10,N1:N10)</f>
        <v>0</v>
      </c>
      <c r="P1">
        <f>_xlfn.NORM.DIST(N1,AVERAGE($A$1:$J$10),_xlfn.STDEV.P( $A$1:$J$10),0)</f>
        <v>8.287189755408562E-4</v>
      </c>
    </row>
    <row r="2" spans="1:19" x14ac:dyDescent="0.2">
      <c r="A2">
        <v>79.5</v>
      </c>
      <c r="B2">
        <v>75.599999999999994</v>
      </c>
      <c r="C2">
        <v>75</v>
      </c>
      <c r="D2">
        <v>78.8</v>
      </c>
      <c r="E2">
        <v>72</v>
      </c>
      <c r="F2">
        <v>72</v>
      </c>
      <c r="G2">
        <v>72</v>
      </c>
      <c r="H2">
        <v>74.3</v>
      </c>
      <c r="I2">
        <v>71.2</v>
      </c>
      <c r="J2">
        <v>72</v>
      </c>
      <c r="K2">
        <v>0.2</v>
      </c>
      <c r="L2">
        <f>MIN($A$1:$J$10)+(MAX($A$1:$J$10)-MIN($A$1:$J$10))*K2</f>
        <v>68.3</v>
      </c>
      <c r="M2">
        <v>7</v>
      </c>
      <c r="N2" s="3">
        <v>64.5</v>
      </c>
      <c r="O2">
        <v>1</v>
      </c>
      <c r="P2">
        <f t="shared" ref="P2:P9" si="0">_xlfn.NORM.DIST(N2,AVERAGE($A$1:$J$10),_xlfn.STDEV.P( $A$1:$J$10),0)</f>
        <v>6.6388439922372101E-3</v>
      </c>
      <c r="Q2" s="2"/>
      <c r="S2" s="7"/>
    </row>
    <row r="3" spans="1:19" x14ac:dyDescent="0.2">
      <c r="A3">
        <v>75</v>
      </c>
      <c r="B3">
        <v>73.5</v>
      </c>
      <c r="C3">
        <v>78.8</v>
      </c>
      <c r="D3">
        <v>74.3</v>
      </c>
      <c r="E3">
        <v>75.8</v>
      </c>
      <c r="F3">
        <v>65</v>
      </c>
      <c r="G3">
        <v>74.3</v>
      </c>
      <c r="H3">
        <v>71.2</v>
      </c>
      <c r="I3">
        <v>69.7</v>
      </c>
      <c r="J3">
        <v>68</v>
      </c>
      <c r="K3">
        <v>0.3</v>
      </c>
      <c r="L3">
        <f t="shared" ref="L3:L10" si="1">MIN($A$1:$J$10)+(MAX($A$1:$J$10)-MIN($A$1:$J$10))*K3</f>
        <v>70.3</v>
      </c>
      <c r="M3">
        <v>7</v>
      </c>
      <c r="N3" s="3">
        <v>67.5</v>
      </c>
      <c r="O3">
        <v>7</v>
      </c>
      <c r="P3">
        <f t="shared" si="0"/>
        <v>2.961128375676628E-2</v>
      </c>
      <c r="Q3" s="2"/>
      <c r="S3" s="7"/>
    </row>
    <row r="4" spans="1:19" x14ac:dyDescent="0.2">
      <c r="A4">
        <v>73.5</v>
      </c>
      <c r="B4">
        <v>75</v>
      </c>
      <c r="C4">
        <v>72</v>
      </c>
      <c r="D4">
        <v>64.3</v>
      </c>
      <c r="E4">
        <v>75.8</v>
      </c>
      <c r="F4">
        <v>80.3</v>
      </c>
      <c r="G4">
        <v>69.7</v>
      </c>
      <c r="H4">
        <v>74.3</v>
      </c>
      <c r="I4">
        <v>73.5</v>
      </c>
      <c r="J4">
        <v>73.5</v>
      </c>
      <c r="K4">
        <v>0.4</v>
      </c>
      <c r="L4">
        <f t="shared" si="1"/>
        <v>72.3</v>
      </c>
      <c r="M4">
        <v>18</v>
      </c>
      <c r="N4" s="3">
        <v>70.5</v>
      </c>
      <c r="O4">
        <v>16</v>
      </c>
      <c r="P4">
        <f t="shared" si="0"/>
        <v>7.3536270765779427E-2</v>
      </c>
      <c r="Q4" s="2"/>
      <c r="S4" s="7"/>
    </row>
    <row r="5" spans="1:19" x14ac:dyDescent="0.2">
      <c r="A5">
        <v>75.8</v>
      </c>
      <c r="B5">
        <v>75.8</v>
      </c>
      <c r="C5">
        <v>68.8</v>
      </c>
      <c r="D5">
        <v>76.5</v>
      </c>
      <c r="E5">
        <v>70.400000000000006</v>
      </c>
      <c r="F5">
        <v>71.2</v>
      </c>
      <c r="G5">
        <v>81.2</v>
      </c>
      <c r="H5">
        <v>75</v>
      </c>
      <c r="I5">
        <v>70.400000000000006</v>
      </c>
      <c r="J5">
        <v>68</v>
      </c>
      <c r="K5">
        <v>0.5</v>
      </c>
      <c r="L5">
        <f t="shared" si="1"/>
        <v>74.3</v>
      </c>
      <c r="M5">
        <v>26</v>
      </c>
      <c r="N5" s="3">
        <v>73.5</v>
      </c>
      <c r="O5">
        <v>29</v>
      </c>
      <c r="P5">
        <f t="shared" si="0"/>
        <v>0.10167766410633039</v>
      </c>
      <c r="Q5" s="2"/>
      <c r="S5" s="7"/>
    </row>
    <row r="6" spans="1:19" x14ac:dyDescent="0.2">
      <c r="A6">
        <v>70.400000000000006</v>
      </c>
      <c r="B6">
        <v>72</v>
      </c>
      <c r="C6">
        <v>76.5</v>
      </c>
      <c r="D6">
        <v>74.3</v>
      </c>
      <c r="E6">
        <v>76.5</v>
      </c>
      <c r="F6">
        <v>77.599999999999994</v>
      </c>
      <c r="G6">
        <v>67.3</v>
      </c>
      <c r="H6">
        <v>72</v>
      </c>
      <c r="I6">
        <v>75</v>
      </c>
      <c r="J6">
        <v>74.3</v>
      </c>
      <c r="K6">
        <v>0.6</v>
      </c>
      <c r="L6">
        <f t="shared" si="1"/>
        <v>76.3</v>
      </c>
      <c r="M6">
        <v>15</v>
      </c>
      <c r="N6" s="3">
        <v>76.5</v>
      </c>
      <c r="O6">
        <v>30</v>
      </c>
      <c r="P6">
        <f t="shared" si="0"/>
        <v>7.8276087829916324E-2</v>
      </c>
      <c r="Q6" s="2"/>
      <c r="S6" s="7"/>
    </row>
    <row r="7" spans="1:19" x14ac:dyDescent="0.2">
      <c r="A7">
        <v>73.5</v>
      </c>
      <c r="B7">
        <v>79.5</v>
      </c>
      <c r="C7">
        <v>73.5</v>
      </c>
      <c r="D7">
        <v>74.7</v>
      </c>
      <c r="E7">
        <v>65</v>
      </c>
      <c r="F7">
        <v>76.5</v>
      </c>
      <c r="G7">
        <v>81.599999999999994</v>
      </c>
      <c r="H7">
        <v>75.400000000000006</v>
      </c>
      <c r="I7">
        <v>72.7</v>
      </c>
      <c r="J7">
        <v>72.7</v>
      </c>
      <c r="K7">
        <v>0.7</v>
      </c>
      <c r="L7">
        <f t="shared" si="1"/>
        <v>78.3</v>
      </c>
      <c r="M7">
        <v>11</v>
      </c>
      <c r="N7" s="3">
        <v>79.5</v>
      </c>
      <c r="O7">
        <v>10</v>
      </c>
      <c r="P7">
        <f t="shared" si="0"/>
        <v>3.3551524344408515E-2</v>
      </c>
      <c r="Q7" s="2"/>
      <c r="S7" s="7"/>
    </row>
    <row r="8" spans="1:19" x14ac:dyDescent="0.2">
      <c r="A8">
        <v>67.2</v>
      </c>
      <c r="B8">
        <v>76.5</v>
      </c>
      <c r="C8">
        <v>72.7</v>
      </c>
      <c r="D8">
        <v>70.400000000000006</v>
      </c>
      <c r="E8">
        <v>77.2</v>
      </c>
      <c r="F8">
        <v>68.8</v>
      </c>
      <c r="G8">
        <v>67.3</v>
      </c>
      <c r="H8">
        <v>67.3</v>
      </c>
      <c r="I8">
        <v>67.3</v>
      </c>
      <c r="J8">
        <v>72.7</v>
      </c>
      <c r="K8">
        <v>0.8</v>
      </c>
      <c r="L8">
        <f t="shared" si="1"/>
        <v>80.3</v>
      </c>
      <c r="M8">
        <v>7</v>
      </c>
      <c r="N8" s="3">
        <v>82.5</v>
      </c>
      <c r="O8">
        <v>6</v>
      </c>
      <c r="P8">
        <f t="shared" si="0"/>
        <v>8.0070952257397226E-3</v>
      </c>
      <c r="Q8" s="2"/>
      <c r="S8" s="7"/>
    </row>
    <row r="9" spans="1:19" x14ac:dyDescent="0.2">
      <c r="A9">
        <v>75.8</v>
      </c>
      <c r="B9">
        <v>73.5</v>
      </c>
      <c r="C9">
        <v>75</v>
      </c>
      <c r="D9">
        <v>72.7</v>
      </c>
      <c r="E9">
        <v>73.5</v>
      </c>
      <c r="F9">
        <v>73.5</v>
      </c>
      <c r="G9">
        <v>72.7</v>
      </c>
      <c r="H9">
        <v>81.599999999999994</v>
      </c>
      <c r="I9">
        <v>70.3</v>
      </c>
      <c r="J9">
        <v>74.3</v>
      </c>
      <c r="K9">
        <v>0.9</v>
      </c>
      <c r="L9">
        <f t="shared" si="1"/>
        <v>82.3</v>
      </c>
      <c r="M9">
        <v>5</v>
      </c>
      <c r="N9" s="3">
        <v>85.5</v>
      </c>
      <c r="O9">
        <v>1</v>
      </c>
      <c r="P9">
        <f t="shared" si="0"/>
        <v>1.0639404570962178E-3</v>
      </c>
      <c r="Q9" s="2"/>
      <c r="S9" s="7"/>
    </row>
    <row r="10" spans="1:19" x14ac:dyDescent="0.2">
      <c r="A10">
        <v>73.5</v>
      </c>
      <c r="B10">
        <v>79.5</v>
      </c>
      <c r="C10">
        <v>70.400000000000006</v>
      </c>
      <c r="D10">
        <v>76.5</v>
      </c>
      <c r="E10">
        <v>72.7</v>
      </c>
      <c r="F10">
        <v>77.2</v>
      </c>
      <c r="G10">
        <v>84.3</v>
      </c>
      <c r="H10">
        <v>75</v>
      </c>
      <c r="I10">
        <v>76.5</v>
      </c>
      <c r="J10">
        <v>70.400000000000006</v>
      </c>
      <c r="K10">
        <v>1</v>
      </c>
      <c r="L10">
        <f t="shared" si="1"/>
        <v>84.3</v>
      </c>
      <c r="M10">
        <v>1</v>
      </c>
      <c r="N10" s="2"/>
      <c r="P10" s="7"/>
      <c r="Q10" s="2"/>
      <c r="S10" s="7"/>
    </row>
    <row r="11" spans="1:19" x14ac:dyDescent="0.2">
      <c r="A11" s="13" t="s">
        <v>26</v>
      </c>
      <c r="G11" s="10" t="s">
        <v>35</v>
      </c>
      <c r="H11" s="10" t="s">
        <v>36</v>
      </c>
      <c r="I11" s="10" t="s">
        <v>37</v>
      </c>
      <c r="J11" s="10" t="s">
        <v>38</v>
      </c>
      <c r="N11" s="2"/>
      <c r="P11" s="7"/>
      <c r="Q11" s="2"/>
      <c r="S11" s="7"/>
    </row>
    <row r="12" spans="1:19" x14ac:dyDescent="0.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0" t="s">
        <v>39</v>
      </c>
      <c r="H12" s="10" t="s">
        <v>40</v>
      </c>
      <c r="I12" s="10" t="s">
        <v>41</v>
      </c>
      <c r="J12" s="10" t="s">
        <v>42</v>
      </c>
      <c r="P12" s="7"/>
      <c r="Q12" s="2"/>
      <c r="S12" s="7"/>
    </row>
    <row r="13" spans="1:19" ht="15" thickBot="1" x14ac:dyDescent="0.25">
      <c r="A13">
        <f>AVERAGE(A1:J10)</f>
        <v>73.66</v>
      </c>
      <c r="B13">
        <f>VAR(A1:J10)</f>
        <v>15.524242424242416</v>
      </c>
      <c r="C13">
        <f>STDEV(A1:J10)</f>
        <v>3.9400815250756445</v>
      </c>
      <c r="D13">
        <f>100*C13/A13</f>
        <v>5.3490110305126857</v>
      </c>
      <c r="E13">
        <f>SKEW(A1:J10)</f>
        <v>6.0075211600377161E-2</v>
      </c>
      <c r="F13">
        <f>KURT(A1:J10)</f>
        <v>3.3868644204268605E-2</v>
      </c>
      <c r="G13">
        <f>MIN(A1:J10)</f>
        <v>64.3</v>
      </c>
      <c r="K13" s="13" t="s">
        <v>24</v>
      </c>
    </row>
    <row r="14" spans="1:19" x14ac:dyDescent="0.2">
      <c r="H14" s="6" t="s">
        <v>10</v>
      </c>
      <c r="I14" s="6" t="s">
        <v>12</v>
      </c>
      <c r="J14" s="6" t="s">
        <v>13</v>
      </c>
      <c r="K14" s="12" t="s">
        <v>14</v>
      </c>
    </row>
    <row r="15" spans="1:19" x14ac:dyDescent="0.2">
      <c r="A15" s="1" t="s">
        <v>6</v>
      </c>
      <c r="B15" s="1" t="s">
        <v>7</v>
      </c>
      <c r="C15" s="1" t="s">
        <v>8</v>
      </c>
      <c r="D15" s="1" t="s">
        <v>9</v>
      </c>
      <c r="E15" s="1" t="s">
        <v>16</v>
      </c>
      <c r="F15" s="1"/>
      <c r="G15" s="1"/>
      <c r="H15" s="3">
        <v>66.3</v>
      </c>
      <c r="I15" s="4">
        <v>3</v>
      </c>
      <c r="J15" s="8">
        <v>0.03</v>
      </c>
      <c r="K15">
        <f>_xlfn.NORM.DIST(H15,$A$13,$C$13,FALSE)</f>
        <v>1.7688904933961039E-2</v>
      </c>
      <c r="L15">
        <f>_xlfn.NORM.DIST(H15,$A$13,$C$13,TRUE)</f>
        <v>3.0882314152868625E-2</v>
      </c>
    </row>
    <row r="16" spans="1:19" x14ac:dyDescent="0.2">
      <c r="A16">
        <f>QUARTILE($A1:$J10,2)</f>
        <v>73.5</v>
      </c>
      <c r="B16">
        <f>QUARTILE($A1:$J10,1)</f>
        <v>71.2</v>
      </c>
      <c r="C16">
        <f>QUARTILE($A1:$J10,3)</f>
        <v>75.8</v>
      </c>
      <c r="D16">
        <f>QUARTILE($A1:$J10,1)/4+QUARTILE($A1:$J10,3)/4+QUARTILE($A1:$J10,2)/2</f>
        <v>73.5</v>
      </c>
      <c r="E16">
        <f>QUARTILE($A1:$J10,3)-QUARTILE($A1:$J10,1)</f>
        <v>4.5999999999999943</v>
      </c>
      <c r="H16" s="3">
        <v>68.3</v>
      </c>
      <c r="I16" s="4">
        <v>7</v>
      </c>
      <c r="J16" s="8">
        <v>0.1</v>
      </c>
      <c r="K16">
        <f t="shared" ref="K16:K24" si="2">_xlfn.NORM.DIST(H16,$A$13,$C$13,FALSE)</f>
        <v>4.0137106567635007E-2</v>
      </c>
      <c r="L16">
        <f t="shared" ref="L16:L24" si="3">_xlfn.NORM.DIST(H16,$A$13,$C$13,TRUE)</f>
        <v>8.6855177376024356E-2</v>
      </c>
    </row>
    <row r="17" spans="1:12" x14ac:dyDescent="0.2">
      <c r="H17" s="3">
        <v>70.3</v>
      </c>
      <c r="I17" s="4">
        <v>7</v>
      </c>
      <c r="J17" s="8">
        <v>0.17</v>
      </c>
      <c r="K17">
        <f t="shared" si="2"/>
        <v>7.0386633840128096E-2</v>
      </c>
      <c r="L17">
        <f t="shared" si="3"/>
        <v>0.19689225786326506</v>
      </c>
    </row>
    <row r="18" spans="1:12" x14ac:dyDescent="0.2">
      <c r="A18">
        <f>PERCENTILE(A1:J10,0.5)</f>
        <v>73.5</v>
      </c>
      <c r="B18">
        <f>PERCENTILE(A1:J10,0.25)</f>
        <v>71.2</v>
      </c>
      <c r="C18">
        <f>PERCENTILE(A1:J10,0.75)</f>
        <v>75.8</v>
      </c>
      <c r="H18" s="3">
        <v>72.3</v>
      </c>
      <c r="I18" s="4">
        <v>18</v>
      </c>
      <c r="J18" s="8">
        <v>0.35</v>
      </c>
      <c r="K18">
        <f t="shared" si="2"/>
        <v>9.5396699948681787E-2</v>
      </c>
      <c r="L18">
        <f t="shared" si="3"/>
        <v>0.36498308893182307</v>
      </c>
    </row>
    <row r="19" spans="1:12" x14ac:dyDescent="0.2">
      <c r="H19" s="3">
        <v>74.3</v>
      </c>
      <c r="I19" s="4">
        <v>26</v>
      </c>
      <c r="J19" s="8">
        <v>0.61</v>
      </c>
      <c r="K19">
        <f t="shared" si="2"/>
        <v>9.992531539242952E-2</v>
      </c>
      <c r="L19">
        <f t="shared" si="3"/>
        <v>0.56451763088287854</v>
      </c>
    </row>
    <row r="20" spans="1:12" x14ac:dyDescent="0.2">
      <c r="A20" t="s">
        <v>18</v>
      </c>
      <c r="B20" t="s">
        <v>17</v>
      </c>
      <c r="C20" s="10" t="s">
        <v>29</v>
      </c>
      <c r="H20" s="3">
        <v>76.3</v>
      </c>
      <c r="I20" s="4">
        <v>15</v>
      </c>
      <c r="J20" s="8">
        <v>0.76</v>
      </c>
      <c r="K20">
        <f t="shared" si="2"/>
        <v>8.0894077133922285E-2</v>
      </c>
      <c r="L20">
        <f t="shared" si="3"/>
        <v>0.74858286528532914</v>
      </c>
    </row>
    <row r="21" spans="1:12" x14ac:dyDescent="0.2">
      <c r="A21" t="s">
        <v>19</v>
      </c>
      <c r="B21" t="s">
        <v>20</v>
      </c>
      <c r="C21" t="s">
        <v>28</v>
      </c>
      <c r="H21" s="3">
        <v>78.3</v>
      </c>
      <c r="I21" s="4">
        <v>11</v>
      </c>
      <c r="J21" s="8">
        <v>0.87</v>
      </c>
      <c r="K21">
        <f t="shared" si="2"/>
        <v>5.0612401290505434E-2</v>
      </c>
      <c r="L21">
        <f t="shared" si="3"/>
        <v>0.88053004304154536</v>
      </c>
    </row>
    <row r="22" spans="1:12" x14ac:dyDescent="0.2">
      <c r="A22">
        <f>B16-1.5*E16</f>
        <v>64.300000000000011</v>
      </c>
      <c r="B22">
        <f>C16+1.5*E16</f>
        <v>82.699999999999989</v>
      </c>
      <c r="H22" s="3">
        <v>80.3</v>
      </c>
      <c r="I22" s="4">
        <v>7</v>
      </c>
      <c r="J22" s="8">
        <v>0.94</v>
      </c>
      <c r="K22">
        <f t="shared" si="2"/>
        <v>2.4473505554496917E-2</v>
      </c>
      <c r="L22">
        <f t="shared" si="3"/>
        <v>0.95402927803665949</v>
      </c>
    </row>
    <row r="23" spans="1:12" x14ac:dyDescent="0.2">
      <c r="H23" s="3">
        <v>82.3</v>
      </c>
      <c r="I23" s="4">
        <v>5</v>
      </c>
      <c r="J23" s="8">
        <v>0.99</v>
      </c>
      <c r="K23">
        <f t="shared" si="2"/>
        <v>9.1460683226872296E-3</v>
      </c>
      <c r="L23">
        <f t="shared" si="3"/>
        <v>0.98584083484287688</v>
      </c>
    </row>
    <row r="24" spans="1:12" x14ac:dyDescent="0.2">
      <c r="A24" t="s">
        <v>21</v>
      </c>
      <c r="B24" t="s">
        <v>22</v>
      </c>
      <c r="H24" s="3">
        <v>84.3</v>
      </c>
      <c r="I24" s="4">
        <v>1</v>
      </c>
      <c r="J24" s="8">
        <v>1</v>
      </c>
      <c r="K24">
        <f t="shared" si="2"/>
        <v>2.6416283808805272E-3</v>
      </c>
      <c r="L24">
        <f t="shared" si="3"/>
        <v>0.99653773085339681</v>
      </c>
    </row>
    <row r="25" spans="1:12" ht="15" thickBot="1" x14ac:dyDescent="0.25">
      <c r="A25">
        <f>A13-2.698*C13</f>
        <v>63.029660045345906</v>
      </c>
      <c r="B25">
        <f>A13+2.698*C13</f>
        <v>84.290339954654087</v>
      </c>
      <c r="H25" s="5" t="s">
        <v>11</v>
      </c>
      <c r="I25" s="5">
        <v>0</v>
      </c>
      <c r="J25" s="9">
        <v>1</v>
      </c>
    </row>
    <row r="27" spans="1:12" x14ac:dyDescent="0.2">
      <c r="B27" s="10" t="s">
        <v>23</v>
      </c>
      <c r="E27" s="13" t="s">
        <v>30</v>
      </c>
    </row>
    <row r="29" spans="1:12" x14ac:dyDescent="0.2">
      <c r="I29" t="s">
        <v>27</v>
      </c>
      <c r="L29" s="11" t="s">
        <v>31</v>
      </c>
    </row>
    <row r="30" spans="1:12" x14ac:dyDescent="0.2">
      <c r="L30" t="s">
        <v>34</v>
      </c>
    </row>
    <row r="32" spans="1:12" x14ac:dyDescent="0.2">
      <c r="L32" t="s">
        <v>32</v>
      </c>
    </row>
    <row r="34" spans="12:12" x14ac:dyDescent="0.2">
      <c r="L34" t="s">
        <v>33</v>
      </c>
    </row>
  </sheetData>
  <sortState ref="H15:H24">
    <sortCondition ref="H15"/>
  </sortState>
  <phoneticPr fontId="1" type="noConversion"/>
  <hyperlinks>
    <hyperlink ref="L29" r:id="rId1" display="https://www.zhihu.com/question/19990112" xr:uid="{00000000-0004-0000-0100-000000000000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"/>
  <sheetViews>
    <sheetView tabSelected="1" zoomScaleNormal="100" workbookViewId="0">
      <selection activeCell="J28" sqref="J28"/>
    </sheetView>
  </sheetViews>
  <sheetFormatPr defaultRowHeight="14.25" x14ac:dyDescent="0.2"/>
  <cols>
    <col min="8" max="8" width="12.125" bestFit="1" customWidth="1"/>
  </cols>
  <sheetData>
    <row r="1" spans="1:8" x14ac:dyDescent="0.2">
      <c r="A1">
        <v>74.3</v>
      </c>
    </row>
    <row r="2" spans="1:8" x14ac:dyDescent="0.2">
      <c r="A2">
        <v>79.5</v>
      </c>
    </row>
    <row r="3" spans="1:8" x14ac:dyDescent="0.2">
      <c r="A3">
        <v>75</v>
      </c>
      <c r="C3" t="s">
        <v>15</v>
      </c>
      <c r="D3" s="13" t="s">
        <v>25</v>
      </c>
    </row>
    <row r="4" spans="1:8" x14ac:dyDescent="0.2">
      <c r="A4">
        <v>73.5</v>
      </c>
      <c r="B4">
        <v>0</v>
      </c>
      <c r="C4">
        <f>61.5+B4*3</f>
        <v>61.5</v>
      </c>
    </row>
    <row r="5" spans="1:8" x14ac:dyDescent="0.2">
      <c r="A5">
        <v>75.8</v>
      </c>
      <c r="B5">
        <v>1</v>
      </c>
      <c r="C5">
        <f t="shared" ref="C5:C12" si="0">61.5+B5*3</f>
        <v>64.5</v>
      </c>
    </row>
    <row r="6" spans="1:8" x14ac:dyDescent="0.2">
      <c r="A6">
        <v>70.400000000000006</v>
      </c>
      <c r="B6">
        <v>2</v>
      </c>
      <c r="C6">
        <f t="shared" si="0"/>
        <v>67.5</v>
      </c>
    </row>
    <row r="7" spans="1:8" x14ac:dyDescent="0.2">
      <c r="A7">
        <v>73.5</v>
      </c>
      <c r="B7">
        <v>3</v>
      </c>
      <c r="C7">
        <f t="shared" si="0"/>
        <v>70.5</v>
      </c>
    </row>
    <row r="8" spans="1:8" x14ac:dyDescent="0.2">
      <c r="A8">
        <v>67.2</v>
      </c>
      <c r="B8">
        <v>4</v>
      </c>
      <c r="C8">
        <f t="shared" si="0"/>
        <v>73.5</v>
      </c>
    </row>
    <row r="9" spans="1:8" x14ac:dyDescent="0.2">
      <c r="A9">
        <v>75.8</v>
      </c>
      <c r="B9">
        <v>5</v>
      </c>
      <c r="C9">
        <f t="shared" si="0"/>
        <v>76.5</v>
      </c>
    </row>
    <row r="10" spans="1:8" x14ac:dyDescent="0.2">
      <c r="A10">
        <v>73.5</v>
      </c>
      <c r="B10">
        <v>6</v>
      </c>
      <c r="C10">
        <f t="shared" si="0"/>
        <v>79.5</v>
      </c>
    </row>
    <row r="11" spans="1:8" x14ac:dyDescent="0.2">
      <c r="A11">
        <v>78.8</v>
      </c>
      <c r="B11">
        <v>7</v>
      </c>
      <c r="C11">
        <f t="shared" si="0"/>
        <v>82.5</v>
      </c>
    </row>
    <row r="12" spans="1:8" ht="15" thickBot="1" x14ac:dyDescent="0.25">
      <c r="A12">
        <v>75.599999999999994</v>
      </c>
      <c r="B12">
        <v>8</v>
      </c>
      <c r="C12">
        <f t="shared" si="0"/>
        <v>85.5</v>
      </c>
      <c r="H12" s="14"/>
    </row>
    <row r="13" spans="1:8" x14ac:dyDescent="0.2">
      <c r="A13">
        <v>73.5</v>
      </c>
      <c r="E13" s="6" t="s">
        <v>10</v>
      </c>
      <c r="F13" s="6" t="s">
        <v>12</v>
      </c>
      <c r="G13" s="6" t="s">
        <v>13</v>
      </c>
      <c r="H13" s="12" t="s">
        <v>14</v>
      </c>
    </row>
    <row r="14" spans="1:8" x14ac:dyDescent="0.2">
      <c r="A14">
        <v>75</v>
      </c>
      <c r="E14" s="3">
        <v>61.5</v>
      </c>
      <c r="F14" s="4">
        <v>0</v>
      </c>
      <c r="G14" s="8">
        <v>0</v>
      </c>
      <c r="H14">
        <f>_xlfn.NORM.DIST(E14,AVERAGE(A:A),_xlfn.STDEV.P(A:A),0)</f>
        <v>8.2871897554085414E-4</v>
      </c>
    </row>
    <row r="15" spans="1:8" x14ac:dyDescent="0.2">
      <c r="A15">
        <v>75.8</v>
      </c>
      <c r="E15" s="3">
        <v>64.5</v>
      </c>
      <c r="F15" s="4">
        <v>1</v>
      </c>
      <c r="G15" s="8">
        <v>0.01</v>
      </c>
      <c r="H15">
        <f t="shared" ref="H15:H22" si="1">_xlfn.NORM.DIST(E15,AVERAGE(A:A),_xlfn.STDEV.P(A:A),0)</f>
        <v>6.6388439922372032E-3</v>
      </c>
    </row>
    <row r="16" spans="1:8" x14ac:dyDescent="0.2">
      <c r="A16">
        <v>72</v>
      </c>
      <c r="E16" s="3">
        <v>67.5</v>
      </c>
      <c r="F16" s="4">
        <v>7</v>
      </c>
      <c r="G16" s="8">
        <v>0.08</v>
      </c>
      <c r="H16">
        <f t="shared" si="1"/>
        <v>2.9611283756766266E-2</v>
      </c>
    </row>
    <row r="17" spans="1:8" x14ac:dyDescent="0.2">
      <c r="A17">
        <v>79.5</v>
      </c>
      <c r="E17" s="3">
        <v>70.5</v>
      </c>
      <c r="F17" s="4">
        <v>16</v>
      </c>
      <c r="G17" s="8">
        <v>0.24</v>
      </c>
      <c r="H17">
        <f t="shared" si="1"/>
        <v>7.3536270765779441E-2</v>
      </c>
    </row>
    <row r="18" spans="1:8" x14ac:dyDescent="0.2">
      <c r="A18">
        <v>76.5</v>
      </c>
      <c r="E18" s="3">
        <v>73.5</v>
      </c>
      <c r="F18" s="4">
        <v>29</v>
      </c>
      <c r="G18" s="8">
        <v>0.53</v>
      </c>
      <c r="H18">
        <f t="shared" si="1"/>
        <v>0.10167766410633042</v>
      </c>
    </row>
    <row r="19" spans="1:8" x14ac:dyDescent="0.2">
      <c r="A19">
        <v>73.5</v>
      </c>
      <c r="E19" s="3">
        <v>76.5</v>
      </c>
      <c r="F19" s="4">
        <v>30</v>
      </c>
      <c r="G19" s="8">
        <v>0.83</v>
      </c>
      <c r="H19">
        <f t="shared" si="1"/>
        <v>7.8276087829916352E-2</v>
      </c>
    </row>
    <row r="20" spans="1:8" x14ac:dyDescent="0.2">
      <c r="A20">
        <v>79.5</v>
      </c>
      <c r="E20" s="3">
        <v>79.5</v>
      </c>
      <c r="F20" s="4">
        <v>10</v>
      </c>
      <c r="G20" s="8">
        <v>0.93</v>
      </c>
      <c r="H20">
        <f t="shared" si="1"/>
        <v>3.3551524344408508E-2</v>
      </c>
    </row>
    <row r="21" spans="1:8" x14ac:dyDescent="0.2">
      <c r="A21">
        <v>68.8</v>
      </c>
      <c r="E21" s="3">
        <v>82.5</v>
      </c>
      <c r="F21" s="4">
        <v>6</v>
      </c>
      <c r="G21" s="8">
        <v>0.99</v>
      </c>
      <c r="H21">
        <f t="shared" si="1"/>
        <v>8.0070952257397191E-3</v>
      </c>
    </row>
    <row r="22" spans="1:8" x14ac:dyDescent="0.2">
      <c r="A22">
        <v>75</v>
      </c>
      <c r="E22" s="3">
        <v>85.5</v>
      </c>
      <c r="F22" s="4">
        <v>1</v>
      </c>
      <c r="G22" s="8">
        <v>1</v>
      </c>
      <c r="H22">
        <f t="shared" si="1"/>
        <v>1.0639404570962161E-3</v>
      </c>
    </row>
    <row r="23" spans="1:8" ht="15" thickBot="1" x14ac:dyDescent="0.25">
      <c r="A23">
        <v>78.8</v>
      </c>
      <c r="E23" s="5" t="s">
        <v>11</v>
      </c>
      <c r="F23" s="5">
        <v>0</v>
      </c>
      <c r="G23" s="9">
        <v>1</v>
      </c>
    </row>
    <row r="24" spans="1:8" x14ac:dyDescent="0.2">
      <c r="A24">
        <v>72</v>
      </c>
    </row>
    <row r="25" spans="1:8" x14ac:dyDescent="0.2">
      <c r="A25">
        <v>68.8</v>
      </c>
    </row>
    <row r="26" spans="1:8" x14ac:dyDescent="0.2">
      <c r="A26">
        <v>76.5</v>
      </c>
    </row>
    <row r="27" spans="1:8" x14ac:dyDescent="0.2">
      <c r="A27">
        <v>73.5</v>
      </c>
    </row>
    <row r="28" spans="1:8" x14ac:dyDescent="0.2">
      <c r="A28">
        <v>72.7</v>
      </c>
    </row>
    <row r="29" spans="1:8" x14ac:dyDescent="0.2">
      <c r="A29">
        <v>75</v>
      </c>
    </row>
    <row r="30" spans="1:8" x14ac:dyDescent="0.2">
      <c r="A30">
        <v>70.400000000000006</v>
      </c>
    </row>
    <row r="31" spans="1:8" x14ac:dyDescent="0.2">
      <c r="A31">
        <v>78</v>
      </c>
    </row>
    <row r="32" spans="1:8" x14ac:dyDescent="0.2">
      <c r="A32">
        <v>78.8</v>
      </c>
    </row>
    <row r="33" spans="1:1" x14ac:dyDescent="0.2">
      <c r="A33">
        <v>74.3</v>
      </c>
    </row>
    <row r="34" spans="1:1" x14ac:dyDescent="0.2">
      <c r="A34">
        <v>64.3</v>
      </c>
    </row>
    <row r="35" spans="1:1" x14ac:dyDescent="0.2">
      <c r="A35">
        <v>76.5</v>
      </c>
    </row>
    <row r="36" spans="1:1" x14ac:dyDescent="0.2">
      <c r="A36">
        <v>74.3</v>
      </c>
    </row>
    <row r="37" spans="1:1" x14ac:dyDescent="0.2">
      <c r="A37">
        <v>74.7</v>
      </c>
    </row>
    <row r="38" spans="1:1" x14ac:dyDescent="0.2">
      <c r="A38">
        <v>70.400000000000006</v>
      </c>
    </row>
    <row r="39" spans="1:1" x14ac:dyDescent="0.2">
      <c r="A39">
        <v>72.7</v>
      </c>
    </row>
    <row r="40" spans="1:1" x14ac:dyDescent="0.2">
      <c r="A40">
        <v>76.5</v>
      </c>
    </row>
    <row r="41" spans="1:1" x14ac:dyDescent="0.2">
      <c r="A41">
        <v>70.400000000000006</v>
      </c>
    </row>
    <row r="42" spans="1:1" x14ac:dyDescent="0.2">
      <c r="A42">
        <v>72</v>
      </c>
    </row>
    <row r="43" spans="1:1" x14ac:dyDescent="0.2">
      <c r="A43">
        <v>75.8</v>
      </c>
    </row>
    <row r="44" spans="1:1" x14ac:dyDescent="0.2">
      <c r="A44">
        <v>75.8</v>
      </c>
    </row>
    <row r="45" spans="1:1" x14ac:dyDescent="0.2">
      <c r="A45">
        <v>70.400000000000006</v>
      </c>
    </row>
    <row r="46" spans="1:1" x14ac:dyDescent="0.2">
      <c r="A46">
        <v>76.5</v>
      </c>
    </row>
    <row r="47" spans="1:1" x14ac:dyDescent="0.2">
      <c r="A47">
        <v>65</v>
      </c>
    </row>
    <row r="48" spans="1:1" x14ac:dyDescent="0.2">
      <c r="A48">
        <v>77.2</v>
      </c>
    </row>
    <row r="49" spans="1:1" x14ac:dyDescent="0.2">
      <c r="A49">
        <v>73.5</v>
      </c>
    </row>
    <row r="50" spans="1:1" x14ac:dyDescent="0.2">
      <c r="A50">
        <v>72.7</v>
      </c>
    </row>
    <row r="51" spans="1:1" x14ac:dyDescent="0.2">
      <c r="A51">
        <v>80.5</v>
      </c>
    </row>
    <row r="52" spans="1:1" x14ac:dyDescent="0.2">
      <c r="A52">
        <v>72</v>
      </c>
    </row>
    <row r="53" spans="1:1" x14ac:dyDescent="0.2">
      <c r="A53">
        <v>65</v>
      </c>
    </row>
    <row r="54" spans="1:1" x14ac:dyDescent="0.2">
      <c r="A54">
        <v>80.3</v>
      </c>
    </row>
    <row r="55" spans="1:1" x14ac:dyDescent="0.2">
      <c r="A55">
        <v>71.2</v>
      </c>
    </row>
    <row r="56" spans="1:1" x14ac:dyDescent="0.2">
      <c r="A56">
        <v>77.599999999999994</v>
      </c>
    </row>
    <row r="57" spans="1:1" x14ac:dyDescent="0.2">
      <c r="A57">
        <v>76.5</v>
      </c>
    </row>
    <row r="58" spans="1:1" x14ac:dyDescent="0.2">
      <c r="A58">
        <v>68.8</v>
      </c>
    </row>
    <row r="59" spans="1:1" x14ac:dyDescent="0.2">
      <c r="A59">
        <v>73.5</v>
      </c>
    </row>
    <row r="60" spans="1:1" x14ac:dyDescent="0.2">
      <c r="A60">
        <v>77.2</v>
      </c>
    </row>
    <row r="61" spans="1:1" x14ac:dyDescent="0.2">
      <c r="A61">
        <v>80.5</v>
      </c>
    </row>
    <row r="62" spans="1:1" x14ac:dyDescent="0.2">
      <c r="A62">
        <v>72</v>
      </c>
    </row>
    <row r="63" spans="1:1" x14ac:dyDescent="0.2">
      <c r="A63">
        <v>74.3</v>
      </c>
    </row>
    <row r="64" spans="1:1" x14ac:dyDescent="0.2">
      <c r="A64">
        <v>69.7</v>
      </c>
    </row>
    <row r="65" spans="1:1" x14ac:dyDescent="0.2">
      <c r="A65">
        <v>81.2</v>
      </c>
    </row>
    <row r="66" spans="1:1" x14ac:dyDescent="0.2">
      <c r="A66">
        <v>67.3</v>
      </c>
    </row>
    <row r="67" spans="1:1" x14ac:dyDescent="0.2">
      <c r="A67">
        <v>81.599999999999994</v>
      </c>
    </row>
    <row r="68" spans="1:1" x14ac:dyDescent="0.2">
      <c r="A68">
        <v>67.3</v>
      </c>
    </row>
    <row r="69" spans="1:1" x14ac:dyDescent="0.2">
      <c r="A69">
        <v>72.7</v>
      </c>
    </row>
    <row r="70" spans="1:1" x14ac:dyDescent="0.2">
      <c r="A70">
        <v>84.3</v>
      </c>
    </row>
    <row r="71" spans="1:1" x14ac:dyDescent="0.2">
      <c r="A71">
        <v>69.7</v>
      </c>
    </row>
    <row r="72" spans="1:1" x14ac:dyDescent="0.2">
      <c r="A72">
        <v>74.3</v>
      </c>
    </row>
    <row r="73" spans="1:1" x14ac:dyDescent="0.2">
      <c r="A73">
        <v>71.2</v>
      </c>
    </row>
    <row r="74" spans="1:1" x14ac:dyDescent="0.2">
      <c r="A74">
        <v>74.3</v>
      </c>
    </row>
    <row r="75" spans="1:1" x14ac:dyDescent="0.2">
      <c r="A75">
        <v>75</v>
      </c>
    </row>
    <row r="76" spans="1:1" x14ac:dyDescent="0.2">
      <c r="A76">
        <v>72</v>
      </c>
    </row>
    <row r="77" spans="1:1" x14ac:dyDescent="0.2">
      <c r="A77">
        <v>75.400000000000006</v>
      </c>
    </row>
    <row r="78" spans="1:1" x14ac:dyDescent="0.2">
      <c r="A78">
        <v>67.3</v>
      </c>
    </row>
    <row r="79" spans="1:1" x14ac:dyDescent="0.2">
      <c r="A79">
        <v>81.599999999999994</v>
      </c>
    </row>
    <row r="80" spans="1:1" x14ac:dyDescent="0.2">
      <c r="A80">
        <v>75</v>
      </c>
    </row>
    <row r="81" spans="1:1" x14ac:dyDescent="0.2">
      <c r="A81">
        <v>71.2</v>
      </c>
    </row>
    <row r="82" spans="1:1" x14ac:dyDescent="0.2">
      <c r="A82">
        <v>71.2</v>
      </c>
    </row>
    <row r="83" spans="1:1" x14ac:dyDescent="0.2">
      <c r="A83">
        <v>69.7</v>
      </c>
    </row>
    <row r="84" spans="1:1" x14ac:dyDescent="0.2">
      <c r="A84">
        <v>73.5</v>
      </c>
    </row>
    <row r="85" spans="1:1" x14ac:dyDescent="0.2">
      <c r="A85">
        <v>70.400000000000006</v>
      </c>
    </row>
    <row r="86" spans="1:1" x14ac:dyDescent="0.2">
      <c r="A86">
        <v>75</v>
      </c>
    </row>
    <row r="87" spans="1:1" x14ac:dyDescent="0.2">
      <c r="A87">
        <v>72.7</v>
      </c>
    </row>
    <row r="88" spans="1:1" x14ac:dyDescent="0.2">
      <c r="A88">
        <v>67.3</v>
      </c>
    </row>
    <row r="89" spans="1:1" x14ac:dyDescent="0.2">
      <c r="A89">
        <v>70.3</v>
      </c>
    </row>
    <row r="90" spans="1:1" x14ac:dyDescent="0.2">
      <c r="A90">
        <v>76.5</v>
      </c>
    </row>
    <row r="91" spans="1:1" x14ac:dyDescent="0.2">
      <c r="A91">
        <v>73.5</v>
      </c>
    </row>
    <row r="92" spans="1:1" x14ac:dyDescent="0.2">
      <c r="A92">
        <v>72</v>
      </c>
    </row>
    <row r="93" spans="1:1" x14ac:dyDescent="0.2">
      <c r="A93">
        <v>68</v>
      </c>
    </row>
    <row r="94" spans="1:1" x14ac:dyDescent="0.2">
      <c r="A94">
        <v>73.5</v>
      </c>
    </row>
    <row r="95" spans="1:1" x14ac:dyDescent="0.2">
      <c r="A95">
        <v>68</v>
      </c>
    </row>
    <row r="96" spans="1:1" x14ac:dyDescent="0.2">
      <c r="A96">
        <v>74.3</v>
      </c>
    </row>
    <row r="97" spans="1:1" x14ac:dyDescent="0.2">
      <c r="A97">
        <v>72.7</v>
      </c>
    </row>
    <row r="98" spans="1:1" x14ac:dyDescent="0.2">
      <c r="A98">
        <v>72.7</v>
      </c>
    </row>
    <row r="99" spans="1:1" x14ac:dyDescent="0.2">
      <c r="A99">
        <v>74.3</v>
      </c>
    </row>
    <row r="100" spans="1:1" x14ac:dyDescent="0.2">
      <c r="A100">
        <v>70.400000000000006</v>
      </c>
    </row>
  </sheetData>
  <sortState ref="E14:E22">
    <sortCondition ref="E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100名女性血清蛋白浓度数据</vt:lpstr>
      <vt:lpstr>直方图</vt:lpstr>
      <vt:lpstr>直方图2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yxp</dc:creator>
  <cp:lastModifiedBy>Administrator</cp:lastModifiedBy>
  <dcterms:created xsi:type="dcterms:W3CDTF">2022-08-15T07:34:43Z</dcterms:created>
  <dcterms:modified xsi:type="dcterms:W3CDTF">2024-11-13T12:39:10Z</dcterms:modified>
</cp:coreProperties>
</file>