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5"/>
  <workbookPr filterPrivacy="1"/>
  <xr:revisionPtr revIDLastSave="0" documentId="13_ncr:1_{35F20C42-C15A-49CA-9E36-3E6A9C58414F}" xr6:coauthVersionLast="36" xr6:coauthVersionMax="36" xr10:uidLastSave="{00000000-0000-0000-0000-000000000000}"/>
  <bookViews>
    <workbookView xWindow="0" yWindow="0" windowWidth="22260" windowHeight="12645" tabRatio="839" activeTab="1" xr2:uid="{00000000-000D-0000-FFFF-FFFF00000000}"/>
  </bookViews>
  <sheets>
    <sheet name="二维例子" sheetId="4" r:id="rId1"/>
    <sheet name="二维例子 (数据向左平移7个位置)" sheetId="7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87" i="7" l="1" a="1"/>
  <c r="P88" i="7" s="1"/>
  <c r="O83" i="7" a="1"/>
  <c r="P84" i="7" s="1"/>
  <c r="B81" i="7"/>
  <c r="A81" i="7"/>
  <c r="B80" i="7"/>
  <c r="A80" i="7"/>
  <c r="B47" i="7"/>
  <c r="A47" i="7"/>
  <c r="B46" i="7"/>
  <c r="A46" i="7"/>
  <c r="B33" i="7"/>
  <c r="A33" i="7"/>
  <c r="B32" i="7"/>
  <c r="A32" i="7"/>
  <c r="B28" i="7"/>
  <c r="A28" i="7"/>
  <c r="E24" i="7" s="1"/>
  <c r="B27" i="7"/>
  <c r="A27" i="7"/>
  <c r="E6" i="7" s="1"/>
  <c r="E26" i="7"/>
  <c r="E14" i="7"/>
  <c r="E10" i="7"/>
  <c r="G117" i="7"/>
  <c r="E18" i="7" l="1"/>
  <c r="E22" i="7"/>
  <c r="O83" i="7"/>
  <c r="P83" i="7"/>
  <c r="O84" i="7"/>
  <c r="O87" i="7"/>
  <c r="P87" i="7"/>
  <c r="E2" i="7"/>
  <c r="A88" i="7" a="1"/>
  <c r="A97" i="7" s="1"/>
  <c r="A99" i="7"/>
  <c r="B92" i="7"/>
  <c r="B107" i="7"/>
  <c r="F25" i="7"/>
  <c r="F23" i="7"/>
  <c r="F21" i="7"/>
  <c r="F19" i="7"/>
  <c r="F17" i="7"/>
  <c r="F15" i="7"/>
  <c r="F13" i="7"/>
  <c r="F11" i="7"/>
  <c r="F9" i="7"/>
  <c r="F7" i="7"/>
  <c r="F5" i="7"/>
  <c r="F3" i="7"/>
  <c r="A50" i="7" a="1"/>
  <c r="E4" i="7"/>
  <c r="E8" i="7"/>
  <c r="E12" i="7"/>
  <c r="E16" i="7"/>
  <c r="E20" i="7"/>
  <c r="E5" i="7"/>
  <c r="E25" i="7"/>
  <c r="E23" i="7"/>
  <c r="E21" i="7"/>
  <c r="E19" i="7"/>
  <c r="E17" i="7"/>
  <c r="E15" i="7"/>
  <c r="E13" i="7"/>
  <c r="E11" i="7"/>
  <c r="E9" i="7"/>
  <c r="E7" i="7"/>
  <c r="E3" i="7"/>
  <c r="F2" i="7"/>
  <c r="F6" i="7"/>
  <c r="F10" i="7"/>
  <c r="F14" i="7"/>
  <c r="F18" i="7"/>
  <c r="F22" i="7"/>
  <c r="F26" i="7"/>
  <c r="F4" i="7"/>
  <c r="F8" i="7"/>
  <c r="F12" i="7"/>
  <c r="F16" i="7"/>
  <c r="F20" i="7"/>
  <c r="F24" i="7"/>
  <c r="O88" i="7"/>
  <c r="A101" i="7" l="1"/>
  <c r="B110" i="7"/>
  <c r="A103" i="7"/>
  <c r="B98" i="7"/>
  <c r="B111" i="7"/>
  <c r="B100" i="7"/>
  <c r="A107" i="7"/>
  <c r="A92" i="7"/>
  <c r="B104" i="7"/>
  <c r="B101" i="7"/>
  <c r="A106" i="7"/>
  <c r="B112" i="7"/>
  <c r="A88" i="7"/>
  <c r="B116" i="7" s="1"/>
  <c r="B96" i="7"/>
  <c r="G1" i="7" a="1"/>
  <c r="AE2" i="7" s="1"/>
  <c r="B106" i="7"/>
  <c r="B93" i="7"/>
  <c r="B97" i="7"/>
  <c r="B109" i="7"/>
  <c r="B105" i="7"/>
  <c r="A108" i="7"/>
  <c r="A89" i="7"/>
  <c r="A91" i="7"/>
  <c r="A100" i="7"/>
  <c r="A105" i="7"/>
  <c r="B91" i="7"/>
  <c r="B102" i="7"/>
  <c r="A104" i="7"/>
  <c r="B95" i="7"/>
  <c r="B89" i="7"/>
  <c r="B108" i="7"/>
  <c r="A112" i="7"/>
  <c r="A96" i="7"/>
  <c r="A109" i="7"/>
  <c r="B103" i="7"/>
  <c r="A90" i="7"/>
  <c r="B94" i="7"/>
  <c r="E88" i="7" a="1"/>
  <c r="F105" i="7" s="1"/>
  <c r="A111" i="7"/>
  <c r="B99" i="7"/>
  <c r="A110" i="7"/>
  <c r="A94" i="7"/>
  <c r="A93" i="7"/>
  <c r="A98" i="7"/>
  <c r="B88" i="7"/>
  <c r="A95" i="7"/>
  <c r="A102" i="7"/>
  <c r="B90" i="7"/>
  <c r="F94" i="7"/>
  <c r="F92" i="7"/>
  <c r="F90" i="7"/>
  <c r="F88" i="7"/>
  <c r="F111" i="7"/>
  <c r="E98" i="7"/>
  <c r="E96" i="7"/>
  <c r="E94" i="7"/>
  <c r="E92" i="7"/>
  <c r="E90" i="7"/>
  <c r="E109" i="7"/>
  <c r="E101" i="7"/>
  <c r="E93" i="7"/>
  <c r="E105" i="7"/>
  <c r="E97" i="7"/>
  <c r="B50" i="7"/>
  <c r="A50" i="7"/>
  <c r="B51" i="7"/>
  <c r="A51" i="7"/>
  <c r="C117" i="7"/>
  <c r="B113" i="7"/>
  <c r="D105" i="7" s="1"/>
  <c r="A46" i="4"/>
  <c r="N1" i="7" l="1"/>
  <c r="B117" i="7"/>
  <c r="T2" i="7"/>
  <c r="R2" i="7"/>
  <c r="U2" i="7"/>
  <c r="E107" i="7"/>
  <c r="E108" i="7"/>
  <c r="Z2" i="7"/>
  <c r="P2" i="7"/>
  <c r="AD1" i="7"/>
  <c r="A113" i="7"/>
  <c r="F96" i="7"/>
  <c r="E99" i="7"/>
  <c r="AC1" i="7"/>
  <c r="E104" i="7"/>
  <c r="L2" i="7"/>
  <c r="F93" i="7"/>
  <c r="G2" i="7"/>
  <c r="F97" i="7"/>
  <c r="F106" i="7"/>
  <c r="F99" i="7"/>
  <c r="E112" i="7"/>
  <c r="F108" i="7"/>
  <c r="R1" i="7"/>
  <c r="AD2" i="7"/>
  <c r="O2" i="7"/>
  <c r="H2" i="7"/>
  <c r="M2" i="7"/>
  <c r="AC2" i="7"/>
  <c r="G1" i="7"/>
  <c r="X1" i="7"/>
  <c r="AA1" i="7"/>
  <c r="J2" i="7"/>
  <c r="F91" i="7"/>
  <c r="S2" i="7"/>
  <c r="S1" i="7"/>
  <c r="E106" i="7"/>
  <c r="AB1" i="7"/>
  <c r="AB2" i="7"/>
  <c r="V2" i="7"/>
  <c r="E95" i="7"/>
  <c r="F116" i="7" s="1"/>
  <c r="Z1" i="7"/>
  <c r="E103" i="7"/>
  <c r="F112" i="7"/>
  <c r="O1" i="7"/>
  <c r="W2" i="7"/>
  <c r="X2" i="7"/>
  <c r="M1" i="7"/>
  <c r="A36" i="7" s="1" a="1"/>
  <c r="L1" i="7"/>
  <c r="E91" i="7"/>
  <c r="P1" i="7"/>
  <c r="E102" i="7"/>
  <c r="F100" i="7"/>
  <c r="F104" i="7"/>
  <c r="J1" i="7"/>
  <c r="F110" i="7"/>
  <c r="E111" i="7"/>
  <c r="F101" i="7"/>
  <c r="I1" i="7"/>
  <c r="Q2" i="7"/>
  <c r="W1" i="7"/>
  <c r="AA2" i="7"/>
  <c r="Y1" i="7"/>
  <c r="N2" i="7"/>
  <c r="V1" i="7"/>
  <c r="H1" i="7"/>
  <c r="E100" i="7"/>
  <c r="U1" i="7"/>
  <c r="F98" i="7"/>
  <c r="T1" i="7"/>
  <c r="F89" i="7"/>
  <c r="F102" i="7"/>
  <c r="E110" i="7"/>
  <c r="K2" i="7"/>
  <c r="F103" i="7"/>
  <c r="K1" i="7"/>
  <c r="F107" i="7"/>
  <c r="F95" i="7"/>
  <c r="I2" i="7"/>
  <c r="F109" i="7"/>
  <c r="E89" i="7"/>
  <c r="E88" i="7"/>
  <c r="Q1" i="7"/>
  <c r="Y2" i="7"/>
  <c r="AE1" i="7"/>
  <c r="D112" i="7"/>
  <c r="D107" i="7"/>
  <c r="C108" i="7"/>
  <c r="C111" i="7"/>
  <c r="D104" i="7"/>
  <c r="D97" i="7"/>
  <c r="C91" i="7"/>
  <c r="C110" i="7"/>
  <c r="D106" i="7"/>
  <c r="D99" i="7"/>
  <c r="D96" i="7"/>
  <c r="D101" i="7"/>
  <c r="D89" i="7"/>
  <c r="D110" i="7"/>
  <c r="D109" i="7"/>
  <c r="C92" i="7"/>
  <c r="D94" i="7"/>
  <c r="D92" i="7"/>
  <c r="C98" i="7"/>
  <c r="C100" i="7"/>
  <c r="D108" i="7"/>
  <c r="D103" i="7"/>
  <c r="D93" i="7"/>
  <c r="D98" i="7"/>
  <c r="D88" i="7"/>
  <c r="D95" i="7"/>
  <c r="C104" i="7"/>
  <c r="C109" i="7"/>
  <c r="D102" i="7"/>
  <c r="D91" i="7"/>
  <c r="C88" i="7"/>
  <c r="C107" i="7"/>
  <c r="D100" i="7"/>
  <c r="D111" i="7"/>
  <c r="D90" i="7"/>
  <c r="O87" i="4" a="1"/>
  <c r="O87" i="4" s="1"/>
  <c r="O83" i="4" a="1"/>
  <c r="O83" i="4" s="1"/>
  <c r="B81" i="4"/>
  <c r="A81" i="4"/>
  <c r="B80" i="4"/>
  <c r="A80" i="4"/>
  <c r="C105" i="7" l="1"/>
  <c r="C97" i="7"/>
  <c r="C96" i="7"/>
  <c r="C101" i="7"/>
  <c r="C89" i="7"/>
  <c r="C102" i="7"/>
  <c r="C94" i="7"/>
  <c r="C106" i="7"/>
  <c r="F117" i="7"/>
  <c r="C103" i="7"/>
  <c r="C99" i="7"/>
  <c r="C112" i="7"/>
  <c r="C95" i="7"/>
  <c r="C93" i="7"/>
  <c r="C90" i="7"/>
  <c r="A36" i="7"/>
  <c r="B37" i="7"/>
  <c r="A37" i="7"/>
  <c r="B36" i="7"/>
  <c r="P84" i="4"/>
  <c r="O84" i="4"/>
  <c r="P88" i="4"/>
  <c r="O88" i="4"/>
  <c r="P87" i="4"/>
  <c r="P83" i="4"/>
  <c r="B46" i="4"/>
  <c r="B47" i="4"/>
  <c r="A47" i="4"/>
  <c r="B28" i="4"/>
  <c r="A28" i="4"/>
  <c r="B33" i="4"/>
  <c r="B32" i="4"/>
  <c r="A33" i="4"/>
  <c r="A32" i="4"/>
  <c r="B27" i="4"/>
  <c r="A27" i="4"/>
  <c r="E39" i="4" l="1"/>
  <c r="E38" i="4"/>
  <c r="E38" i="7"/>
  <c r="E39" i="7"/>
  <c r="A88" i="4" a="1"/>
  <c r="E13" i="4"/>
  <c r="E25" i="4"/>
  <c r="E14" i="4"/>
  <c r="E26" i="4"/>
  <c r="E15" i="4"/>
  <c r="E16" i="4"/>
  <c r="E17" i="4"/>
  <c r="E6" i="4"/>
  <c r="E19" i="4"/>
  <c r="E2" i="4"/>
  <c r="E4" i="4"/>
  <c r="E5" i="4"/>
  <c r="E18" i="4"/>
  <c r="E7" i="4"/>
  <c r="E21" i="4"/>
  <c r="E10" i="4"/>
  <c r="E11" i="4"/>
  <c r="E3" i="4"/>
  <c r="E9" i="4"/>
  <c r="E22" i="4"/>
  <c r="E20" i="4"/>
  <c r="E23" i="4"/>
  <c r="E8" i="4"/>
  <c r="E24" i="4"/>
  <c r="E12" i="4"/>
  <c r="F11" i="4"/>
  <c r="F23" i="4"/>
  <c r="F24" i="4"/>
  <c r="F13" i="4"/>
  <c r="F25" i="4"/>
  <c r="F15" i="4"/>
  <c r="F18" i="4"/>
  <c r="F19" i="4"/>
  <c r="F8" i="4"/>
  <c r="F21" i="4"/>
  <c r="F10" i="4"/>
  <c r="F12" i="4"/>
  <c r="F26" i="4"/>
  <c r="F2" i="4"/>
  <c r="F3" i="4"/>
  <c r="F4" i="4"/>
  <c r="F5" i="4"/>
  <c r="F6" i="4"/>
  <c r="F9" i="4"/>
  <c r="F14" i="4"/>
  <c r="F22" i="4"/>
  <c r="F16" i="4"/>
  <c r="F17" i="4"/>
  <c r="F7" i="4"/>
  <c r="F20" i="4"/>
  <c r="A50" i="4" a="1"/>
  <c r="A50" i="4" s="1"/>
  <c r="E88" i="4" l="1" a="1"/>
  <c r="E88" i="4" s="1"/>
  <c r="E98" i="4"/>
  <c r="A88" i="4"/>
  <c r="A109" i="4"/>
  <c r="A105" i="4"/>
  <c r="B89" i="4"/>
  <c r="A100" i="4"/>
  <c r="A91" i="4"/>
  <c r="A111" i="4"/>
  <c r="B90" i="4"/>
  <c r="A93" i="4"/>
  <c r="B112" i="4"/>
  <c r="B106" i="4"/>
  <c r="A97" i="4"/>
  <c r="A104" i="4"/>
  <c r="B96" i="4"/>
  <c r="A96" i="4"/>
  <c r="B101" i="4"/>
  <c r="B105" i="4"/>
  <c r="A103" i="4"/>
  <c r="B110" i="4"/>
  <c r="A107" i="4"/>
  <c r="A94" i="4"/>
  <c r="B98" i="4"/>
  <c r="A101" i="4"/>
  <c r="A110" i="4"/>
  <c r="A95" i="4"/>
  <c r="A98" i="4"/>
  <c r="A89" i="4"/>
  <c r="A108" i="4"/>
  <c r="B104" i="4"/>
  <c r="B97" i="4"/>
  <c r="B92" i="4"/>
  <c r="B94" i="4"/>
  <c r="B95" i="4"/>
  <c r="B111" i="4"/>
  <c r="B99" i="4"/>
  <c r="A99" i="4"/>
  <c r="B109" i="4"/>
  <c r="A102" i="4"/>
  <c r="A90" i="4"/>
  <c r="B100" i="4"/>
  <c r="B107" i="4"/>
  <c r="B108" i="4"/>
  <c r="B88" i="4"/>
  <c r="B103" i="4"/>
  <c r="B93" i="4"/>
  <c r="B102" i="4"/>
  <c r="A92" i="4"/>
  <c r="A112" i="4"/>
  <c r="B91" i="4"/>
  <c r="A106" i="4"/>
  <c r="B50" i="4"/>
  <c r="A51" i="4"/>
  <c r="B51" i="4"/>
  <c r="G1" i="4" a="1"/>
  <c r="N1" i="4" s="1"/>
  <c r="F93" i="4" l="1"/>
  <c r="E97" i="4"/>
  <c r="F101" i="4"/>
  <c r="A114" i="4"/>
  <c r="B114" i="4"/>
  <c r="B117" i="4"/>
  <c r="B116" i="4"/>
  <c r="A113" i="4"/>
  <c r="C90" i="4" s="1"/>
  <c r="G90" i="4" s="1"/>
  <c r="F106" i="4"/>
  <c r="F98" i="4"/>
  <c r="E104" i="4"/>
  <c r="E95" i="4"/>
  <c r="F88" i="4"/>
  <c r="C117" i="4"/>
  <c r="B113" i="4"/>
  <c r="D108" i="4" s="1"/>
  <c r="H108" i="4" s="1"/>
  <c r="D88" i="4"/>
  <c r="H88" i="4" s="1"/>
  <c r="E92" i="4"/>
  <c r="F89" i="4"/>
  <c r="F109" i="4"/>
  <c r="E110" i="4"/>
  <c r="F100" i="4"/>
  <c r="E90" i="4"/>
  <c r="F91" i="4"/>
  <c r="F110" i="4"/>
  <c r="E91" i="4"/>
  <c r="F112" i="4"/>
  <c r="F97" i="4"/>
  <c r="E103" i="4"/>
  <c r="F90" i="4"/>
  <c r="F99" i="4"/>
  <c r="F96" i="4"/>
  <c r="E106" i="4"/>
  <c r="F94" i="4"/>
  <c r="E93" i="4"/>
  <c r="F105" i="4"/>
  <c r="E102" i="4"/>
  <c r="E89" i="4"/>
  <c r="E111" i="4"/>
  <c r="E107" i="4"/>
  <c r="E96" i="4"/>
  <c r="E112" i="4"/>
  <c r="E105" i="4"/>
  <c r="E94" i="4"/>
  <c r="F104" i="4"/>
  <c r="F107" i="4"/>
  <c r="E108" i="4"/>
  <c r="F102" i="4"/>
  <c r="E100" i="4"/>
  <c r="F92" i="4"/>
  <c r="E99" i="4"/>
  <c r="E101" i="4"/>
  <c r="E109" i="4"/>
  <c r="F111" i="4"/>
  <c r="F103" i="4"/>
  <c r="F108" i="4"/>
  <c r="F95" i="4"/>
  <c r="L1" i="4"/>
  <c r="T1" i="4"/>
  <c r="J2" i="4"/>
  <c r="J1" i="4"/>
  <c r="S2" i="4"/>
  <c r="Y2" i="4"/>
  <c r="U1" i="4"/>
  <c r="P1" i="4"/>
  <c r="AB1" i="4"/>
  <c r="H2" i="4"/>
  <c r="AD2" i="4"/>
  <c r="Q2" i="4"/>
  <c r="AD1" i="4"/>
  <c r="O2" i="4"/>
  <c r="AC1" i="4"/>
  <c r="W1" i="4"/>
  <c r="AE2" i="4"/>
  <c r="T2" i="4"/>
  <c r="Q1" i="4"/>
  <c r="K1" i="4"/>
  <c r="M2" i="4"/>
  <c r="AB2" i="4"/>
  <c r="G2" i="4"/>
  <c r="P2" i="4"/>
  <c r="R2" i="4"/>
  <c r="AE1" i="4"/>
  <c r="R1" i="4"/>
  <c r="H1" i="4"/>
  <c r="W2" i="4"/>
  <c r="K2" i="4"/>
  <c r="X2" i="4"/>
  <c r="AA1" i="4"/>
  <c r="V2" i="4"/>
  <c r="O1" i="4"/>
  <c r="I2" i="4"/>
  <c r="AC2" i="4"/>
  <c r="V1" i="4"/>
  <c r="X1" i="4"/>
  <c r="L2" i="4"/>
  <c r="Y1" i="4"/>
  <c r="M1" i="4"/>
  <c r="I1" i="4"/>
  <c r="AA2" i="4"/>
  <c r="Z2" i="4"/>
  <c r="S1" i="4"/>
  <c r="N2" i="4"/>
  <c r="G1" i="4"/>
  <c r="Z1" i="4"/>
  <c r="U2" i="4"/>
  <c r="C97" i="4" l="1"/>
  <c r="G97" i="4" s="1"/>
  <c r="D97" i="4"/>
  <c r="H97" i="4" s="1"/>
  <c r="F117" i="4"/>
  <c r="G117" i="4"/>
  <c r="C105" i="4"/>
  <c r="G105" i="4" s="1"/>
  <c r="D101" i="4"/>
  <c r="H101" i="4" s="1"/>
  <c r="D102" i="4"/>
  <c r="H102" i="4" s="1"/>
  <c r="D105" i="4"/>
  <c r="H105" i="4" s="1"/>
  <c r="D96" i="4"/>
  <c r="H96" i="4" s="1"/>
  <c r="C111" i="4"/>
  <c r="G111" i="4" s="1"/>
  <c r="C110" i="4"/>
  <c r="G110" i="4" s="1"/>
  <c r="C92" i="4"/>
  <c r="G92" i="4" s="1"/>
  <c r="D95" i="4"/>
  <c r="H95" i="4" s="1"/>
  <c r="D106" i="4"/>
  <c r="H106" i="4" s="1"/>
  <c r="C108" i="4"/>
  <c r="G108" i="4" s="1"/>
  <c r="C96" i="4"/>
  <c r="G96" i="4" s="1"/>
  <c r="D94" i="4"/>
  <c r="H94" i="4" s="1"/>
  <c r="D110" i="4"/>
  <c r="H110" i="4" s="1"/>
  <c r="D100" i="4"/>
  <c r="H100" i="4" s="1"/>
  <c r="F116" i="4"/>
  <c r="D91" i="4"/>
  <c r="H91" i="4" s="1"/>
  <c r="C101" i="4"/>
  <c r="G101" i="4" s="1"/>
  <c r="C112" i="4"/>
  <c r="G112" i="4" s="1"/>
  <c r="D90" i="4"/>
  <c r="H90" i="4" s="1"/>
  <c r="C89" i="4"/>
  <c r="G89" i="4" s="1"/>
  <c r="D103" i="4"/>
  <c r="H103" i="4" s="1"/>
  <c r="C100" i="4"/>
  <c r="G100" i="4" s="1"/>
  <c r="C94" i="4"/>
  <c r="G94" i="4" s="1"/>
  <c r="D109" i="4"/>
  <c r="H109" i="4" s="1"/>
  <c r="C109" i="4"/>
  <c r="G109" i="4" s="1"/>
  <c r="C103" i="4"/>
  <c r="G103" i="4" s="1"/>
  <c r="D111" i="4"/>
  <c r="H111" i="4" s="1"/>
  <c r="C106" i="4"/>
  <c r="G106" i="4" s="1"/>
  <c r="C93" i="4"/>
  <c r="G93" i="4" s="1"/>
  <c r="C95" i="4"/>
  <c r="G95" i="4" s="1"/>
  <c r="D107" i="4"/>
  <c r="H107" i="4" s="1"/>
  <c r="C91" i="4"/>
  <c r="G91" i="4" s="1"/>
  <c r="D98" i="4"/>
  <c r="H98" i="4" s="1"/>
  <c r="C102" i="4"/>
  <c r="G102" i="4" s="1"/>
  <c r="D92" i="4"/>
  <c r="H92" i="4" s="1"/>
  <c r="D99" i="4"/>
  <c r="H99" i="4" s="1"/>
  <c r="D89" i="4"/>
  <c r="H89" i="4" s="1"/>
  <c r="C107" i="4"/>
  <c r="G107" i="4" s="1"/>
  <c r="C99" i="4"/>
  <c r="G99" i="4" s="1"/>
  <c r="C88" i="4"/>
  <c r="G88" i="4" s="1"/>
  <c r="C104" i="4"/>
  <c r="G104" i="4" s="1"/>
  <c r="D104" i="4"/>
  <c r="H104" i="4" s="1"/>
  <c r="D93" i="4"/>
  <c r="H93" i="4" s="1"/>
  <c r="D112" i="4"/>
  <c r="H112" i="4" s="1"/>
  <c r="C98" i="4"/>
  <c r="G98" i="4" s="1"/>
  <c r="A36" i="4" a="1"/>
  <c r="A36" i="4" l="1"/>
  <c r="A37" i="4"/>
  <c r="B36" i="4"/>
  <c r="B37" i="4"/>
</calcChain>
</file>

<file path=xl/sharedStrings.xml><?xml version="1.0" encoding="utf-8"?>
<sst xmlns="http://schemas.openxmlformats.org/spreadsheetml/2006/main" count="141" uniqueCount="58">
  <si>
    <t>列 1</t>
  </si>
  <si>
    <t>列 2</t>
  </si>
  <si>
    <r>
      <t>PCA</t>
    </r>
    <r>
      <rPr>
        <u/>
        <sz val="11"/>
        <color theme="10"/>
        <rFont val="等线"/>
        <family val="3"/>
        <charset val="134"/>
        <scheme val="minor"/>
      </rPr>
      <t>算法原理:为什么用协方差矩阵以及协方差矩阵的特征值特</t>
    </r>
  </si>
  <si>
    <t>1) 特征降维时删除的应该是不重要的的特征，即方差较小的特征，也即不利于分类的特征。</t>
    <phoneticPr fontId="1" type="noConversion"/>
  </si>
  <si>
    <t>2) 确定了一个重要的特征，则与之具备线性相关关系的特征就可以进行忽略了，因为一旦具备线性相关关系，则表明一个特征可以通过另外一个特征线性表达出来。</t>
    <phoneticPr fontId="1" type="noConversion"/>
  </si>
  <si>
    <t>https://zhuanlan.zhihu.com/p/77151308</t>
  </si>
  <si>
    <t>[1]:【机器学习】降维——PCA（非常详细） - 阿泽的文章 - 知乎</t>
    <phoneticPr fontId="1" type="noConversion"/>
  </si>
  <si>
    <t>XT</t>
    <phoneticPr fontId="1" type="noConversion"/>
  </si>
  <si>
    <t>https://blog.codinglabs.org/articles/pca-tutorial.html</t>
  </si>
  <si>
    <t>∑ =C</t>
    <phoneticPr fontId="1" type="noConversion"/>
  </si>
  <si>
    <t>长度</t>
    <phoneticPr fontId="1" type="noConversion"/>
  </si>
  <si>
    <t>宽度</t>
    <phoneticPr fontId="1" type="noConversion"/>
  </si>
  <si>
    <t>I：</t>
    <phoneticPr fontId="1" type="noConversion"/>
  </si>
  <si>
    <t xml:space="preserve">λ1*λ2=det (c) </t>
    <phoneticPr fontId="1" type="noConversion"/>
  </si>
  <si>
    <t>λ1</t>
    <phoneticPr fontId="1" type="noConversion"/>
  </si>
  <si>
    <t xml:space="preserve">λ1+λ2=trace (c) </t>
    <phoneticPr fontId="1" type="noConversion"/>
  </si>
  <si>
    <t>λ2</t>
    <phoneticPr fontId="1" type="noConversion"/>
  </si>
  <si>
    <t>手算特征值和特征向量：https://blog.csdn.net/landing_guy_/article/details/118498235</t>
    <phoneticPr fontId="1" type="noConversion"/>
  </si>
  <si>
    <t>(A−λI)x=0</t>
  </si>
  <si>
    <t>Det(A−λI)=0</t>
  </si>
  <si>
    <t>Ax=λx</t>
    <phoneticPr fontId="1" type="noConversion"/>
  </si>
  <si>
    <t>λ2</t>
    <phoneticPr fontId="1" type="noConversion"/>
  </si>
  <si>
    <t>单位基</t>
    <phoneticPr fontId="1" type="noConversion"/>
  </si>
  <si>
    <t>https://www.real-statistics.com/multivariate-statistics/factor-analysis/principal-component-analysis/</t>
    <phoneticPr fontId="1" type="noConversion"/>
  </si>
  <si>
    <t>★</t>
  </si>
  <si>
    <t>★</t>
    <phoneticPr fontId="1" type="noConversion"/>
  </si>
  <si>
    <t>★★</t>
    <phoneticPr fontId="1" type="noConversion"/>
  </si>
  <si>
    <t>★★★</t>
    <phoneticPr fontId="1" type="noConversion"/>
  </si>
  <si>
    <t>特征向量</t>
    <phoneticPr fontId="1" type="noConversion"/>
  </si>
  <si>
    <t>特征值</t>
    <phoneticPr fontId="1" type="noConversion"/>
  </si>
  <si>
    <t>可视化</t>
    <phoneticPr fontId="1" type="noConversion"/>
  </si>
  <si>
    <t>★★★★</t>
    <phoneticPr fontId="1" type="noConversion"/>
  </si>
  <si>
    <r>
      <t>∑=C</t>
    </r>
    <r>
      <rPr>
        <b/>
        <sz val="11"/>
        <color theme="1"/>
        <rFont val="等线"/>
        <family val="3"/>
        <charset val="134"/>
        <scheme val="minor"/>
      </rPr>
      <t>(标准化)</t>
    </r>
    <phoneticPr fontId="1" type="noConversion"/>
  </si>
  <si>
    <t>一文解释 矩阵特征分解 - 知乎 (zhihu.com)</t>
  </si>
  <si>
    <t>【线性代数】详解正定矩阵、实对称矩阵、矩阵特征值分解、矩阵 SVD 分解 - 知乎 (zhihu.com)</t>
  </si>
  <si>
    <t>验证</t>
    <phoneticPr fontId="1" type="noConversion"/>
  </si>
  <si>
    <t>单位基</t>
    <phoneticPr fontId="1" type="noConversion"/>
  </si>
  <si>
    <t>单位基转置</t>
    <phoneticPr fontId="1" type="noConversion"/>
  </si>
  <si>
    <t>单位基的逆</t>
    <phoneticPr fontId="1" type="noConversion"/>
  </si>
  <si>
    <t>特征向量是手算来的，因此略微有点不准</t>
    <phoneticPr fontId="1" type="noConversion"/>
  </si>
  <si>
    <t>实对称矩阵特性</t>
    <phoneticPr fontId="1" type="noConversion"/>
  </si>
  <si>
    <t>https://www.real-statistics.com/linear-algebra-matrix-topics/eigenvalues-eigenvectors/</t>
    <phoneticPr fontId="1" type="noConversion"/>
  </si>
  <si>
    <t>PCA-二维例子 – GeoGebra</t>
  </si>
  <si>
    <t>pca-二维例子（标准化数据） – GeoGebra</t>
  </si>
  <si>
    <t>y1</t>
    <phoneticPr fontId="1" type="noConversion"/>
  </si>
  <si>
    <t>y2</t>
    <phoneticPr fontId="1" type="noConversion"/>
  </si>
  <si>
    <t>y1</t>
    <phoneticPr fontId="1" type="noConversion"/>
  </si>
  <si>
    <t>y2</t>
    <phoneticPr fontId="1" type="noConversion"/>
  </si>
  <si>
    <t>原数据变换后</t>
    <phoneticPr fontId="1" type="noConversion"/>
  </si>
  <si>
    <t>变换后零均值</t>
    <phoneticPr fontId="1" type="noConversion"/>
  </si>
  <si>
    <t>y1</t>
    <phoneticPr fontId="1" type="noConversion"/>
  </si>
  <si>
    <t>y2</t>
    <phoneticPr fontId="1" type="noConversion"/>
  </si>
  <si>
    <t>变换后标准化</t>
    <phoneticPr fontId="1" type="noConversion"/>
  </si>
  <si>
    <t>y1</t>
    <phoneticPr fontId="1" type="noConversion"/>
  </si>
  <si>
    <r>
      <t>标准化后再变换</t>
    </r>
    <r>
      <rPr>
        <b/>
        <sz val="11"/>
        <color rgb="FFFF0000"/>
        <rFont val="等线"/>
        <family val="3"/>
        <charset val="134"/>
        <scheme val="minor"/>
      </rPr>
      <t>（最优变换）</t>
    </r>
    <phoneticPr fontId="1" type="noConversion"/>
  </si>
  <si>
    <t xml:space="preserve">λ1*λ2=det (c) </t>
    <phoneticPr fontId="1" type="noConversion"/>
  </si>
  <si>
    <t>EX</t>
    <phoneticPr fontId="1" type="noConversion"/>
  </si>
  <si>
    <t>XTET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</si>
</sst>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i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u/>
      <sz val="11"/>
      <color theme="1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4" fillId="0" borderId="0">
      <alignment vertical="center"/>
    </xf>
  </cellStyleXfs>
  <cellXfs count="28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0" xfId="1"/>
    <xf numFmtId="0" fontId="0" fillId="0" borderId="1" xfId="0" applyBorder="1"/>
    <xf numFmtId="0" fontId="0" fillId="0" borderId="3" xfId="0" applyFill="1" applyBorder="1" applyAlignment="1">
      <alignment horizontal="center" vertical="center"/>
    </xf>
    <xf numFmtId="0" fontId="3" fillId="0" borderId="0" xfId="0" applyFont="1"/>
    <xf numFmtId="0" fontId="2" fillId="0" borderId="0" xfId="1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/>
    <xf numFmtId="0" fontId="0" fillId="0" borderId="7" xfId="0" applyFill="1" applyBorder="1" applyAlignment="1">
      <alignment horizontal="center" vertical="center"/>
    </xf>
    <xf numFmtId="0" fontId="5" fillId="0" borderId="1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7" fillId="0" borderId="0" xfId="0" applyFont="1"/>
    <xf numFmtId="0" fontId="0" fillId="0" borderId="0" xfId="0" applyFill="1" applyBorder="1" applyAlignment="1"/>
    <xf numFmtId="0" fontId="0" fillId="0" borderId="5" xfId="0" applyFill="1" applyBorder="1" applyAlignment="1"/>
    <xf numFmtId="0" fontId="0" fillId="0" borderId="4" xfId="0" applyFont="1" applyFill="1" applyBorder="1" applyAlignment="1">
      <alignment horizontal="center"/>
    </xf>
    <xf numFmtId="0" fontId="7" fillId="0" borderId="0" xfId="0" applyFont="1" applyBorder="1"/>
    <xf numFmtId="0" fontId="7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3">
    <cellStyle name="常规" xfId="0" builtinId="0"/>
    <cellStyle name="常规 2" xfId="2" xr:uid="{00000000-0005-0000-0000-000001000000}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5.png"/><Relationship Id="rId5" Type="http://schemas.openxmlformats.org/officeDocument/2006/relationships/image" Target="../media/image5.png"/><Relationship Id="rId10" Type="http://schemas.openxmlformats.org/officeDocument/2006/relationships/image" Target="../media/image11.png"/><Relationship Id="rId4" Type="http://schemas.openxmlformats.org/officeDocument/2006/relationships/image" Target="../media/image4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540" y="4802579"/>
          <a:ext cx="1766036" cy="374457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06453" y="533403"/>
          <a:ext cx="4224497" cy="1577014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358361</xdr:colOff>
      <xdr:row>15</xdr:row>
      <xdr:rowOff>62006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6154" y="2128262"/>
          <a:ext cx="5855007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434378</xdr:colOff>
      <xdr:row>11</xdr:row>
      <xdr:rowOff>34103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1670" y="595980"/>
          <a:ext cx="3680609" cy="1423371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83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515199</xdr:colOff>
      <xdr:row>50</xdr:row>
      <xdr:rowOff>55033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48006" y="7161528"/>
          <a:ext cx="4159938" cy="1920901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88264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0</xdr:col>
      <xdr:colOff>76200</xdr:colOff>
      <xdr:row>53</xdr:row>
      <xdr:rowOff>114299</xdr:rowOff>
    </xdr:from>
    <xdr:to>
      <xdr:col>6</xdr:col>
      <xdr:colOff>245078</xdr:colOff>
      <xdr:row>70</xdr:row>
      <xdr:rowOff>156634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9643532"/>
          <a:ext cx="4855405" cy="3064935"/>
        </a:xfrm>
        <a:prstGeom prst="rect">
          <a:avLst/>
        </a:prstGeom>
      </xdr:spPr>
    </xdr:pic>
    <xdr:clientData/>
  </xdr:two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7977" y="12897893"/>
          <a:ext cx="3292599" cy="2001119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77724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11533" y="8568268"/>
          <a:ext cx="4488572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631902</xdr:colOff>
      <xdr:row>80</xdr:row>
      <xdr:rowOff>35834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4300" y="13165667"/>
          <a:ext cx="4480000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96393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9" name="左右箭头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 rot="5400000">
          <a:off x="97917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599181</xdr:colOff>
      <xdr:row>37</xdr:row>
      <xdr:rowOff>52103</xdr:rowOff>
    </xdr:from>
    <xdr:to>
      <xdr:col>6</xdr:col>
      <xdr:colOff>638259</xdr:colOff>
      <xdr:row>39</xdr:row>
      <xdr:rowOff>23157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17053" y="6760308"/>
          <a:ext cx="1139744" cy="329259"/>
        </a:xfrm>
        <a:prstGeom prst="rect">
          <a:avLst/>
        </a:prstGeom>
      </xdr:spPr>
    </xdr:pic>
    <xdr:clientData/>
  </xdr:twoCellAnchor>
  <xdr:twoCellAnchor editAs="oneCell">
    <xdr:from>
      <xdr:col>7</xdr:col>
      <xdr:colOff>149796</xdr:colOff>
      <xdr:row>37</xdr:row>
      <xdr:rowOff>39796</xdr:rowOff>
    </xdr:from>
    <xdr:to>
      <xdr:col>7</xdr:col>
      <xdr:colOff>726180</xdr:colOff>
      <xdr:row>39</xdr:row>
      <xdr:rowOff>24545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3104" y="6748001"/>
          <a:ext cx="576384" cy="342954"/>
        </a:xfrm>
        <a:prstGeom prst="rect">
          <a:avLst/>
        </a:prstGeom>
      </xdr:spPr>
    </xdr:pic>
    <xdr:clientData/>
  </xdr:twoCellAnchor>
  <xdr:twoCellAnchor editAs="oneCell">
    <xdr:from>
      <xdr:col>8</xdr:col>
      <xdr:colOff>573130</xdr:colOff>
      <xdr:row>37</xdr:row>
      <xdr:rowOff>30027</xdr:rowOff>
    </xdr:from>
    <xdr:to>
      <xdr:col>9</xdr:col>
      <xdr:colOff>504745</xdr:colOff>
      <xdr:row>39</xdr:row>
      <xdr:rowOff>14776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28694" y="6738232"/>
          <a:ext cx="576384" cy="342954"/>
        </a:xfrm>
        <a:prstGeom prst="rect">
          <a:avLst/>
        </a:prstGeom>
      </xdr:spPr>
    </xdr:pic>
    <xdr:clientData/>
  </xdr:twoCellAnchor>
  <xdr:twoCellAnchor editAs="oneCell">
    <xdr:from>
      <xdr:col>7</xdr:col>
      <xdr:colOff>801077</xdr:colOff>
      <xdr:row>37</xdr:row>
      <xdr:rowOff>109704</xdr:rowOff>
    </xdr:from>
    <xdr:to>
      <xdr:col>8</xdr:col>
      <xdr:colOff>582897</xdr:colOff>
      <xdr:row>38</xdr:row>
      <xdr:rowOff>95681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385" y="6817909"/>
          <a:ext cx="674076" cy="16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22140</xdr:colOff>
      <xdr:row>26</xdr:row>
      <xdr:rowOff>73946</xdr:rowOff>
    </xdr:from>
    <xdr:to>
      <xdr:col>5</xdr:col>
      <xdr:colOff>107543</xdr:colOff>
      <xdr:row>28</xdr:row>
      <xdr:rowOff>92803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540" y="4802579"/>
          <a:ext cx="1766036" cy="374457"/>
        </a:xfrm>
        <a:prstGeom prst="rect">
          <a:avLst/>
        </a:prstGeom>
      </xdr:spPr>
    </xdr:pic>
    <xdr:clientData/>
  </xdr:twoCellAnchor>
  <xdr:twoCellAnchor editAs="oneCell">
    <xdr:from>
      <xdr:col>3</xdr:col>
      <xdr:colOff>4177</xdr:colOff>
      <xdr:row>27</xdr:row>
      <xdr:rowOff>149643</xdr:rowOff>
    </xdr:from>
    <xdr:to>
      <xdr:col>5</xdr:col>
      <xdr:colOff>48645</xdr:colOff>
      <xdr:row>29</xdr:row>
      <xdr:rowOff>131637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4577" y="5056076"/>
          <a:ext cx="1725101" cy="337594"/>
        </a:xfrm>
        <a:prstGeom prst="rect">
          <a:avLst/>
        </a:prstGeom>
      </xdr:spPr>
    </xdr:pic>
    <xdr:clientData/>
  </xdr:twoCellAnchor>
  <xdr:twoCellAnchor editAs="oneCell">
    <xdr:from>
      <xdr:col>11</xdr:col>
      <xdr:colOff>478553</xdr:colOff>
      <xdr:row>3</xdr:row>
      <xdr:rowOff>3</xdr:rowOff>
    </xdr:from>
    <xdr:to>
      <xdr:col>18</xdr:col>
      <xdr:colOff>198783</xdr:colOff>
      <xdr:row>11</xdr:row>
      <xdr:rowOff>125169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5753" y="541870"/>
          <a:ext cx="4224497" cy="1581432"/>
        </a:xfrm>
        <a:prstGeom prst="rect">
          <a:avLst/>
        </a:prstGeom>
      </xdr:spPr>
    </xdr:pic>
    <xdr:clientData/>
  </xdr:twoCellAnchor>
  <xdr:twoCellAnchor editAs="oneCell">
    <xdr:from>
      <xdr:col>11</xdr:col>
      <xdr:colOff>294554</xdr:colOff>
      <xdr:row>11</xdr:row>
      <xdr:rowOff>130129</xdr:rowOff>
    </xdr:from>
    <xdr:to>
      <xdr:col>20</xdr:col>
      <xdr:colOff>358360</xdr:colOff>
      <xdr:row>15</xdr:row>
      <xdr:rowOff>62006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1754" y="2128262"/>
          <a:ext cx="5855006" cy="660011"/>
        </a:xfrm>
        <a:prstGeom prst="rect">
          <a:avLst/>
        </a:prstGeom>
      </xdr:spPr>
    </xdr:pic>
    <xdr:clientData/>
  </xdr:twoCellAnchor>
  <xdr:twoCellAnchor editAs="oneCell">
    <xdr:from>
      <xdr:col>6</xdr:col>
      <xdr:colOff>220870</xdr:colOff>
      <xdr:row>3</xdr:row>
      <xdr:rowOff>62580</xdr:rowOff>
    </xdr:from>
    <xdr:to>
      <xdr:col>11</xdr:col>
      <xdr:colOff>434378</xdr:colOff>
      <xdr:row>11</xdr:row>
      <xdr:rowOff>34103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0970" y="604447"/>
          <a:ext cx="3680608" cy="1427789"/>
        </a:xfrm>
        <a:prstGeom prst="rect">
          <a:avLst/>
        </a:prstGeom>
      </xdr:spPr>
    </xdr:pic>
    <xdr:clientData/>
  </xdr:twoCellAnchor>
  <xdr:twoCellAnchor editAs="oneCell">
    <xdr:from>
      <xdr:col>11</xdr:col>
      <xdr:colOff>286760</xdr:colOff>
      <xdr:row>15</xdr:row>
      <xdr:rowOff>101600</xdr:rowOff>
    </xdr:from>
    <xdr:to>
      <xdr:col>18</xdr:col>
      <xdr:colOff>275166</xdr:colOff>
      <xdr:row>44</xdr:row>
      <xdr:rowOff>16850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3960" y="2827867"/>
          <a:ext cx="4492673" cy="5118016"/>
        </a:xfrm>
        <a:prstGeom prst="rect">
          <a:avLst/>
        </a:prstGeom>
      </xdr:spPr>
    </xdr:pic>
    <xdr:clientData/>
  </xdr:twoCellAnchor>
  <xdr:twoCellAnchor editAs="oneCell">
    <xdr:from>
      <xdr:col>2</xdr:col>
      <xdr:colOff>516465</xdr:colOff>
      <xdr:row>39</xdr:row>
      <xdr:rowOff>120159</xdr:rowOff>
    </xdr:from>
    <xdr:to>
      <xdr:col>7</xdr:col>
      <xdr:colOff>530140</xdr:colOff>
      <xdr:row>50</xdr:row>
      <xdr:rowOff>55033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742"/>
        <a:stretch/>
      </xdr:blipFill>
      <xdr:spPr>
        <a:xfrm>
          <a:off x="1803398" y="7160192"/>
          <a:ext cx="4064976" cy="1890674"/>
        </a:xfrm>
        <a:prstGeom prst="rect">
          <a:avLst/>
        </a:prstGeom>
      </xdr:spPr>
    </xdr:pic>
    <xdr:clientData/>
  </xdr:twoCellAnchor>
  <xdr:oneCellAnchor>
    <xdr:from>
      <xdr:col>12</xdr:col>
      <xdr:colOff>461432</xdr:colOff>
      <xdr:row>35</xdr:row>
      <xdr:rowOff>29635</xdr:rowOff>
    </xdr:from>
    <xdr:ext cx="1040862" cy="31803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9182099" y="6358468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2</xdr:col>
      <xdr:colOff>96436</xdr:colOff>
      <xdr:row>71</xdr:row>
      <xdr:rowOff>78991</xdr:rowOff>
    </xdr:from>
    <xdr:to>
      <xdr:col>5</xdr:col>
      <xdr:colOff>994267</xdr:colOff>
      <xdr:row>82</xdr:row>
      <xdr:rowOff>94082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369" y="12808624"/>
          <a:ext cx="3221931" cy="1970891"/>
        </a:xfrm>
        <a:prstGeom prst="rect">
          <a:avLst/>
        </a:prstGeom>
      </xdr:spPr>
    </xdr:pic>
    <xdr:clientData/>
  </xdr:twoCellAnchor>
  <xdr:oneCellAnchor>
    <xdr:from>
      <xdr:col>11</xdr:col>
      <xdr:colOff>50800</xdr:colOff>
      <xdr:row>44</xdr:row>
      <xdr:rowOff>101600</xdr:rowOff>
    </xdr:from>
    <xdr:ext cx="1040862" cy="31803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8128000" y="8030633"/>
          <a:ext cx="1040862" cy="318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★★</a:t>
          </a:r>
          <a:r>
            <a:rPr lang="zh-CN" altLang="en-US" sz="1400"/>
            <a:t> </a:t>
          </a:r>
          <a:r>
            <a:rPr lang="en-US" altLang="zh-CN" sz="1400"/>
            <a:t>  E</a:t>
          </a:r>
          <a:r>
            <a:rPr lang="en-US" altLang="zh-CN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en-US" altLang="zh-CN" sz="1400"/>
            <a:t>=E </a:t>
          </a:r>
          <a:r>
            <a:rPr lang="en-US" altLang="zh-CN" sz="1400" baseline="30000"/>
            <a:t>-1</a:t>
          </a:r>
          <a:endParaRPr lang="zh-CN" altLang="en-US" sz="1400"/>
        </a:p>
      </xdr:txBody>
    </xdr:sp>
    <xdr:clientData/>
  </xdr:oneCellAnchor>
  <xdr:twoCellAnchor editAs="oneCell">
    <xdr:from>
      <xdr:col>10</xdr:col>
      <xdr:colOff>533400</xdr:colOff>
      <xdr:row>47</xdr:row>
      <xdr:rowOff>105835</xdr:rowOff>
    </xdr:from>
    <xdr:to>
      <xdr:col>17</xdr:col>
      <xdr:colOff>517707</xdr:colOff>
      <xdr:row>69</xdr:row>
      <xdr:rowOff>157092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7133" y="8568268"/>
          <a:ext cx="4488574" cy="396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73</xdr:row>
      <xdr:rowOff>80434</xdr:rowOff>
    </xdr:from>
    <xdr:to>
      <xdr:col>17</xdr:col>
      <xdr:colOff>631901</xdr:colOff>
      <xdr:row>80</xdr:row>
      <xdr:rowOff>35834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9900" y="13165667"/>
          <a:ext cx="4480001" cy="1200000"/>
        </a:xfrm>
        <a:prstGeom prst="rect">
          <a:avLst/>
        </a:prstGeom>
      </xdr:spPr>
    </xdr:pic>
    <xdr:clientData/>
  </xdr:twoCellAnchor>
  <xdr:oneCellAnchor>
    <xdr:from>
      <xdr:col>13</xdr:col>
      <xdr:colOff>630767</xdr:colOff>
      <xdr:row>64</xdr:row>
      <xdr:rowOff>160869</xdr:rowOff>
    </xdr:from>
    <xdr:ext cx="688971" cy="31149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9994900" y="11645902"/>
          <a:ext cx="68897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</a:t>
          </a:r>
          <a:r>
            <a:rPr lang="en-US" altLang="zh-CN" sz="11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</a:t>
          </a:r>
          <a:r>
            <a:rPr lang="en-US" altLang="zh-C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</a:t>
          </a:r>
          <a:r>
            <a:rPr lang="en-US" altLang="zh-CN" sz="1400"/>
            <a:t>=^</a:t>
          </a:r>
          <a:endParaRPr lang="zh-CN" altLang="en-US" sz="1400"/>
        </a:p>
      </xdr:txBody>
    </xdr:sp>
    <xdr:clientData/>
  </xdr:oneCellAnchor>
  <xdr:twoCellAnchor>
    <xdr:from>
      <xdr:col>14</xdr:col>
      <xdr:colOff>226484</xdr:colOff>
      <xdr:row>63</xdr:row>
      <xdr:rowOff>88905</xdr:rowOff>
    </xdr:from>
    <xdr:to>
      <xdr:col>14</xdr:col>
      <xdr:colOff>355600</xdr:colOff>
      <xdr:row>65</xdr:row>
      <xdr:rowOff>35986</xdr:rowOff>
    </xdr:to>
    <xdr:sp macro="" textlink="">
      <xdr:nvSpPr>
        <xdr:cNvPr id="16" name="左右箭头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 rot="5400000">
          <a:off x="10147301" y="11482921"/>
          <a:ext cx="302681" cy="12911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29197</xdr:colOff>
      <xdr:row>53</xdr:row>
      <xdr:rowOff>37954</xdr:rowOff>
    </xdr:from>
    <xdr:to>
      <xdr:col>6</xdr:col>
      <xdr:colOff>518407</xdr:colOff>
      <xdr:row>70</xdr:row>
      <xdr:rowOff>96344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197" y="9549816"/>
          <a:ext cx="5183831" cy="308595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xp\AppData\Roaming\Microsoft\AddIn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COVAR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.real-statistics.com/multivariate-statistics/factor-analysis/principal-component-analysis/" TargetMode="External"/><Relationship Id="rId7" Type="http://schemas.openxmlformats.org/officeDocument/2006/relationships/hyperlink" Target="https://www.geogebra.org/m/c5s9yhbp" TargetMode="External"/><Relationship Id="rId2" Type="http://schemas.openxmlformats.org/officeDocument/2006/relationships/hyperlink" Target="https://www.real-statistics.com/linear-algebra-matrix-topics/eigenvalues-eigenvectors/" TargetMode="External"/><Relationship Id="rId1" Type="http://schemas.openxmlformats.org/officeDocument/2006/relationships/hyperlink" Target="http://www.baidu.com/link?url=HeJUzC2vM5eafFiUoQNnHh9D-zA1UEpBmu8x5VTB1Ow20JkIU3Eea5sB1oW-hJyyP2Hc3RdAnGxSw9Ki1W_oavwvcYatyr4eP1jUqCecOO_&amp;wd=&amp;eqid=b047f2630001085e0000000663185587" TargetMode="External"/><Relationship Id="rId6" Type="http://schemas.openxmlformats.org/officeDocument/2006/relationships/hyperlink" Target="https://www.geogebra.org/m/rjam6ege" TargetMode="External"/><Relationship Id="rId5" Type="http://schemas.openxmlformats.org/officeDocument/2006/relationships/hyperlink" Target="https://zhuanlan.zhihu.com/p/234967628" TargetMode="External"/><Relationship Id="rId4" Type="http://schemas.openxmlformats.org/officeDocument/2006/relationships/hyperlink" Target="https://zhuanlan.zhihu.com/p/314464267" TargetMode="Externa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17"/>
  <sheetViews>
    <sheetView topLeftCell="A49" zoomScale="85" zoomScaleNormal="85" workbookViewId="0">
      <selection activeCell="K97" sqref="K97"/>
    </sheetView>
  </sheetViews>
  <sheetFormatPr defaultRowHeight="14.25" x14ac:dyDescent="0.2"/>
  <cols>
    <col min="3" max="3" width="9" style="7"/>
    <col min="4" max="4" width="14.375" customWidth="1"/>
    <col min="6" max="6" width="15.25" customWidth="1"/>
    <col min="8" max="8" width="12.375" bestFit="1" customWidth="1"/>
  </cols>
  <sheetData>
    <row r="1" spans="1:31" x14ac:dyDescent="0.2">
      <c r="A1" s="1" t="s">
        <v>10</v>
      </c>
      <c r="B1" s="11" t="s">
        <v>11</v>
      </c>
      <c r="C1" s="8"/>
      <c r="D1" s="13"/>
      <c r="E1" s="10" t="s">
        <v>7</v>
      </c>
      <c r="G1" s="4">
        <f t="array" ref="G1:AE2">TRANSPOSE(E2:F26)</f>
        <v>-1.749959253653067</v>
      </c>
      <c r="H1" s="4">
        <v>-1.527883206235165</v>
      </c>
      <c r="I1" s="4">
        <v>-1.0837311113993613</v>
      </c>
      <c r="J1" s="4">
        <v>-1.0837311113993613</v>
      </c>
      <c r="K1">
        <v>-1.0837311113993613</v>
      </c>
      <c r="L1">
        <v>-0.86165506398145941</v>
      </c>
      <c r="M1">
        <v>-0.86165506398145941</v>
      </c>
      <c r="N1">
        <v>-0.63957901656355753</v>
      </c>
      <c r="O1">
        <v>-0.41750296914565571</v>
      </c>
      <c r="P1">
        <v>-0.41750296914565571</v>
      </c>
      <c r="Q1">
        <v>-0.41750296914565571</v>
      </c>
      <c r="R1">
        <v>-0.19542692172775383</v>
      </c>
      <c r="S1">
        <v>2.6649125690148052E-2</v>
      </c>
      <c r="T1">
        <v>0.24872517310804992</v>
      </c>
      <c r="U1" s="4">
        <v>0.24872517310804992</v>
      </c>
      <c r="V1" s="4">
        <v>0.4708012205259518</v>
      </c>
      <c r="W1">
        <v>0.4708012205259518</v>
      </c>
      <c r="X1">
        <v>0.4708012205259518</v>
      </c>
      <c r="Y1">
        <v>0.4708012205259518</v>
      </c>
      <c r="Z1">
        <v>0.69287726794385363</v>
      </c>
      <c r="AA1">
        <v>0.9149533153617555</v>
      </c>
      <c r="AB1">
        <v>1.3591054101975593</v>
      </c>
      <c r="AC1">
        <v>1.3591054101975593</v>
      </c>
      <c r="AD1">
        <v>1.5811814576154612</v>
      </c>
      <c r="AE1">
        <v>2.025333552451265</v>
      </c>
    </row>
    <row r="2" spans="1:31" x14ac:dyDescent="0.2">
      <c r="A2" s="14">
        <v>3</v>
      </c>
      <c r="B2" s="14">
        <v>2</v>
      </c>
      <c r="C2" s="8"/>
      <c r="D2" s="8"/>
      <c r="E2">
        <f>(A2-A$27)/A$28</f>
        <v>-1.749959253653067</v>
      </c>
      <c r="F2">
        <f>(B2-B$27)/B$28</f>
        <v>-1.7695869776555053</v>
      </c>
      <c r="G2">
        <v>-1.7695869776555053</v>
      </c>
      <c r="H2">
        <v>-0.138631237880846</v>
      </c>
      <c r="I2">
        <v>-1.157978575240008</v>
      </c>
      <c r="J2">
        <v>-0.54637017282451084</v>
      </c>
      <c r="K2">
        <v>-0.138631237880846</v>
      </c>
      <c r="L2">
        <v>-1.7695869776555053</v>
      </c>
      <c r="M2">
        <v>0.47297716453465127</v>
      </c>
      <c r="N2">
        <v>-0.3425007053526784</v>
      </c>
      <c r="O2">
        <v>-1.157978575240008</v>
      </c>
      <c r="P2">
        <v>-0.54637017282451084</v>
      </c>
      <c r="Q2" s="9">
        <v>0.67684663200648376</v>
      </c>
      <c r="R2">
        <v>-0.75023964029634327</v>
      </c>
      <c r="S2">
        <v>0.26910769706281884</v>
      </c>
      <c r="T2">
        <v>-0.138631237880846</v>
      </c>
      <c r="U2">
        <v>6.5238229590986435E-2</v>
      </c>
      <c r="V2">
        <v>-0.9541091077681757</v>
      </c>
      <c r="W2">
        <v>0.67684663200648376</v>
      </c>
      <c r="X2">
        <v>0.88071609947831619</v>
      </c>
      <c r="Y2">
        <v>1.2884550344219809</v>
      </c>
      <c r="Z2">
        <v>-0.75023964029634327</v>
      </c>
      <c r="AA2">
        <v>0.47297716453465127</v>
      </c>
      <c r="AB2">
        <v>0.47297716453465127</v>
      </c>
      <c r="AC2">
        <v>1.2884550344219809</v>
      </c>
      <c r="AD2">
        <v>1.6961939693656458</v>
      </c>
      <c r="AE2">
        <v>1.9000634368374782</v>
      </c>
    </row>
    <row r="3" spans="1:31" x14ac:dyDescent="0.2">
      <c r="A3" s="14">
        <v>4</v>
      </c>
      <c r="B3" s="14">
        <v>10</v>
      </c>
      <c r="C3" s="8"/>
      <c r="D3" s="8"/>
      <c r="E3">
        <f t="shared" ref="E3:F26" si="0">(A3-A$27)/A$28</f>
        <v>-1.527883206235165</v>
      </c>
      <c r="F3">
        <f t="shared" si="0"/>
        <v>-0.138631237880846</v>
      </c>
      <c r="G3" s="19" t="s">
        <v>25</v>
      </c>
      <c r="M3" s="18" t="s">
        <v>24</v>
      </c>
    </row>
    <row r="4" spans="1:31" x14ac:dyDescent="0.2">
      <c r="A4" s="14">
        <v>6</v>
      </c>
      <c r="B4" s="14">
        <v>5</v>
      </c>
      <c r="C4" s="8"/>
      <c r="D4" s="8"/>
      <c r="E4">
        <f t="shared" si="0"/>
        <v>-1.0837311113993613</v>
      </c>
      <c r="F4">
        <f t="shared" si="0"/>
        <v>-1.157978575240008</v>
      </c>
    </row>
    <row r="5" spans="1:31" x14ac:dyDescent="0.2">
      <c r="A5" s="14">
        <v>6</v>
      </c>
      <c r="B5" s="14">
        <v>8</v>
      </c>
      <c r="C5" s="8"/>
      <c r="D5" s="8"/>
      <c r="E5">
        <f t="shared" si="0"/>
        <v>-1.0837311113993613</v>
      </c>
      <c r="F5">
        <f t="shared" si="0"/>
        <v>-0.54637017282451084</v>
      </c>
      <c r="V5" t="s">
        <v>6</v>
      </c>
    </row>
    <row r="6" spans="1:31" x14ac:dyDescent="0.2">
      <c r="A6" s="14">
        <v>6</v>
      </c>
      <c r="B6" s="14">
        <v>10</v>
      </c>
      <c r="C6" s="8"/>
      <c r="D6" s="8"/>
      <c r="E6">
        <f t="shared" si="0"/>
        <v>-1.0837311113993613</v>
      </c>
      <c r="F6">
        <f t="shared" si="0"/>
        <v>-0.138631237880846</v>
      </c>
      <c r="V6" s="6" t="s">
        <v>2</v>
      </c>
    </row>
    <row r="7" spans="1:31" x14ac:dyDescent="0.2">
      <c r="A7" s="14">
        <v>7</v>
      </c>
      <c r="B7" s="14">
        <v>2</v>
      </c>
      <c r="C7" s="8"/>
      <c r="D7" s="8" t="s">
        <v>56</v>
      </c>
      <c r="E7">
        <f t="shared" si="0"/>
        <v>-0.86165506398145941</v>
      </c>
      <c r="F7">
        <f t="shared" si="0"/>
        <v>-1.7695869776555053</v>
      </c>
      <c r="V7" s="2" t="s">
        <v>8</v>
      </c>
    </row>
    <row r="8" spans="1:31" x14ac:dyDescent="0.2">
      <c r="A8" s="14">
        <v>7</v>
      </c>
      <c r="B8" s="14">
        <v>13</v>
      </c>
      <c r="C8" s="8"/>
      <c r="D8" s="8" t="s">
        <v>57</v>
      </c>
      <c r="E8">
        <f t="shared" si="0"/>
        <v>-0.86165506398145941</v>
      </c>
      <c r="F8">
        <f t="shared" si="0"/>
        <v>0.47297716453465127</v>
      </c>
      <c r="V8" t="s">
        <v>3</v>
      </c>
    </row>
    <row r="9" spans="1:31" x14ac:dyDescent="0.2">
      <c r="A9" s="14">
        <v>8</v>
      </c>
      <c r="B9" s="14">
        <v>9</v>
      </c>
      <c r="C9" s="8"/>
      <c r="D9" s="8"/>
      <c r="E9">
        <f t="shared" si="0"/>
        <v>-0.63957901656355753</v>
      </c>
      <c r="F9">
        <f t="shared" si="0"/>
        <v>-0.3425007053526784</v>
      </c>
      <c r="V9" t="s">
        <v>4</v>
      </c>
    </row>
    <row r="10" spans="1:31" x14ac:dyDescent="0.2">
      <c r="A10" s="14">
        <v>9</v>
      </c>
      <c r="B10" s="14">
        <v>5</v>
      </c>
      <c r="C10" s="8"/>
      <c r="D10" s="8"/>
      <c r="E10">
        <f t="shared" si="0"/>
        <v>-0.41750296914565571</v>
      </c>
      <c r="F10">
        <f t="shared" si="0"/>
        <v>-1.157978575240008</v>
      </c>
      <c r="V10" t="s">
        <v>5</v>
      </c>
    </row>
    <row r="11" spans="1:31" x14ac:dyDescent="0.2">
      <c r="A11" s="14">
        <v>9</v>
      </c>
      <c r="B11" s="14">
        <v>8</v>
      </c>
      <c r="C11" s="8"/>
      <c r="D11" s="8"/>
      <c r="E11">
        <f t="shared" si="0"/>
        <v>-0.41750296914565571</v>
      </c>
      <c r="F11">
        <f t="shared" si="0"/>
        <v>-0.54637017282451084</v>
      </c>
    </row>
    <row r="12" spans="1:31" x14ac:dyDescent="0.2">
      <c r="A12" s="14">
        <v>9</v>
      </c>
      <c r="B12" s="14">
        <v>14</v>
      </c>
      <c r="C12" s="8"/>
      <c r="D12" s="8"/>
      <c r="E12">
        <f t="shared" si="0"/>
        <v>-0.41750296914565571</v>
      </c>
      <c r="F12">
        <f t="shared" si="0"/>
        <v>0.67684663200648376</v>
      </c>
    </row>
    <row r="13" spans="1:31" x14ac:dyDescent="0.2">
      <c r="A13" s="14">
        <v>10</v>
      </c>
      <c r="B13" s="14">
        <v>7</v>
      </c>
      <c r="C13" s="8"/>
      <c r="D13" s="8"/>
      <c r="E13">
        <f t="shared" si="0"/>
        <v>-0.19542692172775383</v>
      </c>
      <c r="F13">
        <f t="shared" si="0"/>
        <v>-0.75023964029634327</v>
      </c>
    </row>
    <row r="14" spans="1:31" x14ac:dyDescent="0.2">
      <c r="A14" s="14">
        <v>11</v>
      </c>
      <c r="B14" s="14">
        <v>12</v>
      </c>
      <c r="C14" s="8"/>
      <c r="D14" s="8"/>
      <c r="E14">
        <f t="shared" si="0"/>
        <v>2.6649125690148052E-2</v>
      </c>
      <c r="F14">
        <f t="shared" si="0"/>
        <v>0.26910769706281884</v>
      </c>
    </row>
    <row r="15" spans="1:31" x14ac:dyDescent="0.2">
      <c r="A15" s="14">
        <v>12</v>
      </c>
      <c r="B15" s="14">
        <v>10</v>
      </c>
      <c r="C15" s="8"/>
      <c r="D15" s="8"/>
      <c r="E15">
        <f t="shared" si="0"/>
        <v>0.24872517310804992</v>
      </c>
      <c r="F15">
        <f t="shared" si="0"/>
        <v>-0.138631237880846</v>
      </c>
    </row>
    <row r="16" spans="1:31" x14ac:dyDescent="0.2">
      <c r="A16" s="14">
        <v>12</v>
      </c>
      <c r="B16" s="14">
        <v>11</v>
      </c>
      <c r="C16" s="8"/>
      <c r="D16" s="8"/>
      <c r="E16">
        <f t="shared" si="0"/>
        <v>0.24872517310804992</v>
      </c>
      <c r="F16">
        <f t="shared" si="0"/>
        <v>6.5238229590986435E-2</v>
      </c>
    </row>
    <row r="17" spans="1:11" x14ac:dyDescent="0.2">
      <c r="A17" s="14">
        <v>13</v>
      </c>
      <c r="B17" s="14">
        <v>6</v>
      </c>
      <c r="C17" s="8"/>
      <c r="D17" s="8"/>
      <c r="E17">
        <f t="shared" si="0"/>
        <v>0.4708012205259518</v>
      </c>
      <c r="F17">
        <f t="shared" si="0"/>
        <v>-0.9541091077681757</v>
      </c>
    </row>
    <row r="18" spans="1:11" x14ac:dyDescent="0.2">
      <c r="A18" s="14">
        <v>13</v>
      </c>
      <c r="B18" s="14">
        <v>14</v>
      </c>
      <c r="C18" s="8"/>
      <c r="D18" s="8"/>
      <c r="E18">
        <f t="shared" si="0"/>
        <v>0.4708012205259518</v>
      </c>
      <c r="F18">
        <f t="shared" si="0"/>
        <v>0.67684663200648376</v>
      </c>
    </row>
    <row r="19" spans="1:11" x14ac:dyDescent="0.2">
      <c r="A19" s="14">
        <v>13</v>
      </c>
      <c r="B19" s="14">
        <v>15</v>
      </c>
      <c r="C19" s="8"/>
      <c r="D19" s="8"/>
      <c r="E19">
        <f t="shared" si="0"/>
        <v>0.4708012205259518</v>
      </c>
      <c r="F19">
        <f t="shared" si="0"/>
        <v>0.88071609947831619</v>
      </c>
    </row>
    <row r="20" spans="1:11" x14ac:dyDescent="0.2">
      <c r="A20" s="14">
        <v>13</v>
      </c>
      <c r="B20" s="14">
        <v>17</v>
      </c>
      <c r="C20" s="8"/>
      <c r="D20" s="8"/>
      <c r="E20">
        <f t="shared" si="0"/>
        <v>0.4708012205259518</v>
      </c>
      <c r="F20">
        <f t="shared" si="0"/>
        <v>1.2884550344219809</v>
      </c>
    </row>
    <row r="21" spans="1:11" x14ac:dyDescent="0.2">
      <c r="A21" s="14">
        <v>14</v>
      </c>
      <c r="B21" s="14">
        <v>7</v>
      </c>
      <c r="C21" s="8"/>
      <c r="D21" s="8"/>
      <c r="E21">
        <f t="shared" si="0"/>
        <v>0.69287726794385363</v>
      </c>
      <c r="F21">
        <f t="shared" si="0"/>
        <v>-0.75023964029634327</v>
      </c>
    </row>
    <row r="22" spans="1:11" x14ac:dyDescent="0.2">
      <c r="A22" s="14">
        <v>15</v>
      </c>
      <c r="B22" s="14">
        <v>13</v>
      </c>
      <c r="C22" s="8"/>
      <c r="D22" s="8"/>
      <c r="E22">
        <f t="shared" si="0"/>
        <v>0.9149533153617555</v>
      </c>
      <c r="F22">
        <f t="shared" si="0"/>
        <v>0.47297716453465127</v>
      </c>
    </row>
    <row r="23" spans="1:11" x14ac:dyDescent="0.2">
      <c r="A23" s="14">
        <v>17</v>
      </c>
      <c r="B23" s="14">
        <v>13</v>
      </c>
      <c r="C23" s="8"/>
      <c r="D23" s="8"/>
      <c r="E23">
        <f t="shared" si="0"/>
        <v>1.3591054101975593</v>
      </c>
      <c r="F23">
        <f t="shared" si="0"/>
        <v>0.47297716453465127</v>
      </c>
    </row>
    <row r="24" spans="1:11" x14ac:dyDescent="0.2">
      <c r="A24" s="14">
        <v>17</v>
      </c>
      <c r="B24" s="14">
        <v>17</v>
      </c>
      <c r="C24" s="8"/>
      <c r="D24" s="8"/>
      <c r="E24">
        <f t="shared" si="0"/>
        <v>1.3591054101975593</v>
      </c>
      <c r="F24">
        <f t="shared" si="0"/>
        <v>1.2884550344219809</v>
      </c>
    </row>
    <row r="25" spans="1:11" x14ac:dyDescent="0.2">
      <c r="A25" s="14">
        <v>18</v>
      </c>
      <c r="B25" s="14">
        <v>19</v>
      </c>
      <c r="C25" s="8"/>
      <c r="D25" s="8"/>
      <c r="E25">
        <f t="shared" si="0"/>
        <v>1.5811814576154612</v>
      </c>
      <c r="F25">
        <f t="shared" si="0"/>
        <v>1.6961939693656458</v>
      </c>
    </row>
    <row r="26" spans="1:11" x14ac:dyDescent="0.2">
      <c r="A26" s="14">
        <v>20</v>
      </c>
      <c r="B26" s="14">
        <v>20</v>
      </c>
      <c r="C26" s="8"/>
      <c r="D26" s="8"/>
      <c r="E26">
        <f t="shared" si="0"/>
        <v>2.025333552451265</v>
      </c>
      <c r="F26">
        <f t="shared" si="0"/>
        <v>1.9000634368374782</v>
      </c>
      <c r="K26" s="18" t="s">
        <v>24</v>
      </c>
    </row>
    <row r="27" spans="1:11" x14ac:dyDescent="0.2">
      <c r="A27" s="8">
        <f>AVERAGE(A2:A26)</f>
        <v>10.88</v>
      </c>
      <c r="B27" s="8">
        <f>AVERAGE(B2:B26)</f>
        <v>10.68</v>
      </c>
      <c r="C27" s="8"/>
      <c r="H27" s="18" t="s">
        <v>26</v>
      </c>
    </row>
    <row r="28" spans="1:11" x14ac:dyDescent="0.2">
      <c r="A28" s="8">
        <f>_xlfn.STDEV.S(A2:A26)</f>
        <v>4.5029619881436549</v>
      </c>
      <c r="B28" s="8">
        <f>_xlfn.STDEV.S(B2:B26)</f>
        <v>4.9050993873722888</v>
      </c>
      <c r="C28" s="8"/>
      <c r="H28" t="s">
        <v>20</v>
      </c>
    </row>
    <row r="29" spans="1:11" x14ac:dyDescent="0.2">
      <c r="A29" s="8"/>
      <c r="B29" s="8"/>
      <c r="C29" s="8"/>
      <c r="H29" t="s">
        <v>18</v>
      </c>
    </row>
    <row r="30" spans="1:11" x14ac:dyDescent="0.2">
      <c r="A30" s="8"/>
      <c r="B30" s="8"/>
      <c r="C30" s="8"/>
      <c r="H30" t="s">
        <v>19</v>
      </c>
    </row>
    <row r="31" spans="1:11" x14ac:dyDescent="0.2">
      <c r="A31" s="5" t="s">
        <v>9</v>
      </c>
      <c r="D31" t="s">
        <v>12</v>
      </c>
    </row>
    <row r="32" spans="1:11" x14ac:dyDescent="0.2">
      <c r="A32" s="3">
        <f>_xlfn.COVARIANCE.S(A2:A26,A2:A26)</f>
        <v>20.276666666666667</v>
      </c>
      <c r="B32" s="3">
        <f>_xlfn.COVARIANCE.S(A2:A26,B2:B26)</f>
        <v>15.585000000000003</v>
      </c>
      <c r="D32">
        <v>1</v>
      </c>
      <c r="E32">
        <v>0</v>
      </c>
    </row>
    <row r="33" spans="1:12" x14ac:dyDescent="0.2">
      <c r="A33" s="3">
        <f>_xlfn.COVARIANCE.S(A2:A26,B2:B26)</f>
        <v>15.585000000000003</v>
      </c>
      <c r="B33" s="3">
        <f>_xlfn.COVARIANCE.S(B2:B26,B2:B26)</f>
        <v>24.060000000000002</v>
      </c>
      <c r="D33">
        <v>0</v>
      </c>
      <c r="E33">
        <v>1</v>
      </c>
    </row>
    <row r="34" spans="1:12" x14ac:dyDescent="0.2">
      <c r="D34" s="18" t="s">
        <v>27</v>
      </c>
    </row>
    <row r="35" spans="1:12" x14ac:dyDescent="0.2">
      <c r="A35" s="5" t="s">
        <v>32</v>
      </c>
      <c r="D35" t="s">
        <v>17</v>
      </c>
    </row>
    <row r="36" spans="1:12" x14ac:dyDescent="0.2">
      <c r="A36" s="3">
        <f t="array" ref="A36:B37">MMULT(G1:AE2,E2:F26)/24</f>
        <v>1.0000000000000007</v>
      </c>
      <c r="B36" s="12">
        <v>0.70560348031237818</v>
      </c>
      <c r="D36" s="2" t="s">
        <v>41</v>
      </c>
    </row>
    <row r="37" spans="1:12" x14ac:dyDescent="0.2">
      <c r="A37" s="3">
        <v>0.70560348031237818</v>
      </c>
      <c r="B37" s="12">
        <v>0.99999999999999989</v>
      </c>
      <c r="D37" s="2" t="s">
        <v>23</v>
      </c>
    </row>
    <row r="38" spans="1:12" x14ac:dyDescent="0.2">
      <c r="A38" s="7"/>
      <c r="B38" s="7"/>
      <c r="D38" s="18" t="s">
        <v>55</v>
      </c>
      <c r="E38">
        <f>MDETERM( A32:B33)</f>
        <v>244.96437499999996</v>
      </c>
      <c r="I38" s="17"/>
    </row>
    <row r="39" spans="1:12" x14ac:dyDescent="0.2">
      <c r="A39" s="20" t="s">
        <v>29</v>
      </c>
      <c r="D39" s="19" t="s">
        <v>15</v>
      </c>
      <c r="E39">
        <f>A32+B33</f>
        <v>44.336666666666673</v>
      </c>
      <c r="I39" s="15"/>
    </row>
    <row r="40" spans="1:12" x14ac:dyDescent="0.2">
      <c r="A40" s="15" t="s">
        <v>14</v>
      </c>
      <c r="B40" s="15" t="s">
        <v>21</v>
      </c>
    </row>
    <row r="41" spans="1:12" x14ac:dyDescent="0.2">
      <c r="A41" s="15">
        <v>37.86</v>
      </c>
      <c r="B41" s="15">
        <v>6.47</v>
      </c>
    </row>
    <row r="42" spans="1:12" x14ac:dyDescent="0.2">
      <c r="A42" s="20" t="s">
        <v>28</v>
      </c>
      <c r="B42" s="18" t="s">
        <v>27</v>
      </c>
    </row>
    <row r="43" spans="1:12" x14ac:dyDescent="0.2">
      <c r="A43" s="17">
        <v>1</v>
      </c>
      <c r="B43" s="15">
        <v>1</v>
      </c>
    </row>
    <row r="44" spans="1:12" x14ac:dyDescent="0.2">
      <c r="A44" s="15">
        <v>1.128221580579617</v>
      </c>
      <c r="B44">
        <v>-0.88595872099240702</v>
      </c>
      <c r="C44"/>
    </row>
    <row r="45" spans="1:12" x14ac:dyDescent="0.2">
      <c r="A45" s="20" t="s">
        <v>22</v>
      </c>
      <c r="B45" s="18" t="s">
        <v>27</v>
      </c>
    </row>
    <row r="46" spans="1:12" x14ac:dyDescent="0.2">
      <c r="A46">
        <f>A43/SQRT(A43^2+A44^2)</f>
        <v>0.66330209731063217</v>
      </c>
      <c r="B46">
        <f>B43/SQRT(B43^2+B44^2)</f>
        <v>0.74849736313838466</v>
      </c>
    </row>
    <row r="47" spans="1:12" x14ac:dyDescent="0.2">
      <c r="A47">
        <f>A44/SQRT(A43^2+A44^2)</f>
        <v>0.74835174062957632</v>
      </c>
      <c r="B47">
        <f>B44/SQRT(B43^2+B44^2)</f>
        <v>-0.66313776651227252</v>
      </c>
      <c r="L47" s="2" t="s">
        <v>33</v>
      </c>
    </row>
    <row r="50" spans="1:3" x14ac:dyDescent="0.2">
      <c r="A50">
        <f t="array" ref="A50:B51">MINVERSE(A46:B47)</f>
        <v>0.66313778249738309</v>
      </c>
      <c r="B50">
        <v>0.74849738118111098</v>
      </c>
    </row>
    <row r="51" spans="1:3" x14ac:dyDescent="0.2">
      <c r="A51">
        <v>0.74835175866879222</v>
      </c>
      <c r="B51">
        <v>-0.66330211329970412</v>
      </c>
    </row>
    <row r="53" spans="1:3" x14ac:dyDescent="0.2">
      <c r="A53" s="20" t="s">
        <v>30</v>
      </c>
      <c r="B53" s="18" t="s">
        <v>31</v>
      </c>
      <c r="C53" s="2" t="s">
        <v>42</v>
      </c>
    </row>
    <row r="72" spans="1:12" x14ac:dyDescent="0.2">
      <c r="L72" t="s">
        <v>40</v>
      </c>
    </row>
    <row r="73" spans="1:12" x14ac:dyDescent="0.2">
      <c r="A73" s="20" t="s">
        <v>29</v>
      </c>
      <c r="L73" s="2" t="s">
        <v>34</v>
      </c>
    </row>
    <row r="74" spans="1:12" x14ac:dyDescent="0.2">
      <c r="A74" s="15" t="s">
        <v>14</v>
      </c>
      <c r="B74" s="15" t="s">
        <v>16</v>
      </c>
    </row>
    <row r="75" spans="1:12" x14ac:dyDescent="0.2">
      <c r="A75" s="15">
        <v>1.7056</v>
      </c>
      <c r="B75" s="15">
        <v>0.2944</v>
      </c>
    </row>
    <row r="76" spans="1:12" x14ac:dyDescent="0.2">
      <c r="A76" s="20" t="s">
        <v>28</v>
      </c>
      <c r="B76" s="18" t="s">
        <v>27</v>
      </c>
    </row>
    <row r="77" spans="1:12" x14ac:dyDescent="0.2">
      <c r="A77" s="17">
        <v>1</v>
      </c>
      <c r="B77" s="15">
        <v>-1</v>
      </c>
    </row>
    <row r="78" spans="1:12" x14ac:dyDescent="0.2">
      <c r="A78" s="17">
        <v>1</v>
      </c>
      <c r="B78" s="15">
        <v>1</v>
      </c>
    </row>
    <row r="79" spans="1:12" x14ac:dyDescent="0.2">
      <c r="A79" s="20" t="s">
        <v>22</v>
      </c>
      <c r="B79" s="18" t="s">
        <v>27</v>
      </c>
    </row>
    <row r="80" spans="1:12" x14ac:dyDescent="0.2">
      <c r="A80">
        <f>A77/SQRT(A77^2+A78^2)</f>
        <v>0.70710678118654746</v>
      </c>
      <c r="B80">
        <f>B77/SQRT(B77^2+B78^2)</f>
        <v>-0.70710678118654746</v>
      </c>
    </row>
    <row r="81" spans="1:16" x14ac:dyDescent="0.2">
      <c r="A81">
        <f>A78/SQRT(A77^2+A78^2)</f>
        <v>0.70710678118654746</v>
      </c>
      <c r="B81">
        <f>B78/SQRT(B77^2+B78^2)</f>
        <v>0.70710678118654746</v>
      </c>
    </row>
    <row r="82" spans="1:16" x14ac:dyDescent="0.2">
      <c r="K82" t="s">
        <v>35</v>
      </c>
      <c r="L82" t="s">
        <v>36</v>
      </c>
      <c r="O82" t="s">
        <v>37</v>
      </c>
    </row>
    <row r="83" spans="1:16" x14ac:dyDescent="0.2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 x14ac:dyDescent="0.2">
      <c r="C84" s="2" t="s">
        <v>43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 x14ac:dyDescent="0.2">
      <c r="A86" s="20" t="s">
        <v>48</v>
      </c>
      <c r="B86" s="20"/>
      <c r="C86" s="24" t="s">
        <v>49</v>
      </c>
      <c r="D86" s="20"/>
      <c r="E86" s="20" t="s">
        <v>54</v>
      </c>
      <c r="F86" s="20"/>
      <c r="G86" s="20" t="s">
        <v>52</v>
      </c>
      <c r="L86" t="s">
        <v>39</v>
      </c>
      <c r="O86" t="s">
        <v>38</v>
      </c>
    </row>
    <row r="87" spans="1:16" x14ac:dyDescent="0.2">
      <c r="A87" s="25" t="s">
        <v>44</v>
      </c>
      <c r="B87" s="25" t="s">
        <v>45</v>
      </c>
      <c r="C87" s="25" t="s">
        <v>46</v>
      </c>
      <c r="D87" s="25" t="s">
        <v>47</v>
      </c>
      <c r="E87" s="26" t="s">
        <v>44</v>
      </c>
      <c r="F87" s="26" t="s">
        <v>45</v>
      </c>
      <c r="G87" s="25" t="s">
        <v>50</v>
      </c>
      <c r="H87" s="25" t="s">
        <v>51</v>
      </c>
      <c r="O87">
        <f t="array" ref="O87:P88">MINVERSE(L83:M84)</f>
        <v>0.74835175866879233</v>
      </c>
      <c r="P87">
        <v>0.66313778249738331</v>
      </c>
    </row>
    <row r="88" spans="1:16" x14ac:dyDescent="0.2">
      <c r="A88" s="16">
        <f t="array" ref="A88:B112">MMULT(A2:B26,A46:B47)</f>
        <v>3.486609773191049</v>
      </c>
      <c r="B88" s="16">
        <v>0.91921655639060895</v>
      </c>
      <c r="C88" s="3">
        <f>A88-A$113</f>
        <v>-11.722513635472501</v>
      </c>
      <c r="D88" s="3">
        <f>B88-B$113</f>
        <v>-0.14212340820394531</v>
      </c>
      <c r="E88" s="27">
        <f t="array" ref="E88:F112">MMULT(E2:F26,A80:B81)</f>
        <v>-2.4886950068578484</v>
      </c>
      <c r="F88" s="27">
        <v>-1.3878896741382096E-2</v>
      </c>
      <c r="G88" s="3">
        <f>C88/A$114</f>
        <v>-1.9049614757607578</v>
      </c>
      <c r="H88" s="3">
        <f>D88/B$114</f>
        <v>-5.5879010423744775E-2</v>
      </c>
      <c r="O88">
        <v>-0.66330211329970412</v>
      </c>
      <c r="P88">
        <v>0.74849738118111109</v>
      </c>
    </row>
    <row r="89" spans="1:16" x14ac:dyDescent="0.2">
      <c r="A89" s="16">
        <v>10.136725795538291</v>
      </c>
      <c r="B89" s="16">
        <v>-3.6373882125691868</v>
      </c>
      <c r="C89" s="3">
        <f t="shared" ref="C89:D112" si="1">A89-A$113</f>
        <v>-5.0723976131252577</v>
      </c>
      <c r="D89" s="3">
        <f t="shared" si="1"/>
        <v>-4.6987281771637406</v>
      </c>
      <c r="E89" s="27">
        <v>-1.1784036643797609</v>
      </c>
      <c r="F89" s="27">
        <v>0.98234948760009777</v>
      </c>
      <c r="G89" s="3">
        <f t="shared" ref="G89:H112" si="2">C89/A$114</f>
        <v>-0.82428754985661912</v>
      </c>
      <c r="H89" s="3">
        <f t="shared" si="2"/>
        <v>-1.8474105293992473</v>
      </c>
    </row>
    <row r="90" spans="1:16" x14ac:dyDescent="0.2">
      <c r="A90" s="16">
        <v>7.7215712870116739</v>
      </c>
      <c r="B90" s="16">
        <v>1.1752953462689453</v>
      </c>
      <c r="C90" s="3">
        <f t="shared" si="1"/>
        <v>-7.4875521216518752</v>
      </c>
      <c r="D90" s="3">
        <f t="shared" si="1"/>
        <v>0.11395538167439101</v>
      </c>
      <c r="E90" s="27">
        <v>-1.5851281208742685</v>
      </c>
      <c r="F90" s="27">
        <v>-5.25008851676243E-2</v>
      </c>
      <c r="G90" s="3">
        <f t="shared" si="2"/>
        <v>-1.2167610789836056</v>
      </c>
      <c r="H90" s="3">
        <f t="shared" si="2"/>
        <v>4.4804118061167797E-2</v>
      </c>
    </row>
    <row r="91" spans="1:16" x14ac:dyDescent="0.2">
      <c r="A91" s="16">
        <v>9.9666265089004042</v>
      </c>
      <c r="B91" s="16">
        <v>-0.81411795326787217</v>
      </c>
      <c r="C91" s="3">
        <f t="shared" si="1"/>
        <v>-5.2424968997631449</v>
      </c>
      <c r="D91" s="3">
        <f t="shared" si="1"/>
        <v>-1.8754579178624264</v>
      </c>
      <c r="E91" s="27">
        <v>-1.1526556720955996</v>
      </c>
      <c r="F91" s="27">
        <v>0.37997156361104456</v>
      </c>
      <c r="G91" s="3">
        <f t="shared" si="2"/>
        <v>-0.85192945313571056</v>
      </c>
      <c r="H91" s="3">
        <f t="shared" si="2"/>
        <v>-0.73737840842617797</v>
      </c>
    </row>
    <row r="92" spans="1:16" x14ac:dyDescent="0.2">
      <c r="A92" s="16">
        <v>11.463329990159556</v>
      </c>
      <c r="B92" s="16">
        <v>-2.1403934862924174</v>
      </c>
      <c r="C92" s="3">
        <f t="shared" si="1"/>
        <v>-3.7457934185039932</v>
      </c>
      <c r="D92" s="3">
        <f t="shared" si="1"/>
        <v>-3.2017334508869717</v>
      </c>
      <c r="E92" s="27">
        <v>-0.86434070624315362</v>
      </c>
      <c r="F92" s="27">
        <v>0.66828652946349054</v>
      </c>
      <c r="G92" s="3">
        <f t="shared" si="2"/>
        <v>-0.60870836923711413</v>
      </c>
      <c r="H92" s="3">
        <f t="shared" si="2"/>
        <v>-1.2588334260844085</v>
      </c>
    </row>
    <row r="93" spans="1:16" x14ac:dyDescent="0.2">
      <c r="A93" s="16">
        <v>6.1398181624335777</v>
      </c>
      <c r="B93" s="16">
        <v>3.9132060089441474</v>
      </c>
      <c r="C93" s="3">
        <f t="shared" si="1"/>
        <v>-9.0693052462299715</v>
      </c>
      <c r="D93" s="3">
        <f t="shared" si="1"/>
        <v>2.8518660443495931</v>
      </c>
      <c r="E93" s="27">
        <v>-1.8605690905846335</v>
      </c>
      <c r="F93" s="27">
        <v>-0.64200481301459689</v>
      </c>
      <c r="G93" s="3">
        <f t="shared" si="2"/>
        <v>-1.4738031145217478</v>
      </c>
      <c r="H93" s="3">
        <f t="shared" si="2"/>
        <v>1.1212751962059331</v>
      </c>
    </row>
    <row r="94" spans="1:16" x14ac:dyDescent="0.2">
      <c r="A94" s="16">
        <v>14.371687309358919</v>
      </c>
      <c r="B94" s="16">
        <v>-3.3813094226908502</v>
      </c>
      <c r="C94" s="3">
        <f t="shared" si="1"/>
        <v>-0.83743609930463059</v>
      </c>
      <c r="D94" s="3">
        <f t="shared" si="1"/>
        <v>-4.4426493872854049</v>
      </c>
      <c r="E94" s="27">
        <v>-0.27483677839618104</v>
      </c>
      <c r="F94" s="27">
        <v>0.94372749917385568</v>
      </c>
      <c r="G94" s="3">
        <f t="shared" si="2"/>
        <v>-0.13608715307946667</v>
      </c>
      <c r="H94" s="3">
        <f t="shared" si="2"/>
        <v>-1.746727400914335</v>
      </c>
    </row>
    <row r="95" spans="1:16" x14ac:dyDescent="0.2">
      <c r="A95" s="16">
        <v>12.041582444151246</v>
      </c>
      <c r="B95" s="16">
        <v>1.9739006496624967E-2</v>
      </c>
      <c r="C95" s="3">
        <f t="shared" si="1"/>
        <v>-3.1675409645123036</v>
      </c>
      <c r="D95" s="3">
        <f t="shared" si="1"/>
        <v>-1.0416009580979293</v>
      </c>
      <c r="E95" s="27">
        <v>-0.69443523103276927</v>
      </c>
      <c r="F95" s="27">
        <v>0.21006608840066016</v>
      </c>
      <c r="G95" s="3">
        <f t="shared" si="2"/>
        <v>-0.51473973056690725</v>
      </c>
      <c r="H95" s="3">
        <f t="shared" si="2"/>
        <v>-0.40952881394045415</v>
      </c>
    </row>
    <row r="96" spans="1:16" x14ac:dyDescent="0.2">
      <c r="A96" s="16">
        <v>9.7114775789435708</v>
      </c>
      <c r="B96" s="16">
        <v>3.4207874356840993</v>
      </c>
      <c r="C96" s="3">
        <f t="shared" si="1"/>
        <v>-5.4976458297199784</v>
      </c>
      <c r="D96" s="3">
        <f t="shared" si="1"/>
        <v>2.359447471089545</v>
      </c>
      <c r="E96" s="27">
        <v>-1.1140336836693574</v>
      </c>
      <c r="F96" s="27">
        <v>-0.52359532237253537</v>
      </c>
      <c r="G96" s="3">
        <f t="shared" si="2"/>
        <v>-0.89339230805434822</v>
      </c>
      <c r="H96" s="3">
        <f t="shared" si="2"/>
        <v>0.92766977303342613</v>
      </c>
    </row>
    <row r="97" spans="1:8" x14ac:dyDescent="0.2">
      <c r="A97" s="16">
        <v>11.956532800832299</v>
      </c>
      <c r="B97" s="16">
        <v>1.4313741361472818</v>
      </c>
      <c r="C97" s="3">
        <f t="shared" si="1"/>
        <v>-3.2525906078312499</v>
      </c>
      <c r="D97" s="3">
        <f t="shared" si="1"/>
        <v>0.37003417155272755</v>
      </c>
      <c r="E97" s="27">
        <v>-0.68156123489068854</v>
      </c>
      <c r="F97" s="27">
        <v>-9.1122873593866449E-2</v>
      </c>
      <c r="G97" s="3">
        <f t="shared" si="2"/>
        <v>-0.52856068220645347</v>
      </c>
      <c r="H97" s="3">
        <f t="shared" si="2"/>
        <v>0.14548724654608045</v>
      </c>
    </row>
    <row r="98" spans="1:8" x14ac:dyDescent="0.2">
      <c r="A98" s="16">
        <v>16.446643244609756</v>
      </c>
      <c r="B98" s="16">
        <v>-2.547452462926354</v>
      </c>
      <c r="C98" s="3">
        <f t="shared" si="1"/>
        <v>1.2375198359462072</v>
      </c>
      <c r="D98" s="3">
        <f t="shared" si="1"/>
        <v>-3.6087924275209082</v>
      </c>
      <c r="E98" s="27">
        <v>0.18338366266664924</v>
      </c>
      <c r="F98" s="27">
        <v>0.77382202396347144</v>
      </c>
      <c r="G98" s="3">
        <f t="shared" si="2"/>
        <v>0.20110256948933602</v>
      </c>
      <c r="H98" s="3">
        <f t="shared" si="2"/>
        <v>-1.4188778064286114</v>
      </c>
    </row>
    <row r="99" spans="1:8" x14ac:dyDescent="0.2">
      <c r="A99" s="16">
        <v>11.871483157513357</v>
      </c>
      <c r="B99" s="16">
        <v>2.8430092657979387</v>
      </c>
      <c r="C99" s="3">
        <f t="shared" si="1"/>
        <v>-3.3376402511501926</v>
      </c>
      <c r="D99" s="3">
        <f t="shared" si="1"/>
        <v>1.7816693012033844</v>
      </c>
      <c r="E99" s="27">
        <v>-0.66868723874860792</v>
      </c>
      <c r="F99" s="27">
        <v>-0.39231183558839311</v>
      </c>
      <c r="G99" s="3">
        <f t="shared" si="2"/>
        <v>-0.54238163384599902</v>
      </c>
      <c r="H99" s="3">
        <f t="shared" si="2"/>
        <v>0.70050330703261499</v>
      </c>
    </row>
    <row r="100" spans="1:8" x14ac:dyDescent="0.2">
      <c r="A100" s="16">
        <v>16.276543957971871</v>
      </c>
      <c r="B100" s="16">
        <v>0.2758177963749624</v>
      </c>
      <c r="C100" s="3">
        <f t="shared" si="1"/>
        <v>1.0674205493083218</v>
      </c>
      <c r="D100" s="3">
        <f t="shared" si="1"/>
        <v>-0.78552216821959187</v>
      </c>
      <c r="E100" s="27">
        <v>0.20913165495081065</v>
      </c>
      <c r="F100" s="27">
        <v>0.17144409997441801</v>
      </c>
      <c r="G100" s="3">
        <f t="shared" si="2"/>
        <v>0.17346066621024486</v>
      </c>
      <c r="H100" s="3">
        <f t="shared" si="2"/>
        <v>-0.30884568545554114</v>
      </c>
    </row>
    <row r="101" spans="1:8" x14ac:dyDescent="0.2">
      <c r="A101" s="16">
        <v>15.443142574023348</v>
      </c>
      <c r="B101" s="16">
        <v>2.3505906925378905</v>
      </c>
      <c r="C101" s="3">
        <f t="shared" si="1"/>
        <v>0.23401916535979872</v>
      </c>
      <c r="D101" s="3">
        <f t="shared" si="1"/>
        <v>1.2892507279433363</v>
      </c>
      <c r="E101" s="27">
        <v>7.7848168166668411E-2</v>
      </c>
      <c r="F101" s="27">
        <v>-0.27390234494633159</v>
      </c>
      <c r="G101" s="3">
        <f t="shared" si="2"/>
        <v>3.8029172621400341E-2</v>
      </c>
      <c r="H101" s="3">
        <f t="shared" si="2"/>
        <v>0.50689788386010826</v>
      </c>
    </row>
    <row r="102" spans="1:8" x14ac:dyDescent="0.2">
      <c r="A102" s="16">
        <v>16.191494314652925</v>
      </c>
      <c r="B102" s="16">
        <v>1.6874529260256184</v>
      </c>
      <c r="C102" s="3">
        <f t="shared" si="1"/>
        <v>0.98237090598937549</v>
      </c>
      <c r="D102" s="3">
        <f t="shared" si="1"/>
        <v>0.6261129614310641</v>
      </c>
      <c r="E102" s="27">
        <v>0.22200565109289139</v>
      </c>
      <c r="F102" s="27">
        <v>-0.1297448620201086</v>
      </c>
      <c r="G102" s="3">
        <f t="shared" si="2"/>
        <v>0.1596397145706987</v>
      </c>
      <c r="H102" s="3">
        <f t="shared" si="2"/>
        <v>0.24617037503099309</v>
      </c>
    </row>
    <row r="103" spans="1:8" x14ac:dyDescent="0.2">
      <c r="A103" s="16">
        <v>13.113037708815675</v>
      </c>
      <c r="B103" s="16">
        <v>5.7516391217253648</v>
      </c>
      <c r="C103" s="3">
        <f t="shared" si="1"/>
        <v>-2.0960856998478743</v>
      </c>
      <c r="D103" s="3">
        <f t="shared" si="1"/>
        <v>4.690299157130811</v>
      </c>
      <c r="E103" s="27">
        <v>-0.34175028446991973</v>
      </c>
      <c r="F103" s="27">
        <v>-1.0075637557195272</v>
      </c>
      <c r="G103" s="3">
        <f t="shared" si="2"/>
        <v>-0.34062340486604031</v>
      </c>
      <c r="H103" s="3">
        <f t="shared" si="2"/>
        <v>1.8440964708339886</v>
      </c>
    </row>
    <row r="104" spans="1:8" x14ac:dyDescent="0.2">
      <c r="A104" s="16">
        <v>19.099851633852285</v>
      </c>
      <c r="B104" s="16">
        <v>0.4465369896271838</v>
      </c>
      <c r="C104" s="3">
        <f t="shared" si="1"/>
        <v>3.8907282251887363</v>
      </c>
      <c r="D104" s="3">
        <f t="shared" si="1"/>
        <v>-0.61480297496737046</v>
      </c>
      <c r="E104" s="27">
        <v>0.81150957893986397</v>
      </c>
      <c r="F104" s="27">
        <v>0.14569610769025665</v>
      </c>
      <c r="G104" s="3">
        <f t="shared" si="2"/>
        <v>0.63226093072834588</v>
      </c>
      <c r="H104" s="3">
        <f t="shared" si="2"/>
        <v>-0.24172359979893387</v>
      </c>
    </row>
    <row r="105" spans="1:8" x14ac:dyDescent="0.2">
      <c r="A105" s="16">
        <v>19.848203374481862</v>
      </c>
      <c r="B105" s="16">
        <v>-0.2166007768850875</v>
      </c>
      <c r="C105" s="3">
        <f t="shared" si="1"/>
        <v>4.6390799658183131</v>
      </c>
      <c r="D105" s="3">
        <f t="shared" si="1"/>
        <v>-1.2779407414796418</v>
      </c>
      <c r="E105" s="27">
        <v>0.95566706186608696</v>
      </c>
      <c r="F105" s="27">
        <v>0.28985359061647964</v>
      </c>
      <c r="G105" s="3">
        <f t="shared" si="2"/>
        <v>0.75387147267764421</v>
      </c>
      <c r="H105" s="3">
        <f t="shared" si="2"/>
        <v>-0.50245110862804865</v>
      </c>
    </row>
    <row r="106" spans="1:8" x14ac:dyDescent="0.2">
      <c r="A106" s="16">
        <v>21.344906855741016</v>
      </c>
      <c r="B106" s="16">
        <v>-1.5428763099096336</v>
      </c>
      <c r="C106" s="3">
        <f t="shared" si="1"/>
        <v>6.1357834470774666</v>
      </c>
      <c r="D106" s="3">
        <f t="shared" si="1"/>
        <v>-2.6042162745041879</v>
      </c>
      <c r="E106" s="27">
        <v>1.2439820277185327</v>
      </c>
      <c r="F106" s="27">
        <v>0.57816855646892551</v>
      </c>
      <c r="G106" s="3">
        <f t="shared" si="2"/>
        <v>0.99709255657624096</v>
      </c>
      <c r="H106" s="3">
        <f t="shared" si="2"/>
        <v>-1.0239061262862796</v>
      </c>
    </row>
    <row r="107" spans="1:8" x14ac:dyDescent="0.2">
      <c r="A107" s="16">
        <v>14.524691546755884</v>
      </c>
      <c r="B107" s="16">
        <v>5.8369987183514773</v>
      </c>
      <c r="C107" s="3">
        <f t="shared" si="1"/>
        <v>-0.68443186190766525</v>
      </c>
      <c r="D107" s="3">
        <f t="shared" si="1"/>
        <v>4.7756587537569235</v>
      </c>
      <c r="E107" s="27">
        <v>-4.056132247539318E-2</v>
      </c>
      <c r="F107" s="27">
        <v>-1.0204377518616079</v>
      </c>
      <c r="G107" s="3">
        <f t="shared" si="2"/>
        <v>-0.11122327260698947</v>
      </c>
      <c r="H107" s="3">
        <f t="shared" si="2"/>
        <v>1.8776575136622931</v>
      </c>
    </row>
    <row r="108" spans="1:8" x14ac:dyDescent="0.2">
      <c r="A108" s="16">
        <v>19.678104087843977</v>
      </c>
      <c r="B108" s="16">
        <v>2.606669482416228</v>
      </c>
      <c r="C108" s="3">
        <f t="shared" si="1"/>
        <v>4.4689806791804276</v>
      </c>
      <c r="D108" s="3">
        <f t="shared" si="1"/>
        <v>1.5453295178216737</v>
      </c>
      <c r="E108" s="27">
        <v>0.98141505415024832</v>
      </c>
      <c r="F108" s="27">
        <v>-0.31252433337257368</v>
      </c>
      <c r="G108" s="3">
        <f t="shared" si="2"/>
        <v>0.7262295693985531</v>
      </c>
      <c r="H108" s="3">
        <f t="shared" si="2"/>
        <v>0.60758101234502127</v>
      </c>
    </row>
    <row r="109" spans="1:8" x14ac:dyDescent="0.2">
      <c r="A109" s="16">
        <v>21.004708282465238</v>
      </c>
      <c r="B109" s="16">
        <v>4.1036642086929955</v>
      </c>
      <c r="C109" s="3">
        <f t="shared" si="1"/>
        <v>5.7955848738016886</v>
      </c>
      <c r="D109" s="3">
        <f t="shared" si="1"/>
        <v>3.0423242440984413</v>
      </c>
      <c r="E109" s="27">
        <v>1.2954780122868557</v>
      </c>
      <c r="F109" s="27">
        <v>-0.62658729150918102</v>
      </c>
      <c r="G109" s="3">
        <f t="shared" si="2"/>
        <v>0.94180875001805742</v>
      </c>
      <c r="H109" s="3">
        <f t="shared" si="2"/>
        <v>1.1961581156598595</v>
      </c>
    </row>
    <row r="110" spans="1:8" x14ac:dyDescent="0.2">
      <c r="A110" s="16">
        <v>23.998115244983545</v>
      </c>
      <c r="B110" s="16">
        <v>1.451113142643905</v>
      </c>
      <c r="C110" s="3">
        <f t="shared" si="1"/>
        <v>8.7889918363199957</v>
      </c>
      <c r="D110" s="3">
        <f t="shared" si="1"/>
        <v>0.38977317804935074</v>
      </c>
      <c r="E110" s="27">
        <v>1.8721079439917476</v>
      </c>
      <c r="F110" s="27">
        <v>-4.995735980428917E-2</v>
      </c>
      <c r="G110" s="3">
        <f t="shared" si="2"/>
        <v>1.4282509178152507</v>
      </c>
      <c r="H110" s="3">
        <f t="shared" si="2"/>
        <v>0.15324808034339826</v>
      </c>
    </row>
    <row r="111" spans="1:8" x14ac:dyDescent="0.2">
      <c r="A111" s="16">
        <v>26.158120823553329</v>
      </c>
      <c r="B111" s="16">
        <v>0.87333497275774619</v>
      </c>
      <c r="C111" s="3">
        <f t="shared" si="1"/>
        <v>10.94899741488978</v>
      </c>
      <c r="D111" s="3">
        <f t="shared" si="1"/>
        <v>-0.18800499183680808</v>
      </c>
      <c r="E111" s="27">
        <v>2.3174543889124974</v>
      </c>
      <c r="F111" s="27">
        <v>8.1326126979852864E-2</v>
      </c>
      <c r="G111" s="3">
        <f t="shared" si="2"/>
        <v>1.7792615920235997</v>
      </c>
      <c r="H111" s="3">
        <f t="shared" si="2"/>
        <v>-7.3918385657412197E-2</v>
      </c>
    </row>
    <row r="112" spans="1:8" x14ac:dyDescent="0.2">
      <c r="A112" s="16">
        <v>28.23307675880417</v>
      </c>
      <c r="B112" s="16">
        <v>1.7071919325222424</v>
      </c>
      <c r="C112" s="3">
        <f t="shared" si="1"/>
        <v>13.023953350140621</v>
      </c>
      <c r="D112" s="3">
        <f t="shared" si="1"/>
        <v>0.64585196792768818</v>
      </c>
      <c r="E112" s="27">
        <v>2.7756748299753276</v>
      </c>
      <c r="F112" s="27">
        <v>-8.8579348230531263E-2</v>
      </c>
      <c r="G112" s="3">
        <f t="shared" si="2"/>
        <v>2.1164513145924029</v>
      </c>
      <c r="H112" s="3">
        <f t="shared" si="2"/>
        <v>0.25393120882831127</v>
      </c>
    </row>
    <row r="113" spans="1:7" x14ac:dyDescent="0.2">
      <c r="A113">
        <f>AVERAGE(A88:A112)</f>
        <v>15.209123408663549</v>
      </c>
      <c r="B113">
        <f>AVERAGE(B88:B112)</f>
        <v>1.0613399645945543</v>
      </c>
    </row>
    <row r="114" spans="1:7" ht="15" thickBot="1" x14ac:dyDescent="0.25">
      <c r="A114">
        <f>_xlfn.STDEV.S(A88:A112)</f>
        <v>6.1536749087227838</v>
      </c>
      <c r="B114">
        <f>_xlfn.STDEV.S(B88:B112)</f>
        <v>2.5434131192765816</v>
      </c>
    </row>
    <row r="115" spans="1:7" x14ac:dyDescent="0.2">
      <c r="A115" s="23"/>
      <c r="B115" s="23" t="s">
        <v>0</v>
      </c>
      <c r="C115" s="23" t="s">
        <v>1</v>
      </c>
      <c r="E115" s="23"/>
      <c r="F115" s="23" t="s">
        <v>0</v>
      </c>
      <c r="G115" s="23" t="s">
        <v>1</v>
      </c>
    </row>
    <row r="116" spans="1:7" x14ac:dyDescent="0.2">
      <c r="A116" s="21" t="s">
        <v>0</v>
      </c>
      <c r="B116" s="21">
        <f>_xlfn.COVARIANCE.S(A88:A112,A88:A112)</f>
        <v>37.86771488224425</v>
      </c>
      <c r="C116" s="21"/>
      <c r="E116" s="21" t="s">
        <v>0</v>
      </c>
      <c r="F116" s="21">
        <f>_xlfn.COVARIANCE.S(E88:E112,E88:E112)</f>
        <v>1.7056034803123776</v>
      </c>
      <c r="G116" s="21"/>
    </row>
    <row r="117" spans="1:7" ht="15" thickBot="1" x14ac:dyDescent="0.25">
      <c r="A117" s="22" t="s">
        <v>1</v>
      </c>
      <c r="B117" s="22">
        <f>_xlfn.COVARIANCE.S(A88:A112,B88:B112)</f>
        <v>1.4764833691183199E-3</v>
      </c>
      <c r="C117" s="22">
        <f>_xlfn.COVARIANCE.S(B88:B112,B88:B112)</f>
        <v>6.4689502953082325</v>
      </c>
      <c r="E117" s="22" t="s">
        <v>1</v>
      </c>
      <c r="F117" s="22">
        <f>_xlfn.COVARIANCE.S(E88:E112,F88:F112)</f>
        <v>-3.0993726104118952E-16</v>
      </c>
      <c r="G117" s="22">
        <f>_xlfn.COVARIANCE.S(F88:F112,F88:F112)</f>
        <v>0.29439651968762198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 xr:uid="{00000000-0004-0000-0100-000000000000}"/>
    <hyperlink ref="D36" r:id="rId2" xr:uid="{00000000-0004-0000-0100-000001000000}"/>
    <hyperlink ref="D37" r:id="rId3" xr:uid="{00000000-0004-0000-0100-000002000000}"/>
    <hyperlink ref="L47" r:id="rId4" display="https://zhuanlan.zhihu.com/p/314464267" xr:uid="{00000000-0004-0000-0100-000003000000}"/>
    <hyperlink ref="L73" r:id="rId5" display="https://zhuanlan.zhihu.com/p/234967628" xr:uid="{00000000-0004-0000-0100-000004000000}"/>
    <hyperlink ref="C53" r:id="rId6" display="https://www.geogebra.org/m/rjam6ege" xr:uid="{00000000-0004-0000-0100-000005000000}"/>
    <hyperlink ref="C84" r:id="rId7" display="https://www.geogebra.org/m/c5s9yhbp" xr:uid="{00000000-0004-0000-0100-000006000000}"/>
  </hyperlinks>
  <pageMargins left="0.7" right="0.7" top="0.75" bottom="0.75" header="0.3" footer="0.3"/>
  <pageSetup paperSize="9"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17"/>
  <sheetViews>
    <sheetView tabSelected="1" topLeftCell="A49" zoomScaleNormal="100" workbookViewId="0">
      <selection activeCell="H70" sqref="H70"/>
    </sheetView>
  </sheetViews>
  <sheetFormatPr defaultRowHeight="14.25" x14ac:dyDescent="0.2"/>
  <cols>
    <col min="3" max="3" width="9" style="7"/>
    <col min="4" max="4" width="14.375" customWidth="1"/>
    <col min="6" max="6" width="15.125" customWidth="1"/>
    <col min="8" max="8" width="12.375" bestFit="1" customWidth="1"/>
  </cols>
  <sheetData>
    <row r="1" spans="1:31" x14ac:dyDescent="0.2">
      <c r="A1" s="1" t="s">
        <v>10</v>
      </c>
      <c r="B1" s="11" t="s">
        <v>11</v>
      </c>
      <c r="C1" s="8"/>
      <c r="D1" s="13"/>
      <c r="E1" s="10" t="s">
        <v>7</v>
      </c>
      <c r="G1" s="4">
        <f t="array" ref="G1:AE2">TRANSPOSE(E2:F26)</f>
        <v>-1.7499592536530664</v>
      </c>
      <c r="H1" s="4">
        <v>-1.5278832062351646</v>
      </c>
      <c r="I1" s="4">
        <v>-1.0837311113993608</v>
      </c>
      <c r="J1" s="4">
        <v>-1.0837311113993608</v>
      </c>
      <c r="K1">
        <v>-1.0837311113993608</v>
      </c>
      <c r="L1">
        <v>-0.86165506398145908</v>
      </c>
      <c r="M1">
        <v>-0.86165506398145908</v>
      </c>
      <c r="N1">
        <v>-0.6395790165635572</v>
      </c>
      <c r="O1">
        <v>-0.41750296914565543</v>
      </c>
      <c r="P1">
        <v>-0.41750296914565543</v>
      </c>
      <c r="Q1">
        <v>-0.41750296914565543</v>
      </c>
      <c r="R1">
        <v>-0.19542692172775358</v>
      </c>
      <c r="S1">
        <v>2.6649125690148243E-2</v>
      </c>
      <c r="T1">
        <v>0.24872517310805006</v>
      </c>
      <c r="U1" s="4">
        <v>0.24872517310805006</v>
      </c>
      <c r="V1" s="4">
        <v>0.47080122052595191</v>
      </c>
      <c r="W1">
        <v>0.47080122052595191</v>
      </c>
      <c r="X1">
        <v>0.47080122052595191</v>
      </c>
      <c r="Y1">
        <v>0.47080122052595191</v>
      </c>
      <c r="Z1">
        <v>0.69287726794385374</v>
      </c>
      <c r="AA1">
        <v>0.91495331536175561</v>
      </c>
      <c r="AB1">
        <v>1.3591054101975593</v>
      </c>
      <c r="AC1">
        <v>1.3591054101975593</v>
      </c>
      <c r="AD1">
        <v>1.581181457615461</v>
      </c>
      <c r="AE1">
        <v>2.025333552451265</v>
      </c>
    </row>
    <row r="2" spans="1:31" x14ac:dyDescent="0.2">
      <c r="A2" s="14">
        <v>-11</v>
      </c>
      <c r="B2" s="14">
        <v>2</v>
      </c>
      <c r="C2" s="8"/>
      <c r="D2" s="8"/>
      <c r="E2">
        <f>(A2-A$27)/A$28</f>
        <v>-1.7499592536530664</v>
      </c>
      <c r="F2">
        <f>(B2-B$27)/B$28</f>
        <v>-1.7695869776555053</v>
      </c>
      <c r="G2">
        <v>-1.7695869776555053</v>
      </c>
      <c r="H2">
        <v>-0.138631237880846</v>
      </c>
      <c r="I2">
        <v>-1.157978575240008</v>
      </c>
      <c r="J2">
        <v>-0.54637017282451084</v>
      </c>
      <c r="K2">
        <v>-0.138631237880846</v>
      </c>
      <c r="L2">
        <v>-1.7695869776555053</v>
      </c>
      <c r="M2">
        <v>0.47297716453465127</v>
      </c>
      <c r="N2">
        <v>-0.3425007053526784</v>
      </c>
      <c r="O2">
        <v>-1.157978575240008</v>
      </c>
      <c r="P2">
        <v>-0.54637017282451084</v>
      </c>
      <c r="Q2" s="9">
        <v>0.67684663200648376</v>
      </c>
      <c r="R2">
        <v>-0.75023964029634327</v>
      </c>
      <c r="S2">
        <v>0.26910769706281884</v>
      </c>
      <c r="T2">
        <v>-0.138631237880846</v>
      </c>
      <c r="U2">
        <v>6.5238229590986435E-2</v>
      </c>
      <c r="V2">
        <v>-0.9541091077681757</v>
      </c>
      <c r="W2">
        <v>0.67684663200648376</v>
      </c>
      <c r="X2">
        <v>0.88071609947831619</v>
      </c>
      <c r="Y2">
        <v>1.2884550344219809</v>
      </c>
      <c r="Z2">
        <v>-0.75023964029634327</v>
      </c>
      <c r="AA2">
        <v>0.47297716453465127</v>
      </c>
      <c r="AB2">
        <v>0.47297716453465127</v>
      </c>
      <c r="AC2">
        <v>1.2884550344219809</v>
      </c>
      <c r="AD2">
        <v>1.6961939693656458</v>
      </c>
      <c r="AE2">
        <v>1.9000634368374782</v>
      </c>
    </row>
    <row r="3" spans="1:31" x14ac:dyDescent="0.2">
      <c r="A3" s="14">
        <v>-10</v>
      </c>
      <c r="B3" s="14">
        <v>10</v>
      </c>
      <c r="C3" s="8"/>
      <c r="D3" s="8"/>
      <c r="E3">
        <f t="shared" ref="E3:F26" si="0">(A3-A$27)/A$28</f>
        <v>-1.5278832062351646</v>
      </c>
      <c r="F3">
        <f t="shared" si="0"/>
        <v>-0.138631237880846</v>
      </c>
      <c r="G3" s="19" t="s">
        <v>25</v>
      </c>
      <c r="M3" s="18" t="s">
        <v>24</v>
      </c>
    </row>
    <row r="4" spans="1:31" x14ac:dyDescent="0.2">
      <c r="A4" s="14">
        <v>-8</v>
      </c>
      <c r="B4" s="14">
        <v>5</v>
      </c>
      <c r="C4" s="8"/>
      <c r="D4" s="8"/>
      <c r="E4">
        <f t="shared" si="0"/>
        <v>-1.0837311113993608</v>
      </c>
      <c r="F4">
        <f t="shared" si="0"/>
        <v>-1.157978575240008</v>
      </c>
    </row>
    <row r="5" spans="1:31" x14ac:dyDescent="0.2">
      <c r="A5" s="14">
        <v>-8</v>
      </c>
      <c r="B5" s="14">
        <v>8</v>
      </c>
      <c r="C5" s="8"/>
      <c r="D5" s="8"/>
      <c r="E5">
        <f t="shared" si="0"/>
        <v>-1.0837311113993608</v>
      </c>
      <c r="F5">
        <f t="shared" si="0"/>
        <v>-0.54637017282451084</v>
      </c>
      <c r="V5" t="s">
        <v>6</v>
      </c>
    </row>
    <row r="6" spans="1:31" x14ac:dyDescent="0.2">
      <c r="A6" s="14">
        <v>-8</v>
      </c>
      <c r="B6" s="14">
        <v>10</v>
      </c>
      <c r="C6" s="8"/>
      <c r="D6" s="8"/>
      <c r="E6">
        <f t="shared" si="0"/>
        <v>-1.0837311113993608</v>
      </c>
      <c r="F6">
        <f t="shared" si="0"/>
        <v>-0.138631237880846</v>
      </c>
      <c r="V6" s="6" t="s">
        <v>2</v>
      </c>
    </row>
    <row r="7" spans="1:31" x14ac:dyDescent="0.2">
      <c r="A7" s="14">
        <v>-7</v>
      </c>
      <c r="B7" s="14">
        <v>2</v>
      </c>
      <c r="C7" s="8"/>
      <c r="D7" s="8"/>
      <c r="E7">
        <f t="shared" si="0"/>
        <v>-0.86165506398145908</v>
      </c>
      <c r="F7">
        <f t="shared" si="0"/>
        <v>-1.7695869776555053</v>
      </c>
      <c r="V7" s="2" t="s">
        <v>8</v>
      </c>
    </row>
    <row r="8" spans="1:31" x14ac:dyDescent="0.2">
      <c r="A8" s="14">
        <v>-7</v>
      </c>
      <c r="B8" s="14">
        <v>13</v>
      </c>
      <c r="C8" s="8"/>
      <c r="D8" s="8"/>
      <c r="E8">
        <f t="shared" si="0"/>
        <v>-0.86165506398145908</v>
      </c>
      <c r="F8">
        <f t="shared" si="0"/>
        <v>0.47297716453465127</v>
      </c>
      <c r="V8" t="s">
        <v>3</v>
      </c>
    </row>
    <row r="9" spans="1:31" x14ac:dyDescent="0.2">
      <c r="A9" s="14">
        <v>-6</v>
      </c>
      <c r="B9" s="14">
        <v>9</v>
      </c>
      <c r="C9" s="8"/>
      <c r="D9" s="8"/>
      <c r="E9">
        <f t="shared" si="0"/>
        <v>-0.6395790165635572</v>
      </c>
      <c r="F9">
        <f t="shared" si="0"/>
        <v>-0.3425007053526784</v>
      </c>
      <c r="V9" t="s">
        <v>4</v>
      </c>
    </row>
    <row r="10" spans="1:31" x14ac:dyDescent="0.2">
      <c r="A10" s="14">
        <v>-5</v>
      </c>
      <c r="B10" s="14">
        <v>5</v>
      </c>
      <c r="C10" s="8"/>
      <c r="D10" s="8"/>
      <c r="E10">
        <f t="shared" si="0"/>
        <v>-0.41750296914565543</v>
      </c>
      <c r="F10">
        <f t="shared" si="0"/>
        <v>-1.157978575240008</v>
      </c>
      <c r="V10" t="s">
        <v>5</v>
      </c>
    </row>
    <row r="11" spans="1:31" x14ac:dyDescent="0.2">
      <c r="A11" s="14">
        <v>-5</v>
      </c>
      <c r="B11" s="14">
        <v>8</v>
      </c>
      <c r="C11" s="8"/>
      <c r="D11" s="8"/>
      <c r="E11">
        <f t="shared" si="0"/>
        <v>-0.41750296914565543</v>
      </c>
      <c r="F11">
        <f t="shared" si="0"/>
        <v>-0.54637017282451084</v>
      </c>
    </row>
    <row r="12" spans="1:31" x14ac:dyDescent="0.2">
      <c r="A12" s="14">
        <v>-5</v>
      </c>
      <c r="B12" s="14">
        <v>14</v>
      </c>
      <c r="C12" s="8"/>
      <c r="D12" s="8"/>
      <c r="E12">
        <f t="shared" si="0"/>
        <v>-0.41750296914565543</v>
      </c>
      <c r="F12">
        <f t="shared" si="0"/>
        <v>0.67684663200648376</v>
      </c>
    </row>
    <row r="13" spans="1:31" x14ac:dyDescent="0.2">
      <c r="A13" s="14">
        <v>-4</v>
      </c>
      <c r="B13" s="14">
        <v>7</v>
      </c>
      <c r="C13" s="8"/>
      <c r="D13" s="8"/>
      <c r="E13">
        <f t="shared" si="0"/>
        <v>-0.19542692172775358</v>
      </c>
      <c r="F13">
        <f t="shared" si="0"/>
        <v>-0.75023964029634327</v>
      </c>
    </row>
    <row r="14" spans="1:31" x14ac:dyDescent="0.2">
      <c r="A14" s="14">
        <v>-3</v>
      </c>
      <c r="B14" s="14">
        <v>12</v>
      </c>
      <c r="C14" s="8"/>
      <c r="D14" s="8"/>
      <c r="E14">
        <f t="shared" si="0"/>
        <v>2.6649125690148243E-2</v>
      </c>
      <c r="F14">
        <f t="shared" si="0"/>
        <v>0.26910769706281884</v>
      </c>
    </row>
    <row r="15" spans="1:31" x14ac:dyDescent="0.2">
      <c r="A15" s="14">
        <v>-2</v>
      </c>
      <c r="B15" s="14">
        <v>10</v>
      </c>
      <c r="C15" s="8"/>
      <c r="D15" s="8"/>
      <c r="E15">
        <f t="shared" si="0"/>
        <v>0.24872517310805006</v>
      </c>
      <c r="F15">
        <f t="shared" si="0"/>
        <v>-0.138631237880846</v>
      </c>
    </row>
    <row r="16" spans="1:31" x14ac:dyDescent="0.2">
      <c r="A16" s="14">
        <v>-2</v>
      </c>
      <c r="B16" s="14">
        <v>11</v>
      </c>
      <c r="C16" s="8"/>
      <c r="D16" s="8"/>
      <c r="E16">
        <f t="shared" si="0"/>
        <v>0.24872517310805006</v>
      </c>
      <c r="F16">
        <f t="shared" si="0"/>
        <v>6.5238229590986435E-2</v>
      </c>
    </row>
    <row r="17" spans="1:11" x14ac:dyDescent="0.2">
      <c r="A17" s="14">
        <v>-1</v>
      </c>
      <c r="B17" s="14">
        <v>6</v>
      </c>
      <c r="C17" s="8"/>
      <c r="D17" s="8"/>
      <c r="E17">
        <f t="shared" si="0"/>
        <v>0.47080122052595191</v>
      </c>
      <c r="F17">
        <f t="shared" si="0"/>
        <v>-0.9541091077681757</v>
      </c>
    </row>
    <row r="18" spans="1:11" x14ac:dyDescent="0.2">
      <c r="A18" s="14">
        <v>-1</v>
      </c>
      <c r="B18" s="14">
        <v>14</v>
      </c>
      <c r="C18" s="8"/>
      <c r="D18" s="8"/>
      <c r="E18">
        <f t="shared" si="0"/>
        <v>0.47080122052595191</v>
      </c>
      <c r="F18">
        <f t="shared" si="0"/>
        <v>0.67684663200648376</v>
      </c>
    </row>
    <row r="19" spans="1:11" x14ac:dyDescent="0.2">
      <c r="A19" s="14">
        <v>-1</v>
      </c>
      <c r="B19" s="14">
        <v>15</v>
      </c>
      <c r="C19" s="8"/>
      <c r="D19" s="8"/>
      <c r="E19">
        <f t="shared" si="0"/>
        <v>0.47080122052595191</v>
      </c>
      <c r="F19">
        <f t="shared" si="0"/>
        <v>0.88071609947831619</v>
      </c>
    </row>
    <row r="20" spans="1:11" x14ac:dyDescent="0.2">
      <c r="A20" s="14">
        <v>-1</v>
      </c>
      <c r="B20" s="14">
        <v>17</v>
      </c>
      <c r="C20" s="8"/>
      <c r="D20" s="8"/>
      <c r="E20">
        <f t="shared" si="0"/>
        <v>0.47080122052595191</v>
      </c>
      <c r="F20">
        <f t="shared" si="0"/>
        <v>1.2884550344219809</v>
      </c>
    </row>
    <row r="21" spans="1:11" x14ac:dyDescent="0.2">
      <c r="A21" s="14">
        <v>0</v>
      </c>
      <c r="B21" s="14">
        <v>7</v>
      </c>
      <c r="C21" s="8"/>
      <c r="D21" s="8"/>
      <c r="E21">
        <f t="shared" si="0"/>
        <v>0.69287726794385374</v>
      </c>
      <c r="F21">
        <f t="shared" si="0"/>
        <v>-0.75023964029634327</v>
      </c>
    </row>
    <row r="22" spans="1:11" x14ac:dyDescent="0.2">
      <c r="A22" s="14">
        <v>1</v>
      </c>
      <c r="B22" s="14">
        <v>13</v>
      </c>
      <c r="C22" s="8"/>
      <c r="D22" s="8"/>
      <c r="E22">
        <f t="shared" si="0"/>
        <v>0.91495331536175561</v>
      </c>
      <c r="F22">
        <f t="shared" si="0"/>
        <v>0.47297716453465127</v>
      </c>
    </row>
    <row r="23" spans="1:11" x14ac:dyDescent="0.2">
      <c r="A23" s="14">
        <v>3</v>
      </c>
      <c r="B23" s="14">
        <v>13</v>
      </c>
      <c r="C23" s="8"/>
      <c r="D23" s="8"/>
      <c r="E23">
        <f t="shared" si="0"/>
        <v>1.3591054101975593</v>
      </c>
      <c r="F23">
        <f t="shared" si="0"/>
        <v>0.47297716453465127</v>
      </c>
    </row>
    <row r="24" spans="1:11" x14ac:dyDescent="0.2">
      <c r="A24" s="14">
        <v>3</v>
      </c>
      <c r="B24" s="14">
        <v>17</v>
      </c>
      <c r="C24" s="8"/>
      <c r="D24" s="8"/>
      <c r="E24">
        <f t="shared" si="0"/>
        <v>1.3591054101975593</v>
      </c>
      <c r="F24">
        <f t="shared" si="0"/>
        <v>1.2884550344219809</v>
      </c>
    </row>
    <row r="25" spans="1:11" x14ac:dyDescent="0.2">
      <c r="A25" s="14">
        <v>4</v>
      </c>
      <c r="B25" s="14">
        <v>19</v>
      </c>
      <c r="C25" s="8"/>
      <c r="D25" s="8"/>
      <c r="E25">
        <f t="shared" si="0"/>
        <v>1.581181457615461</v>
      </c>
      <c r="F25">
        <f t="shared" si="0"/>
        <v>1.6961939693656458</v>
      </c>
    </row>
    <row r="26" spans="1:11" x14ac:dyDescent="0.2">
      <c r="A26" s="14">
        <v>6</v>
      </c>
      <c r="B26" s="14">
        <v>20</v>
      </c>
      <c r="C26" s="8"/>
      <c r="D26" s="8"/>
      <c r="E26">
        <f t="shared" si="0"/>
        <v>2.025333552451265</v>
      </c>
      <c r="F26">
        <f t="shared" si="0"/>
        <v>1.9000634368374782</v>
      </c>
      <c r="K26" s="18" t="s">
        <v>24</v>
      </c>
    </row>
    <row r="27" spans="1:11" x14ac:dyDescent="0.2">
      <c r="A27" s="8">
        <f>AVERAGE(A2:A26)</f>
        <v>-3.12</v>
      </c>
      <c r="B27" s="8">
        <f>AVERAGE(B2:B26)</f>
        <v>10.68</v>
      </c>
      <c r="C27" s="8"/>
      <c r="H27" s="18" t="s">
        <v>26</v>
      </c>
    </row>
    <row r="28" spans="1:11" x14ac:dyDescent="0.2">
      <c r="A28" s="8">
        <f>_xlfn.STDEV.S(A2:A26)</f>
        <v>4.5029619881436558</v>
      </c>
      <c r="B28" s="8">
        <f>_xlfn.STDEV.S(B2:B26)</f>
        <v>4.9050993873722888</v>
      </c>
      <c r="C28" s="8"/>
      <c r="H28" t="s">
        <v>20</v>
      </c>
    </row>
    <row r="29" spans="1:11" x14ac:dyDescent="0.2">
      <c r="A29" s="8"/>
      <c r="B29" s="8"/>
      <c r="C29" s="8"/>
      <c r="H29" t="s">
        <v>18</v>
      </c>
    </row>
    <row r="30" spans="1:11" x14ac:dyDescent="0.2">
      <c r="A30" s="8"/>
      <c r="B30" s="8"/>
      <c r="C30" s="8"/>
      <c r="H30" t="s">
        <v>19</v>
      </c>
    </row>
    <row r="31" spans="1:11" x14ac:dyDescent="0.2">
      <c r="A31" s="5" t="s">
        <v>9</v>
      </c>
      <c r="D31" t="s">
        <v>12</v>
      </c>
    </row>
    <row r="32" spans="1:11" x14ac:dyDescent="0.2">
      <c r="A32" s="3">
        <f>_xlfn.COVARIANCE.S(A2:A26,A2:A26)</f>
        <v>20.276666666666671</v>
      </c>
      <c r="B32" s="3">
        <f>_xlfn.COVARIANCE.S(A2:A26,B2:B26)</f>
        <v>15.585000000000001</v>
      </c>
      <c r="D32">
        <v>1</v>
      </c>
      <c r="E32">
        <v>0</v>
      </c>
    </row>
    <row r="33" spans="1:12" x14ac:dyDescent="0.2">
      <c r="A33" s="3">
        <f>_xlfn.COVARIANCE.S(A2:A26,B2:B26)</f>
        <v>15.585000000000001</v>
      </c>
      <c r="B33" s="3">
        <f>_xlfn.COVARIANCE.S(B2:B26,B2:B26)</f>
        <v>24.060000000000002</v>
      </c>
      <c r="D33">
        <v>0</v>
      </c>
      <c r="E33">
        <v>1</v>
      </c>
    </row>
    <row r="34" spans="1:12" x14ac:dyDescent="0.2">
      <c r="D34" s="18" t="s">
        <v>27</v>
      </c>
    </row>
    <row r="35" spans="1:12" x14ac:dyDescent="0.2">
      <c r="A35" s="5" t="s">
        <v>32</v>
      </c>
      <c r="D35" t="s">
        <v>17</v>
      </c>
    </row>
    <row r="36" spans="1:12" x14ac:dyDescent="0.2">
      <c r="A36" s="3">
        <f t="array" ref="A36:B37">MMULT(G1:AE2,E2:F26)/24</f>
        <v>1</v>
      </c>
      <c r="B36" s="12">
        <v>0.70560348031237796</v>
      </c>
      <c r="D36" s="2" t="s">
        <v>41</v>
      </c>
    </row>
    <row r="37" spans="1:12" x14ac:dyDescent="0.2">
      <c r="A37" s="3">
        <v>0.70560348031237796</v>
      </c>
      <c r="B37" s="12">
        <v>0.99999999999999989</v>
      </c>
      <c r="D37" s="2" t="s">
        <v>23</v>
      </c>
    </row>
    <row r="38" spans="1:12" x14ac:dyDescent="0.2">
      <c r="A38" s="7"/>
      <c r="B38" s="7"/>
      <c r="D38" s="18" t="s">
        <v>13</v>
      </c>
      <c r="E38">
        <f>MDETERM(A36:B37)</f>
        <v>0.50212372857105958</v>
      </c>
    </row>
    <row r="39" spans="1:12" x14ac:dyDescent="0.2">
      <c r="A39" s="20" t="s">
        <v>29</v>
      </c>
      <c r="D39" s="19" t="s">
        <v>15</v>
      </c>
      <c r="E39">
        <f>A36+B37</f>
        <v>2</v>
      </c>
    </row>
    <row r="40" spans="1:12" x14ac:dyDescent="0.2">
      <c r="A40" s="15" t="s">
        <v>14</v>
      </c>
      <c r="B40" s="15" t="s">
        <v>16</v>
      </c>
    </row>
    <row r="41" spans="1:12" x14ac:dyDescent="0.2">
      <c r="A41" s="15">
        <v>37.86</v>
      </c>
      <c r="B41" s="15">
        <v>6.47</v>
      </c>
    </row>
    <row r="42" spans="1:12" x14ac:dyDescent="0.2">
      <c r="A42" s="20" t="s">
        <v>28</v>
      </c>
      <c r="B42" s="18" t="s">
        <v>27</v>
      </c>
    </row>
    <row r="43" spans="1:12" x14ac:dyDescent="0.2">
      <c r="A43" s="17">
        <v>1</v>
      </c>
      <c r="B43" s="15">
        <v>1</v>
      </c>
    </row>
    <row r="44" spans="1:12" x14ac:dyDescent="0.2">
      <c r="A44" s="15">
        <v>1.128221580579617</v>
      </c>
      <c r="B44">
        <v>-0.88595872099240702</v>
      </c>
      <c r="C44"/>
    </row>
    <row r="45" spans="1:12" x14ac:dyDescent="0.2">
      <c r="A45" s="20" t="s">
        <v>22</v>
      </c>
      <c r="B45" s="18" t="s">
        <v>27</v>
      </c>
    </row>
    <row r="46" spans="1:12" x14ac:dyDescent="0.2">
      <c r="A46">
        <f>A43/SQRT(A43^2+A44^2)</f>
        <v>0.66330209731063217</v>
      </c>
      <c r="B46">
        <f>B43/SQRT(B43^2+B44^2)</f>
        <v>0.74849736313838466</v>
      </c>
    </row>
    <row r="47" spans="1:12" x14ac:dyDescent="0.2">
      <c r="A47">
        <f>A44/SQRT(A43^2+A44^2)</f>
        <v>0.74835174062957632</v>
      </c>
      <c r="B47">
        <f>B44/SQRT(B43^2+B44^2)</f>
        <v>-0.66313776651227252</v>
      </c>
      <c r="L47" s="2" t="s">
        <v>33</v>
      </c>
    </row>
    <row r="50" spans="1:3" x14ac:dyDescent="0.2">
      <c r="A50">
        <f t="array" ref="A50:B51">MINVERSE(A46:B47)</f>
        <v>0.66313778249738309</v>
      </c>
      <c r="B50">
        <v>0.74849738118111098</v>
      </c>
    </row>
    <row r="51" spans="1:3" x14ac:dyDescent="0.2">
      <c r="A51">
        <v>0.74835175866879222</v>
      </c>
      <c r="B51">
        <v>-0.66330211329970412</v>
      </c>
    </row>
    <row r="53" spans="1:3" x14ac:dyDescent="0.2">
      <c r="A53" s="20" t="s">
        <v>30</v>
      </c>
      <c r="B53" s="18" t="s">
        <v>31</v>
      </c>
      <c r="C53" s="2" t="s">
        <v>42</v>
      </c>
    </row>
    <row r="72" spans="1:12" x14ac:dyDescent="0.2">
      <c r="L72" t="s">
        <v>40</v>
      </c>
    </row>
    <row r="73" spans="1:12" x14ac:dyDescent="0.2">
      <c r="A73" s="20" t="s">
        <v>29</v>
      </c>
      <c r="L73" s="2" t="s">
        <v>34</v>
      </c>
    </row>
    <row r="74" spans="1:12" x14ac:dyDescent="0.2">
      <c r="A74" s="15" t="s">
        <v>14</v>
      </c>
      <c r="B74" s="15" t="s">
        <v>16</v>
      </c>
    </row>
    <row r="75" spans="1:12" x14ac:dyDescent="0.2">
      <c r="A75" s="15">
        <v>1.7056</v>
      </c>
      <c r="B75" s="15">
        <v>0.2944</v>
      </c>
    </row>
    <row r="76" spans="1:12" x14ac:dyDescent="0.2">
      <c r="A76" s="20" t="s">
        <v>28</v>
      </c>
      <c r="B76" s="18" t="s">
        <v>27</v>
      </c>
    </row>
    <row r="77" spans="1:12" x14ac:dyDescent="0.2">
      <c r="A77" s="17">
        <v>1</v>
      </c>
      <c r="B77" s="15">
        <v>-1</v>
      </c>
    </row>
    <row r="78" spans="1:12" x14ac:dyDescent="0.2">
      <c r="A78" s="17">
        <v>1</v>
      </c>
      <c r="B78" s="15">
        <v>1</v>
      </c>
    </row>
    <row r="79" spans="1:12" x14ac:dyDescent="0.2">
      <c r="A79" s="20" t="s">
        <v>22</v>
      </c>
      <c r="B79" s="18" t="s">
        <v>27</v>
      </c>
    </row>
    <row r="80" spans="1:12" x14ac:dyDescent="0.2">
      <c r="A80">
        <f>A77/SQRT(A77^2+A78^2)</f>
        <v>0.70710678118654746</v>
      </c>
      <c r="B80">
        <f>B77/SQRT(B77^2+B78^2)</f>
        <v>-0.70710678118654746</v>
      </c>
    </row>
    <row r="81" spans="1:16" x14ac:dyDescent="0.2">
      <c r="A81">
        <f>A78/SQRT(A77^2+A78^2)</f>
        <v>0.70710678118654746</v>
      </c>
      <c r="B81">
        <f>B78/SQRT(B77^2+B78^2)</f>
        <v>0.70710678118654746</v>
      </c>
    </row>
    <row r="82" spans="1:16" x14ac:dyDescent="0.2">
      <c r="K82" t="s">
        <v>35</v>
      </c>
      <c r="L82" t="s">
        <v>22</v>
      </c>
      <c r="O82" t="s">
        <v>37</v>
      </c>
    </row>
    <row r="83" spans="1:16" x14ac:dyDescent="0.2">
      <c r="L83">
        <v>0.74849736313838466</v>
      </c>
      <c r="M83">
        <v>-0.66313776651227252</v>
      </c>
      <c r="O83">
        <f t="array" ref="O83:P84">TRANSPOSE(L83:M84)</f>
        <v>0.74849736313838466</v>
      </c>
      <c r="P83">
        <v>0.66330209731063206</v>
      </c>
    </row>
    <row r="84" spans="1:16" x14ac:dyDescent="0.2">
      <c r="C84" s="2" t="s">
        <v>43</v>
      </c>
      <c r="L84">
        <v>0.66330209731063206</v>
      </c>
      <c r="M84">
        <v>0.74835174062957632</v>
      </c>
      <c r="O84">
        <v>-0.66313776651227252</v>
      </c>
      <c r="P84">
        <v>0.74835174062957632</v>
      </c>
    </row>
    <row r="86" spans="1:16" x14ac:dyDescent="0.2">
      <c r="A86" s="20" t="s">
        <v>48</v>
      </c>
      <c r="B86" s="20"/>
      <c r="C86" s="24" t="s">
        <v>49</v>
      </c>
      <c r="D86" s="20"/>
      <c r="E86" s="20" t="s">
        <v>54</v>
      </c>
      <c r="F86" s="20"/>
      <c r="L86" t="s">
        <v>39</v>
      </c>
      <c r="O86" t="s">
        <v>38</v>
      </c>
    </row>
    <row r="87" spans="1:16" x14ac:dyDescent="0.2">
      <c r="A87" s="25" t="s">
        <v>53</v>
      </c>
      <c r="B87" s="25" t="s">
        <v>51</v>
      </c>
      <c r="C87" s="25" t="s">
        <v>46</v>
      </c>
      <c r="D87" s="25" t="s">
        <v>47</v>
      </c>
      <c r="E87" s="26" t="s">
        <v>53</v>
      </c>
      <c r="F87" s="26" t="s">
        <v>51</v>
      </c>
      <c r="O87">
        <f t="array" ref="O87:P88">MINVERSE(L83:M84)</f>
        <v>0.74835175866879233</v>
      </c>
      <c r="P87">
        <v>0.66313778249738331</v>
      </c>
    </row>
    <row r="88" spans="1:16" x14ac:dyDescent="0.2">
      <c r="A88" s="16">
        <f t="array" ref="A88:B112">MMULT(A2:B26,A46:B47)</f>
        <v>-5.7996195891578015</v>
      </c>
      <c r="B88" s="16">
        <v>-9.5597465275467766</v>
      </c>
      <c r="C88" s="3">
        <f>A88-A$113</f>
        <v>-11.722513635472504</v>
      </c>
      <c r="D88" s="3">
        <f>B88-B$113</f>
        <v>-0.14212340820394331</v>
      </c>
      <c r="E88" s="27">
        <f t="array" ref="E88:F112">MMULT(E2:F26,A80:B81)</f>
        <v>-2.4886950068578479</v>
      </c>
      <c r="F88" s="27">
        <v>-1.387889674138254E-2</v>
      </c>
      <c r="O88">
        <v>-0.66330211329970412</v>
      </c>
      <c r="P88">
        <v>0.74849738118111109</v>
      </c>
    </row>
    <row r="89" spans="1:16" x14ac:dyDescent="0.2">
      <c r="A89" s="16">
        <v>0.85049643318944135</v>
      </c>
      <c r="B89" s="16">
        <v>-14.116351296506572</v>
      </c>
      <c r="C89" s="3">
        <f t="shared" ref="C89:D112" si="1">A89-A$113</f>
        <v>-5.0723976131252613</v>
      </c>
      <c r="D89" s="3">
        <f t="shared" si="1"/>
        <v>-4.6987281771637388</v>
      </c>
      <c r="E89" s="27">
        <v>-1.1784036643797606</v>
      </c>
      <c r="F89" s="27">
        <v>0.98234948760009755</v>
      </c>
    </row>
    <row r="90" spans="1:16" x14ac:dyDescent="0.2">
      <c r="A90" s="16">
        <v>-1.5646580753371757</v>
      </c>
      <c r="B90" s="16">
        <v>-9.3036677376684409</v>
      </c>
      <c r="C90" s="3">
        <f t="shared" si="1"/>
        <v>-7.4875521216518788</v>
      </c>
      <c r="D90" s="3">
        <f t="shared" si="1"/>
        <v>0.11395538167439234</v>
      </c>
      <c r="E90" s="27">
        <v>-1.585128120874268</v>
      </c>
      <c r="F90" s="27">
        <v>-5.2500885167624634E-2</v>
      </c>
    </row>
    <row r="91" spans="1:16" x14ac:dyDescent="0.2">
      <c r="A91" s="16">
        <v>0.68039714655155326</v>
      </c>
      <c r="B91" s="16">
        <v>-11.293081037205258</v>
      </c>
      <c r="C91" s="3">
        <f t="shared" si="1"/>
        <v>-5.2424968997631494</v>
      </c>
      <c r="D91" s="3">
        <f t="shared" si="1"/>
        <v>-1.8754579178624251</v>
      </c>
      <c r="E91" s="27">
        <v>-1.1526556720955994</v>
      </c>
      <c r="F91" s="27">
        <v>0.37997156361104423</v>
      </c>
    </row>
    <row r="92" spans="1:16" x14ac:dyDescent="0.2">
      <c r="A92" s="16">
        <v>2.1771006278107059</v>
      </c>
      <c r="B92" s="16">
        <v>-12.619356570229803</v>
      </c>
      <c r="C92" s="3">
        <f t="shared" si="1"/>
        <v>-3.7457934185039967</v>
      </c>
      <c r="D92" s="3">
        <f t="shared" si="1"/>
        <v>-3.2017334508869695</v>
      </c>
      <c r="E92" s="27">
        <v>-0.86434070624315329</v>
      </c>
      <c r="F92" s="27">
        <v>0.66828652946349021</v>
      </c>
    </row>
    <row r="93" spans="1:16" x14ac:dyDescent="0.2">
      <c r="A93" s="16">
        <v>-3.1464111999152724</v>
      </c>
      <c r="B93" s="16">
        <v>-6.5657570749932379</v>
      </c>
      <c r="C93" s="3">
        <f t="shared" si="1"/>
        <v>-9.069305246229975</v>
      </c>
      <c r="D93" s="3">
        <f t="shared" si="1"/>
        <v>2.8518660443495953</v>
      </c>
      <c r="E93" s="27">
        <v>-1.8605690905846335</v>
      </c>
      <c r="F93" s="27">
        <v>-0.64200481301459711</v>
      </c>
    </row>
    <row r="94" spans="1:16" x14ac:dyDescent="0.2">
      <c r="A94" s="16">
        <v>5.0854579470100676</v>
      </c>
      <c r="B94" s="16">
        <v>-13.860272506628235</v>
      </c>
      <c r="C94" s="3">
        <f t="shared" si="1"/>
        <v>-0.83743609930463503</v>
      </c>
      <c r="D94" s="3">
        <f t="shared" si="1"/>
        <v>-4.4426493872854014</v>
      </c>
      <c r="E94" s="27">
        <v>-0.27483677839618081</v>
      </c>
      <c r="F94" s="27">
        <v>0.94372749917385546</v>
      </c>
    </row>
    <row r="95" spans="1:16" x14ac:dyDescent="0.2">
      <c r="A95" s="16">
        <v>2.7553530818023946</v>
      </c>
      <c r="B95" s="16">
        <v>-10.45922407744076</v>
      </c>
      <c r="C95" s="3">
        <f t="shared" si="1"/>
        <v>-3.167540964512308</v>
      </c>
      <c r="D95" s="3">
        <f t="shared" si="1"/>
        <v>-1.0416009580979271</v>
      </c>
      <c r="E95" s="27">
        <v>-0.69443523103276905</v>
      </c>
      <c r="F95" s="27">
        <v>0.21006608840065993</v>
      </c>
    </row>
    <row r="96" spans="1:16" x14ac:dyDescent="0.2">
      <c r="A96" s="16">
        <v>0.42524821659472067</v>
      </c>
      <c r="B96" s="16">
        <v>-7.058175648253286</v>
      </c>
      <c r="C96" s="3">
        <f t="shared" si="1"/>
        <v>-5.4976458297199819</v>
      </c>
      <c r="D96" s="3">
        <f t="shared" si="1"/>
        <v>2.3594474710895472</v>
      </c>
      <c r="E96" s="27">
        <v>-1.1140336836693572</v>
      </c>
      <c r="F96" s="27">
        <v>-0.52359532237253559</v>
      </c>
    </row>
    <row r="97" spans="1:6" x14ac:dyDescent="0.2">
      <c r="A97" s="16">
        <v>2.6703034384834496</v>
      </c>
      <c r="B97" s="16">
        <v>-9.0475889477901035</v>
      </c>
      <c r="C97" s="3">
        <f t="shared" si="1"/>
        <v>-3.252590607831253</v>
      </c>
      <c r="D97" s="3">
        <f t="shared" si="1"/>
        <v>0.37003417155272977</v>
      </c>
      <c r="E97" s="27">
        <v>-0.68156123489068832</v>
      </c>
      <c r="F97" s="27">
        <v>-9.1122873593866671E-2</v>
      </c>
    </row>
    <row r="98" spans="1:6" x14ac:dyDescent="0.2">
      <c r="A98" s="16">
        <v>7.1604138822609062</v>
      </c>
      <c r="B98" s="16">
        <v>-13.026415546863738</v>
      </c>
      <c r="C98" s="3">
        <f t="shared" si="1"/>
        <v>1.2375198359462036</v>
      </c>
      <c r="D98" s="3">
        <f t="shared" si="1"/>
        <v>-3.6087924275209051</v>
      </c>
      <c r="E98" s="27">
        <v>0.18338366266664946</v>
      </c>
      <c r="F98" s="27">
        <v>0.77382202396347122</v>
      </c>
    </row>
    <row r="99" spans="1:6" x14ac:dyDescent="0.2">
      <c r="A99" s="16">
        <v>2.5852537951645052</v>
      </c>
      <c r="B99" s="16">
        <v>-7.6359538181394466</v>
      </c>
      <c r="C99" s="3">
        <f t="shared" si="1"/>
        <v>-3.3376402511501975</v>
      </c>
      <c r="D99" s="3">
        <f t="shared" si="1"/>
        <v>1.7816693012033866</v>
      </c>
      <c r="E99" s="27">
        <v>-0.66868723874860769</v>
      </c>
      <c r="F99" s="27">
        <v>-0.39231183558839333</v>
      </c>
    </row>
    <row r="100" spans="1:6" x14ac:dyDescent="0.2">
      <c r="A100" s="16">
        <v>6.990314595623019</v>
      </c>
      <c r="B100" s="16">
        <v>-10.203145287562425</v>
      </c>
      <c r="C100" s="3">
        <f t="shared" si="1"/>
        <v>1.0674205493083164</v>
      </c>
      <c r="D100" s="3">
        <f t="shared" si="1"/>
        <v>-0.78552216821959142</v>
      </c>
      <c r="E100" s="27">
        <v>0.20913165495081079</v>
      </c>
      <c r="F100" s="27">
        <v>0.17144409997441787</v>
      </c>
    </row>
    <row r="101" spans="1:6" x14ac:dyDescent="0.2">
      <c r="A101" s="16">
        <v>6.1569132116744987</v>
      </c>
      <c r="B101" s="16">
        <v>-8.1283723913994947</v>
      </c>
      <c r="C101" s="3">
        <f t="shared" si="1"/>
        <v>0.23401916535979606</v>
      </c>
      <c r="D101" s="3">
        <f t="shared" si="1"/>
        <v>1.2892507279433385</v>
      </c>
      <c r="E101" s="27">
        <v>7.7848168166668522E-2</v>
      </c>
      <c r="F101" s="27">
        <v>-0.2739023449463317</v>
      </c>
    </row>
    <row r="102" spans="1:6" x14ac:dyDescent="0.2">
      <c r="A102" s="16">
        <v>6.9052649523040746</v>
      </c>
      <c r="B102" s="16">
        <v>-8.791510157911766</v>
      </c>
      <c r="C102" s="3">
        <f t="shared" si="1"/>
        <v>0.98237090598937193</v>
      </c>
      <c r="D102" s="3">
        <f t="shared" si="1"/>
        <v>0.62611296143106721</v>
      </c>
      <c r="E102" s="27">
        <v>0.2220056510928915</v>
      </c>
      <c r="F102" s="27">
        <v>-0.12974486202010871</v>
      </c>
    </row>
    <row r="103" spans="1:6" x14ac:dyDescent="0.2">
      <c r="A103" s="16">
        <v>3.8268083464668257</v>
      </c>
      <c r="B103" s="16">
        <v>-4.7273239622120196</v>
      </c>
      <c r="C103" s="3">
        <f t="shared" si="1"/>
        <v>-2.096085699847877</v>
      </c>
      <c r="D103" s="3">
        <f t="shared" si="1"/>
        <v>4.6902991571308137</v>
      </c>
      <c r="E103" s="27">
        <v>-0.34175028446991962</v>
      </c>
      <c r="F103" s="27">
        <v>-1.0075637557195272</v>
      </c>
    </row>
    <row r="104" spans="1:6" x14ac:dyDescent="0.2">
      <c r="A104" s="16">
        <v>9.8136222715034354</v>
      </c>
      <c r="B104" s="16">
        <v>-10.0324260943102</v>
      </c>
      <c r="C104" s="3">
        <f t="shared" si="1"/>
        <v>3.8907282251887327</v>
      </c>
      <c r="D104" s="3">
        <f t="shared" si="1"/>
        <v>-0.61480297496736647</v>
      </c>
      <c r="E104" s="27">
        <v>0.81150957893986408</v>
      </c>
      <c r="F104" s="27">
        <v>0.14569610769025654</v>
      </c>
    </row>
    <row r="105" spans="1:6" x14ac:dyDescent="0.2">
      <c r="A105" s="16">
        <v>10.561974012133012</v>
      </c>
      <c r="B105" s="16">
        <v>-10.695563860822471</v>
      </c>
      <c r="C105" s="3">
        <f t="shared" si="1"/>
        <v>4.6390799658183095</v>
      </c>
      <c r="D105" s="3">
        <f t="shared" si="1"/>
        <v>-1.2779407414796378</v>
      </c>
      <c r="E105" s="27">
        <v>0.95566706186608708</v>
      </c>
      <c r="F105" s="27">
        <v>0.28985359061647953</v>
      </c>
    </row>
    <row r="106" spans="1:6" x14ac:dyDescent="0.2">
      <c r="A106" s="16">
        <v>12.058677493392166</v>
      </c>
      <c r="B106" s="16">
        <v>-12.021839393847017</v>
      </c>
      <c r="C106" s="3">
        <f t="shared" si="1"/>
        <v>6.135783447077463</v>
      </c>
      <c r="D106" s="3">
        <f t="shared" si="1"/>
        <v>-2.6042162745041839</v>
      </c>
      <c r="E106" s="27">
        <v>1.2439820277185329</v>
      </c>
      <c r="F106" s="27">
        <v>0.5781685564689254</v>
      </c>
    </row>
    <row r="107" spans="1:6" x14ac:dyDescent="0.2">
      <c r="A107" s="16">
        <v>5.2384621844070338</v>
      </c>
      <c r="B107" s="16">
        <v>-4.641964365585908</v>
      </c>
      <c r="C107" s="3">
        <f t="shared" si="1"/>
        <v>-0.6844318619076688</v>
      </c>
      <c r="D107" s="3">
        <f t="shared" si="1"/>
        <v>4.7756587537569253</v>
      </c>
      <c r="E107" s="27">
        <v>-4.0561322475393125E-2</v>
      </c>
      <c r="F107" s="27">
        <v>-1.0204377518616079</v>
      </c>
    </row>
    <row r="108" spans="1:6" x14ac:dyDescent="0.2">
      <c r="A108" s="16">
        <v>10.391874725495125</v>
      </c>
      <c r="B108" s="16">
        <v>-7.8722936015211582</v>
      </c>
      <c r="C108" s="3">
        <f t="shared" si="1"/>
        <v>4.4689806791804223</v>
      </c>
      <c r="D108" s="3">
        <f t="shared" si="1"/>
        <v>1.545329517821675</v>
      </c>
      <c r="E108" s="27">
        <v>0.98141505415024843</v>
      </c>
      <c r="F108" s="27">
        <v>-0.31252433337257379</v>
      </c>
    </row>
    <row r="109" spans="1:6" x14ac:dyDescent="0.2">
      <c r="A109" s="16">
        <v>11.718478920116389</v>
      </c>
      <c r="B109" s="16">
        <v>-6.3752988752443889</v>
      </c>
      <c r="C109" s="3">
        <f t="shared" si="1"/>
        <v>5.7955848738016869</v>
      </c>
      <c r="D109" s="3">
        <f t="shared" si="1"/>
        <v>3.0423242440984444</v>
      </c>
      <c r="E109" s="27">
        <v>1.2954780122868557</v>
      </c>
      <c r="F109" s="27">
        <v>-0.62658729150918102</v>
      </c>
    </row>
    <row r="110" spans="1:6" x14ac:dyDescent="0.2">
      <c r="A110" s="16">
        <v>14.711885882634695</v>
      </c>
      <c r="B110" s="16">
        <v>-9.0278499412934785</v>
      </c>
      <c r="C110" s="3">
        <f t="shared" si="1"/>
        <v>8.7889918363199921</v>
      </c>
      <c r="D110" s="3">
        <f t="shared" si="1"/>
        <v>0.38977317804935474</v>
      </c>
      <c r="E110" s="27">
        <v>1.8721079439917476</v>
      </c>
      <c r="F110" s="27">
        <v>-4.995735980428917E-2</v>
      </c>
    </row>
    <row r="111" spans="1:6" x14ac:dyDescent="0.2">
      <c r="A111" s="16">
        <v>16.871891461204477</v>
      </c>
      <c r="B111" s="16">
        <v>-9.6056281111796391</v>
      </c>
      <c r="C111" s="3">
        <f t="shared" si="1"/>
        <v>10.948997414889774</v>
      </c>
      <c r="D111" s="3">
        <f t="shared" si="1"/>
        <v>-0.18800499183680586</v>
      </c>
      <c r="E111" s="27">
        <v>2.317454388912497</v>
      </c>
      <c r="F111" s="27">
        <v>8.1326126979853086E-2</v>
      </c>
    </row>
    <row r="112" spans="1:6" x14ac:dyDescent="0.2">
      <c r="A112" s="16">
        <v>18.946847396455318</v>
      </c>
      <c r="B112" s="16">
        <v>-8.7717711514151429</v>
      </c>
      <c r="C112" s="3">
        <f t="shared" si="1"/>
        <v>13.023953350140616</v>
      </c>
      <c r="D112" s="3">
        <f t="shared" si="1"/>
        <v>0.6458519679276904</v>
      </c>
      <c r="E112" s="27">
        <v>2.7756748299753276</v>
      </c>
      <c r="F112" s="27">
        <v>-8.8579348230531263E-2</v>
      </c>
    </row>
    <row r="113" spans="1:7" x14ac:dyDescent="0.2">
      <c r="A113">
        <f>AVERAGE(A88:A112)</f>
        <v>5.9228940463147026</v>
      </c>
      <c r="B113">
        <f>AVERAGE(B88:B112)</f>
        <v>-9.4176231193428332</v>
      </c>
    </row>
    <row r="114" spans="1:7" ht="15" thickBot="1" x14ac:dyDescent="0.25"/>
    <row r="115" spans="1:7" x14ac:dyDescent="0.2">
      <c r="A115" s="23"/>
      <c r="B115" s="23" t="s">
        <v>0</v>
      </c>
      <c r="C115" s="23" t="s">
        <v>1</v>
      </c>
      <c r="E115" s="23"/>
      <c r="F115" s="23" t="s">
        <v>0</v>
      </c>
      <c r="G115" s="23" t="s">
        <v>1</v>
      </c>
    </row>
    <row r="116" spans="1:7" x14ac:dyDescent="0.2">
      <c r="A116" s="21" t="s">
        <v>0</v>
      </c>
      <c r="B116" s="21">
        <f>_xlfn.COVARIANCE.S(A88:A112,A88:A112)</f>
        <v>37.867714882244236</v>
      </c>
      <c r="C116" s="21"/>
      <c r="E116" s="21" t="s">
        <v>0</v>
      </c>
      <c r="F116" s="21">
        <f>_xlfn.COVARIANCE.S(E88:E112,E88:E112)</f>
        <v>1.7056034803123774</v>
      </c>
      <c r="G116" s="21"/>
    </row>
    <row r="117" spans="1:7" ht="15" thickBot="1" x14ac:dyDescent="0.25">
      <c r="A117" s="22" t="s">
        <v>1</v>
      </c>
      <c r="B117" s="22">
        <f>_xlfn.COVARIANCE.S(A88:A112,B88:B112)</f>
        <v>1.4764833691217987E-3</v>
      </c>
      <c r="C117" s="22">
        <f>_xlfn.COVARIANCE.S(B88:B112,B88:B112)</f>
        <v>6.4689502953082316</v>
      </c>
      <c r="E117" s="22" t="s">
        <v>1</v>
      </c>
      <c r="F117" s="22">
        <f>_xlfn.COVARIANCE.S(E88:E112,F88:F112)</f>
        <v>-1.3299546649155522E-16</v>
      </c>
      <c r="G117" s="22" t="e">
        <f ca="1">[1]!COVARS(F88:F112,F88:F112)</f>
        <v>#NAME?</v>
      </c>
    </row>
  </sheetData>
  <phoneticPr fontId="1" type="noConversion"/>
  <hyperlinks>
    <hyperlink ref="V6" r:id="rId1" display="http://www.baidu.com/link?url=HeJUzC2vM5eafFiUoQNnHh9D-zA1UEpBmu8x5VTB1Ow20JkIU3Eea5sB1oW-hJyyP2Hc3RdAnGxSw9Ki1W_oavwvcYatyr4eP1jUqCecOO_&amp;wd=&amp;eqid=b047f2630001085e0000000663185587" xr:uid="{00000000-0004-0000-0200-000000000000}"/>
    <hyperlink ref="D36" r:id="rId2" xr:uid="{00000000-0004-0000-0200-000001000000}"/>
    <hyperlink ref="D37" r:id="rId3" xr:uid="{00000000-0004-0000-0200-000002000000}"/>
    <hyperlink ref="L47" r:id="rId4" display="https://zhuanlan.zhihu.com/p/314464267" xr:uid="{00000000-0004-0000-0200-000003000000}"/>
    <hyperlink ref="L73" r:id="rId5" display="https://zhuanlan.zhihu.com/p/234967628" xr:uid="{00000000-0004-0000-0200-000004000000}"/>
    <hyperlink ref="C53" r:id="rId6" display="https://www.geogebra.org/m/rjam6ege" xr:uid="{00000000-0004-0000-0200-000005000000}"/>
    <hyperlink ref="C84" r:id="rId7" display="https://www.geogebra.org/m/c5s9yhbp" xr:uid="{00000000-0004-0000-0200-000006000000}"/>
  </hyperlinks>
  <pageMargins left="0.7" right="0.7" top="0.75" bottom="0.75" header="0.3" footer="0.3"/>
  <pageSetup paperSize="9"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二维例子</vt:lpstr>
      <vt:lpstr>二维例子 (数据向左平移7个位置)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2024-11-14T13:57:12Z</dcterms:modified>
</cp:coreProperties>
</file>