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embeddings/oleObject5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1955"/>
  </bookViews>
  <sheets>
    <sheet name="Sheet1" sheetId="1" r:id="rId1"/>
    <sheet name="Sheet2" sheetId="2" r:id="rId2"/>
  </sheets>
  <externalReferences>
    <externalReference r:id="rId3"/>
    <externalReference r:id="rId4"/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2" i="2"/>
  <c r="M12" i="2"/>
  <c r="L12" i="2"/>
  <c r="E19" i="2" a="1"/>
  <c r="F19" i="2" a="1"/>
  <c r="E18" i="2" a="1"/>
  <c r="F18" i="2" a="1"/>
  <c r="E17" i="2" a="1"/>
  <c r="F17" i="2" a="1"/>
  <c r="E16" i="2" a="1"/>
  <c r="F16" i="2" a="1"/>
  <c r="F3" i="2" a="1"/>
  <c r="F9" i="2" a="1"/>
  <c r="F15" i="2" a="1"/>
  <c r="F7" i="2" a="1"/>
  <c r="F4" i="2" a="1"/>
  <c r="F11" i="2" a="1"/>
  <c r="F6" i="2" a="1"/>
  <c r="F13" i="2" a="1"/>
  <c r="F8" i="2" a="1"/>
  <c r="F10" i="2" a="1"/>
  <c r="F12" i="2" a="1"/>
  <c r="F14" i="2" a="1"/>
  <c r="F5" i="2" a="1"/>
  <c r="F19" i="2" l="1"/>
  <c r="E19" i="2"/>
  <c r="G19" i="2" s="1"/>
  <c r="F18" i="2"/>
  <c r="E18" i="2"/>
  <c r="G18" i="2" s="1"/>
  <c r="F17" i="2"/>
  <c r="E17" i="2"/>
  <c r="G17" i="2" s="1"/>
  <c r="F16" i="2"/>
  <c r="E16" i="2"/>
  <c r="G16" i="2" s="1"/>
  <c r="F5" i="2"/>
  <c r="F14" i="2"/>
  <c r="F12" i="2"/>
  <c r="F10" i="2"/>
  <c r="F8" i="2"/>
  <c r="F13" i="2"/>
  <c r="F6" i="2"/>
  <c r="F11" i="2"/>
  <c r="F4" i="2"/>
  <c r="F7" i="2"/>
  <c r="F15" i="2"/>
  <c r="F9" i="2"/>
  <c r="F3" i="2"/>
  <c r="F2" i="2" a="1"/>
  <c r="E3" i="2" a="1"/>
  <c r="E9" i="2" a="1"/>
  <c r="E15" i="2" a="1"/>
  <c r="E5" i="2" a="1"/>
  <c r="E13" i="2" a="1"/>
  <c r="E14" i="2" a="1"/>
  <c r="E4" i="2" a="1"/>
  <c r="E11" i="2" a="1"/>
  <c r="E12" i="2" a="1"/>
  <c r="E8" i="2" a="1"/>
  <c r="E10" i="2" a="1"/>
  <c r="E7" i="2" a="1"/>
  <c r="E6" i="2" a="1"/>
  <c r="E2" i="2" a="1"/>
  <c r="F2" i="2" l="1"/>
  <c r="E6" i="2"/>
  <c r="E7" i="2"/>
  <c r="E10" i="2"/>
  <c r="E8" i="2"/>
  <c r="E12" i="2"/>
  <c r="E11" i="2"/>
  <c r="E4" i="2"/>
  <c r="E14" i="2"/>
  <c r="E13" i="2"/>
  <c r="E5" i="2"/>
  <c r="E15" i="2"/>
  <c r="E9" i="2"/>
  <c r="E3" i="2"/>
  <c r="E2" i="2"/>
  <c r="L15" i="2" l="1" a="1"/>
  <c r="L15" i="2" s="1"/>
  <c r="I15" i="2" a="1"/>
  <c r="I15" i="2" s="1"/>
  <c r="J12" i="2"/>
  <c r="I12" i="2"/>
  <c r="M7" i="2"/>
  <c r="L7" i="2"/>
  <c r="M6" i="2"/>
  <c r="L6" i="2"/>
  <c r="L9" i="2" s="1"/>
  <c r="J7" i="2"/>
  <c r="I7" i="2"/>
  <c r="J6" i="2"/>
  <c r="I6" i="2"/>
  <c r="I9" i="2" s="1"/>
  <c r="L3" i="2"/>
  <c r="I3" i="2"/>
  <c r="D17" i="1"/>
  <c r="C17" i="1"/>
  <c r="D16" i="1"/>
  <c r="C16" i="1"/>
  <c r="M16" i="2" l="1"/>
  <c r="L16" i="2"/>
  <c r="M15" i="2"/>
  <c r="J16" i="2"/>
  <c r="I16" i="2"/>
  <c r="J15" i="2"/>
  <c r="O20" i="1"/>
  <c r="L20" i="1"/>
  <c r="E6" i="1" a="1"/>
  <c r="E8" i="1" a="1"/>
  <c r="E12" i="1" a="1"/>
  <c r="E14" i="1" a="1"/>
  <c r="E5" i="1" a="1"/>
  <c r="E7" i="1" a="1"/>
  <c r="E11" i="1" a="1"/>
  <c r="E15" i="1" a="1"/>
  <c r="E4" i="1" a="1"/>
  <c r="E10" i="1" a="1"/>
  <c r="E3" i="1" a="1"/>
  <c r="E9" i="1" a="1"/>
  <c r="E13" i="1" a="1"/>
  <c r="E2" i="1" a="1"/>
  <c r="F8" i="1" a="1"/>
  <c r="F10" i="1" a="1"/>
  <c r="F12" i="1" a="1"/>
  <c r="F9" i="1" a="1"/>
  <c r="F13" i="1" a="1"/>
  <c r="F14" i="1" a="1"/>
  <c r="F11" i="1" a="1"/>
  <c r="F15" i="1" a="1"/>
  <c r="F4" i="1" a="1"/>
  <c r="F3" i="1" a="1"/>
  <c r="F5" i="1" a="1"/>
  <c r="F2" i="1" a="1"/>
  <c r="F6" i="1" a="1"/>
  <c r="F7" i="1" a="1"/>
  <c r="E13" i="1" l="1"/>
  <c r="E9" i="1"/>
  <c r="E3" i="1"/>
  <c r="E10" i="1"/>
  <c r="E4" i="1"/>
  <c r="E15" i="1"/>
  <c r="E11" i="1"/>
  <c r="E7" i="1"/>
  <c r="E5" i="1"/>
  <c r="E14" i="1"/>
  <c r="E12" i="1"/>
  <c r="E8" i="1"/>
  <c r="E6" i="1"/>
  <c r="E2" i="1"/>
  <c r="F15" i="1"/>
  <c r="F11" i="1"/>
  <c r="F14" i="1"/>
  <c r="F13" i="1"/>
  <c r="F9" i="1"/>
  <c r="F12" i="1"/>
  <c r="F10" i="1"/>
  <c r="F8" i="1"/>
  <c r="F6" i="1"/>
  <c r="F2" i="1"/>
  <c r="F5" i="1"/>
  <c r="F3" i="1"/>
  <c r="F4" i="1"/>
  <c r="F7" i="1"/>
  <c r="N3" i="1" l="1"/>
  <c r="N20" i="1"/>
  <c r="K20" i="1"/>
  <c r="N17" i="1" l="1"/>
  <c r="O16" i="1"/>
  <c r="O17" i="1"/>
  <c r="N16" i="1"/>
  <c r="K17" i="1"/>
  <c r="L16" i="1"/>
  <c r="L17" i="1"/>
  <c r="K16" i="1"/>
  <c r="K3" i="1"/>
  <c r="N24" i="1" l="1"/>
  <c r="K24" i="1"/>
  <c r="H2" i="1" l="1"/>
  <c r="G9" i="1"/>
  <c r="G8" i="1"/>
  <c r="H12" i="1"/>
  <c r="H6" i="1"/>
  <c r="H3" i="1"/>
  <c r="G2" i="1"/>
  <c r="H7" i="1"/>
  <c r="H4" i="1"/>
  <c r="G14" i="1"/>
  <c r="H10" i="1"/>
  <c r="H15" i="1"/>
  <c r="H5" i="1"/>
  <c r="G13" i="1"/>
  <c r="I2" i="1" l="1"/>
  <c r="G11" i="1"/>
  <c r="G4" i="1"/>
  <c r="I4" i="1" s="1"/>
  <c r="H9" i="1"/>
  <c r="I9" i="1" s="1"/>
  <c r="G15" i="1"/>
  <c r="I15" i="1" s="1"/>
  <c r="G6" i="1"/>
  <c r="I6" i="1" s="1"/>
  <c r="G12" i="1"/>
  <c r="I12" i="1" s="1"/>
  <c r="H13" i="1"/>
  <c r="I13" i="1" s="1"/>
  <c r="G5" i="1"/>
  <c r="I5" i="1" s="1"/>
  <c r="G7" i="1"/>
  <c r="I7" i="1" s="1"/>
  <c r="H11" i="1"/>
  <c r="H14" i="1"/>
  <c r="I14" i="1" s="1"/>
  <c r="H8" i="1"/>
  <c r="I8" i="1" s="1"/>
  <c r="G10" i="1"/>
  <c r="I10" i="1" s="1"/>
  <c r="G3" i="1"/>
  <c r="I3" i="1" s="1"/>
  <c r="I11" i="1" l="1"/>
</calcChain>
</file>

<file path=xl/sharedStrings.xml><?xml version="1.0" encoding="utf-8"?>
<sst xmlns="http://schemas.openxmlformats.org/spreadsheetml/2006/main" count="51" uniqueCount="43">
  <si>
    <t>x1</t>
    <phoneticPr fontId="1" type="noConversion"/>
  </si>
  <si>
    <t>x2</t>
    <phoneticPr fontId="1" type="noConversion"/>
  </si>
  <si>
    <t>S1</t>
    <phoneticPr fontId="1" type="noConversion"/>
  </si>
  <si>
    <t>S2</t>
    <phoneticPr fontId="1" type="noConversion"/>
  </si>
  <si>
    <r>
      <rPr>
        <sz val="11"/>
        <color theme="1"/>
        <rFont val="宋体"/>
        <family val="3"/>
        <charset val="134"/>
      </rPr>
      <t>判别式使用最通用的式子：</t>
    </r>
    <phoneticPr fontId="1" type="noConversion"/>
  </si>
  <si>
    <r>
      <rPr>
        <u/>
        <sz val="11"/>
        <color theme="10"/>
        <rFont val="宋体"/>
        <family val="3"/>
        <charset val="134"/>
      </rPr>
      <t>多元正态分布密度函数的推导过程</t>
    </r>
    <r>
      <rPr>
        <u/>
        <sz val="11"/>
        <color theme="10"/>
        <rFont val="Times New Roman"/>
        <family val="1"/>
      </rPr>
      <t>_</t>
    </r>
    <r>
      <rPr>
        <u/>
        <sz val="11"/>
        <color theme="10"/>
        <rFont val="宋体"/>
        <family val="3"/>
        <charset val="134"/>
      </rPr>
      <t>哔哩哔哩</t>
    </r>
    <r>
      <rPr>
        <u/>
        <sz val="11"/>
        <color theme="10"/>
        <rFont val="Times New Roman"/>
        <family val="1"/>
      </rPr>
      <t>_bilibili</t>
    </r>
  </si>
  <si>
    <r>
      <rPr>
        <sz val="11"/>
        <color theme="1"/>
        <rFont val="宋体"/>
        <family val="3"/>
        <charset val="134"/>
      </rPr>
      <t>题中假设误判损失函数相等，故可令</t>
    </r>
    <r>
      <rPr>
        <sz val="11"/>
        <color theme="1"/>
        <rFont val="Times New Roman"/>
        <family val="1"/>
      </rPr>
      <t>c(i | j) =c(j | i ) = 1</t>
    </r>
    <phoneticPr fontId="1" type="noConversion"/>
  </si>
  <si>
    <r>
      <rPr>
        <b/>
        <sz val="11"/>
        <color theme="1"/>
        <rFont val="宋体"/>
        <family val="3"/>
        <charset val="134"/>
      </rPr>
      <t>类别</t>
    </r>
    <phoneticPr fontId="1" type="noConversion"/>
  </si>
  <si>
    <r>
      <rPr>
        <b/>
        <sz val="11"/>
        <color theme="1"/>
        <rFont val="宋体"/>
        <family val="3"/>
        <charset val="134"/>
      </rPr>
      <t>题目要求是∑</t>
    </r>
    <r>
      <rPr>
        <b/>
        <sz val="11"/>
        <color theme="1"/>
        <rFont val="Times New Roman"/>
        <family val="1"/>
      </rPr>
      <t>1</t>
    </r>
    <r>
      <rPr>
        <b/>
        <sz val="11"/>
        <color theme="1"/>
        <rFont val="宋体"/>
        <family val="3"/>
        <charset val="134"/>
      </rPr>
      <t>≠∑</t>
    </r>
    <r>
      <rPr>
        <b/>
        <sz val="11"/>
        <color theme="1"/>
        <rFont val="Times New Roman"/>
        <family val="1"/>
      </rPr>
      <t>2</t>
    </r>
    <phoneticPr fontId="1" type="noConversion"/>
  </si>
  <si>
    <r>
      <rPr>
        <sz val="11"/>
        <color theme="1"/>
        <rFont val="宋体"/>
        <family val="3"/>
        <charset val="134"/>
      </rPr>
      <t>多元正态分布概率密度函数为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</si>
  <si>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p1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</si>
  <si>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p2</t>
    </r>
    <phoneticPr fontId="1" type="noConversion"/>
  </si>
  <si>
    <r>
      <rPr>
        <sz val="11"/>
        <color theme="1"/>
        <rFont val="宋体"/>
        <family val="3"/>
        <charset val="134"/>
      </rPr>
      <t>使用</t>
    </r>
    <r>
      <rPr>
        <sz val="11"/>
        <color theme="1"/>
        <rFont val="Times New Roman"/>
        <family val="1"/>
      </rPr>
      <t>S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x_bar</t>
    </r>
    <r>
      <rPr>
        <sz val="11"/>
        <color theme="1"/>
        <rFont val="宋体"/>
        <family val="3"/>
        <charset val="134"/>
      </rPr>
      <t>来估算∑和</t>
    </r>
    <r>
      <rPr>
        <sz val="11"/>
        <color theme="1"/>
        <rFont val="Times New Roman"/>
        <family val="1"/>
      </rPr>
      <t>μ</t>
    </r>
    <phoneticPr fontId="1" type="noConversion"/>
  </si>
  <si>
    <t>推导过程如下：</t>
    <phoneticPr fontId="1" type="noConversion"/>
  </si>
  <si>
    <r>
      <rPr>
        <sz val="14"/>
        <color theme="1"/>
        <rFont val="宋体"/>
        <family val="3"/>
        <charset val="134"/>
      </rPr>
      <t>补充说明：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</si>
  <si>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(x-μ) (x-μ)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 xml:space="preserve"> =Au u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>A</t>
    </r>
    <r>
      <rPr>
        <vertAlign val="superscript"/>
        <sz val="14"/>
        <color theme="1"/>
        <rFont val="Times New Roman"/>
        <family val="1"/>
      </rPr>
      <t>T</t>
    </r>
    <phoneticPr fontId="1" type="noConversion"/>
  </si>
  <si>
    <r>
      <rPr>
        <sz val="14"/>
        <color theme="1"/>
        <rFont val="宋体"/>
        <family val="3"/>
        <charset val="134"/>
      </rPr>
      <t>而由于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是独立同分布</t>
    </r>
    <r>
      <rPr>
        <sz val="14"/>
        <color theme="1"/>
        <rFont val="Times New Roman"/>
        <family val="1"/>
      </rPr>
      <t>iid N(0,1)</t>
    </r>
    <r>
      <rPr>
        <sz val="14"/>
        <color theme="1"/>
        <rFont val="宋体"/>
        <family val="3"/>
        <charset val="134"/>
      </rPr>
      <t>，独立推导出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的协方差为对角阵，则</t>
    </r>
    <r>
      <rPr>
        <sz val="14"/>
        <color theme="1"/>
        <rFont val="Times New Roman"/>
        <family val="1"/>
      </rPr>
      <t>σ</t>
    </r>
    <r>
      <rPr>
        <vertAlign val="superscript"/>
        <sz val="14"/>
        <color theme="1"/>
        <rFont val="Times New Roman"/>
        <family val="1"/>
      </rPr>
      <t>2</t>
    </r>
    <r>
      <rPr>
        <sz val="14"/>
        <color theme="1"/>
        <rFont val="Times New Roman"/>
        <family val="1"/>
      </rPr>
      <t>=1</t>
    </r>
    <r>
      <rPr>
        <sz val="14"/>
        <color theme="1"/>
        <rFont val="宋体"/>
        <family val="3"/>
        <charset val="134"/>
      </rPr>
      <t>，则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的协方差矩阵是</t>
    </r>
    <r>
      <rPr>
        <sz val="14"/>
        <color theme="1"/>
        <rFont val="Times New Roman"/>
        <family val="1"/>
      </rPr>
      <t>I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</si>
  <si>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AA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等线 Light"/>
        <family val="3"/>
        <charset val="134"/>
      </rPr>
      <t>=∑</t>
    </r>
    <phoneticPr fontId="1" type="noConversion"/>
  </si>
  <si>
    <t>补充推导：</t>
    <phoneticPr fontId="1" type="noConversion"/>
  </si>
  <si>
    <t>x1_bar</t>
    <phoneticPr fontId="1" type="noConversion"/>
  </si>
  <si>
    <t>x2_bar</t>
    <phoneticPr fontId="1" type="noConversion"/>
  </si>
  <si>
    <t>ln(|S1|)</t>
    <phoneticPr fontId="1" type="noConversion"/>
  </si>
  <si>
    <t>ln(|S2|)</t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</si>
  <si>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1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</si>
  <si>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2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</si>
  <si>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t>P(G1|x)</t>
    <phoneticPr fontId="1" type="noConversion"/>
  </si>
  <si>
    <t>P(G2|x)</t>
    <phoneticPr fontId="1" type="noConversion"/>
  </si>
  <si>
    <r>
      <rPr>
        <b/>
        <sz val="11"/>
        <color theme="1"/>
        <rFont val="宋体"/>
        <family val="3"/>
        <charset val="134"/>
      </rPr>
      <t>判别</t>
    </r>
    <phoneticPr fontId="1" type="noConversion"/>
  </si>
  <si>
    <t>多元/多维高斯/正态分布概率密度函数推导 (Derivation of the Multivariate/Multidimensional Normal/Gaussian Density) - 凯鲁嘎吉 - 博客园 (cnblogs.com)</t>
  </si>
  <si>
    <t>参考资料：</t>
    <phoneticPr fontId="1" type="noConversion"/>
  </si>
  <si>
    <r>
      <rPr>
        <b/>
        <sz val="11"/>
        <color theme="1"/>
        <rFont val="宋体"/>
        <family val="3"/>
        <charset val="134"/>
      </rPr>
      <t>题目要求是∑</t>
    </r>
    <r>
      <rPr>
        <b/>
        <sz val="11"/>
        <color theme="1"/>
        <rFont val="Times New Roman"/>
        <family val="1"/>
      </rPr>
      <t>1</t>
    </r>
    <r>
      <rPr>
        <b/>
        <sz val="11"/>
        <color theme="1"/>
        <rFont val="宋体"/>
        <family val="3"/>
        <charset val="134"/>
      </rPr>
      <t>≠∑</t>
    </r>
    <r>
      <rPr>
        <b/>
        <sz val="11"/>
        <color theme="1"/>
        <rFont val="Times New Roman"/>
        <family val="1"/>
      </rPr>
      <t>2</t>
    </r>
    <phoneticPr fontId="1" type="noConversion"/>
  </si>
  <si>
    <t>∑2</t>
    <phoneticPr fontId="1" type="noConversion"/>
  </si>
  <si>
    <t>行列式</t>
    <phoneticPr fontId="1" type="noConversion"/>
  </si>
  <si>
    <t>均值</t>
    <phoneticPr fontId="1" type="noConversion"/>
  </si>
  <si>
    <t>?</t>
    <phoneticPr fontId="1" type="noConversion"/>
  </si>
  <si>
    <t>d1(x)^2</t>
    <phoneticPr fontId="1" type="noConversion"/>
  </si>
  <si>
    <t>d2(x)^2</t>
    <phoneticPr fontId="1" type="noConversion"/>
  </si>
  <si>
    <t>∑1</t>
    <phoneticPr fontId="1" type="noConversion"/>
  </si>
  <si>
    <t>∑1^-1</t>
    <phoneticPr fontId="1" type="noConversion"/>
  </si>
  <si>
    <t>∑2^-1</t>
    <phoneticPr fontId="1" type="noConversion"/>
  </si>
  <si>
    <t>判给谁</t>
    <phoneticPr fontId="1" type="noConversion"/>
  </si>
  <si>
    <r>
      <t>G1:</t>
    </r>
    <r>
      <rPr>
        <b/>
        <sz val="11"/>
        <color theme="1"/>
        <rFont val="宋体"/>
        <family val="3"/>
        <charset val="134"/>
      </rPr>
      <t>春旱</t>
    </r>
    <phoneticPr fontId="1" type="noConversion"/>
  </si>
  <si>
    <r>
      <t>G2:</t>
    </r>
    <r>
      <rPr>
        <b/>
        <sz val="11"/>
        <color theme="1"/>
        <rFont val="宋体"/>
        <family val="3"/>
        <charset val="134"/>
      </rPr>
      <t>无春旱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</si>
</sst>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vertAlign val="subscript"/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4"/>
      <color theme="1"/>
      <name val="等线 Light"/>
      <family val="3"/>
      <charset val="134"/>
    </font>
    <font>
      <b/>
      <vertAlign val="superscript"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0" xfId="1" applyFont="1"/>
    <xf numFmtId="0" fontId="9" fillId="0" borderId="0" xfId="0" applyFont="1"/>
    <xf numFmtId="0" fontId="7" fillId="0" borderId="2" xfId="0" applyFont="1" applyFill="1" applyBorder="1" applyAlignment="1">
      <alignment horizontal="left"/>
    </xf>
    <xf numFmtId="0" fontId="2" fillId="0" borderId="0" xfId="1"/>
    <xf numFmtId="0" fontId="7" fillId="0" borderId="1" xfId="0" applyFont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42863</xdr:colOff>
          <xdr:row>5</xdr:row>
          <xdr:rowOff>61913</xdr:rowOff>
        </xdr:from>
        <xdr:to>
          <xdr:col>20</xdr:col>
          <xdr:colOff>171450</xdr:colOff>
          <xdr:row>7</xdr:row>
          <xdr:rowOff>123825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19050</xdr:colOff>
          <xdr:row>9</xdr:row>
          <xdr:rowOff>85725</xdr:rowOff>
        </xdr:from>
        <xdr:to>
          <xdr:col>18</xdr:col>
          <xdr:colOff>533400</xdr:colOff>
          <xdr:row>12</xdr:row>
          <xdr:rowOff>23813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7521</xdr:colOff>
      <xdr:row>6</xdr:row>
      <xdr:rowOff>94226</xdr:rowOff>
    </xdr:from>
    <xdr:to>
      <xdr:col>31</xdr:col>
      <xdr:colOff>486038</xdr:colOff>
      <xdr:row>25</xdr:row>
      <xdr:rowOff>82752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1372" y="1177514"/>
          <a:ext cx="7136220" cy="34264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23813</xdr:colOff>
          <xdr:row>1</xdr:row>
          <xdr:rowOff>114300</xdr:rowOff>
        </xdr:from>
        <xdr:to>
          <xdr:col>26</xdr:col>
          <xdr:colOff>223838</xdr:colOff>
          <xdr:row>4</xdr:row>
          <xdr:rowOff>28575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357188</xdr:colOff>
          <xdr:row>17</xdr:row>
          <xdr:rowOff>90488</xdr:rowOff>
        </xdr:from>
        <xdr:to>
          <xdr:col>8</xdr:col>
          <xdr:colOff>323850</xdr:colOff>
          <xdr:row>23</xdr:row>
          <xdr:rowOff>33338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343240</xdr:colOff>
          <xdr:row>8</xdr:row>
          <xdr:rowOff>131565</xdr:rowOff>
        </xdr:from>
        <xdr:to>
          <xdr:col>16</xdr:col>
          <xdr:colOff>486116</xdr:colOff>
          <xdr:row>10</xdr:row>
          <xdr:rowOff>51198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ython\data_analysis_method\1.descriptive_analysis\XRealStat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2023&#25968;&#25454;&#20998;&#26512;&#26041;&#27861;\data_analysis_method\1.descriptive_analysi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MSU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DE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MSU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4.emf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12" Type="http://schemas.openxmlformats.org/officeDocument/2006/relationships/oleObject" Target="../embeddings/oleObject4.bin"/><Relationship Id="rId2" Type="http://schemas.openxmlformats.org/officeDocument/2006/relationships/hyperlink" Target="https://www.cnblogs.com/kailugaji/p/15542845.html?share_token=90a9257f-7cb4-466a-b854-7359f8d1d6e0" TargetMode="External"/><Relationship Id="rId1" Type="http://schemas.openxmlformats.org/officeDocument/2006/relationships/hyperlink" Target="https://www.bilibili.com/video/BV1QV411o7EQ/?vd_source=77904f0412f61ffafbb6ba1c4555e285" TargetMode="External"/><Relationship Id="rId6" Type="http://schemas.openxmlformats.org/officeDocument/2006/relationships/oleObject" Target="../embeddings/oleObject1.bin"/><Relationship Id="rId11" Type="http://schemas.openxmlformats.org/officeDocument/2006/relationships/image" Target="../media/image3.emf"/><Relationship Id="rId5" Type="http://schemas.openxmlformats.org/officeDocument/2006/relationships/vmlDrawing" Target="../drawings/vmlDrawing1.vml"/><Relationship Id="rId10" Type="http://schemas.openxmlformats.org/officeDocument/2006/relationships/oleObject" Target="../embeddings/oleObject3.bin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6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3"/>
  <sheetViews>
    <sheetView tabSelected="1" zoomScale="190" zoomScaleNormal="190" workbookViewId="0">
      <selection activeCell="A2" sqref="A2:A15"/>
    </sheetView>
  </sheetViews>
  <sheetFormatPr defaultColWidth="9.06640625" defaultRowHeight="13.9" x14ac:dyDescent="0.4"/>
  <cols>
    <col min="1" max="1" width="4.53125" style="1" customWidth="1"/>
    <col min="2" max="2" width="4.86328125" style="1" customWidth="1"/>
    <col min="3" max="3" width="9.06640625" style="1"/>
    <col min="4" max="4" width="7.3984375" style="1" customWidth="1"/>
    <col min="5" max="7" width="9.06640625" style="1"/>
    <col min="8" max="8" width="12.19921875" style="1" bestFit="1" customWidth="1"/>
    <col min="9" max="16384" width="9.06640625" style="1"/>
  </cols>
  <sheetData>
    <row r="1" spans="1:24" ht="16.899999999999999" x14ac:dyDescent="0.55000000000000004">
      <c r="A1" s="3"/>
      <c r="B1" s="4" t="s">
        <v>7</v>
      </c>
      <c r="C1" s="4" t="s">
        <v>0</v>
      </c>
      <c r="D1" s="4" t="s">
        <v>1</v>
      </c>
      <c r="E1" s="4" t="s">
        <v>23</v>
      </c>
      <c r="F1" s="4" t="s">
        <v>24</v>
      </c>
      <c r="G1" s="4" t="s">
        <v>25</v>
      </c>
      <c r="H1" s="4" t="s">
        <v>26</v>
      </c>
      <c r="I1" s="4" t="s">
        <v>27</v>
      </c>
      <c r="K1" s="8" t="s">
        <v>8</v>
      </c>
      <c r="U1" s="2" t="s">
        <v>18</v>
      </c>
      <c r="V1" s="1" t="s">
        <v>9</v>
      </c>
    </row>
    <row r="2" spans="1:24" ht="14.25" customHeight="1" x14ac:dyDescent="0.4">
      <c r="A2" s="10" t="s">
        <v>41</v>
      </c>
      <c r="B2" s="5">
        <v>1</v>
      </c>
      <c r="C2" s="5">
        <v>24.8</v>
      </c>
      <c r="D2" s="5">
        <v>-2</v>
      </c>
      <c r="E2" s="3">
        <f t="array" ref="E2">MMULT(MMULT([1]!MSUB(C2:D2,K$20:L$20),MINVERSE(K$16:L$17)),TRANSPOSE([1]!MSUB(C2:D2,K$20:L$20)))+K$24-2*LN(K$3)</f>
        <v>0.94230409012393168</v>
      </c>
      <c r="F2" s="3">
        <f t="array" ref="F2">MMULT(MMULT([1]!MSUB(C2:D2,N$20:O$20),MINVERSE(N$16:O$17)),TRANSPOSE([1]!MSUB(C2:D2,N$20:O$20)))+N$24-2*LN(N$3)</f>
        <v>25.90709014986173</v>
      </c>
      <c r="G2" s="3">
        <f>EXP(-0.5*E2)/(EXP(-0.5*E2)+EXP(-0.5*F2))</f>
        <v>0.99999620716509607</v>
      </c>
      <c r="H2" s="3">
        <f>EXP(-0.5*F2)/(EXP(-0.5*E2)+EXP(-0.5*F2))</f>
        <v>3.7928349039620664E-6</v>
      </c>
      <c r="I2" s="3">
        <f>IF(G2&gt;H2,1,2)</f>
        <v>1</v>
      </c>
      <c r="K2" s="1" t="s">
        <v>10</v>
      </c>
      <c r="N2" s="1" t="s">
        <v>11</v>
      </c>
    </row>
    <row r="3" spans="1:24" x14ac:dyDescent="0.4">
      <c r="A3" s="10"/>
      <c r="B3" s="5">
        <v>1</v>
      </c>
      <c r="C3" s="5">
        <v>24.1</v>
      </c>
      <c r="D3" s="5">
        <v>-2.4</v>
      </c>
      <c r="E3" s="3">
        <f t="array" ref="E3">MMULT(MMULT([1]!MSUB(C3:D3,K$20:L$20),MINVERSE(K$16:L$17)),TRANSPOSE([1]!MSUB(C3:D3,K$20:L$20)))+K$24-2*LN(K$3)</f>
        <v>2.1585504410807874</v>
      </c>
      <c r="F3" s="3">
        <f t="array" ref="F3">MMULT(MMULT([1]!MSUB(C3:D3,N$20:O$20),MINVERSE(N$16:O$17)),TRANSPOSE([1]!MSUB(C3:D3,N$20:O$20)))+N$24-2*LN(N$3)</f>
        <v>18.997484318110189</v>
      </c>
      <c r="G3" s="3">
        <f t="shared" ref="G3:G15" si="0">EXP(-0.5*E3)/(EXP(-0.5*E3)+EXP(-0.5*F3))</f>
        <v>0.99977951644500485</v>
      </c>
      <c r="H3" s="3">
        <f t="shared" ref="H3:H15" si="1">EXP(-0.5*F3)/(EXP(-0.5*E3)+EXP(-0.5*F3))</f>
        <v>2.2048355499509092E-4</v>
      </c>
      <c r="I3" s="3">
        <f t="shared" ref="I3:I15" si="2">IF(G3&gt;H3,1,2)</f>
        <v>1</v>
      </c>
      <c r="K3" s="1">
        <f>COUNT(B2:B7)/COUNT(B2:B15)</f>
        <v>0.42857142857142855</v>
      </c>
      <c r="N3" s="1">
        <f>COUNT(C8:C15)/COUNT(C2:C15)</f>
        <v>0.5714285714285714</v>
      </c>
    </row>
    <row r="4" spans="1:24" x14ac:dyDescent="0.4">
      <c r="A4" s="10"/>
      <c r="B4" s="5">
        <v>1</v>
      </c>
      <c r="C4" s="5">
        <v>26.6</v>
      </c>
      <c r="D4" s="5">
        <v>-3</v>
      </c>
      <c r="E4" s="3">
        <f t="array" ref="E4">MMULT(MMULT([1]!MSUB(C4:D4,K$20:L$20),MINVERSE(K$16:L$17)),TRANSPOSE([1]!MSUB(C4:D4,K$20:L$20)))+K$24-2*LN(K$3)</f>
        <v>1.1829787576555566</v>
      </c>
      <c r="F4" s="3">
        <f t="array" ref="F4">MMULT(MMULT([1]!MSUB(C4:D4,N$20:O$20),MINVERSE(N$16:O$17)),TRANSPOSE([1]!MSUB(C4:D4,N$20:O$20)))+N$24-2*LN(N$3)</f>
        <v>80.127477048613812</v>
      </c>
      <c r="G4" s="3">
        <f t="shared" si="0"/>
        <v>1</v>
      </c>
      <c r="H4" s="3">
        <f t="shared" si="1"/>
        <v>7.2014509634015184E-18</v>
      </c>
      <c r="I4" s="3">
        <f t="shared" si="2"/>
        <v>1</v>
      </c>
    </row>
    <row r="5" spans="1:24" ht="14.25" x14ac:dyDescent="0.4">
      <c r="A5" s="10"/>
      <c r="B5" s="5">
        <v>1</v>
      </c>
      <c r="C5" s="5">
        <v>23.5</v>
      </c>
      <c r="D5" s="5">
        <v>-1.9</v>
      </c>
      <c r="E5" s="3">
        <f t="array" ref="E5">MMULT(MMULT([1]!MSUB(C5:D5,K$20:L$20),MINVERSE(K$16:L$17)),TRANSPOSE([1]!MSUB(C5:D5,K$20:L$20)))+K$24-2*LN(K$3)</f>
        <v>1.3873251734842953</v>
      </c>
      <c r="F5" s="3">
        <f t="array" ref="F5">MMULT(MMULT([1]!MSUB(C5:D5,N$20:O$20),MINVERSE(N$16:O$17)),TRANSPOSE([1]!MSUB(C5:D5,N$20:O$20)))+N$24-2*LN(N$3)</f>
        <v>6.8893303663311674</v>
      </c>
      <c r="G5" s="3">
        <f t="shared" si="0"/>
        <v>0.93996994773931764</v>
      </c>
      <c r="H5" s="3">
        <f t="shared" si="1"/>
        <v>6.0030052260682448E-2</v>
      </c>
      <c r="I5" s="3">
        <f t="shared" si="2"/>
        <v>1</v>
      </c>
      <c r="K5" s="1" t="s">
        <v>4</v>
      </c>
    </row>
    <row r="6" spans="1:24" ht="14.25" x14ac:dyDescent="0.4">
      <c r="A6" s="10"/>
      <c r="B6" s="5">
        <v>1</v>
      </c>
      <c r="C6" s="5">
        <v>25.5</v>
      </c>
      <c r="D6" s="5">
        <v>-2.1</v>
      </c>
      <c r="E6" s="3">
        <f t="array" ref="E6">MMULT(MMULT([1]!MSUB(C6:D6,K$20:L$20),MINVERSE(K$16:L$17)),TRANSPOSE([1]!MSUB(C6:D6,K$20:L$20)))+K$24-2*LN(K$3)</f>
        <v>1.7588788549633718</v>
      </c>
      <c r="F6" s="3">
        <f t="array" ref="F6">MMULT(MMULT([1]!MSUB(C6:D6,N$20:O$20),MINVERSE(N$16:O$17)),TRANSPOSE([1]!MSUB(C6:D6,N$20:O$20)))+N$24-2*LN(N$3)</f>
        <v>41.711510407524969</v>
      </c>
      <c r="G6" s="3">
        <f t="shared" si="0"/>
        <v>0.99999999788944693</v>
      </c>
      <c r="H6" s="3">
        <f t="shared" si="1"/>
        <v>2.1105531268387146E-9</v>
      </c>
      <c r="I6" s="3">
        <f t="shared" si="2"/>
        <v>1</v>
      </c>
      <c r="V6" s="2" t="s">
        <v>13</v>
      </c>
      <c r="X6" s="6" t="s">
        <v>5</v>
      </c>
    </row>
    <row r="7" spans="1:24" x14ac:dyDescent="0.4">
      <c r="A7" s="10"/>
      <c r="B7" s="5">
        <v>1</v>
      </c>
      <c r="C7" s="5">
        <v>27.4</v>
      </c>
      <c r="D7" s="5">
        <v>-3.1</v>
      </c>
      <c r="E7" s="3">
        <f t="array" ref="E7">MMULT(MMULT([1]!MSUB(C7:D7,K$20:L$20),MINVERSE(K$16:L$17)),TRANSPOSE([1]!MSUB(C7:D7,K$20:L$20)))+K$24-2*LN(K$3)</f>
        <v>1.9057933862640541</v>
      </c>
      <c r="F7" s="3">
        <f t="array" ref="F7">MMULT(MMULT([1]!MSUB(C7:D7,N$20:O$20),MINVERSE(N$16:O$17)),TRANSPOSE([1]!MSUB(C7:D7,N$20:O$20)))+N$24-2*LN(N$3)</f>
        <v>107.91403655751884</v>
      </c>
      <c r="G7" s="3">
        <f t="shared" si="0"/>
        <v>1</v>
      </c>
      <c r="H7" s="3">
        <f t="shared" si="1"/>
        <v>9.5631832370816336E-24</v>
      </c>
      <c r="I7" s="3">
        <f t="shared" si="2"/>
        <v>1</v>
      </c>
    </row>
    <row r="8" spans="1:24" ht="13.9" customHeight="1" x14ac:dyDescent="0.4">
      <c r="A8" s="10" t="s">
        <v>42</v>
      </c>
      <c r="B8" s="5">
        <v>2</v>
      </c>
      <c r="C8" s="5">
        <v>22.1</v>
      </c>
      <c r="D8" s="5">
        <v>-0.7</v>
      </c>
      <c r="E8" s="3">
        <f t="array" ref="E8">MMULT(MMULT([1]!MSUB(C8:D8,K$20:L$20),MINVERSE(K$16:L$17)),TRANSPOSE([1]!MSUB(C8:D8,K$20:L$20)))+K$24-2*LN(K$3)</f>
        <v>12.360403344097334</v>
      </c>
      <c r="F8" s="3">
        <f t="array" ref="F8">MMULT(MMULT([1]!MSUB(C8:D8,N$20:O$20),MINVERSE(N$16:O$17)),TRANSPOSE([1]!MSUB(C8:D8,N$20:O$20)))+N$24-2*LN(N$3)</f>
        <v>0.22094055978054139</v>
      </c>
      <c r="G8" s="3">
        <f t="shared" si="0"/>
        <v>2.3064620279405817E-3</v>
      </c>
      <c r="H8" s="3">
        <f t="shared" si="1"/>
        <v>0.9976935379720594</v>
      </c>
      <c r="I8" s="3">
        <f t="shared" si="2"/>
        <v>2</v>
      </c>
    </row>
    <row r="9" spans="1:24" ht="14.25" x14ac:dyDescent="0.4">
      <c r="A9" s="10"/>
      <c r="B9" s="5">
        <v>2</v>
      </c>
      <c r="C9" s="5">
        <v>21.6</v>
      </c>
      <c r="D9" s="5">
        <v>-1.4</v>
      </c>
      <c r="E9" s="3">
        <f t="array" ref="E9">MMULT(MMULT([1]!MSUB(C9:D9,K$20:L$20),MINVERSE(K$16:L$17)),TRANSPOSE([1]!MSUB(C9:D9,K$20:L$20)))+K$24-2*LN(K$3)</f>
        <v>6.2326057443568192</v>
      </c>
      <c r="F9" s="3">
        <f t="array" ref="F9">MMULT(MMULT([1]!MSUB(C9:D9,N$20:O$20),MINVERSE(N$16:O$17)),TRANSPOSE([1]!MSUB(C9:D9,N$20:O$20)))+N$24-2*LN(N$3)</f>
        <v>-0.85354148860201917</v>
      </c>
      <c r="G9" s="3">
        <f t="shared" si="0"/>
        <v>2.8111191932193785E-2</v>
      </c>
      <c r="H9" s="3">
        <f t="shared" si="1"/>
        <v>0.9718888080678062</v>
      </c>
      <c r="I9" s="3">
        <f t="shared" si="2"/>
        <v>2</v>
      </c>
      <c r="K9" s="1" t="s">
        <v>6</v>
      </c>
    </row>
    <row r="10" spans="1:24" x14ac:dyDescent="0.4">
      <c r="A10" s="10"/>
      <c r="B10" s="5">
        <v>2</v>
      </c>
      <c r="C10" s="5">
        <v>22</v>
      </c>
      <c r="D10" s="5">
        <v>-0.8</v>
      </c>
      <c r="E10" s="3">
        <f t="array" ref="E10">MMULT(MMULT([1]!MSUB(C10:D10,K$20:L$20),MINVERSE(K$16:L$17)),TRANSPOSE([1]!MSUB(C10:D10,K$20:L$20)))+K$24-2*LN(K$3)</f>
        <v>10.224172400211502</v>
      </c>
      <c r="F10" s="3">
        <f t="array" ref="F10">MMULT(MMULT([1]!MSUB(C10:D10,N$20:O$20),MINVERSE(N$16:O$17)),TRANSPOSE([1]!MSUB(C10:D10,N$20:O$20)))+N$24-2*LN(N$3)</f>
        <v>-0.97906145952401658</v>
      </c>
      <c r="G10" s="3">
        <f t="shared" si="0"/>
        <v>3.6783094500239186E-3</v>
      </c>
      <c r="H10" s="3">
        <f t="shared" si="1"/>
        <v>0.9963216905499761</v>
      </c>
      <c r="I10" s="3">
        <f t="shared" si="2"/>
        <v>2</v>
      </c>
    </row>
    <row r="11" spans="1:24" x14ac:dyDescent="0.4">
      <c r="A11" s="10"/>
      <c r="B11" s="5">
        <v>2</v>
      </c>
      <c r="C11" s="5">
        <v>22.8</v>
      </c>
      <c r="D11" s="5">
        <v>-1.6</v>
      </c>
      <c r="E11" s="3">
        <f t="array" ref="E11">MMULT(MMULT([1]!MSUB(C11:D11,K$20:L$20),MINVERSE(K$16:L$17)),TRANSPOSE([1]!MSUB(C11:D11,K$20:L$20)))+K$24-2*LN(K$3)</f>
        <v>2.8145064903834198</v>
      </c>
      <c r="F11" s="3">
        <f t="array" ref="F11">MMULT(MMULT([1]!MSUB(C11:D11,N$20:O$20),MINVERSE(N$16:O$17)),TRANSPOSE([1]!MSUB(C11:D11,N$20:O$20)))+N$24-2*LN(N$3)</f>
        <v>0.22638258554686863</v>
      </c>
      <c r="G11" s="3">
        <f t="shared" si="0"/>
        <v>0.21516607680083294</v>
      </c>
      <c r="H11" s="3">
        <f t="shared" si="1"/>
        <v>0.78483392319916712</v>
      </c>
      <c r="I11" s="3">
        <f t="shared" si="2"/>
        <v>2</v>
      </c>
    </row>
    <row r="12" spans="1:24" x14ac:dyDescent="0.4">
      <c r="A12" s="10"/>
      <c r="B12" s="5">
        <v>2</v>
      </c>
      <c r="C12" s="5">
        <v>22.7</v>
      </c>
      <c r="D12" s="5">
        <v>-1.5</v>
      </c>
      <c r="E12" s="3">
        <f t="array" ref="E12">MMULT(MMULT([1]!MSUB(C12:D12,K$20:L$20),MINVERSE(K$16:L$17)),TRANSPOSE([1]!MSUB(C12:D12,K$20:L$20)))+K$24-2*LN(K$3)</f>
        <v>3.243471783928666</v>
      </c>
      <c r="F12" s="3">
        <f t="array" ref="F12">MMULT(MMULT([1]!MSUB(C12:D12,N$20:O$20),MINVERSE(N$16:O$17)),TRANSPOSE([1]!MSUB(C12:D12,N$20:O$20)))+N$24-2*LN(N$3)</f>
        <v>-0.62829816240354397</v>
      </c>
      <c r="G12" s="3">
        <f t="shared" si="0"/>
        <v>0.12610063215633119</v>
      </c>
      <c r="H12" s="3">
        <f t="shared" si="1"/>
        <v>0.87389936784366873</v>
      </c>
      <c r="I12" s="3">
        <f t="shared" si="2"/>
        <v>2</v>
      </c>
    </row>
    <row r="13" spans="1:24" x14ac:dyDescent="0.4">
      <c r="A13" s="10"/>
      <c r="B13" s="5">
        <v>2</v>
      </c>
      <c r="C13" s="5">
        <v>21.5</v>
      </c>
      <c r="D13" s="5">
        <v>-1</v>
      </c>
      <c r="E13" s="3">
        <f t="array" ref="E13">MMULT(MMULT([1]!MSUB(C13:D13,K$20:L$20),MINVERSE(K$16:L$17)),TRANSPOSE([1]!MSUB(C13:D13,K$20:L$20)))+K$24-2*LN(K$3)</f>
        <v>7.5461599123749892</v>
      </c>
      <c r="F13" s="3">
        <f t="array" ref="F13">MMULT(MMULT([1]!MSUB(C13:D13,N$20:O$20),MINVERSE(N$16:O$17)),TRANSPOSE([1]!MSUB(C13:D13,N$20:O$20)))+N$24-2*LN(N$3)</f>
        <v>-1.5041109324855355</v>
      </c>
      <c r="G13" s="3">
        <f t="shared" si="0"/>
        <v>1.0717145782109491E-2</v>
      </c>
      <c r="H13" s="3">
        <f t="shared" si="1"/>
        <v>0.98928285421789042</v>
      </c>
      <c r="I13" s="3">
        <f t="shared" si="2"/>
        <v>2</v>
      </c>
    </row>
    <row r="14" spans="1:24" ht="14.25" x14ac:dyDescent="0.4">
      <c r="A14" s="10"/>
      <c r="B14" s="5">
        <v>2</v>
      </c>
      <c r="C14" s="5">
        <v>22.1</v>
      </c>
      <c r="D14" s="5">
        <v>-1.2</v>
      </c>
      <c r="E14" s="3">
        <f t="array" ref="E14">MMULT(MMULT([1]!MSUB(C14:D14,K$20:L$20),MINVERSE(K$16:L$17)),TRANSPOSE([1]!MSUB(C14:D14,K$20:L$20)))+K$24-2*LN(K$3)</f>
        <v>5.4806393155537041</v>
      </c>
      <c r="F14" s="3">
        <f t="array" ref="F14">MMULT(MMULT([1]!MSUB(C14:D14,N$20:O$20),MINVERSE(N$16:O$17)),TRANSPOSE([1]!MSUB(C14:D14,N$20:O$20)))+N$24-2*LN(N$3)</f>
        <v>-2.5382371794060887</v>
      </c>
      <c r="G14" s="3">
        <f t="shared" si="0"/>
        <v>1.7820261163314179E-2</v>
      </c>
      <c r="H14" s="3">
        <f t="shared" si="1"/>
        <v>0.98217973883668575</v>
      </c>
      <c r="I14" s="3">
        <f t="shared" si="2"/>
        <v>2</v>
      </c>
      <c r="K14" s="1" t="s">
        <v>12</v>
      </c>
    </row>
    <row r="15" spans="1:24" x14ac:dyDescent="0.4">
      <c r="A15" s="10"/>
      <c r="B15" s="5">
        <v>2</v>
      </c>
      <c r="C15" s="5">
        <v>21.4</v>
      </c>
      <c r="D15" s="5">
        <v>-1.3</v>
      </c>
      <c r="E15" s="3">
        <f t="array" ref="E15">MMULT(MMULT([1]!MSUB(C15:D15,K$20:L$20),MINVERSE(K$16:L$17)),TRANSPOSE([1]!MSUB(C15:D15,K$20:L$20)))+K$24-2*LN(K$3)</f>
        <v>6.8487872234356502</v>
      </c>
      <c r="F15" s="3">
        <f t="array" ref="F15">MMULT(MMULT([1]!MSUB(C15:D15,N$20:O$20),MINVERSE(N$16:O$17)),TRANSPOSE([1]!MSUB(C15:D15,N$20:O$20)))+N$24-2*LN(N$3)</f>
        <v>-0.41648321147264888</v>
      </c>
      <c r="G15" s="3">
        <f t="shared" si="0"/>
        <v>2.576500874542648E-2</v>
      </c>
      <c r="H15" s="3">
        <f t="shared" si="1"/>
        <v>0.97423499125457347</v>
      </c>
      <c r="I15" s="3">
        <f t="shared" si="2"/>
        <v>2</v>
      </c>
      <c r="K15" s="1" t="s">
        <v>2</v>
      </c>
      <c r="N15" s="1" t="s">
        <v>3</v>
      </c>
    </row>
    <row r="16" spans="1:24" x14ac:dyDescent="0.4">
      <c r="C16" s="1">
        <f>AVERAGE(C2:C15)</f>
        <v>23.435714285714287</v>
      </c>
      <c r="D16" s="1">
        <f>AVERAGE(D2:D15)</f>
        <v>-1.7142857142857142</v>
      </c>
      <c r="K16" s="1">
        <f>_xlfn.COVARIANCE.S(C2:C7,C2:C7)</f>
        <v>2.2136666666666658</v>
      </c>
      <c r="L16" s="1">
        <f>_xlfn.COVARIANCE.S(C2:C7,D2:D7)</f>
        <v>-0.65766666666666662</v>
      </c>
      <c r="N16" s="1">
        <f>_xlfn.COVARIANCE.S(C8:C15,C8:C15)</f>
        <v>0.27357142857142874</v>
      </c>
      <c r="O16" s="1">
        <f>_xlfn.COVARIANCE.S(C8:C15,D8:D15)</f>
        <v>-6.3214285714285667E-2</v>
      </c>
    </row>
    <row r="17" spans="3:22" x14ac:dyDescent="0.4">
      <c r="C17" s="1">
        <f>_xlfn.STDEV.S(C2:C15)</f>
        <v>1.9637511760196813</v>
      </c>
      <c r="D17" s="1">
        <f>_xlfn.STDEV.S(D2:D15)</f>
        <v>0.74818461610769549</v>
      </c>
      <c r="K17" s="1">
        <f>_xlfn.COVARIANCE.S(C2:C7,D2:D7)</f>
        <v>-0.65766666666666662</v>
      </c>
      <c r="L17" s="1">
        <f>_xlfn.COVARIANCE.S(D2:D7,D2:D7)</f>
        <v>0.26966666666666672</v>
      </c>
      <c r="N17" s="1">
        <f>_xlfn.COVARIANCE.S(C8:C15,D8:D15)</f>
        <v>-6.3214285714285667E-2</v>
      </c>
      <c r="O17" s="1">
        <f>_xlfn.COVARIANCE.S(D8:D15,D8:D15)</f>
        <v>0.10696428571428573</v>
      </c>
    </row>
    <row r="19" spans="3:22" x14ac:dyDescent="0.4">
      <c r="K19" s="1" t="s">
        <v>19</v>
      </c>
      <c r="N19" s="1" t="s">
        <v>20</v>
      </c>
    </row>
    <row r="20" spans="3:22" x14ac:dyDescent="0.4">
      <c r="K20" s="1">
        <f>AVERAGE(C2:C7)</f>
        <v>25.316666666666666</v>
      </c>
      <c r="L20" s="1">
        <f>AVERAGE(D2:D7)</f>
        <v>-2.4166666666666665</v>
      </c>
      <c r="N20" s="1">
        <f>AVERAGE(C8:C15)</f>
        <v>22.024999999999999</v>
      </c>
      <c r="O20" s="1">
        <f>AVERAGE(D8:D15)</f>
        <v>-1.1875</v>
      </c>
    </row>
    <row r="23" spans="3:22" x14ac:dyDescent="0.4">
      <c r="K23" s="1" t="s">
        <v>21</v>
      </c>
      <c r="N23" s="1" t="s">
        <v>22</v>
      </c>
    </row>
    <row r="24" spans="3:22" x14ac:dyDescent="0.4">
      <c r="K24" s="1">
        <f>LN([2]!DET(K16:L17))</f>
        <v>-1.8052906035124066</v>
      </c>
      <c r="N24" s="1">
        <f>LN([2]!DET(N16:O17))</f>
        <v>-3.6782827369416506</v>
      </c>
    </row>
    <row r="27" spans="3:22" ht="18.399999999999999" x14ac:dyDescent="0.5">
      <c r="V27" s="7" t="s">
        <v>14</v>
      </c>
    </row>
    <row r="28" spans="3:22" ht="22.15" x14ac:dyDescent="0.7">
      <c r="V28" s="7" t="s">
        <v>15</v>
      </c>
    </row>
    <row r="29" spans="3:22" ht="20.65" x14ac:dyDescent="0.5">
      <c r="V29" s="7" t="s">
        <v>16</v>
      </c>
    </row>
    <row r="30" spans="3:22" ht="22.15" x14ac:dyDescent="0.7">
      <c r="V30" s="7" t="s">
        <v>17</v>
      </c>
    </row>
    <row r="32" spans="3:22" ht="14.25" x14ac:dyDescent="0.4">
      <c r="V32" s="2" t="s">
        <v>29</v>
      </c>
    </row>
    <row r="33" spans="22:22" x14ac:dyDescent="0.4">
      <c r="V33" s="9" t="s">
        <v>28</v>
      </c>
    </row>
  </sheetData>
  <mergeCells count="2">
    <mergeCell ref="A2:A7"/>
    <mergeCell ref="A8:A15"/>
  </mergeCells>
  <phoneticPr fontId="1" type="noConversion"/>
  <hyperlinks>
    <hyperlink ref="X6" r:id="rId1" display="https://www.bilibili.com/video/BV1QV411o7EQ/?vd_source=77904f0412f61ffafbb6ba1c4555e285"/>
    <hyperlink ref="V33" r:id="rId2" display="https://www.cnblogs.com/kailugaji/p/15542845.html?share_token=90a9257f-7cb4-466a-b854-7359f8d1d6e0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Equation.3" shapeId="1025" r:id="rId6">
          <objectPr defaultSize="0" autoPict="0" r:id="rId7">
            <anchor moveWithCells="1">
              <from>
                <xdr:col>10</xdr:col>
                <xdr:colOff>42863</xdr:colOff>
                <xdr:row>5</xdr:row>
                <xdr:rowOff>61913</xdr:rowOff>
              </from>
              <to>
                <xdr:col>20</xdr:col>
                <xdr:colOff>171450</xdr:colOff>
                <xdr:row>7</xdr:row>
                <xdr:rowOff>123825</xdr:rowOff>
              </to>
            </anchor>
          </objectPr>
        </oleObject>
      </mc:Choice>
      <mc:Fallback>
        <oleObject progId="Equation.3" shapeId="1025" r:id="rId6"/>
      </mc:Fallback>
    </mc:AlternateContent>
    <mc:AlternateContent xmlns:mc="http://schemas.openxmlformats.org/markup-compatibility/2006">
      <mc:Choice Requires="x14">
        <oleObject progId="Equation.3" shapeId="1026" r:id="rId8">
          <objectPr defaultSize="0" autoPict="0" r:id="rId9">
            <anchor moveWithCells="1">
              <from>
                <xdr:col>10</xdr:col>
                <xdr:colOff>19050</xdr:colOff>
                <xdr:row>9</xdr:row>
                <xdr:rowOff>85725</xdr:rowOff>
              </from>
              <to>
                <xdr:col>18</xdr:col>
                <xdr:colOff>533400</xdr:colOff>
                <xdr:row>12</xdr:row>
                <xdr:rowOff>23813</xdr:rowOff>
              </to>
            </anchor>
          </objectPr>
        </oleObject>
      </mc:Choice>
      <mc:Fallback>
        <oleObject progId="Equation.3" shapeId="1026" r:id="rId8"/>
      </mc:Fallback>
    </mc:AlternateContent>
    <mc:AlternateContent xmlns:mc="http://schemas.openxmlformats.org/markup-compatibility/2006">
      <mc:Choice Requires="x14">
        <oleObject progId="PBrush" shapeId="1027" r:id="rId10">
          <objectPr defaultSize="0" autoPict="0" r:id="rId11">
            <anchor moveWithCells="1">
              <from>
                <xdr:col>21</xdr:col>
                <xdr:colOff>23813</xdr:colOff>
                <xdr:row>1</xdr:row>
                <xdr:rowOff>114300</xdr:rowOff>
              </from>
              <to>
                <xdr:col>26</xdr:col>
                <xdr:colOff>223838</xdr:colOff>
                <xdr:row>4</xdr:row>
                <xdr:rowOff>28575</xdr:rowOff>
              </to>
            </anchor>
          </objectPr>
        </oleObject>
      </mc:Choice>
      <mc:Fallback>
        <oleObject progId="PBrush" shapeId="1027" r:id="rId10"/>
      </mc:Fallback>
    </mc:AlternateContent>
    <mc:AlternateContent xmlns:mc="http://schemas.openxmlformats.org/markup-compatibility/2006">
      <mc:Choice Requires="x14">
        <oleObject progId="Equation.3" shapeId="1028" r:id="rId12">
          <objectPr defaultSize="0" autoPict="0" r:id="rId13">
            <anchor moveWithCells="1">
              <from>
                <xdr:col>2</xdr:col>
                <xdr:colOff>357188</xdr:colOff>
                <xdr:row>17</xdr:row>
                <xdr:rowOff>90488</xdr:rowOff>
              </from>
              <to>
                <xdr:col>8</xdr:col>
                <xdr:colOff>323850</xdr:colOff>
                <xdr:row>23</xdr:row>
                <xdr:rowOff>33338</xdr:rowOff>
              </to>
            </anchor>
          </objectPr>
        </oleObject>
      </mc:Choice>
      <mc:Fallback>
        <oleObject progId="Equation.3" shapeId="1028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9"/>
  <sheetViews>
    <sheetView zoomScale="160" zoomScaleNormal="160" workbookViewId="0">
      <selection activeCell="A2" sqref="A2:A15"/>
    </sheetView>
  </sheetViews>
  <sheetFormatPr defaultRowHeight="13.9" x14ac:dyDescent="0.4"/>
  <sheetData>
    <row r="1" spans="1:17" ht="14.25" x14ac:dyDescent="0.4">
      <c r="A1" s="3"/>
      <c r="B1" s="4" t="s">
        <v>7</v>
      </c>
      <c r="C1" s="4" t="s">
        <v>0</v>
      </c>
      <c r="D1" s="4" t="s">
        <v>1</v>
      </c>
      <c r="E1" s="13" t="s">
        <v>35</v>
      </c>
      <c r="F1" s="13" t="s">
        <v>36</v>
      </c>
      <c r="G1" s="15" t="s">
        <v>40</v>
      </c>
      <c r="I1" s="8" t="s">
        <v>30</v>
      </c>
      <c r="J1" s="1"/>
      <c r="K1" s="1"/>
      <c r="L1" s="1"/>
      <c r="O1" s="5"/>
      <c r="P1" s="5"/>
      <c r="Q1" s="5"/>
    </row>
    <row r="2" spans="1:17" ht="14.25" x14ac:dyDescent="0.4">
      <c r="A2" s="10" t="s">
        <v>41</v>
      </c>
      <c r="B2" s="5">
        <v>1</v>
      </c>
      <c r="C2" s="5">
        <v>24.8</v>
      </c>
      <c r="D2" s="5">
        <v>-2</v>
      </c>
      <c r="E2" s="14">
        <f t="array" ref="E2">MMULT(MMULT([3]!MSUB(C2:D2,I$12:J$12),I$15:J$16),TRANSPOSE([3]!MSUB(C2:D2,I$12:J$12)))+LOG(I$9)-2*LOG(I$3)</f>
        <v>1.0049247961138903</v>
      </c>
      <c r="F2" s="14">
        <f t="array" ref="F2">MMULT(MMULT([3]!MSUB(C2:D2,L$12:M$12),L$15:M$16),TRANSPOSE([3]!MSUB(C2:D2,L$12:M$12)))+LOG(L$9)-2*LOG(L$3)</f>
        <v>27.354759512771373</v>
      </c>
      <c r="G2" s="14">
        <f>IF(E2&lt;F2,1,2)</f>
        <v>1</v>
      </c>
      <c r="I2" s="1" t="s">
        <v>10</v>
      </c>
      <c r="J2" s="1"/>
      <c r="K2" s="1"/>
      <c r="L2" s="1" t="s">
        <v>11</v>
      </c>
      <c r="O2" s="5"/>
      <c r="P2" s="5"/>
      <c r="Q2" s="5"/>
    </row>
    <row r="3" spans="1:17" x14ac:dyDescent="0.4">
      <c r="A3" s="10"/>
      <c r="B3" s="5">
        <v>1</v>
      </c>
      <c r="C3" s="5">
        <v>24.1</v>
      </c>
      <c r="D3" s="5">
        <v>-2.4</v>
      </c>
      <c r="E3" s="14">
        <f t="array" ref="E3">MMULT(MMULT([3]!MSUB(C3:D3,I$12:J$12),I$15:J$16),TRANSPOSE([3]!MSUB(C3:D3,I$12:J$12)))+LOG(I$9)-2*LOG(I$3)</f>
        <v>2.2211711470707458</v>
      </c>
      <c r="F3" s="14">
        <f t="array" ref="F3">MMULT(MMULT([3]!MSUB(C3:D3,L$12:M$12),L$15:M$16),TRANSPOSE([3]!MSUB(C3:D3,L$12:M$12)))+LOG(L$9)-2*LOG(L$3)</f>
        <v>20.445153681019832</v>
      </c>
      <c r="G3" s="14">
        <f t="shared" ref="G3:G15" si="0">IF(E3&lt;F3,1,2)</f>
        <v>1</v>
      </c>
      <c r="I3" s="1">
        <f>COUNT(B2:B7)/COUNT(B2:B15)</f>
        <v>0.42857142857142855</v>
      </c>
      <c r="J3" s="1"/>
      <c r="K3" s="1"/>
      <c r="L3" s="1">
        <f>COUNT(B8:B15)/COUNT(B2:B15)</f>
        <v>0.5714285714285714</v>
      </c>
      <c r="O3" s="5"/>
      <c r="P3" s="5"/>
      <c r="Q3" s="5"/>
    </row>
    <row r="4" spans="1:17" x14ac:dyDescent="0.4">
      <c r="A4" s="10"/>
      <c r="B4" s="5">
        <v>1</v>
      </c>
      <c r="C4" s="5">
        <v>26.6</v>
      </c>
      <c r="D4" s="5">
        <v>-3</v>
      </c>
      <c r="E4" s="14">
        <f t="array" ref="E4">MMULT(MMULT([3]!MSUB(C4:D4,I$12:J$12),I$15:J$16),TRANSPOSE([3]!MSUB(C4:D4,I$12:J$12)))+LOG(I$9)-2*LOG(I$3)</f>
        <v>1.2455994636455152</v>
      </c>
      <c r="F4" s="14">
        <f t="array" ref="F4">MMULT(MMULT([3]!MSUB(C4:D4,L$12:M$12),L$15:M$16),TRANSPOSE([3]!MSUB(C4:D4,L$12:M$12)))+LOG(L$9)-2*LOG(L$3)</f>
        <v>81.575146411523463</v>
      </c>
      <c r="G4" s="14">
        <f t="shared" si="0"/>
        <v>1</v>
      </c>
      <c r="O4" s="5"/>
      <c r="P4" s="5"/>
      <c r="Q4" s="5"/>
    </row>
    <row r="5" spans="1:17" x14ac:dyDescent="0.4">
      <c r="A5" s="10"/>
      <c r="B5" s="5">
        <v>1</v>
      </c>
      <c r="C5" s="5">
        <v>23.5</v>
      </c>
      <c r="D5" s="5">
        <v>-1.9</v>
      </c>
      <c r="E5" s="14">
        <f t="array" ref="E5">MMULT(MMULT([3]!MSUB(C5:D5,I$12:J$12),I$15:J$16),TRANSPOSE([3]!MSUB(C5:D5,I$12:J$12)))+LOG(I$9)-2*LOG(I$3)</f>
        <v>1.4499458794742539</v>
      </c>
      <c r="F5" s="14">
        <f t="array" ref="F5">MMULT(MMULT([3]!MSUB(C5:D5,L$12:M$12),L$15:M$16),TRANSPOSE([3]!MSUB(C5:D5,L$12:M$12)))+LOG(L$9)-2*LOG(L$3)</f>
        <v>8.3369997292408122</v>
      </c>
      <c r="G5" s="14">
        <f t="shared" si="0"/>
        <v>1</v>
      </c>
      <c r="I5" t="s">
        <v>37</v>
      </c>
      <c r="L5" t="s">
        <v>31</v>
      </c>
      <c r="O5" s="5"/>
      <c r="P5" s="5"/>
      <c r="Q5" s="5"/>
    </row>
    <row r="6" spans="1:17" x14ac:dyDescent="0.4">
      <c r="A6" s="10"/>
      <c r="B6" s="5">
        <v>1</v>
      </c>
      <c r="C6" s="5">
        <v>25.5</v>
      </c>
      <c r="D6" s="5">
        <v>-2.1</v>
      </c>
      <c r="E6" s="14">
        <f t="array" ref="E6">MMULT(MMULT([3]!MSUB(C6:D6,I$12:J$12),I$15:J$16),TRANSPOSE([3]!MSUB(C6:D6,I$12:J$12)))+LOG(I$9)-2*LOG(I$3)</f>
        <v>1.8214995609533304</v>
      </c>
      <c r="F6" s="14">
        <f t="array" ref="F6">MMULT(MMULT([3]!MSUB(C6:D6,L$12:M$12),L$15:M$16),TRANSPOSE([3]!MSUB(C6:D6,L$12:M$12)))+LOG(L$9)-2*LOG(L$3)</f>
        <v>43.159179770434612</v>
      </c>
      <c r="G6" s="14">
        <f t="shared" si="0"/>
        <v>1</v>
      </c>
      <c r="I6">
        <f>_xlfn.COVARIANCE.S(C2:C7,C2:C7)</f>
        <v>2.2136666666666658</v>
      </c>
      <c r="J6">
        <f>_xlfn.COVARIANCE.S(C2:C7,D2:D7)</f>
        <v>-0.65766666666666662</v>
      </c>
      <c r="L6">
        <f>_xlfn.COVARIANCE.S(C8:C15,C8:C15)</f>
        <v>0.27357142857142874</v>
      </c>
      <c r="M6">
        <f>_xlfn.COVARIANCE.S(C8:C15,D8:D15)</f>
        <v>-6.3214285714285667E-2</v>
      </c>
      <c r="O6" s="5"/>
      <c r="P6" s="5"/>
      <c r="Q6" s="5"/>
    </row>
    <row r="7" spans="1:17" x14ac:dyDescent="0.4">
      <c r="A7" s="10"/>
      <c r="B7" s="5">
        <v>1</v>
      </c>
      <c r="C7" s="5">
        <v>27.4</v>
      </c>
      <c r="D7" s="5">
        <v>-3.1</v>
      </c>
      <c r="E7" s="14">
        <f t="array" ref="E7">MMULT(MMULT([3]!MSUB(C7:D7,I$12:J$12),I$15:J$16),TRANSPOSE([3]!MSUB(C7:D7,I$12:J$12)))+LOG(I$9)-2*LOG(I$3)</f>
        <v>1.9684140922540128</v>
      </c>
      <c r="F7" s="14">
        <f t="array" ref="F7">MMULT(MMULT([3]!MSUB(C7:D7,L$12:M$12),L$15:M$16),TRANSPOSE([3]!MSUB(C7:D7,L$12:M$12)))+LOG(L$9)-2*LOG(L$3)</f>
        <v>109.36170592042849</v>
      </c>
      <c r="G7" s="14">
        <f t="shared" si="0"/>
        <v>1</v>
      </c>
      <c r="I7">
        <f>_xlfn.COVARIANCE.S(D2:D7,C2:C7)</f>
        <v>-0.65766666666666662</v>
      </c>
      <c r="J7">
        <f>_xlfn.COVARIANCE.S(D2:D7,D2:D7)</f>
        <v>0.26966666666666672</v>
      </c>
      <c r="L7">
        <f>_xlfn.COVARIANCE.S(D8:D15,C8:C15)</f>
        <v>-6.3214285714285667E-2</v>
      </c>
      <c r="M7">
        <f>_xlfn.COVARIANCE.S(D8:D15,D8:D15)</f>
        <v>0.10696428571428573</v>
      </c>
      <c r="Q7" s="11"/>
    </row>
    <row r="8" spans="1:17" x14ac:dyDescent="0.4">
      <c r="A8" s="10" t="s">
        <v>42</v>
      </c>
      <c r="B8" s="5">
        <v>2</v>
      </c>
      <c r="C8" s="5">
        <v>22.1</v>
      </c>
      <c r="D8" s="5">
        <v>-0.7</v>
      </c>
      <c r="E8" s="14">
        <f t="array" ref="E8">MMULT(MMULT([3]!MSUB(C8:D8,I$12:J$12),I$15:J$16),TRANSPOSE([3]!MSUB(C8:D8,I$12:J$12)))+LOG(I$9)-2*LOG(I$3)</f>
        <v>12.423024050087291</v>
      </c>
      <c r="F8" s="14">
        <f t="array" ref="F8">MMULT(MMULT([3]!MSUB(C8:D8,L$12:M$12),L$15:M$16),TRANSPOSE([3]!MSUB(C8:D8,L$12:M$12)))+LOG(L$9)-2*LOG(L$3)</f>
        <v>1.668609922690186</v>
      </c>
      <c r="G8" s="14">
        <f t="shared" si="0"/>
        <v>2</v>
      </c>
    </row>
    <row r="9" spans="1:17" x14ac:dyDescent="0.4">
      <c r="A9" s="10"/>
      <c r="B9" s="5">
        <v>2</v>
      </c>
      <c r="C9" s="5">
        <v>21.6</v>
      </c>
      <c r="D9" s="5">
        <v>-1.4</v>
      </c>
      <c r="E9" s="14">
        <f t="array" ref="E9">MMULT(MMULT([3]!MSUB(C9:D9,I$12:J$12),I$15:J$16),TRANSPOSE([3]!MSUB(C9:D9,I$12:J$12)))+LOG(I$9)-2*LOG(I$3)</f>
        <v>6.2952264503467772</v>
      </c>
      <c r="F9" s="14">
        <f t="array" ref="F9">MMULT(MMULT([3]!MSUB(C9:D9,L$12:M$12),L$15:M$16),TRANSPOSE([3]!MSUB(C9:D9,L$12:M$12)))+LOG(L$9)-2*LOG(L$3)</f>
        <v>0.59412787430762559</v>
      </c>
      <c r="G9" s="14">
        <f t="shared" si="0"/>
        <v>2</v>
      </c>
      <c r="H9" t="s">
        <v>32</v>
      </c>
      <c r="I9">
        <f>I6*J7-J6*I7</f>
        <v>0.16442666666666661</v>
      </c>
      <c r="K9" t="s">
        <v>32</v>
      </c>
      <c r="L9">
        <f>L6*M7-M6*L7</f>
        <v>2.5266326530612275E-2</v>
      </c>
    </row>
    <row r="10" spans="1:17" x14ac:dyDescent="0.4">
      <c r="A10" s="10"/>
      <c r="B10" s="5">
        <v>2</v>
      </c>
      <c r="C10" s="5">
        <v>22</v>
      </c>
      <c r="D10" s="5">
        <v>-0.8</v>
      </c>
      <c r="E10" s="14">
        <f t="array" ref="E10">MMULT(MMULT([3]!MSUB(C10:D10,I$12:J$12),I$15:J$16),TRANSPOSE([3]!MSUB(C10:D10,I$12:J$12)))+LOG(I$9)-2*LOG(I$3)</f>
        <v>10.286793106201459</v>
      </c>
      <c r="F10" s="14">
        <f t="array" ref="F10">MMULT(MMULT([3]!MSUB(C10:D10,L$12:M$12),L$15:M$16),TRANSPOSE([3]!MSUB(C10:D10,L$12:M$12)))+LOG(L$9)-2*LOG(L$3)</f>
        <v>0.46860790338562797</v>
      </c>
      <c r="G10" s="14">
        <f t="shared" si="0"/>
        <v>2</v>
      </c>
    </row>
    <row r="11" spans="1:17" x14ac:dyDescent="0.4">
      <c r="A11" s="10"/>
      <c r="B11" s="5">
        <v>2</v>
      </c>
      <c r="C11" s="5">
        <v>22.8</v>
      </c>
      <c r="D11" s="5">
        <v>-1.6</v>
      </c>
      <c r="E11" s="14">
        <f t="array" ref="E11">MMULT(MMULT([3]!MSUB(C11:D11,I$12:J$12),I$15:J$16),TRANSPOSE([3]!MSUB(C11:D11,I$12:J$12)))+LOG(I$9)-2*LOG(I$3)</f>
        <v>2.8771271963733787</v>
      </c>
      <c r="F11" s="14">
        <f t="array" ref="F11">MMULT(MMULT([3]!MSUB(C11:D11,L$12:M$12),L$15:M$16),TRANSPOSE([3]!MSUB(C11:D11,L$12:M$12)))+LOG(L$9)-2*LOG(L$3)</f>
        <v>1.6740519484565133</v>
      </c>
      <c r="G11" s="14">
        <f t="shared" si="0"/>
        <v>2</v>
      </c>
      <c r="I11" t="s">
        <v>33</v>
      </c>
    </row>
    <row r="12" spans="1:17" x14ac:dyDescent="0.4">
      <c r="A12" s="10"/>
      <c r="B12" s="5">
        <v>2</v>
      </c>
      <c r="C12" s="5">
        <v>22.7</v>
      </c>
      <c r="D12" s="5">
        <v>-1.5</v>
      </c>
      <c r="E12" s="14">
        <f t="array" ref="E12">MMULT(MMULT([3]!MSUB(C12:D12,I$12:J$12),I$15:J$16),TRANSPOSE([3]!MSUB(C12:D12,I$12:J$12)))+LOG(I$9)-2*LOG(I$3)</f>
        <v>3.3060924899186244</v>
      </c>
      <c r="F12" s="14">
        <f t="array" ref="F12">MMULT(MMULT([3]!MSUB(C12:D12,L$12:M$12),L$15:M$16),TRANSPOSE([3]!MSUB(C12:D12,L$12:M$12)))+LOG(L$9)-2*LOG(L$3)</f>
        <v>0.81937120050610079</v>
      </c>
      <c r="G12" s="14">
        <f t="shared" si="0"/>
        <v>2</v>
      </c>
      <c r="I12">
        <f>AVERAGE(C2:C7)</f>
        <v>25.316666666666666</v>
      </c>
      <c r="J12">
        <f>AVERAGE(D2:D7)</f>
        <v>-2.4166666666666665</v>
      </c>
      <c r="L12">
        <f>AVERAGE(C8:C15)</f>
        <v>22.024999999999999</v>
      </c>
      <c r="M12">
        <f>AVERAGE(D8:D15)</f>
        <v>-1.1875</v>
      </c>
    </row>
    <row r="13" spans="1:17" x14ac:dyDescent="0.4">
      <c r="A13" s="10"/>
      <c r="B13" s="5">
        <v>2</v>
      </c>
      <c r="C13" s="5">
        <v>21.5</v>
      </c>
      <c r="D13" s="5">
        <v>-1</v>
      </c>
      <c r="E13" s="14">
        <f t="array" ref="E13">MMULT(MMULT([3]!MSUB(C13:D13,I$12:J$12),I$15:J$16),TRANSPOSE([3]!MSUB(C13:D13,I$12:J$12)))+LOG(I$9)-2*LOG(I$3)</f>
        <v>7.6087806183649471</v>
      </c>
      <c r="F13" s="14">
        <f t="array" ref="F13">MMULT(MMULT([3]!MSUB(C13:D13,L$12:M$12),L$15:M$16),TRANSPOSE([3]!MSUB(C13:D13,L$12:M$12)))+LOG(L$9)-2*LOG(L$3)</f>
        <v>-5.6441569575890749E-2</v>
      </c>
      <c r="G13" s="14">
        <f t="shared" si="0"/>
        <v>2</v>
      </c>
    </row>
    <row r="14" spans="1:17" x14ac:dyDescent="0.4">
      <c r="A14" s="10"/>
      <c r="B14" s="5">
        <v>2</v>
      </c>
      <c r="C14" s="5">
        <v>22.1</v>
      </c>
      <c r="D14" s="5">
        <v>-1.2</v>
      </c>
      <c r="E14" s="14">
        <f t="array" ref="E14">MMULT(MMULT([3]!MSUB(C14:D14,I$12:J$12),I$15:J$16),TRANSPOSE([3]!MSUB(C14:D14,I$12:J$12)))+LOG(I$9)-2*LOG(I$3)</f>
        <v>5.5432600215436629</v>
      </c>
      <c r="F14" s="14">
        <f t="array" ref="F14">MMULT(MMULT([3]!MSUB(C14:D14,L$12:M$12),L$15:M$16),TRANSPOSE([3]!MSUB(C14:D14,L$12:M$12)))+LOG(L$9)-2*LOG(L$3)</f>
        <v>-1.0905678164964439</v>
      </c>
      <c r="G14" s="14">
        <f t="shared" si="0"/>
        <v>2</v>
      </c>
      <c r="I14" t="s">
        <v>38</v>
      </c>
      <c r="L14" t="s">
        <v>39</v>
      </c>
    </row>
    <row r="15" spans="1:17" x14ac:dyDescent="0.4">
      <c r="A15" s="10"/>
      <c r="B15" s="5">
        <v>2</v>
      </c>
      <c r="C15" s="5">
        <v>21.4</v>
      </c>
      <c r="D15" s="5">
        <v>-1.3</v>
      </c>
      <c r="E15" s="14">
        <f t="array" ref="E15">MMULT(MMULT([3]!MSUB(C15:D15,I$12:J$12),I$15:J$16),TRANSPOSE([3]!MSUB(C15:D15,I$12:J$12)))+LOG(I$9)-2*LOG(I$3)</f>
        <v>6.9114079294256081</v>
      </c>
      <c r="F15" s="14">
        <f t="array" ref="F15">MMULT(MMULT([3]!MSUB(C15:D15,L$12:M$12),L$15:M$16),TRANSPOSE([3]!MSUB(C15:D15,L$12:M$12)))+LOG(L$9)-2*LOG(L$3)</f>
        <v>1.0311861514369958</v>
      </c>
      <c r="G15" s="14">
        <f t="shared" si="0"/>
        <v>2</v>
      </c>
      <c r="I15">
        <f t="array" ref="I15:J16">MINVERSE(I6:J7)</f>
        <v>1.6400421667207272</v>
      </c>
      <c r="J15">
        <v>3.9997567304573467</v>
      </c>
      <c r="L15">
        <f t="array" ref="L15:M16">MINVERSE(L6:M7)</f>
        <v>4.2334719922458657</v>
      </c>
      <c r="M15">
        <v>2.5019183393239324</v>
      </c>
    </row>
    <row r="16" spans="1:17" x14ac:dyDescent="0.4">
      <c r="B16" t="s">
        <v>34</v>
      </c>
      <c r="C16" s="12">
        <v>21</v>
      </c>
      <c r="D16" s="12">
        <v>-0.9</v>
      </c>
      <c r="E16" s="14">
        <f t="array" ref="E16">MMULT(MMULT([3]!MSUB(C16:D16,I$12:J$12),I$15:J$16),TRANSPOSE([3]!MSUB(C16:D16,I$12:J$12)))+LOG(I$9)-2*LOG(I$3)</f>
        <v>9.1079697198894358</v>
      </c>
      <c r="F16" s="14">
        <f t="array" ref="F16">MMULT(MMULT([3]!MSUB(C16:D16,L$12:M$12),L$15:M$16),TRANSPOSE([3]!MSUB(C16:D16,L$12:M$12)))+LOG(L$9)-2*LOG(L$3)</f>
        <v>2.7568030489774715</v>
      </c>
      <c r="G16" s="14">
        <f t="shared" ref="G16" si="1">IF(E16&lt;F16,1,2)</f>
        <v>2</v>
      </c>
      <c r="I16">
        <v>3.9997567304573467</v>
      </c>
      <c r="J16">
        <v>13.462941939669149</v>
      </c>
      <c r="L16">
        <v>2.5019183393239319</v>
      </c>
      <c r="M16">
        <v>10.8275110052098</v>
      </c>
    </row>
    <row r="17" spans="3:7" x14ac:dyDescent="0.4">
      <c r="C17">
        <v>23.888805320689201</v>
      </c>
      <c r="D17">
        <v>-1.7371305270338899</v>
      </c>
      <c r="E17" s="14">
        <f t="array" ref="E17">MMULT(MMULT([3]!MSUB(C17:D17,I$12:J$12),I$15:J$16),TRANSPOSE([3]!MSUB(C17:D17,I$12:J$12)))+LOG(I$9)-2*LOG(I$3)</f>
        <v>1.7506032869247707</v>
      </c>
      <c r="F17" s="14">
        <f t="array" ref="F17">MMULT(MMULT([3]!MSUB(C17:D17,L$12:M$12),L$15:M$16),TRANSPOSE([3]!MSUB(C17:D17,L$12:M$12)))+LOG(L$9)-2*LOG(L$3)</f>
        <v>11.739698585571333</v>
      </c>
      <c r="G17" s="14">
        <f t="shared" ref="G17" si="2">IF(E17&lt;F17,1,2)</f>
        <v>1</v>
      </c>
    </row>
    <row r="18" spans="3:7" x14ac:dyDescent="0.4">
      <c r="C18">
        <v>23.269200455051301</v>
      </c>
      <c r="D18">
        <v>-1.7137306215536201</v>
      </c>
      <c r="E18" s="14">
        <f t="array" ref="E18">MMULT(MMULT([3]!MSUB(C18:D18,I$12:J$12),I$15:J$16),TRANSPOSE([3]!MSUB(C18:D18,I$12:J$12)))+LOG(I$9)-2*LOG(I$3)</f>
        <v>1.9662702947355066</v>
      </c>
      <c r="F18" s="14">
        <f t="array" ref="F18">MMULT(MMULT([3]!MSUB(C18:D18,L$12:M$12),L$15:M$16),TRANSPOSE([3]!MSUB(C18:D18,L$12:M$12)))+LOG(L$9)-2*LOG(L$3)</f>
        <v>5.164326061673334</v>
      </c>
      <c r="G18" s="14">
        <f t="shared" ref="G18" si="3">IF(E18&lt;F18,1,2)</f>
        <v>1</v>
      </c>
    </row>
    <row r="19" spans="3:7" x14ac:dyDescent="0.4">
      <c r="C19">
        <v>22.981012145452301</v>
      </c>
      <c r="D19">
        <v>-1.6669308105931</v>
      </c>
      <c r="E19" s="14">
        <f t="array" ref="E19">MMULT(MMULT([3]!MSUB(C19:D19,I$12:J$12),I$15:J$16),TRANSPOSE([3]!MSUB(C19:D19,I$12:J$12)))+LOG(I$9)-2*LOG(I$3)</f>
        <v>2.4582504077411906</v>
      </c>
      <c r="F19" s="14">
        <f t="array" ref="F19">MMULT(MMULT([3]!MSUB(C19:D19,L$12:M$12),L$15:M$16),TRANSPOSE([3]!MSUB(C19:D19,L$12:M$12)))+LOG(L$9)-2*LOG(L$3)</f>
        <v>2.9531177274905986</v>
      </c>
      <c r="G19" s="14">
        <f t="shared" ref="G19" si="4">IF(E19&lt;F19,1,2)</f>
        <v>1</v>
      </c>
    </row>
  </sheetData>
  <mergeCells count="2">
    <mergeCell ref="A2:A7"/>
    <mergeCell ref="A8:A15"/>
  </mergeCells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quation.DSMT4" shapeId="2049" r:id="rId3">
          <objectPr defaultSize="0" r:id="rId4">
            <anchor moveWithCells="1">
              <from>
                <xdr:col>12</xdr:col>
                <xdr:colOff>342900</xdr:colOff>
                <xdr:row>8</xdr:row>
                <xdr:rowOff>133350</xdr:rowOff>
              </from>
              <to>
                <xdr:col>16</xdr:col>
                <xdr:colOff>485775</xdr:colOff>
                <xdr:row>10</xdr:row>
                <xdr:rowOff>52388</xdr:rowOff>
              </to>
            </anchor>
          </objectPr>
        </oleObject>
      </mc:Choice>
      <mc:Fallback>
        <oleObject progId="Equation.DSMT4" shapeId="204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2024-03-07T02:02:34Z</dcterms:modified>
</cp:coreProperties>
</file>