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eXstudio\A_what_I_Done\SLAM\IROS\IROS_V_2\参考代码\my_code\做重投影图_2025.2.19\做重投影图_2025.2.19\"/>
    </mc:Choice>
  </mc:AlternateContent>
  <xr:revisionPtr revIDLastSave="0" documentId="13_ncr:1_{5D613B93-18C9-4564-831D-95509219B229}" xr6:coauthVersionLast="47" xr6:coauthVersionMax="47" xr10:uidLastSave="{00000000-0000-0000-0000-000000000000}"/>
  <bookViews>
    <workbookView minimized="1" xWindow="14340" yWindow="-30" windowWidth="2370" windowHeight="560" xr2:uid="{00000000-000D-0000-FFFF-FFFF00000000}"/>
  </bookViews>
  <sheets>
    <sheet name="2025.2.19" sheetId="3" r:id="rId1"/>
    <sheet name="2024.10.3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F65" i="3"/>
  <c r="F66" i="3"/>
  <c r="F67" i="3"/>
  <c r="I63" i="3"/>
  <c r="I64" i="3"/>
  <c r="I65" i="3"/>
  <c r="I66" i="3"/>
  <c r="I67" i="3"/>
  <c r="Z7" i="3"/>
  <c r="Z8" i="3"/>
  <c r="Z9" i="3"/>
  <c r="F55" i="3"/>
  <c r="F56" i="3"/>
  <c r="F57" i="3"/>
  <c r="F58" i="3"/>
  <c r="F59" i="3"/>
  <c r="F54" i="3"/>
  <c r="K5" i="3"/>
  <c r="K6" i="3"/>
  <c r="K7" i="3"/>
  <c r="K8" i="3"/>
  <c r="K9" i="3"/>
  <c r="I69" i="3"/>
  <c r="I68" i="3"/>
  <c r="L67" i="3"/>
  <c r="L64" i="3"/>
  <c r="L63" i="3"/>
  <c r="L62" i="3"/>
  <c r="I62" i="3"/>
  <c r="Y52" i="3"/>
  <c r="Y51" i="3"/>
  <c r="Y50" i="3"/>
  <c r="Y49" i="3"/>
  <c r="Z41" i="3"/>
  <c r="K41" i="3"/>
  <c r="L41" i="3" s="1"/>
  <c r="Z40" i="3"/>
  <c r="K40" i="3"/>
  <c r="Z39" i="3"/>
  <c r="K39" i="3"/>
  <c r="Z38" i="3"/>
  <c r="K38" i="3"/>
  <c r="L38" i="3" s="1"/>
  <c r="Z37" i="3"/>
  <c r="K37" i="3"/>
  <c r="Z36" i="3"/>
  <c r="K36" i="3"/>
  <c r="AA33" i="3"/>
  <c r="Z33" i="3"/>
  <c r="K33" i="3"/>
  <c r="L33" i="3" s="1"/>
  <c r="AA32" i="3"/>
  <c r="Z32" i="3"/>
  <c r="K32" i="3"/>
  <c r="L32" i="3" s="1"/>
  <c r="AA31" i="3"/>
  <c r="E67" i="3" s="1"/>
  <c r="Z31" i="3"/>
  <c r="K31" i="3"/>
  <c r="L31" i="3" s="1"/>
  <c r="E59" i="3" s="1"/>
  <c r="AA28" i="3"/>
  <c r="E64" i="3" s="1"/>
  <c r="Z28" i="3"/>
  <c r="K28" i="3"/>
  <c r="L28" i="3" s="1"/>
  <c r="E56" i="3" s="1"/>
  <c r="AA27" i="3"/>
  <c r="E63" i="3" s="1"/>
  <c r="Z27" i="3"/>
  <c r="K27" i="3"/>
  <c r="L27" i="3" s="1"/>
  <c r="E55" i="3" s="1"/>
  <c r="AA26" i="3"/>
  <c r="E62" i="3" s="1"/>
  <c r="Z26" i="3"/>
  <c r="K26" i="3"/>
  <c r="L26" i="3" s="1"/>
  <c r="E54" i="3" s="1"/>
  <c r="Z22" i="3"/>
  <c r="K22" i="3"/>
  <c r="Z21" i="3"/>
  <c r="K21" i="3"/>
  <c r="Z20" i="3"/>
  <c r="D67" i="3" s="1"/>
  <c r="K20" i="3"/>
  <c r="D59" i="3" s="1"/>
  <c r="Z17" i="3"/>
  <c r="D64" i="3" s="1"/>
  <c r="K17" i="3"/>
  <c r="D56" i="3" s="1"/>
  <c r="Z16" i="3"/>
  <c r="D63" i="3" s="1"/>
  <c r="K16" i="3"/>
  <c r="D55" i="3" s="1"/>
  <c r="Z15" i="3"/>
  <c r="D62" i="3" s="1"/>
  <c r="K15" i="3"/>
  <c r="D54" i="3" s="1"/>
  <c r="Z11" i="3"/>
  <c r="K11" i="3"/>
  <c r="Z10" i="3"/>
  <c r="K10" i="3"/>
  <c r="Z6" i="3"/>
  <c r="Z5" i="3"/>
  <c r="Z4" i="3"/>
  <c r="F62" i="3" s="1"/>
  <c r="K4" i="3"/>
  <c r="Y44" i="2"/>
  <c r="Y45" i="2"/>
  <c r="Y46" i="2"/>
  <c r="Y43" i="2"/>
  <c r="L55" i="2"/>
  <c r="L56" i="2"/>
  <c r="L57" i="2"/>
  <c r="L54" i="2"/>
  <c r="I55" i="2"/>
  <c r="I56" i="2"/>
  <c r="I57" i="2"/>
  <c r="I58" i="2"/>
  <c r="I59" i="2"/>
  <c r="I54" i="2"/>
  <c r="F59" i="2"/>
  <c r="F58" i="2"/>
  <c r="F57" i="2"/>
  <c r="F56" i="2"/>
  <c r="F55" i="2"/>
  <c r="AA26" i="2"/>
  <c r="E58" i="2" s="1"/>
  <c r="AA27" i="2"/>
  <c r="E59" i="2" s="1"/>
  <c r="E57" i="2"/>
  <c r="E54" i="2"/>
  <c r="D54" i="2"/>
  <c r="D53" i="2"/>
  <c r="D50" i="2"/>
  <c r="D48" i="2"/>
  <c r="F52" i="2"/>
  <c r="K26" i="2"/>
  <c r="L26" i="2" s="1"/>
  <c r="E52" i="2" s="1"/>
  <c r="K27" i="2"/>
  <c r="L27" i="2" s="1"/>
  <c r="E53" i="2" s="1"/>
  <c r="K17" i="2"/>
  <c r="D52" i="2" s="1"/>
  <c r="K18" i="2"/>
  <c r="K8" i="2"/>
  <c r="K9" i="2"/>
  <c r="F53" i="2" s="1"/>
  <c r="Z27" i="2"/>
  <c r="Z26" i="2"/>
  <c r="Z17" i="2"/>
  <c r="D58" i="2" s="1"/>
  <c r="Z18" i="2"/>
  <c r="D59" i="2" s="1"/>
  <c r="Z8" i="2"/>
  <c r="Z9" i="2"/>
  <c r="Z34" i="2"/>
  <c r="Z33" i="2"/>
  <c r="Z31" i="2"/>
  <c r="Z30" i="2"/>
  <c r="Z32" i="2"/>
  <c r="Z35" i="2"/>
  <c r="K34" i="2"/>
  <c r="K33" i="2"/>
  <c r="K35" i="2"/>
  <c r="L35" i="2" s="1"/>
  <c r="K32" i="2"/>
  <c r="L32" i="2" s="1"/>
  <c r="K31" i="2"/>
  <c r="K30" i="2"/>
  <c r="Z14" i="2"/>
  <c r="D55" i="2" s="1"/>
  <c r="Z15" i="2"/>
  <c r="D56" i="2" s="1"/>
  <c r="Z16" i="2"/>
  <c r="D57" i="2" s="1"/>
  <c r="Z13" i="2"/>
  <c r="Z5" i="2"/>
  <c r="Z6" i="2"/>
  <c r="Z7" i="2"/>
  <c r="Z4" i="2"/>
  <c r="F54" i="2" s="1"/>
  <c r="K22" i="2"/>
  <c r="K14" i="2"/>
  <c r="D49" i="2" s="1"/>
  <c r="K15" i="2"/>
  <c r="K16" i="2"/>
  <c r="D51" i="2" s="1"/>
  <c r="K13" i="2"/>
  <c r="K5" i="2"/>
  <c r="F49" i="2" s="1"/>
  <c r="K6" i="2"/>
  <c r="F50" i="2" s="1"/>
  <c r="K7" i="2"/>
  <c r="F51" i="2" s="1"/>
  <c r="K4" i="2"/>
  <c r="F48" i="2" s="1"/>
  <c r="K23" i="2"/>
  <c r="K24" i="2"/>
  <c r="K25" i="2"/>
  <c r="AA23" i="2"/>
  <c r="E55" i="2" s="1"/>
  <c r="AA24" i="2"/>
  <c r="E56" i="2" s="1"/>
  <c r="AA25" i="2"/>
  <c r="AA22" i="2"/>
  <c r="Z22" i="2" l="1"/>
  <c r="Z23" i="2"/>
  <c r="Z24" i="2"/>
  <c r="Z25" i="2"/>
  <c r="L23" i="2"/>
  <c r="E49" i="2" s="1"/>
  <c r="L24" i="2"/>
  <c r="E50" i="2" s="1"/>
  <c r="L25" i="2"/>
  <c r="E51" i="2" s="1"/>
  <c r="L22" i="2"/>
  <c r="E48" i="2" s="1"/>
  <c r="X34" i="1"/>
  <c r="X32" i="1"/>
  <c r="X33" i="1"/>
  <c r="X37" i="1"/>
  <c r="X38" i="1"/>
  <c r="X39" i="1"/>
  <c r="K32" i="1" l="1"/>
  <c r="K33" i="1"/>
  <c r="L10" i="1"/>
  <c r="K37" i="1"/>
  <c r="L37" i="1" s="1"/>
  <c r="K38" i="1"/>
  <c r="L38" i="1" s="1"/>
  <c r="K39" i="1"/>
  <c r="L39" i="1" s="1"/>
  <c r="K34" i="1"/>
  <c r="X10" i="1"/>
  <c r="Y10" i="1" s="1"/>
  <c r="X11" i="1"/>
  <c r="Y11" i="1" s="1"/>
  <c r="X12" i="1"/>
  <c r="Y12" i="1" s="1"/>
  <c r="K11" i="1"/>
  <c r="L11" i="1" s="1"/>
  <c r="K12" i="1"/>
  <c r="L12" i="1" s="1"/>
  <c r="K10" i="1"/>
  <c r="X6" i="1"/>
  <c r="X7" i="1"/>
  <c r="X5" i="1"/>
  <c r="K6" i="1"/>
  <c r="K7" i="1"/>
  <c r="K5" i="1"/>
</calcChain>
</file>

<file path=xl/sharedStrings.xml><?xml version="1.0" encoding="utf-8"?>
<sst xmlns="http://schemas.openxmlformats.org/spreadsheetml/2006/main" count="281" uniqueCount="54">
  <si>
    <t>组数</t>
    <phoneticPr fontId="1" type="noConversion"/>
  </si>
  <si>
    <t>two-step</t>
    <phoneticPr fontId="1" type="noConversion"/>
  </si>
  <si>
    <t>Nonapp</t>
    <phoneticPr fontId="1" type="noConversion"/>
  </si>
  <si>
    <t>app</t>
    <phoneticPr fontId="1" type="noConversion"/>
  </si>
  <si>
    <t>方块组误差(mm)</t>
    <phoneticPr fontId="1" type="noConversion"/>
  </si>
  <si>
    <t>mean</t>
    <phoneticPr fontId="1" type="noConversion"/>
  </si>
  <si>
    <t>板子组距离误差(mm)</t>
    <phoneticPr fontId="1" type="noConversion"/>
  </si>
  <si>
    <t>板子组角度误差(rad)</t>
    <phoneticPr fontId="1" type="noConversion"/>
  </si>
  <si>
    <t>方块组角度误差(rad)</t>
    <phoneticPr fontId="1" type="noConversion"/>
  </si>
  <si>
    <t>板子组</t>
    <phoneticPr fontId="1" type="noConversion"/>
  </si>
  <si>
    <t>方块组</t>
    <phoneticPr fontId="1" type="noConversion"/>
  </si>
  <si>
    <t>平均角度误差</t>
    <phoneticPr fontId="1" type="noConversion"/>
  </si>
  <si>
    <t>平均距离误差(mm)</t>
    <phoneticPr fontId="1" type="noConversion"/>
  </si>
  <si>
    <t>平均角度误差(°)</t>
    <phoneticPr fontId="1" type="noConversion"/>
  </si>
  <si>
    <t>two-step+GN</t>
    <phoneticPr fontId="1" type="noConversion"/>
  </si>
  <si>
    <t>number of points</t>
    <phoneticPr fontId="1" type="noConversion"/>
  </si>
  <si>
    <t>板子组距离误差(mm)</t>
  </si>
  <si>
    <t>方块组误差(mm)</t>
  </si>
  <si>
    <t>组数</t>
  </si>
  <si>
    <t>mean</t>
  </si>
  <si>
    <t>two-step</t>
  </si>
  <si>
    <t>Nonapp</t>
  </si>
  <si>
    <t>app</t>
  </si>
  <si>
    <t>板子组角度误差(rad)</t>
  </si>
  <si>
    <t>方块组角度误差(rad)</t>
  </si>
  <si>
    <t>mean</t>
    <phoneticPr fontId="1" type="noConversion"/>
  </si>
  <si>
    <t>ToCAnP</t>
    <phoneticPr fontId="1" type="noConversion"/>
  </si>
  <si>
    <t>Com+CIO</t>
    <phoneticPr fontId="1" type="noConversion"/>
  </si>
  <si>
    <t>板子组投影误差(mm)</t>
    <phoneticPr fontId="1" type="noConversion"/>
  </si>
  <si>
    <t>方块组投影误差(mm)</t>
    <phoneticPr fontId="1" type="noConversion"/>
  </si>
  <si>
    <t>°</t>
  </si>
  <si>
    <t>°</t>
    <phoneticPr fontId="1" type="noConversion"/>
  </si>
  <si>
    <t>运行时间</t>
    <phoneticPr fontId="1" type="noConversion"/>
  </si>
  <si>
    <t>ToCAnP</t>
    <phoneticPr fontId="1" type="noConversion"/>
  </si>
  <si>
    <t>ToCAnP_saving</t>
    <phoneticPr fontId="1" type="noConversion"/>
  </si>
  <si>
    <t xml:space="preserve"> </t>
    <phoneticPr fontId="1" type="noConversion"/>
  </si>
  <si>
    <t>ToCAnP_saving_app</t>
    <phoneticPr fontId="1" type="noConversion"/>
  </si>
  <si>
    <t>AREd</t>
    <phoneticPr fontId="1" type="noConversion"/>
  </si>
  <si>
    <t>AREtheta</t>
    <phoneticPr fontId="1" type="noConversion"/>
  </si>
  <si>
    <t>AREre</t>
    <phoneticPr fontId="1" type="noConversion"/>
  </si>
  <si>
    <t>板子组</t>
    <phoneticPr fontId="1" type="noConversion"/>
  </si>
  <si>
    <t>方块组</t>
    <phoneticPr fontId="1" type="noConversion"/>
  </si>
  <si>
    <t>ToCAnP</t>
    <phoneticPr fontId="1" type="noConversion"/>
  </si>
  <si>
    <t>Non-app</t>
    <phoneticPr fontId="1" type="noConversion"/>
  </si>
  <si>
    <t>App</t>
    <phoneticPr fontId="1" type="noConversion"/>
  </si>
  <si>
    <t>CIO</t>
    <phoneticPr fontId="1" type="noConversion"/>
  </si>
  <si>
    <t>3次GN</t>
    <phoneticPr fontId="1" type="noConversion"/>
  </si>
  <si>
    <t>2次GN</t>
    <phoneticPr fontId="1" type="noConversion"/>
  </si>
  <si>
    <t>2GN</t>
    <phoneticPr fontId="1" type="noConversion"/>
  </si>
  <si>
    <t>3GN</t>
    <phoneticPr fontId="1" type="noConversion"/>
  </si>
  <si>
    <t>time（s）</t>
    <phoneticPr fontId="1" type="noConversion"/>
  </si>
  <si>
    <t>Ces</t>
    <phoneticPr fontId="1" type="noConversion"/>
  </si>
  <si>
    <t>BESTAnP_GN</t>
    <phoneticPr fontId="1" type="noConversion"/>
  </si>
  <si>
    <t>BESTAnP_CIO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</si>
</sst>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3" xfId="0" applyFill="1" applyBorder="1" applyAlignment="1">
      <alignment horizontal="center"/>
    </xf>
    <xf numFmtId="0" fontId="0" fillId="5" borderId="9" xfId="0" applyFill="1" applyBorder="1"/>
    <xf numFmtId="0" fontId="0" fillId="2" borderId="14" xfId="0" applyFill="1" applyBorder="1"/>
    <xf numFmtId="0" fontId="0" fillId="2" borderId="7" xfId="0" applyFill="1" applyBorder="1"/>
    <xf numFmtId="0" fontId="0" fillId="2" borderId="2" xfId="0" applyFill="1" applyBorder="1"/>
    <xf numFmtId="2" fontId="0" fillId="0" borderId="0" xfId="0" applyNumberFormat="1"/>
    <xf numFmtId="1" fontId="0" fillId="0" borderId="0" xfId="0" applyNumberFormat="1"/>
    <xf numFmtId="2" fontId="0" fillId="5" borderId="0" xfId="0" applyNumberFormat="1" applyFill="1"/>
    <xf numFmtId="176" fontId="0" fillId="5" borderId="5" xfId="0" applyNumberFormat="1" applyFill="1" applyBorder="1"/>
    <xf numFmtId="176" fontId="0" fillId="5" borderId="8" xfId="0" applyNumberFormat="1" applyFill="1" applyBorder="1"/>
    <xf numFmtId="176" fontId="0" fillId="5" borderId="3" xfId="0" applyNumberFormat="1" applyFill="1" applyBorder="1"/>
    <xf numFmtId="176" fontId="0" fillId="5" borderId="5" xfId="0" applyNumberFormat="1" applyFill="1" applyBorder="1" applyAlignment="1">
      <alignment horizontal="center"/>
    </xf>
    <xf numFmtId="176" fontId="0" fillId="5" borderId="10" xfId="0" applyNumberFormat="1" applyFill="1" applyBorder="1"/>
    <xf numFmtId="176" fontId="0" fillId="5" borderId="11" xfId="0" applyNumberFormat="1" applyFill="1" applyBorder="1"/>
    <xf numFmtId="176" fontId="0" fillId="5" borderId="12" xfId="0" applyNumberFormat="1" applyFill="1" applyBorder="1"/>
    <xf numFmtId="176" fontId="0" fillId="5" borderId="15" xfId="0" applyNumberFormat="1" applyFill="1" applyBorder="1"/>
    <xf numFmtId="176" fontId="0" fillId="5" borderId="0" xfId="0" applyNumberFormat="1" applyFill="1"/>
    <xf numFmtId="0" fontId="0" fillId="0" borderId="2" xfId="0" applyBorder="1"/>
    <xf numFmtId="177" fontId="0" fillId="0" borderId="2" xfId="0" applyNumberFormat="1" applyBorder="1"/>
    <xf numFmtId="177" fontId="0" fillId="0" borderId="3" xfId="0" applyNumberFormat="1" applyBorder="1"/>
    <xf numFmtId="177" fontId="0" fillId="0" borderId="0" xfId="0" applyNumberFormat="1"/>
    <xf numFmtId="177" fontId="0" fillId="0" borderId="5" xfId="0" applyNumberFormat="1" applyBorder="1"/>
    <xf numFmtId="0" fontId="0" fillId="0" borderId="7" xfId="0" applyBorder="1"/>
    <xf numFmtId="177" fontId="0" fillId="0" borderId="7" xfId="0" applyNumberFormat="1" applyBorder="1"/>
    <xf numFmtId="177" fontId="0" fillId="0" borderId="8" xfId="0" applyNumberFormat="1" applyBorder="1"/>
    <xf numFmtId="0" fontId="0" fillId="0" borderId="1" xfId="0" applyBorder="1"/>
    <xf numFmtId="0" fontId="0" fillId="0" borderId="6" xfId="0" applyBorder="1"/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77" fontId="0" fillId="5" borderId="11" xfId="0" applyNumberFormat="1" applyFill="1" applyBorder="1"/>
    <xf numFmtId="0" fontId="0" fillId="0" borderId="0" xfId="0" applyFill="1"/>
    <xf numFmtId="0" fontId="0" fillId="6" borderId="0" xfId="0" applyFill="1"/>
    <xf numFmtId="0" fontId="0" fillId="6" borderId="7" xfId="0" applyFill="1" applyBorder="1"/>
    <xf numFmtId="177" fontId="0" fillId="6" borderId="3" xfId="0" applyNumberFormat="1" applyFill="1" applyBorder="1"/>
    <xf numFmtId="177" fontId="0" fillId="6" borderId="8" xfId="0" applyNumberFormat="1" applyFill="1" applyBorder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9B1A-C8ED-443E-BE24-3D8F386E5F4F}">
  <dimension ref="A1:AO69"/>
  <sheetViews>
    <sheetView tabSelected="1" topLeftCell="A22" zoomScale="85" zoomScaleNormal="85" workbookViewId="0">
      <selection activeCell="V25" sqref="V25"/>
    </sheetView>
  </sheetViews>
  <sheetFormatPr defaultRowHeight="14" x14ac:dyDescent="0.3"/>
  <cols>
    <col min="1" max="1" width="14.58203125" customWidth="1"/>
    <col min="9" max="9" width="8.6640625" style="2"/>
    <col min="12" max="12" width="12.75" bestFit="1" customWidth="1"/>
    <col min="13" max="13" width="9.58203125" customWidth="1"/>
    <col min="15" max="15" width="15" customWidth="1"/>
    <col min="22" max="22" width="8.6640625" style="61"/>
    <col min="29" max="29" width="18.25" bestFit="1" customWidth="1"/>
    <col min="30" max="30" width="7.6640625" customWidth="1"/>
    <col min="31" max="33" width="8.75" bestFit="1" customWidth="1"/>
    <col min="34" max="35" width="9.58203125" bestFit="1" customWidth="1"/>
    <col min="41" max="41" width="15.1640625" bestFit="1" customWidth="1"/>
    <col min="42" max="42" width="16.83203125" bestFit="1" customWidth="1"/>
    <col min="43" max="45" width="12.33203125" bestFit="1" customWidth="1"/>
  </cols>
  <sheetData>
    <row r="1" spans="1:41" ht="14.5" thickBot="1" x14ac:dyDescent="0.35">
      <c r="A1" s="5"/>
      <c r="B1" s="5"/>
      <c r="C1" s="5"/>
      <c r="D1" s="5"/>
      <c r="E1" s="5"/>
      <c r="F1" s="5"/>
      <c r="G1" s="5"/>
      <c r="H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  <c r="AA1" s="5"/>
    </row>
    <row r="2" spans="1:41" ht="14.5" thickBot="1" x14ac:dyDescent="0.35">
      <c r="A2" s="58" t="s">
        <v>28</v>
      </c>
      <c r="B2" s="59"/>
      <c r="C2" s="59"/>
      <c r="D2" s="59"/>
      <c r="E2" s="59"/>
      <c r="F2" s="59"/>
      <c r="G2" s="59"/>
      <c r="H2" s="59"/>
      <c r="I2" s="59"/>
      <c r="J2" s="59"/>
      <c r="K2" s="8"/>
      <c r="L2" s="9"/>
      <c r="M2" s="5"/>
      <c r="N2" s="5"/>
      <c r="O2" s="58" t="s">
        <v>29</v>
      </c>
      <c r="P2" s="59"/>
      <c r="Q2" s="59"/>
      <c r="R2" s="59"/>
      <c r="S2" s="59"/>
      <c r="T2" s="59"/>
      <c r="U2" s="59"/>
      <c r="V2" s="59"/>
      <c r="W2" s="59"/>
      <c r="X2" s="59"/>
      <c r="Y2" s="8"/>
      <c r="Z2" s="15"/>
      <c r="AA2" s="5"/>
      <c r="AC2" s="51" t="s">
        <v>32</v>
      </c>
      <c r="AD2" s="51"/>
      <c r="AE2" s="51"/>
      <c r="AF2" s="51"/>
      <c r="AG2" s="51"/>
      <c r="AH2" s="51"/>
      <c r="AI2" s="51"/>
    </row>
    <row r="3" spans="1:41" ht="14.5" thickBot="1" x14ac:dyDescent="0.35">
      <c r="A3" s="19" t="s">
        <v>0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4">
        <v>8</v>
      </c>
      <c r="J3" s="20">
        <v>9</v>
      </c>
      <c r="K3" s="23" t="s">
        <v>5</v>
      </c>
      <c r="L3" s="11"/>
      <c r="N3" s="5"/>
      <c r="O3" s="19" t="s">
        <v>0</v>
      </c>
      <c r="P3" s="20">
        <v>1</v>
      </c>
      <c r="Q3" s="20">
        <v>2</v>
      </c>
      <c r="R3" s="20">
        <v>3</v>
      </c>
      <c r="S3" s="20">
        <v>4</v>
      </c>
      <c r="T3" s="20">
        <v>7</v>
      </c>
      <c r="U3" s="20">
        <v>10</v>
      </c>
      <c r="V3" s="20">
        <v>5</v>
      </c>
      <c r="W3" s="20">
        <v>6</v>
      </c>
      <c r="X3" s="20">
        <v>8</v>
      </c>
      <c r="Y3" s="20">
        <v>9</v>
      </c>
      <c r="Z3" s="21" t="s">
        <v>5</v>
      </c>
      <c r="AA3" s="5"/>
      <c r="AC3" t="s">
        <v>15</v>
      </c>
      <c r="AD3">
        <v>10</v>
      </c>
      <c r="AE3" s="28">
        <v>30</v>
      </c>
      <c r="AF3" s="28">
        <v>90</v>
      </c>
      <c r="AG3" s="28">
        <v>270</v>
      </c>
      <c r="AH3" s="28">
        <v>810</v>
      </c>
      <c r="AI3" s="28">
        <v>1000</v>
      </c>
    </row>
    <row r="4" spans="1:41" x14ac:dyDescent="0.3">
      <c r="A4" s="12" t="s">
        <v>51</v>
      </c>
      <c r="B4" s="5">
        <v>5.80023668754293E-3</v>
      </c>
      <c r="C4" s="5">
        <v>5.7288016573423901E-3</v>
      </c>
      <c r="D4" s="5">
        <v>7.3949986789592697E-3</v>
      </c>
      <c r="E4" s="5">
        <v>8.8917855347591199E-3</v>
      </c>
      <c r="F4" s="5">
        <v>9.6846129036610197E-3</v>
      </c>
      <c r="G4" s="5">
        <v>7.3380245628687302E-3</v>
      </c>
      <c r="H4" s="5">
        <v>1.35575698671639E-2</v>
      </c>
      <c r="I4" s="2">
        <v>0.26995541023915098</v>
      </c>
      <c r="J4" s="5">
        <v>8.4205603319497096E-3</v>
      </c>
      <c r="K4" s="16">
        <f>AVERAGE(B4:H4,J4)*1000</f>
        <v>8.3520737780308831</v>
      </c>
      <c r="L4" s="60">
        <v>8.3520737780308831</v>
      </c>
      <c r="N4" s="5"/>
      <c r="O4" s="12" t="s">
        <v>51</v>
      </c>
      <c r="P4" s="5">
        <v>7.4126489751266903E-3</v>
      </c>
      <c r="Q4" s="5">
        <v>5.3679207055376899E-3</v>
      </c>
      <c r="R4" s="5">
        <v>7.5613997408309798E-3</v>
      </c>
      <c r="S4" s="5">
        <v>4.7874217363296102E-3</v>
      </c>
      <c r="T4" s="5">
        <v>8.7854334464935405E-3</v>
      </c>
      <c r="U4" s="5">
        <v>1.5990655926977598E-2</v>
      </c>
      <c r="V4" s="62">
        <v>3.7943968104879898E-2</v>
      </c>
      <c r="W4" s="62">
        <v>1.58354489733438E-2</v>
      </c>
      <c r="X4" s="62">
        <v>1.29642576653762E-2</v>
      </c>
      <c r="Y4" s="62">
        <v>1.24177444612777E-2</v>
      </c>
      <c r="Z4" s="16">
        <f>AVERAGE(P4:Y4)*1000</f>
        <v>12.90668997361737</v>
      </c>
      <c r="AA4" s="35">
        <v>0.87627165978235944</v>
      </c>
      <c r="AC4" t="s">
        <v>36</v>
      </c>
      <c r="AD4" s="27">
        <v>0.16493150000000001</v>
      </c>
      <c r="AE4" s="27">
        <v>0.22836090000000001</v>
      </c>
      <c r="AF4" s="27">
        <v>0.34325290000000003</v>
      </c>
      <c r="AG4" s="27">
        <v>0.94166280000000102</v>
      </c>
      <c r="AH4" s="27">
        <v>2.2945893000000002</v>
      </c>
      <c r="AI4" s="27">
        <v>2.6668555999999999</v>
      </c>
    </row>
    <row r="5" spans="1:41" x14ac:dyDescent="0.3">
      <c r="A5" s="12" t="s">
        <v>2</v>
      </c>
      <c r="B5" s="5">
        <v>5.5600125402521803E-3</v>
      </c>
      <c r="C5" s="5">
        <v>7.3995587370173201E-3</v>
      </c>
      <c r="D5" s="5">
        <v>1.5550879962109399E-2</v>
      </c>
      <c r="E5" s="5">
        <v>6.53760925040347E-2</v>
      </c>
      <c r="F5" s="5">
        <v>4.67873105238302E-2</v>
      </c>
      <c r="G5" s="5">
        <v>4.9696741071396698E-3</v>
      </c>
      <c r="H5" s="5">
        <v>2.50230805590811E-2</v>
      </c>
      <c r="I5" s="2">
        <v>0.17943152266871301</v>
      </c>
      <c r="J5" s="5">
        <v>6.2074910672545499E-3</v>
      </c>
      <c r="K5" s="16">
        <f t="shared" ref="K5:K9" si="0">AVERAGE(B5:H5,J5)*1000</f>
        <v>22.109262500089887</v>
      </c>
      <c r="L5" s="60">
        <v>22.109262500089887</v>
      </c>
      <c r="N5" s="5"/>
      <c r="O5" s="12" t="s">
        <v>2</v>
      </c>
      <c r="P5" s="5">
        <v>2.4483949397515301E-3</v>
      </c>
      <c r="Q5" s="5">
        <v>6.61132187423682E-3</v>
      </c>
      <c r="R5" s="5">
        <v>2.22934030281887E-3</v>
      </c>
      <c r="S5" s="5">
        <v>4.4465742431729401E-3</v>
      </c>
      <c r="T5" s="5">
        <v>2.2056767384885999E-3</v>
      </c>
      <c r="U5" s="5">
        <v>3.2105889832327898E-3</v>
      </c>
      <c r="V5" s="62">
        <v>1.0222698699370401E-2</v>
      </c>
      <c r="W5" s="62">
        <v>7.8934873178825096E-3</v>
      </c>
      <c r="X5" s="62">
        <v>1.82491315144932E-2</v>
      </c>
      <c r="Y5" s="62">
        <v>2.45159719215143E-3</v>
      </c>
      <c r="Z5" s="16">
        <f t="shared" ref="Z5:Z11" si="1">AVERAGE(P5:Y5)*1000</f>
        <v>5.9968811805599085</v>
      </c>
      <c r="AA5" s="35">
        <v>5.9968811805599085</v>
      </c>
      <c r="AC5" t="s">
        <v>34</v>
      </c>
      <c r="AD5" s="29">
        <v>0.17578289999999999</v>
      </c>
      <c r="AE5" s="29">
        <v>0.23150770000000001</v>
      </c>
      <c r="AF5" s="29">
        <v>0.35294009999999998</v>
      </c>
      <c r="AG5" s="29">
        <v>0.93691209999999903</v>
      </c>
      <c r="AH5" s="27">
        <v>2.3040978000000001</v>
      </c>
      <c r="AI5" s="29">
        <v>2.6419416</v>
      </c>
    </row>
    <row r="6" spans="1:41" x14ac:dyDescent="0.3">
      <c r="A6" s="12" t="s">
        <v>3</v>
      </c>
      <c r="B6" s="5">
        <v>8.5737475394716896E-4</v>
      </c>
      <c r="C6" s="5">
        <v>1.9090065665508199E-3</v>
      </c>
      <c r="D6" s="5">
        <v>1.9696942782099001E-3</v>
      </c>
      <c r="E6" s="5">
        <v>1.8963084714546899E-3</v>
      </c>
      <c r="F6" s="5">
        <v>1.94201075361071E-3</v>
      </c>
      <c r="G6" s="5">
        <v>1.33354918904912E-3</v>
      </c>
      <c r="H6" s="5">
        <v>1.64251724396008E-3</v>
      </c>
      <c r="I6" s="2">
        <v>1.81083796415034E-2</v>
      </c>
      <c r="J6" s="5">
        <v>1.2248124393482E-3</v>
      </c>
      <c r="K6" s="16">
        <f t="shared" si="0"/>
        <v>1.5969092120163362</v>
      </c>
      <c r="L6" s="60">
        <v>1.5969092120163362</v>
      </c>
      <c r="N6" s="5"/>
      <c r="O6" s="12" t="s">
        <v>3</v>
      </c>
      <c r="P6" s="5">
        <v>7.0366827112456395E-4</v>
      </c>
      <c r="Q6" s="5">
        <v>7.5145362118438205E-4</v>
      </c>
      <c r="R6" s="5">
        <v>1.33364989673498E-3</v>
      </c>
      <c r="S6" s="5">
        <v>7.3933783156435499E-4</v>
      </c>
      <c r="T6" s="5">
        <v>1.7199328073089399E-3</v>
      </c>
      <c r="U6" s="5">
        <v>1.8188548318420501E-3</v>
      </c>
      <c r="V6" s="62">
        <v>1.4183029218127899E-3</v>
      </c>
      <c r="W6" s="62">
        <v>1.42966390692288E-3</v>
      </c>
      <c r="X6" s="62">
        <v>1.44992062704758E-3</v>
      </c>
      <c r="Y6" s="62">
        <v>2.1914475030492598E-3</v>
      </c>
      <c r="Z6" s="16">
        <f t="shared" si="1"/>
        <v>1.3556232218591779</v>
      </c>
      <c r="AA6" s="35">
        <v>1.3556232218591779</v>
      </c>
      <c r="AC6" t="s">
        <v>26</v>
      </c>
      <c r="AD6" s="27">
        <v>0.4248151</v>
      </c>
      <c r="AE6" s="27">
        <v>0.859734200000001</v>
      </c>
      <c r="AF6" s="27">
        <v>1.9170393999999999</v>
      </c>
      <c r="AG6" s="27">
        <v>5.0462086000000097</v>
      </c>
      <c r="AH6" s="27">
        <v>14.835882</v>
      </c>
      <c r="AI6" s="27">
        <v>18.5541573</v>
      </c>
    </row>
    <row r="7" spans="1:41" x14ac:dyDescent="0.3">
      <c r="A7" s="12" t="s">
        <v>52</v>
      </c>
      <c r="B7" s="5">
        <v>8.5124368187238701E-4</v>
      </c>
      <c r="C7" s="5">
        <v>1.34347566940791E-3</v>
      </c>
      <c r="D7" s="5">
        <v>2.4795506790703001E-3</v>
      </c>
      <c r="E7" s="5">
        <v>1.6578199806434699E-3</v>
      </c>
      <c r="F7" s="5">
        <v>2.4305493480052298E-3</v>
      </c>
      <c r="G7" s="5">
        <v>1.23701524228302E-3</v>
      </c>
      <c r="H7" s="5">
        <v>2.7437640017666299E-3</v>
      </c>
      <c r="I7" s="2">
        <v>0.36386623829824999</v>
      </c>
      <c r="J7" s="5">
        <v>1.4455856278739201E-3</v>
      </c>
      <c r="K7" s="16">
        <f t="shared" si="0"/>
        <v>1.7736255288653582</v>
      </c>
      <c r="L7" s="60">
        <v>1.7736255288653582</v>
      </c>
      <c r="N7" s="5"/>
      <c r="O7" s="12" t="s">
        <v>52</v>
      </c>
      <c r="P7" s="5">
        <v>5.4885389366568298E-4</v>
      </c>
      <c r="Q7" s="5">
        <v>6.7742918234148903E-4</v>
      </c>
      <c r="R7" s="5">
        <v>8.8910257182936003E-4</v>
      </c>
      <c r="S7" s="5">
        <v>5.7277352708659404E-4</v>
      </c>
      <c r="T7" s="5">
        <v>6.8841473498538498E-4</v>
      </c>
      <c r="U7" s="5">
        <v>1.02835037068834E-3</v>
      </c>
      <c r="V7" s="62">
        <v>1.20287972266674E-3</v>
      </c>
      <c r="W7" s="62">
        <v>7.8712656102352297E-4</v>
      </c>
      <c r="X7" s="62">
        <v>1.3919098716071599E-3</v>
      </c>
      <c r="Y7" s="62">
        <v>9.7587616193036699E-4</v>
      </c>
      <c r="Z7" s="16">
        <f>AVERAGE(P7:Y7)*1000</f>
        <v>0.87627165978246413</v>
      </c>
      <c r="AA7" s="35"/>
      <c r="AD7" s="27"/>
      <c r="AE7" s="27"/>
      <c r="AF7" s="27"/>
      <c r="AG7" s="27"/>
      <c r="AH7" s="27"/>
      <c r="AI7" s="27"/>
    </row>
    <row r="8" spans="1:41" x14ac:dyDescent="0.3">
      <c r="A8" s="12" t="s">
        <v>53</v>
      </c>
      <c r="B8" s="5">
        <v>7.4348289968203195E-4</v>
      </c>
      <c r="C8" s="5">
        <v>1.14061199746655E-3</v>
      </c>
      <c r="D8" s="5">
        <v>1.5718018240864699E-3</v>
      </c>
      <c r="E8" s="5">
        <v>1.01838149857239E-3</v>
      </c>
      <c r="F8" s="5">
        <v>1.2415077172081199E-3</v>
      </c>
      <c r="G8" s="5">
        <v>9.0464141788337404E-4</v>
      </c>
      <c r="H8" s="5">
        <v>1.1330753490970799E-3</v>
      </c>
      <c r="I8" s="2">
        <v>1.6525013414934401E-2</v>
      </c>
      <c r="J8" s="5">
        <v>1.1419837327288399E-3</v>
      </c>
      <c r="K8" s="16">
        <f t="shared" si="0"/>
        <v>1.1119358045906069</v>
      </c>
      <c r="L8" s="60">
        <v>1.1119358045906069</v>
      </c>
      <c r="N8" s="5"/>
      <c r="O8" s="12" t="s">
        <v>53</v>
      </c>
      <c r="P8" s="5">
        <v>5.2039487952251502E-4</v>
      </c>
      <c r="Q8" s="5">
        <v>6.4925841106720696E-4</v>
      </c>
      <c r="R8" s="5">
        <v>8.5214186334110905E-4</v>
      </c>
      <c r="S8" s="5">
        <v>5.8663335649928E-4</v>
      </c>
      <c r="T8" s="5">
        <v>6.5711375072807201E-4</v>
      </c>
      <c r="U8" s="5">
        <v>1.0217436922157601E-3</v>
      </c>
      <c r="V8" s="62">
        <v>7.8565812956306097E-4</v>
      </c>
      <c r="W8" s="62">
        <v>7.5448821527264302E-4</v>
      </c>
      <c r="X8" s="62">
        <v>9.5389462303754804E-4</v>
      </c>
      <c r="Y8" s="62">
        <v>9.4567903974118695E-4</v>
      </c>
      <c r="Z8" s="16">
        <f t="shared" si="1"/>
        <v>0.77270059609883812</v>
      </c>
      <c r="AA8" s="35"/>
      <c r="AD8" s="27"/>
      <c r="AE8" s="27"/>
      <c r="AF8" s="27"/>
      <c r="AG8" s="27"/>
      <c r="AH8" s="27"/>
      <c r="AI8" s="27"/>
    </row>
    <row r="9" spans="1:41" ht="14.5" thickBot="1" x14ac:dyDescent="0.35">
      <c r="A9" s="13" t="s">
        <v>27</v>
      </c>
      <c r="B9" s="14">
        <v>7.4342308904165404E-4</v>
      </c>
      <c r="C9" s="14">
        <v>1.14076045075573E-3</v>
      </c>
      <c r="D9" s="14">
        <v>1.5718043498386099E-3</v>
      </c>
      <c r="E9" s="14">
        <v>1.0182970042276801E-3</v>
      </c>
      <c r="F9" s="14">
        <v>1.24150103055083E-3</v>
      </c>
      <c r="G9" s="14">
        <v>9.0473684329473499E-4</v>
      </c>
      <c r="H9" s="14">
        <v>1.1332114869922101E-3</v>
      </c>
      <c r="I9" s="25">
        <v>1.6524555825807401E-2</v>
      </c>
      <c r="J9" s="14">
        <v>1.1419244274250701E-3</v>
      </c>
      <c r="K9" s="16">
        <f t="shared" si="0"/>
        <v>1.111957335265815</v>
      </c>
      <c r="L9" s="60">
        <v>1.111957335265815</v>
      </c>
      <c r="N9" s="5"/>
      <c r="O9" s="13" t="s">
        <v>27</v>
      </c>
      <c r="P9" s="14">
        <v>5.2045963489023796E-4</v>
      </c>
      <c r="Q9" s="14">
        <v>6.4937851784973698E-4</v>
      </c>
      <c r="R9" s="14">
        <v>8.5329712696466495E-4</v>
      </c>
      <c r="S9" s="14">
        <v>5.8666977926581502E-4</v>
      </c>
      <c r="T9" s="14">
        <v>6.5704884377551303E-4</v>
      </c>
      <c r="U9" s="14">
        <v>1.02195598705611E-3</v>
      </c>
      <c r="V9" s="63">
        <v>7.8537314733582997E-4</v>
      </c>
      <c r="W9" s="63">
        <v>7.5439396147152795E-4</v>
      </c>
      <c r="X9" s="63">
        <v>9.5430553141217101E-4</v>
      </c>
      <c r="Y9" s="63">
        <v>9.4557291523370002E-4</v>
      </c>
      <c r="Z9" s="16">
        <f t="shared" si="1"/>
        <v>0.77284554452553067</v>
      </c>
      <c r="AA9" s="36">
        <v>0.77284559897047367</v>
      </c>
      <c r="AC9" t="s">
        <v>3</v>
      </c>
      <c r="AD9" s="29">
        <v>3.5320751000000001</v>
      </c>
      <c r="AE9" s="29">
        <v>4.0271733999999997</v>
      </c>
      <c r="AF9" s="29">
        <v>6.6122968999999898</v>
      </c>
      <c r="AG9" s="29">
        <v>15.1269946</v>
      </c>
      <c r="AH9" s="27">
        <v>35.060801499999997</v>
      </c>
      <c r="AI9" s="29">
        <v>34.429621599999997</v>
      </c>
    </row>
    <row r="10" spans="1:41" x14ac:dyDescent="0.3">
      <c r="A10" s="10" t="s">
        <v>48</v>
      </c>
      <c r="B10" s="5"/>
      <c r="C10" s="5"/>
      <c r="D10" s="5"/>
      <c r="E10" s="5"/>
      <c r="F10" s="5"/>
      <c r="G10" s="5"/>
      <c r="H10" s="5"/>
      <c r="J10" s="5"/>
      <c r="K10" s="16" t="e">
        <f t="shared" ref="K10:K11" si="2">AVERAGE(B10:H10,J10)*1000</f>
        <v>#DIV/0!</v>
      </c>
      <c r="L10" s="30"/>
      <c r="M10" s="38"/>
      <c r="N10" s="5"/>
      <c r="O10" s="10" t="s">
        <v>48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16" t="e">
        <f t="shared" si="1"/>
        <v>#DIV/0!</v>
      </c>
      <c r="AA10" s="35"/>
      <c r="AC10" t="s">
        <v>2</v>
      </c>
      <c r="AD10" s="29">
        <v>3.6686340999999998</v>
      </c>
      <c r="AE10" s="29">
        <v>4.7864580999999902</v>
      </c>
      <c r="AF10" s="29">
        <v>7.1351477999999897</v>
      </c>
      <c r="AG10" s="29">
        <v>22.826066699999998</v>
      </c>
      <c r="AH10" s="27">
        <v>36.927191100000002</v>
      </c>
      <c r="AI10" s="29">
        <v>53.178373299999997</v>
      </c>
    </row>
    <row r="11" spans="1:41" x14ac:dyDescent="0.3">
      <c r="A11" s="10" t="s">
        <v>49</v>
      </c>
      <c r="B11" s="5"/>
      <c r="C11" s="5"/>
      <c r="D11" s="5"/>
      <c r="E11" s="5"/>
      <c r="F11" s="5"/>
      <c r="G11" s="5"/>
      <c r="H11" s="5"/>
      <c r="J11" s="5"/>
      <c r="K11" s="16" t="e">
        <f t="shared" si="2"/>
        <v>#DIV/0!</v>
      </c>
      <c r="L11" s="30"/>
      <c r="M11" s="38"/>
      <c r="N11" s="5"/>
      <c r="O11" s="10" t="s">
        <v>49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16" t="e">
        <f t="shared" si="1"/>
        <v>#DIV/0!</v>
      </c>
      <c r="AA11" s="35"/>
      <c r="AC11" t="s">
        <v>27</v>
      </c>
      <c r="AD11" s="29">
        <v>21.0776404</v>
      </c>
      <c r="AE11" s="29">
        <v>21.687587099999998</v>
      </c>
      <c r="AF11" s="29">
        <v>25.455205800000002</v>
      </c>
      <c r="AG11" s="29">
        <v>54.835258600000003</v>
      </c>
      <c r="AH11" s="27">
        <v>96.899506299999999</v>
      </c>
      <c r="AI11" s="29">
        <v>114.6967667</v>
      </c>
    </row>
    <row r="12" spans="1:41" ht="14.5" thickBot="1" x14ac:dyDescent="0.35">
      <c r="A12" s="10"/>
      <c r="B12" s="5"/>
      <c r="C12" s="5"/>
      <c r="D12" s="5"/>
      <c r="E12" s="5"/>
      <c r="F12" s="5"/>
      <c r="G12" s="5"/>
      <c r="H12" s="5"/>
      <c r="J12" s="5"/>
      <c r="K12" s="16"/>
      <c r="L12" s="30"/>
      <c r="M12" s="38"/>
      <c r="N12" s="5"/>
      <c r="O12" s="10"/>
      <c r="P12" s="5"/>
      <c r="Q12" s="5"/>
      <c r="R12" s="5"/>
      <c r="S12" s="5"/>
      <c r="T12" s="5"/>
      <c r="U12" s="5"/>
      <c r="V12" s="5"/>
      <c r="W12" s="5"/>
      <c r="X12" s="5"/>
      <c r="Y12" s="5"/>
      <c r="Z12" s="16"/>
      <c r="AA12" s="35"/>
    </row>
    <row r="13" spans="1:41" ht="14.5" thickBot="1" x14ac:dyDescent="0.35">
      <c r="A13" s="58" t="s">
        <v>6</v>
      </c>
      <c r="B13" s="59"/>
      <c r="C13" s="59"/>
      <c r="D13" s="59"/>
      <c r="E13" s="59"/>
      <c r="F13" s="59"/>
      <c r="G13" s="59"/>
      <c r="H13" s="59"/>
      <c r="I13" s="59"/>
      <c r="J13" s="59"/>
      <c r="K13" s="16"/>
      <c r="L13" s="32"/>
      <c r="M13" s="38"/>
      <c r="N13" s="5"/>
      <c r="O13" s="58" t="s">
        <v>4</v>
      </c>
      <c r="P13" s="59"/>
      <c r="Q13" s="59"/>
      <c r="R13" s="59"/>
      <c r="S13" s="59"/>
      <c r="T13" s="59"/>
      <c r="U13" s="59"/>
      <c r="V13" s="59"/>
      <c r="W13" s="59"/>
      <c r="X13" s="59"/>
      <c r="Y13" s="8"/>
      <c r="Z13" s="15"/>
      <c r="AA13" s="34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</row>
    <row r="14" spans="1:41" ht="14.5" thickBot="1" x14ac:dyDescent="0.35">
      <c r="A14" s="18" t="s">
        <v>0</v>
      </c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26">
        <v>8</v>
      </c>
      <c r="J14" s="8">
        <v>9</v>
      </c>
      <c r="K14" s="21" t="s">
        <v>5</v>
      </c>
      <c r="L14" s="30" t="s">
        <v>19</v>
      </c>
      <c r="M14" s="38"/>
      <c r="N14" s="5"/>
      <c r="O14" s="19" t="s">
        <v>0</v>
      </c>
      <c r="P14" s="20">
        <v>1</v>
      </c>
      <c r="Q14" s="20">
        <v>2</v>
      </c>
      <c r="R14" s="20">
        <v>3</v>
      </c>
      <c r="S14" s="20">
        <v>4</v>
      </c>
      <c r="T14" s="20">
        <v>7</v>
      </c>
      <c r="U14" s="20">
        <v>10</v>
      </c>
      <c r="V14" s="20">
        <v>5</v>
      </c>
      <c r="W14" s="20">
        <v>6</v>
      </c>
      <c r="X14" s="20">
        <v>8</v>
      </c>
      <c r="Y14" s="20">
        <v>9</v>
      </c>
      <c r="Z14" s="21" t="s">
        <v>5</v>
      </c>
      <c r="AA14" s="37" t="s">
        <v>5</v>
      </c>
    </row>
    <row r="15" spans="1:41" x14ac:dyDescent="0.3">
      <c r="A15" s="12" t="s">
        <v>51</v>
      </c>
      <c r="B15" s="8"/>
      <c r="C15" s="8"/>
      <c r="D15" s="8"/>
      <c r="E15" s="8"/>
      <c r="F15" s="8"/>
      <c r="G15" s="8"/>
      <c r="H15" s="8"/>
      <c r="I15" s="26"/>
      <c r="J15" s="8"/>
      <c r="K15" s="16" t="e">
        <f>AVERAGE(B15:H15,J15)*1000</f>
        <v>#DIV/0!</v>
      </c>
      <c r="L15" s="33">
        <v>557.40478650483954</v>
      </c>
      <c r="M15" s="49"/>
      <c r="N15" s="6"/>
      <c r="O15" s="12" t="s">
        <v>51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16" t="e">
        <f>AVERAGE(P15:Y15)*1000</f>
        <v>#DIV/0!</v>
      </c>
      <c r="AA15" s="35">
        <v>348.18843197960769</v>
      </c>
      <c r="AO15" s="51"/>
    </row>
    <row r="16" spans="1:41" x14ac:dyDescent="0.3">
      <c r="A16" s="12" t="s">
        <v>2</v>
      </c>
      <c r="B16" s="5"/>
      <c r="C16" s="5"/>
      <c r="D16" s="5"/>
      <c r="E16" s="5"/>
      <c r="F16" s="5"/>
      <c r="G16" s="5"/>
      <c r="H16" s="5"/>
      <c r="J16" s="5"/>
      <c r="K16" s="16" t="e">
        <f t="shared" ref="K16:K22" si="3">AVERAGE(B16:H16,J16)*1000</f>
        <v>#DIV/0!</v>
      </c>
      <c r="L16" s="33">
        <v>545.52101157859727</v>
      </c>
      <c r="M16" s="49"/>
      <c r="N16" s="6"/>
      <c r="O16" s="12" t="s">
        <v>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16" t="e">
        <f t="shared" ref="Z16:Z22" si="4">AVERAGE(P16:Y16)*1000</f>
        <v>#DIV/0!</v>
      </c>
      <c r="AA16" s="35">
        <v>351.71920232368689</v>
      </c>
      <c r="AO16" s="51"/>
    </row>
    <row r="17" spans="1:41" x14ac:dyDescent="0.3">
      <c r="A17" s="12" t="s">
        <v>3</v>
      </c>
      <c r="B17" s="5"/>
      <c r="C17" s="5"/>
      <c r="D17" s="5"/>
      <c r="E17" s="5"/>
      <c r="F17" s="5"/>
      <c r="G17" s="5"/>
      <c r="H17" s="5"/>
      <c r="J17" s="5"/>
      <c r="K17" s="16" t="e">
        <f t="shared" si="3"/>
        <v>#DIV/0!</v>
      </c>
      <c r="L17" s="33">
        <v>557.89566418214577</v>
      </c>
      <c r="M17" s="49"/>
      <c r="N17" s="6"/>
      <c r="O17" s="12" t="s">
        <v>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16" t="e">
        <f t="shared" si="4"/>
        <v>#DIV/0!</v>
      </c>
      <c r="AA17" s="35">
        <v>348.68296436952778</v>
      </c>
      <c r="AO17" s="51"/>
    </row>
    <row r="18" spans="1:41" x14ac:dyDescent="0.3">
      <c r="A18" s="12" t="s">
        <v>52</v>
      </c>
      <c r="B18" s="5"/>
      <c r="C18" s="5"/>
      <c r="D18" s="5"/>
      <c r="E18" s="5"/>
      <c r="F18" s="5"/>
      <c r="G18" s="5"/>
      <c r="H18" s="5"/>
      <c r="J18" s="5"/>
      <c r="K18" s="16"/>
      <c r="L18" s="33"/>
      <c r="M18" s="49"/>
      <c r="N18" s="6"/>
      <c r="O18" s="12" t="s">
        <v>52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16"/>
      <c r="AA18" s="35"/>
      <c r="AO18" s="51"/>
    </row>
    <row r="19" spans="1:41" x14ac:dyDescent="0.3">
      <c r="A19" s="12" t="s">
        <v>53</v>
      </c>
      <c r="B19" s="5"/>
      <c r="C19" s="5"/>
      <c r="D19" s="5"/>
      <c r="E19" s="5"/>
      <c r="F19" s="5"/>
      <c r="G19" s="5"/>
      <c r="H19" s="5"/>
      <c r="J19" s="5"/>
      <c r="K19" s="16"/>
      <c r="L19" s="33"/>
      <c r="M19" s="49"/>
      <c r="N19" s="6"/>
      <c r="O19" s="12" t="s">
        <v>53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16"/>
      <c r="AA19" s="35"/>
      <c r="AO19" s="51"/>
    </row>
    <row r="20" spans="1:41" ht="14.5" thickBot="1" x14ac:dyDescent="0.35">
      <c r="A20" s="13" t="s">
        <v>27</v>
      </c>
      <c r="B20" s="14"/>
      <c r="C20" s="14"/>
      <c r="D20" s="14"/>
      <c r="E20" s="14"/>
      <c r="F20" s="14"/>
      <c r="G20" s="14"/>
      <c r="H20" s="14"/>
      <c r="I20" s="25"/>
      <c r="J20" s="14"/>
      <c r="K20" s="16" t="e">
        <f t="shared" si="3"/>
        <v>#DIV/0!</v>
      </c>
      <c r="L20" s="31">
        <v>557.4868426294089</v>
      </c>
      <c r="M20" s="38"/>
      <c r="N20" s="5"/>
      <c r="O20" s="13" t="s">
        <v>27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6" t="e">
        <f t="shared" si="4"/>
        <v>#DIV/0!</v>
      </c>
      <c r="AA20" s="36">
        <v>348.16350931857255</v>
      </c>
      <c r="AO20" s="51"/>
    </row>
    <row r="21" spans="1:41" x14ac:dyDescent="0.3">
      <c r="A21" s="10" t="s">
        <v>48</v>
      </c>
      <c r="B21" s="5"/>
      <c r="C21" s="5"/>
      <c r="D21" s="5"/>
      <c r="E21" s="5"/>
      <c r="F21" s="5"/>
      <c r="G21" s="5"/>
      <c r="H21" s="5"/>
      <c r="J21" s="5"/>
      <c r="K21" s="16" t="e">
        <f t="shared" si="3"/>
        <v>#DIV/0!</v>
      </c>
      <c r="L21" s="30"/>
      <c r="M21" s="38"/>
      <c r="N21" s="5"/>
      <c r="O21" s="10" t="s">
        <v>48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16" t="e">
        <f t="shared" si="4"/>
        <v>#DIV/0!</v>
      </c>
      <c r="AA21" s="38"/>
      <c r="AO21" s="1"/>
    </row>
    <row r="22" spans="1:41" x14ac:dyDescent="0.3">
      <c r="A22" s="10" t="s">
        <v>49</v>
      </c>
      <c r="B22" s="5"/>
      <c r="C22" s="5"/>
      <c r="D22" s="5"/>
      <c r="E22" s="5"/>
      <c r="F22" s="5"/>
      <c r="G22" s="5"/>
      <c r="H22" s="5"/>
      <c r="J22" s="5"/>
      <c r="K22" s="16" t="e">
        <f t="shared" si="3"/>
        <v>#DIV/0!</v>
      </c>
      <c r="L22" s="30"/>
      <c r="M22" s="38"/>
      <c r="N22" s="5"/>
      <c r="O22" s="10" t="s">
        <v>49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16" t="e">
        <f t="shared" si="4"/>
        <v>#DIV/0!</v>
      </c>
      <c r="AA22" s="38"/>
      <c r="AO22" s="1"/>
    </row>
    <row r="23" spans="1:41" ht="14.5" thickBot="1" x14ac:dyDescent="0.35">
      <c r="A23" s="10"/>
      <c r="B23" s="5"/>
      <c r="C23" s="5"/>
      <c r="D23" s="5"/>
      <c r="E23" s="5"/>
      <c r="F23" s="5"/>
      <c r="G23" s="5"/>
      <c r="H23" s="5"/>
      <c r="J23" s="5"/>
      <c r="K23" s="16"/>
      <c r="L23" s="30"/>
      <c r="M23" s="38"/>
      <c r="N23" s="5"/>
      <c r="O23" s="10"/>
      <c r="P23" s="5"/>
      <c r="Q23" s="5"/>
      <c r="R23" s="5"/>
      <c r="S23" s="5"/>
      <c r="T23" s="5"/>
      <c r="U23" s="5"/>
      <c r="V23" s="5"/>
      <c r="W23" s="5"/>
      <c r="X23" s="5"/>
      <c r="Y23" s="5"/>
      <c r="Z23" s="16"/>
      <c r="AA23" s="5"/>
      <c r="AO23" s="1"/>
    </row>
    <row r="24" spans="1:41" ht="14.5" thickBot="1" x14ac:dyDescent="0.35">
      <c r="A24" s="58" t="s">
        <v>7</v>
      </c>
      <c r="B24" s="59"/>
      <c r="C24" s="59"/>
      <c r="D24" s="59"/>
      <c r="E24" s="59"/>
      <c r="F24" s="59"/>
      <c r="G24" s="59"/>
      <c r="H24" s="59"/>
      <c r="I24" s="59"/>
      <c r="J24" s="59"/>
      <c r="K24" s="16"/>
      <c r="L24" s="32"/>
      <c r="M24" s="38"/>
      <c r="N24" s="5"/>
      <c r="O24" s="58" t="s">
        <v>8</v>
      </c>
      <c r="P24" s="59"/>
      <c r="Q24" s="59"/>
      <c r="R24" s="59"/>
      <c r="S24" s="59"/>
      <c r="T24" s="59"/>
      <c r="U24" s="59"/>
      <c r="V24" s="59"/>
      <c r="W24" s="59"/>
      <c r="X24" s="59"/>
      <c r="Y24" s="8"/>
      <c r="Z24" s="16"/>
      <c r="AA24" s="5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</row>
    <row r="25" spans="1:41" ht="14.5" thickBot="1" x14ac:dyDescent="0.35">
      <c r="A25" s="19" t="s">
        <v>0</v>
      </c>
      <c r="B25" s="20">
        <v>1</v>
      </c>
      <c r="C25" s="20">
        <v>2</v>
      </c>
      <c r="D25" s="20">
        <v>3</v>
      </c>
      <c r="E25" s="20">
        <v>4</v>
      </c>
      <c r="F25" s="20">
        <v>5</v>
      </c>
      <c r="G25" s="20">
        <v>6</v>
      </c>
      <c r="H25" s="20">
        <v>7</v>
      </c>
      <c r="I25" s="24">
        <v>8</v>
      </c>
      <c r="J25" s="20">
        <v>9</v>
      </c>
      <c r="K25" s="21" t="s">
        <v>5</v>
      </c>
      <c r="L25" s="30" t="s">
        <v>31</v>
      </c>
      <c r="M25" s="38"/>
      <c r="N25" s="5"/>
      <c r="O25" s="22"/>
      <c r="P25" s="20">
        <v>1</v>
      </c>
      <c r="Q25" s="20">
        <v>2</v>
      </c>
      <c r="R25" s="20">
        <v>3</v>
      </c>
      <c r="S25" s="20">
        <v>4</v>
      </c>
      <c r="T25" s="20">
        <v>7</v>
      </c>
      <c r="U25" s="20">
        <v>10</v>
      </c>
      <c r="V25" s="20">
        <v>5</v>
      </c>
      <c r="W25" s="20">
        <v>6</v>
      </c>
      <c r="X25" s="20">
        <v>8</v>
      </c>
      <c r="Y25" s="20">
        <v>9</v>
      </c>
      <c r="Z25" s="21" t="s">
        <v>5</v>
      </c>
      <c r="AA25" s="5" t="s">
        <v>30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41" x14ac:dyDescent="0.3">
      <c r="A26" s="12" t="s">
        <v>51</v>
      </c>
      <c r="B26" s="8"/>
      <c r="C26" s="8"/>
      <c r="D26" s="8"/>
      <c r="E26" s="8"/>
      <c r="F26" s="8"/>
      <c r="G26" s="8"/>
      <c r="H26" s="8"/>
      <c r="I26" s="26"/>
      <c r="J26" s="8"/>
      <c r="K26" s="16" t="e">
        <f>AVERAGE(B26:H26,J26)</f>
        <v>#DIV/0!</v>
      </c>
      <c r="L26" s="34" t="e">
        <f>DEGREES(K26)</f>
        <v>#DIV/0!</v>
      </c>
      <c r="M26" s="38"/>
      <c r="N26" s="5"/>
      <c r="O26" s="12" t="s">
        <v>51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16" t="e">
        <f t="shared" ref="Z26:Z41" si="5">AVERAGE(P26:Y26)</f>
        <v>#DIV/0!</v>
      </c>
      <c r="AA26" s="38">
        <f>DEGREES(Y26)</f>
        <v>0</v>
      </c>
    </row>
    <row r="27" spans="1:41" x14ac:dyDescent="0.3">
      <c r="A27" s="12" t="s">
        <v>2</v>
      </c>
      <c r="B27" s="5"/>
      <c r="C27" s="5"/>
      <c r="D27" s="5"/>
      <c r="E27" s="5"/>
      <c r="F27" s="5"/>
      <c r="G27" s="5"/>
      <c r="H27" s="5"/>
      <c r="J27" s="5"/>
      <c r="K27" s="16" t="e">
        <f t="shared" ref="K27:K33" si="6">AVERAGE(B27:H27,J27)</f>
        <v>#DIV/0!</v>
      </c>
      <c r="L27" s="35" t="e">
        <f t="shared" ref="L27:L41" si="7">DEGREES(K27)</f>
        <v>#DIV/0!</v>
      </c>
      <c r="M27" s="38"/>
      <c r="N27" s="5"/>
      <c r="O27" s="12" t="s">
        <v>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16" t="e">
        <f t="shared" si="5"/>
        <v>#DIV/0!</v>
      </c>
      <c r="AA27" s="38">
        <f t="shared" ref="AA27:AA33" si="8">DEGREES(Y27)</f>
        <v>0</v>
      </c>
    </row>
    <row r="28" spans="1:41" x14ac:dyDescent="0.3">
      <c r="A28" s="12" t="s">
        <v>3</v>
      </c>
      <c r="B28" s="5"/>
      <c r="C28" s="5"/>
      <c r="D28" s="5"/>
      <c r="E28" s="5"/>
      <c r="F28" s="5"/>
      <c r="G28" s="5"/>
      <c r="H28" s="5"/>
      <c r="J28" s="5"/>
      <c r="K28" s="16" t="e">
        <f t="shared" si="6"/>
        <v>#DIV/0!</v>
      </c>
      <c r="L28" s="35" t="e">
        <f t="shared" si="7"/>
        <v>#DIV/0!</v>
      </c>
      <c r="M28" s="38"/>
      <c r="N28" s="5"/>
      <c r="O28" s="12" t="s">
        <v>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16" t="e">
        <f t="shared" si="5"/>
        <v>#DIV/0!</v>
      </c>
      <c r="AA28" s="38">
        <f t="shared" si="8"/>
        <v>0</v>
      </c>
    </row>
    <row r="29" spans="1:41" x14ac:dyDescent="0.3">
      <c r="A29" s="12" t="s">
        <v>52</v>
      </c>
      <c r="B29" s="5"/>
      <c r="C29" s="5"/>
      <c r="D29" s="5"/>
      <c r="E29" s="5"/>
      <c r="F29" s="5"/>
      <c r="G29" s="5"/>
      <c r="H29" s="5"/>
      <c r="J29" s="5"/>
      <c r="K29" s="16"/>
      <c r="L29" s="35"/>
      <c r="M29" s="38"/>
      <c r="N29" s="5"/>
      <c r="O29" s="12" t="s">
        <v>52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16"/>
      <c r="AA29" s="38"/>
    </row>
    <row r="30" spans="1:41" x14ac:dyDescent="0.3">
      <c r="A30" s="12" t="s">
        <v>53</v>
      </c>
      <c r="B30" s="5"/>
      <c r="C30" s="5"/>
      <c r="D30" s="5"/>
      <c r="E30" s="5"/>
      <c r="F30" s="5"/>
      <c r="G30" s="5"/>
      <c r="H30" s="5"/>
      <c r="J30" s="5"/>
      <c r="K30" s="16"/>
      <c r="L30" s="35"/>
      <c r="M30" s="38"/>
      <c r="N30" s="5"/>
      <c r="O30" s="12" t="s">
        <v>53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16"/>
      <c r="AA30" s="38"/>
    </row>
    <row r="31" spans="1:41" ht="14.5" thickBot="1" x14ac:dyDescent="0.35">
      <c r="A31" s="13" t="s">
        <v>27</v>
      </c>
      <c r="B31" s="14"/>
      <c r="C31" s="14"/>
      <c r="D31" s="14"/>
      <c r="E31" s="14"/>
      <c r="F31" s="14"/>
      <c r="G31" s="14"/>
      <c r="H31" s="14"/>
      <c r="I31" s="25"/>
      <c r="J31" s="14"/>
      <c r="K31" s="16" t="e">
        <f t="shared" si="6"/>
        <v>#DIV/0!</v>
      </c>
      <c r="L31" s="36" t="e">
        <f t="shared" si="7"/>
        <v>#DIV/0!</v>
      </c>
      <c r="M31" s="38"/>
      <c r="N31" s="5"/>
      <c r="O31" s="13" t="s">
        <v>27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7" t="e">
        <f t="shared" si="5"/>
        <v>#DIV/0!</v>
      </c>
      <c r="AA31" s="38">
        <f t="shared" si="8"/>
        <v>0</v>
      </c>
    </row>
    <row r="32" spans="1:41" ht="14.5" thickBot="1" x14ac:dyDescent="0.35">
      <c r="A32" s="10" t="s">
        <v>48</v>
      </c>
      <c r="K32" s="16" t="e">
        <f t="shared" si="6"/>
        <v>#DIV/0!</v>
      </c>
      <c r="L32" s="34" t="e">
        <f>DEGREES(K32)</f>
        <v>#DIV/0!</v>
      </c>
      <c r="O32" s="10" t="s">
        <v>48</v>
      </c>
      <c r="Z32" s="17" t="e">
        <f t="shared" si="5"/>
        <v>#DIV/0!</v>
      </c>
      <c r="AA32" s="38">
        <f t="shared" si="8"/>
        <v>0</v>
      </c>
    </row>
    <row r="33" spans="1:32" ht="14.5" thickBot="1" x14ac:dyDescent="0.35">
      <c r="A33" s="10" t="s">
        <v>49</v>
      </c>
      <c r="K33" s="16" t="e">
        <f t="shared" si="6"/>
        <v>#DIV/0!</v>
      </c>
      <c r="L33" s="35" t="e">
        <f t="shared" si="7"/>
        <v>#DIV/0!</v>
      </c>
      <c r="O33" s="10" t="s">
        <v>49</v>
      </c>
      <c r="Z33" s="17" t="e">
        <f t="shared" si="5"/>
        <v>#DIV/0!</v>
      </c>
      <c r="AA33" s="38">
        <f t="shared" si="8"/>
        <v>0</v>
      </c>
    </row>
    <row r="34" spans="1:32" ht="14.5" thickBot="1" x14ac:dyDescent="0.35">
      <c r="K34" s="16"/>
      <c r="L34" s="36"/>
      <c r="Z34" s="17"/>
    </row>
    <row r="35" spans="1:32" ht="14.5" thickBot="1" x14ac:dyDescent="0.35">
      <c r="K35" s="16"/>
      <c r="L35" s="36"/>
      <c r="Z35" s="17"/>
    </row>
    <row r="36" spans="1:32" ht="14.5" thickBot="1" x14ac:dyDescent="0.35">
      <c r="A36" s="50" t="s">
        <v>47</v>
      </c>
      <c r="K36" s="16" t="e">
        <f>AVERAGE(B36:H36,J36)*1000</f>
        <v>#DIV/0!</v>
      </c>
      <c r="L36" s="36"/>
      <c r="O36" s="50" t="s">
        <v>47</v>
      </c>
      <c r="Z36" s="17" t="e">
        <f>AVERAGE(P36:Y36)*1000</f>
        <v>#DIV/0!</v>
      </c>
      <c r="AF36" t="s">
        <v>35</v>
      </c>
    </row>
    <row r="37" spans="1:32" ht="14.5" thickBot="1" x14ac:dyDescent="0.35">
      <c r="A37" s="50"/>
      <c r="K37" s="16" t="e">
        <f t="shared" ref="K37" si="9">AVERAGE(B37:H37,J37)*1000</f>
        <v>#DIV/0!</v>
      </c>
      <c r="L37" s="36"/>
      <c r="O37" s="50"/>
      <c r="Z37" s="17" t="e">
        <f>AVERAGE(P37:Y37)*1000</f>
        <v>#DIV/0!</v>
      </c>
    </row>
    <row r="38" spans="1:32" ht="14.5" thickBot="1" x14ac:dyDescent="0.35">
      <c r="A38" s="50"/>
      <c r="K38" s="16" t="e">
        <f>AVERAGE(B38:H38,J38)</f>
        <v>#DIV/0!</v>
      </c>
      <c r="L38" s="36" t="e">
        <f t="shared" si="7"/>
        <v>#DIV/0!</v>
      </c>
      <c r="O38" s="50"/>
      <c r="Z38" s="17" t="e">
        <f t="shared" si="5"/>
        <v>#DIV/0!</v>
      </c>
    </row>
    <row r="39" spans="1:32" ht="14.5" thickBot="1" x14ac:dyDescent="0.35">
      <c r="A39" s="50" t="s">
        <v>46</v>
      </c>
      <c r="K39" s="16" t="e">
        <f>AVERAGE(B39:H39,J39)*1000</f>
        <v>#DIV/0!</v>
      </c>
      <c r="L39" s="36"/>
      <c r="O39" s="50" t="s">
        <v>46</v>
      </c>
      <c r="Z39" s="17" t="e">
        <f>AVERAGE(P39:Y39)*1000</f>
        <v>#DIV/0!</v>
      </c>
    </row>
    <row r="40" spans="1:32" ht="14.5" thickBot="1" x14ac:dyDescent="0.35">
      <c r="A40" s="50"/>
      <c r="K40" s="16" t="e">
        <f>AVERAGE(B40:H40,J40)*1000</f>
        <v>#DIV/0!</v>
      </c>
      <c r="L40" s="36"/>
      <c r="O40" s="50"/>
      <c r="Z40" s="17" t="e">
        <f>AVERAGE(P40:Y40)*1000</f>
        <v>#DIV/0!</v>
      </c>
    </row>
    <row r="41" spans="1:32" ht="14.5" thickBot="1" x14ac:dyDescent="0.35">
      <c r="A41" s="50"/>
      <c r="K41" s="16" t="e">
        <f t="shared" ref="K41" si="10">AVERAGE(B41:H41,J41)</f>
        <v>#DIV/0!</v>
      </c>
      <c r="L41" s="36" t="e">
        <f t="shared" si="7"/>
        <v>#DIV/0!</v>
      </c>
      <c r="O41" s="50"/>
      <c r="Z41" s="17" t="e">
        <f t="shared" si="5"/>
        <v>#DIV/0!</v>
      </c>
    </row>
    <row r="45" spans="1:32" x14ac:dyDescent="0.3">
      <c r="D45" t="s">
        <v>1</v>
      </c>
      <c r="E45" t="s">
        <v>2</v>
      </c>
      <c r="F45" t="s">
        <v>3</v>
      </c>
    </row>
    <row r="46" spans="1:32" x14ac:dyDescent="0.3">
      <c r="B46" s="51" t="s">
        <v>9</v>
      </c>
      <c r="D46">
        <v>9.2420254614650847</v>
      </c>
      <c r="E46">
        <v>163.365198644038</v>
      </c>
      <c r="F46">
        <v>36.691928336780997</v>
      </c>
    </row>
    <row r="47" spans="1:32" x14ac:dyDescent="0.3">
      <c r="B47" s="51"/>
      <c r="C47" t="s">
        <v>13</v>
      </c>
      <c r="D47">
        <v>0.44965101513877342</v>
      </c>
      <c r="E47">
        <v>3.6402984359978388</v>
      </c>
      <c r="F47">
        <v>1.2980801438326075</v>
      </c>
    </row>
    <row r="48" spans="1:32" x14ac:dyDescent="0.3">
      <c r="B48" s="51" t="s">
        <v>10</v>
      </c>
      <c r="C48" t="s">
        <v>12</v>
      </c>
      <c r="D48">
        <v>4.0254026999968495</v>
      </c>
      <c r="E48">
        <v>167.83949488704803</v>
      </c>
      <c r="F48">
        <v>54.828338010168643</v>
      </c>
    </row>
    <row r="49" spans="2:25" x14ac:dyDescent="0.3">
      <c r="B49" s="51"/>
      <c r="C49" t="s">
        <v>11</v>
      </c>
      <c r="D49">
        <v>0.31388850279793468</v>
      </c>
      <c r="E49">
        <v>4.4954581552054833</v>
      </c>
      <c r="F49">
        <v>2.2381674587553073</v>
      </c>
      <c r="O49" s="12" t="s">
        <v>26</v>
      </c>
      <c r="P49">
        <v>7.2964500000000003E-3</v>
      </c>
      <c r="Q49">
        <v>1.160778E-2</v>
      </c>
      <c r="R49">
        <v>1.808367E-2</v>
      </c>
      <c r="S49">
        <v>1.9459730000000001E-2</v>
      </c>
      <c r="T49">
        <v>2.2759970000000001E-2</v>
      </c>
      <c r="U49">
        <v>1.9101130000000001E-2</v>
      </c>
      <c r="V49" s="61">
        <v>3.4401830000000001E-2</v>
      </c>
      <c r="W49">
        <v>0.43350830000000001</v>
      </c>
      <c r="X49">
        <v>1.779567E-2</v>
      </c>
      <c r="Y49">
        <f>AVERAGE(P49:V49,X49)*1000</f>
        <v>18.813278750000002</v>
      </c>
    </row>
    <row r="50" spans="2:25" x14ac:dyDescent="0.3">
      <c r="O50" s="12" t="s">
        <v>3</v>
      </c>
      <c r="P50">
        <v>1.571268E-2</v>
      </c>
      <c r="Q50">
        <v>6.5193470000000003E-2</v>
      </c>
      <c r="R50">
        <v>0.13521544999999999</v>
      </c>
      <c r="S50">
        <v>0.13048903000000001</v>
      </c>
      <c r="T50">
        <v>0.13635476999999999</v>
      </c>
      <c r="U50">
        <v>3.3646290000000002E-2</v>
      </c>
      <c r="V50" s="61">
        <v>0.13026704</v>
      </c>
      <c r="W50">
        <v>5.0581929999999997E-2</v>
      </c>
      <c r="X50">
        <v>1.3741199999999999E-3</v>
      </c>
      <c r="Y50">
        <f t="shared" ref="Y50:Y52" si="11">AVERAGE(P50:V50,X50)*1000</f>
        <v>81.031606249999996</v>
      </c>
    </row>
    <row r="51" spans="2:25" x14ac:dyDescent="0.3">
      <c r="O51" s="12" t="s">
        <v>2</v>
      </c>
      <c r="P51">
        <v>1.761689E-2</v>
      </c>
      <c r="Q51">
        <v>6.6563339999999999E-2</v>
      </c>
      <c r="R51">
        <v>0.13413768000000001</v>
      </c>
      <c r="S51">
        <v>0.12884264000000001</v>
      </c>
      <c r="T51">
        <v>0.13458307999999999</v>
      </c>
      <c r="U51">
        <v>3.7537840000000003E-2</v>
      </c>
      <c r="V51" s="61">
        <v>0.12842663000000001</v>
      </c>
      <c r="W51">
        <v>4.8120320000000001E-2</v>
      </c>
      <c r="X51">
        <v>6.41889E-3</v>
      </c>
      <c r="Y51">
        <f t="shared" si="11"/>
        <v>81.765873749999997</v>
      </c>
    </row>
    <row r="52" spans="2:25" ht="14.5" thickBot="1" x14ac:dyDescent="0.35">
      <c r="O52" s="13" t="s">
        <v>27</v>
      </c>
      <c r="P52">
        <v>1.5918439999999999E-2</v>
      </c>
      <c r="Q52">
        <v>6.5679210000000002E-2</v>
      </c>
      <c r="R52">
        <v>0.13557131</v>
      </c>
      <c r="S52">
        <v>0.13060885999999999</v>
      </c>
      <c r="T52">
        <v>0.13635439999999999</v>
      </c>
      <c r="U52">
        <v>3.3865920000000001E-2</v>
      </c>
      <c r="V52" s="61">
        <v>0.13064402</v>
      </c>
      <c r="W52">
        <v>5.0643349999999997E-2</v>
      </c>
      <c r="X52">
        <v>1.2385600000000001E-3</v>
      </c>
      <c r="Y52">
        <f t="shared" si="11"/>
        <v>81.23509</v>
      </c>
    </row>
    <row r="53" spans="2:25" ht="14.5" thickBot="1" x14ac:dyDescent="0.35">
      <c r="D53" t="s">
        <v>37</v>
      </c>
      <c r="E53" t="s">
        <v>38</v>
      </c>
      <c r="F53" t="s">
        <v>39</v>
      </c>
      <c r="G53" s="5" t="s">
        <v>50</v>
      </c>
    </row>
    <row r="54" spans="2:25" ht="14.5" thickBot="1" x14ac:dyDescent="0.35">
      <c r="B54" s="52" t="s">
        <v>9</v>
      </c>
      <c r="C54" s="12" t="s">
        <v>51</v>
      </c>
      <c r="D54" s="40" t="e">
        <f>K15</f>
        <v>#DIV/0!</v>
      </c>
      <c r="E54" s="40" t="e">
        <f>L26</f>
        <v>#DIV/0!</v>
      </c>
      <c r="F54" s="64">
        <f>K4</f>
        <v>8.3520737780308831</v>
      </c>
      <c r="G54" s="66">
        <v>6.1034999999999999E-2</v>
      </c>
      <c r="J54" s="27">
        <v>0.146922</v>
      </c>
    </row>
    <row r="55" spans="2:25" ht="14.5" thickBot="1" x14ac:dyDescent="0.35">
      <c r="B55" s="53"/>
      <c r="C55" t="s">
        <v>43</v>
      </c>
      <c r="D55" s="42" t="e">
        <f>K16</f>
        <v>#DIV/0!</v>
      </c>
      <c r="E55" s="42" t="e">
        <f>L27</f>
        <v>#DIV/0!</v>
      </c>
      <c r="F55" s="64">
        <f t="shared" ref="F55:F59" si="12">K5</f>
        <v>22.109262500089887</v>
      </c>
      <c r="G55" s="66">
        <v>1.7697799999999999</v>
      </c>
      <c r="J55" s="27">
        <v>1.46922</v>
      </c>
    </row>
    <row r="56" spans="2:25" ht="14.5" thickBot="1" x14ac:dyDescent="0.35">
      <c r="B56" s="53"/>
      <c r="C56" t="s">
        <v>44</v>
      </c>
      <c r="D56" s="42" t="e">
        <f>K17</f>
        <v>#DIV/0!</v>
      </c>
      <c r="E56" s="42" t="e">
        <f>L28</f>
        <v>#DIV/0!</v>
      </c>
      <c r="F56" s="64">
        <f t="shared" si="12"/>
        <v>1.5969092120163362</v>
      </c>
      <c r="G56" s="66">
        <v>3.0015710000000002</v>
      </c>
      <c r="J56" s="27">
        <v>3.0238239999999998</v>
      </c>
      <c r="O56" s="12" t="s">
        <v>26</v>
      </c>
      <c r="P56">
        <v>5.8633999999999997E-4</v>
      </c>
      <c r="Q56">
        <v>7.1102000000000003E-4</v>
      </c>
      <c r="R56">
        <v>5.8204999999999997E-4</v>
      </c>
      <c r="S56">
        <v>3.2591E-4</v>
      </c>
      <c r="T56">
        <v>5.6311999999999996E-4</v>
      </c>
      <c r="U56">
        <v>7.6546000000000003E-4</v>
      </c>
      <c r="V56" s="61">
        <v>5.5708999999999999E-4</v>
      </c>
      <c r="W56">
        <v>0.10121959</v>
      </c>
      <c r="X56">
        <v>6.3038999999999999E-4</v>
      </c>
    </row>
    <row r="57" spans="2:25" ht="14.5" thickBot="1" x14ac:dyDescent="0.35">
      <c r="B57" s="53"/>
      <c r="C57" s="12" t="s">
        <v>52</v>
      </c>
      <c r="D57" s="42"/>
      <c r="E57" s="42"/>
      <c r="F57" s="64">
        <f t="shared" si="12"/>
        <v>1.7736255288653582</v>
      </c>
      <c r="G57" s="66">
        <v>0.176978</v>
      </c>
      <c r="J57" s="27"/>
      <c r="O57" s="12"/>
    </row>
    <row r="58" spans="2:25" ht="14.5" thickBot="1" x14ac:dyDescent="0.35">
      <c r="B58" s="53"/>
      <c r="C58" s="12" t="s">
        <v>53</v>
      </c>
      <c r="D58" s="42"/>
      <c r="E58" s="42"/>
      <c r="F58" s="64">
        <f t="shared" si="12"/>
        <v>1.1119358045906069</v>
      </c>
      <c r="G58" s="66">
        <v>12.065808000000001</v>
      </c>
      <c r="J58" s="27"/>
      <c r="O58" s="12"/>
    </row>
    <row r="59" spans="2:25" ht="14.5" thickBot="1" x14ac:dyDescent="0.35">
      <c r="B59" s="53"/>
      <c r="C59" s="44" t="s">
        <v>45</v>
      </c>
      <c r="D59" s="45" t="e">
        <f>K20</f>
        <v>#DIV/0!</v>
      </c>
      <c r="E59" s="45" t="e">
        <f>L31</f>
        <v>#DIV/0!</v>
      </c>
      <c r="F59" s="64">
        <f t="shared" si="12"/>
        <v>1.111957335265815</v>
      </c>
      <c r="G59" s="66">
        <v>15.857416000000001</v>
      </c>
      <c r="J59" s="27">
        <v>13.964141</v>
      </c>
      <c r="O59" s="12" t="s">
        <v>3</v>
      </c>
      <c r="P59">
        <v>1.50928E-2</v>
      </c>
      <c r="Q59">
        <v>1.472149E-2</v>
      </c>
      <c r="R59">
        <v>0.12712662999999999</v>
      </c>
      <c r="S59">
        <v>0.12760429000000001</v>
      </c>
      <c r="T59">
        <v>0.12840642999999999</v>
      </c>
      <c r="U59">
        <v>2.7900419999999999E-2</v>
      </c>
      <c r="V59" s="61">
        <v>0.12032917999999999</v>
      </c>
      <c r="W59">
        <v>4.4786399999999997E-2</v>
      </c>
      <c r="X59">
        <v>7.1036000000000005E-4</v>
      </c>
    </row>
    <row r="60" spans="2:25" x14ac:dyDescent="0.3">
      <c r="B60" s="53"/>
      <c r="C60" s="47" t="s">
        <v>48</v>
      </c>
      <c r="D60" s="40"/>
      <c r="E60" s="40"/>
      <c r="F60" s="64"/>
      <c r="J60" s="27"/>
      <c r="O60" s="12" t="s">
        <v>2</v>
      </c>
      <c r="P60">
        <v>1.7022590000000001E-2</v>
      </c>
      <c r="Q60">
        <v>1.696253E-2</v>
      </c>
      <c r="R60">
        <v>0.1257112</v>
      </c>
      <c r="S60">
        <v>0.12619285</v>
      </c>
      <c r="T60">
        <v>0.12697997999999999</v>
      </c>
      <c r="U60">
        <v>3.2017999999999998E-2</v>
      </c>
      <c r="V60" s="61">
        <v>0.11810071</v>
      </c>
      <c r="W60">
        <v>4.2417000000000003E-2</v>
      </c>
      <c r="X60">
        <v>6.3903800000000002E-3</v>
      </c>
    </row>
    <row r="61" spans="2:25" ht="14.5" thickBot="1" x14ac:dyDescent="0.35">
      <c r="B61" s="54"/>
      <c r="C61" s="48" t="s">
        <v>49</v>
      </c>
      <c r="D61" s="45"/>
      <c r="E61" s="45"/>
      <c r="F61" s="65"/>
      <c r="J61" s="27"/>
      <c r="O61" s="13" t="s">
        <v>27</v>
      </c>
      <c r="P61">
        <v>1.51903E-2</v>
      </c>
      <c r="Q61">
        <v>1.4805560000000001E-2</v>
      </c>
      <c r="R61">
        <v>0.12729863</v>
      </c>
      <c r="S61">
        <v>0.12777621</v>
      </c>
      <c r="T61">
        <v>0.12857869</v>
      </c>
      <c r="U61">
        <v>2.7828329999999998E-2</v>
      </c>
      <c r="V61" s="61">
        <v>0.12051953999999999</v>
      </c>
      <c r="W61">
        <v>4.4983269999999999E-2</v>
      </c>
      <c r="X61">
        <v>6.0075000000000005E-4</v>
      </c>
    </row>
    <row r="62" spans="2:25" ht="14.5" thickBot="1" x14ac:dyDescent="0.35">
      <c r="B62" s="55" t="s">
        <v>10</v>
      </c>
      <c r="C62" s="12" t="s">
        <v>51</v>
      </c>
      <c r="D62" s="40" t="e">
        <f>Z15</f>
        <v>#DIV/0!</v>
      </c>
      <c r="E62" s="40">
        <f>AA26</f>
        <v>0</v>
      </c>
      <c r="F62" s="64">
        <f>Z4</f>
        <v>12.90668997361737</v>
      </c>
      <c r="G62">
        <v>5.9966999999999999E-2</v>
      </c>
      <c r="H62">
        <v>5.0166000000000002E-2</v>
      </c>
      <c r="I62" s="62">
        <f>G62+H62</f>
        <v>0.11013300000000001</v>
      </c>
      <c r="J62" s="27">
        <v>0.19597999999999999</v>
      </c>
      <c r="K62">
        <v>0.17030600000000001</v>
      </c>
      <c r="L62" s="27">
        <f>AVERAGE(J62:K62)</f>
        <v>0.183143</v>
      </c>
    </row>
    <row r="63" spans="2:25" ht="14.5" thickBot="1" x14ac:dyDescent="0.35">
      <c r="B63" s="56"/>
      <c r="C63" t="s">
        <v>43</v>
      </c>
      <c r="D63" s="42" t="e">
        <f>Z16</f>
        <v>#DIV/0!</v>
      </c>
      <c r="E63" s="42">
        <f>AA27</f>
        <v>0</v>
      </c>
      <c r="F63" s="64">
        <f t="shared" ref="F63:F67" si="13">Z5</f>
        <v>5.9968811805599085</v>
      </c>
      <c r="G63">
        <v>1.448</v>
      </c>
      <c r="H63">
        <v>1.7414499999999999</v>
      </c>
      <c r="I63" s="62">
        <f t="shared" ref="I63:I67" si="14">G63+H63</f>
        <v>3.1894499999999999</v>
      </c>
      <c r="J63" s="27">
        <v>1.9598</v>
      </c>
      <c r="K63">
        <v>1.70306</v>
      </c>
      <c r="L63" s="27">
        <f t="shared" ref="L63:L67" si="15">AVERAGE(J63:K63)</f>
        <v>1.8314300000000001</v>
      </c>
    </row>
    <row r="64" spans="2:25" ht="14.5" thickBot="1" x14ac:dyDescent="0.35">
      <c r="B64" s="56"/>
      <c r="C64" t="s">
        <v>44</v>
      </c>
      <c r="D64" s="42" t="e">
        <f>Z17</f>
        <v>#DIV/0!</v>
      </c>
      <c r="E64" s="42">
        <f>AA28</f>
        <v>0</v>
      </c>
      <c r="F64" s="64">
        <f t="shared" si="13"/>
        <v>1.3556232218591779</v>
      </c>
      <c r="G64">
        <v>2.1417130000000002</v>
      </c>
      <c r="H64">
        <v>2.6556540000000002</v>
      </c>
      <c r="I64" s="62">
        <f t="shared" si="14"/>
        <v>4.7973670000000004</v>
      </c>
      <c r="J64" s="27">
        <v>2.1495259999999998</v>
      </c>
      <c r="K64">
        <v>2.4749479999999999</v>
      </c>
      <c r="L64" s="27">
        <f t="shared" si="15"/>
        <v>2.3122369999999997</v>
      </c>
      <c r="O64" s="12" t="s">
        <v>26</v>
      </c>
      <c r="P64">
        <v>8.6846600000000003E-3</v>
      </c>
      <c r="Q64">
        <v>1.366499E-2</v>
      </c>
      <c r="R64">
        <v>1.4211649999999999E-2</v>
      </c>
      <c r="S64">
        <v>1.528441E-2</v>
      </c>
      <c r="T64">
        <v>1.7781479999999999E-2</v>
      </c>
      <c r="U64">
        <v>2.235026E-2</v>
      </c>
      <c r="V64" s="61">
        <v>2.652506E-2</v>
      </c>
      <c r="W64">
        <v>0.40912555</v>
      </c>
      <c r="X64">
        <v>2.2270519999999999E-2</v>
      </c>
    </row>
    <row r="65" spans="2:24" ht="14.5" thickBot="1" x14ac:dyDescent="0.35">
      <c r="B65" s="56"/>
      <c r="C65" s="12" t="s">
        <v>52</v>
      </c>
      <c r="D65" s="42"/>
      <c r="E65" s="42"/>
      <c r="F65" s="64">
        <f t="shared" si="13"/>
        <v>0.87627165978246413</v>
      </c>
      <c r="G65">
        <v>0.14480000000000001</v>
      </c>
      <c r="H65">
        <v>0.17414499999999999</v>
      </c>
      <c r="I65" s="62">
        <f t="shared" si="14"/>
        <v>0.31894500000000003</v>
      </c>
      <c r="J65" s="27"/>
      <c r="L65" s="27"/>
      <c r="O65" s="12"/>
    </row>
    <row r="66" spans="2:24" ht="14.5" thickBot="1" x14ac:dyDescent="0.35">
      <c r="B66" s="56"/>
      <c r="C66" s="12" t="s">
        <v>53</v>
      </c>
      <c r="D66" s="42"/>
      <c r="E66" s="42"/>
      <c r="F66" s="64">
        <f t="shared" si="13"/>
        <v>0.77270059609883812</v>
      </c>
      <c r="G66">
        <v>11.520282999999999</v>
      </c>
      <c r="H66">
        <v>9.8939140000000005</v>
      </c>
      <c r="I66" s="62">
        <f t="shared" si="14"/>
        <v>21.414197000000001</v>
      </c>
      <c r="J66" s="27"/>
      <c r="L66" s="27"/>
      <c r="O66" s="12"/>
    </row>
    <row r="67" spans="2:24" ht="14.5" thickBot="1" x14ac:dyDescent="0.35">
      <c r="B67" s="56"/>
      <c r="C67" s="44" t="s">
        <v>45</v>
      </c>
      <c r="D67" s="45" t="e">
        <f>Z20</f>
        <v>#DIV/0!</v>
      </c>
      <c r="E67" s="45">
        <f>AA31</f>
        <v>0</v>
      </c>
      <c r="F67" s="64">
        <f t="shared" si="13"/>
        <v>0.77284554452553067</v>
      </c>
      <c r="G67">
        <v>16.957096</v>
      </c>
      <c r="H67">
        <v>18.237977000000001</v>
      </c>
      <c r="I67" s="62">
        <f t="shared" si="14"/>
        <v>35.195073000000001</v>
      </c>
      <c r="J67" s="27">
        <v>16.515744999999999</v>
      </c>
      <c r="K67">
        <v>18.238634000000001</v>
      </c>
      <c r="L67" s="27">
        <f t="shared" si="15"/>
        <v>17.3771895</v>
      </c>
      <c r="O67" s="12" t="s">
        <v>3</v>
      </c>
      <c r="P67">
        <v>5.6448899999999996E-3</v>
      </c>
      <c r="Q67">
        <v>7.874101E-2</v>
      </c>
      <c r="R67">
        <v>4.5987559999999997E-2</v>
      </c>
      <c r="S67">
        <v>2.7399320000000001E-2</v>
      </c>
      <c r="T67">
        <v>4.6017299999999997E-2</v>
      </c>
      <c r="U67">
        <v>2.599255E-2</v>
      </c>
      <c r="V67" s="61">
        <v>4.8188790000000002E-2</v>
      </c>
      <c r="W67">
        <v>2.7582619999999999E-2</v>
      </c>
      <c r="X67">
        <v>1.67322E-3</v>
      </c>
    </row>
    <row r="68" spans="2:24" x14ac:dyDescent="0.3">
      <c r="B68" s="56"/>
      <c r="C68" s="47" t="s">
        <v>48</v>
      </c>
      <c r="D68" s="40"/>
      <c r="E68" s="40"/>
      <c r="F68" s="41"/>
      <c r="I68" s="2">
        <f t="shared" ref="I63:I69" si="16">G68+H68</f>
        <v>0</v>
      </c>
      <c r="J68" s="27"/>
      <c r="O68" s="12" t="s">
        <v>2</v>
      </c>
      <c r="P68">
        <v>5.8335799999999997E-3</v>
      </c>
      <c r="Q68">
        <v>7.9508839999999997E-2</v>
      </c>
      <c r="R68">
        <v>4.6192039999999997E-2</v>
      </c>
      <c r="S68">
        <v>2.6196279999999999E-2</v>
      </c>
      <c r="T68">
        <v>4.4862930000000002E-2</v>
      </c>
      <c r="U68">
        <v>2.6582069999999999E-2</v>
      </c>
      <c r="V68" s="61">
        <v>4.82386E-2</v>
      </c>
      <c r="W68">
        <v>2.65472E-2</v>
      </c>
      <c r="X68">
        <v>7.8713999999999998E-4</v>
      </c>
    </row>
    <row r="69" spans="2:24" ht="14.5" thickBot="1" x14ac:dyDescent="0.35">
      <c r="B69" s="57"/>
      <c r="C69" s="48" t="s">
        <v>49</v>
      </c>
      <c r="D69" s="45"/>
      <c r="E69" s="45"/>
      <c r="F69" s="46"/>
      <c r="I69" s="2">
        <f t="shared" si="16"/>
        <v>0</v>
      </c>
      <c r="J69" s="27"/>
      <c r="O69" s="13" t="s">
        <v>27</v>
      </c>
      <c r="P69">
        <v>6.1802200000000002E-3</v>
      </c>
      <c r="Q69">
        <v>7.9407140000000001E-2</v>
      </c>
      <c r="R69">
        <v>4.6610659999999998E-2</v>
      </c>
      <c r="S69">
        <v>2.716325E-2</v>
      </c>
      <c r="T69">
        <v>4.5521010000000001E-2</v>
      </c>
      <c r="U69">
        <v>2.667214E-2</v>
      </c>
      <c r="V69" s="61">
        <v>4.8763349999999997E-2</v>
      </c>
      <c r="W69">
        <v>2.727396E-2</v>
      </c>
      <c r="X69">
        <v>1.4969499999999999E-3</v>
      </c>
    </row>
  </sheetData>
  <mergeCells count="19">
    <mergeCell ref="A2:J2"/>
    <mergeCell ref="O2:X2"/>
    <mergeCell ref="AC2:AI2"/>
    <mergeCell ref="A13:J13"/>
    <mergeCell ref="O13:X13"/>
    <mergeCell ref="AB13:AM13"/>
    <mergeCell ref="B62:B69"/>
    <mergeCell ref="AO15:AO16"/>
    <mergeCell ref="AO17:AO20"/>
    <mergeCell ref="A24:J24"/>
    <mergeCell ref="O24:X24"/>
    <mergeCell ref="AB24:AM24"/>
    <mergeCell ref="A36:A38"/>
    <mergeCell ref="O36:O38"/>
    <mergeCell ref="A39:A41"/>
    <mergeCell ref="O39:O41"/>
    <mergeCell ref="B46:B47"/>
    <mergeCell ref="B48:B49"/>
    <mergeCell ref="B54:B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65B4-C6F3-4C49-AF6E-1123A8E3A47B}">
  <dimension ref="A1:AO59"/>
  <sheetViews>
    <sheetView zoomScale="85" zoomScaleNormal="85" workbookViewId="0">
      <selection activeCell="J4" sqref="J4"/>
    </sheetView>
  </sheetViews>
  <sheetFormatPr defaultRowHeight="14" x14ac:dyDescent="0.3"/>
  <cols>
    <col min="9" max="9" width="8.6640625" style="2"/>
    <col min="12" max="12" width="9.58203125" bestFit="1" customWidth="1"/>
    <col min="13" max="13" width="9.58203125" customWidth="1"/>
    <col min="29" max="29" width="18.25" bestFit="1" customWidth="1"/>
    <col min="30" max="30" width="7.6640625" customWidth="1"/>
    <col min="31" max="33" width="8.75" bestFit="1" customWidth="1"/>
    <col min="34" max="35" width="9.58203125" bestFit="1" customWidth="1"/>
    <col min="41" max="41" width="15.1640625" bestFit="1" customWidth="1"/>
    <col min="42" max="42" width="16.83203125" bestFit="1" customWidth="1"/>
    <col min="43" max="45" width="12.33203125" bestFit="1" customWidth="1"/>
  </cols>
  <sheetData>
    <row r="1" spans="1:41" ht="14.5" thickBot="1" x14ac:dyDescent="0.35">
      <c r="A1" s="5"/>
      <c r="B1" s="5"/>
      <c r="C1" s="5"/>
      <c r="D1" s="5"/>
      <c r="E1" s="5"/>
      <c r="F1" s="5"/>
      <c r="G1" s="5"/>
      <c r="H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41" ht="14.5" thickBot="1" x14ac:dyDescent="0.35">
      <c r="A2" s="58" t="s">
        <v>28</v>
      </c>
      <c r="B2" s="59"/>
      <c r="C2" s="59"/>
      <c r="D2" s="59"/>
      <c r="E2" s="59"/>
      <c r="F2" s="59"/>
      <c r="G2" s="59"/>
      <c r="H2" s="59"/>
      <c r="I2" s="59"/>
      <c r="J2" s="59"/>
      <c r="K2" s="8"/>
      <c r="L2" s="9"/>
      <c r="M2" s="5"/>
      <c r="N2" s="5"/>
      <c r="O2" s="58" t="s">
        <v>29</v>
      </c>
      <c r="P2" s="59"/>
      <c r="Q2" s="59"/>
      <c r="R2" s="59"/>
      <c r="S2" s="59"/>
      <c r="T2" s="59"/>
      <c r="U2" s="59"/>
      <c r="V2" s="59"/>
      <c r="W2" s="59"/>
      <c r="X2" s="59"/>
      <c r="Y2" s="8"/>
      <c r="Z2" s="15"/>
      <c r="AA2" s="5"/>
      <c r="AC2" s="51" t="s">
        <v>32</v>
      </c>
      <c r="AD2" s="51"/>
      <c r="AE2" s="51"/>
      <c r="AF2" s="51"/>
      <c r="AG2" s="51"/>
      <c r="AH2" s="51"/>
      <c r="AI2" s="51"/>
    </row>
    <row r="3" spans="1:41" ht="14.5" thickBot="1" x14ac:dyDescent="0.35">
      <c r="A3" s="19" t="s">
        <v>0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4">
        <v>8</v>
      </c>
      <c r="J3" s="20">
        <v>9</v>
      </c>
      <c r="K3" s="23" t="s">
        <v>5</v>
      </c>
      <c r="L3" s="11"/>
      <c r="N3" s="5"/>
      <c r="O3" s="19" t="s">
        <v>0</v>
      </c>
      <c r="P3" s="20">
        <v>1</v>
      </c>
      <c r="Q3" s="20">
        <v>2</v>
      </c>
      <c r="R3" s="20">
        <v>3</v>
      </c>
      <c r="S3" s="20">
        <v>4</v>
      </c>
      <c r="T3" s="20">
        <v>7</v>
      </c>
      <c r="U3" s="20">
        <v>10</v>
      </c>
      <c r="V3" s="20">
        <v>5</v>
      </c>
      <c r="W3" s="20">
        <v>6</v>
      </c>
      <c r="X3" s="20">
        <v>8</v>
      </c>
      <c r="Y3" s="20">
        <v>9</v>
      </c>
      <c r="Z3" s="21" t="s">
        <v>5</v>
      </c>
      <c r="AA3" s="5"/>
      <c r="AC3" t="s">
        <v>15</v>
      </c>
      <c r="AD3">
        <v>10</v>
      </c>
      <c r="AE3" s="28">
        <v>30</v>
      </c>
      <c r="AF3" s="28">
        <v>90</v>
      </c>
      <c r="AG3" s="28">
        <v>270</v>
      </c>
      <c r="AH3" s="28">
        <v>810</v>
      </c>
      <c r="AI3" s="28">
        <v>1000</v>
      </c>
    </row>
    <row r="4" spans="1:41" x14ac:dyDescent="0.3">
      <c r="A4" s="12" t="s">
        <v>26</v>
      </c>
      <c r="B4" s="5">
        <v>8.5124368187238701E-4</v>
      </c>
      <c r="C4" s="5">
        <v>1.34347566940791E-3</v>
      </c>
      <c r="D4" s="5">
        <v>2.4795506790703001E-3</v>
      </c>
      <c r="E4" s="5">
        <v>1.6578199806434699E-3</v>
      </c>
      <c r="F4" s="5">
        <v>2.4305493480052298E-3</v>
      </c>
      <c r="G4" s="5">
        <v>1.23701524228302E-3</v>
      </c>
      <c r="H4" s="5">
        <v>2.7437640017666299E-3</v>
      </c>
      <c r="I4" s="2">
        <v>0.36386623829824999</v>
      </c>
      <c r="J4" s="5">
        <v>1.4455856278739201E-3</v>
      </c>
      <c r="K4" s="16">
        <f>AVERAGE(B4:H4,J4)*1000</f>
        <v>1.7736255288653582</v>
      </c>
      <c r="L4" s="30">
        <v>1.7736255288653193</v>
      </c>
      <c r="N4" s="5"/>
      <c r="O4" s="12" t="s">
        <v>26</v>
      </c>
      <c r="P4" s="5">
        <v>5.4885389366568298E-4</v>
      </c>
      <c r="Q4" s="5">
        <v>6.7742918234148903E-4</v>
      </c>
      <c r="R4" s="5">
        <v>8.8910257182936003E-4</v>
      </c>
      <c r="S4" s="5">
        <v>5.7277352708659404E-4</v>
      </c>
      <c r="T4" s="5">
        <v>6.8841473498538498E-4</v>
      </c>
      <c r="U4" s="5">
        <v>1.02835037068834E-3</v>
      </c>
      <c r="V4" s="5">
        <v>1.20287972266674E-3</v>
      </c>
      <c r="W4" s="5">
        <v>7.8712656102352297E-4</v>
      </c>
      <c r="X4" s="5">
        <v>1.3919098716071599E-3</v>
      </c>
      <c r="Y4" s="5">
        <v>9.7587616193036699E-4</v>
      </c>
      <c r="Z4" s="16">
        <f>AVERAGE(P4:Y4)*1000</f>
        <v>0.87627165978246413</v>
      </c>
      <c r="AA4" s="35">
        <v>0.87627165978235944</v>
      </c>
      <c r="AC4" t="s">
        <v>36</v>
      </c>
      <c r="AD4" s="27">
        <v>0.16493150000000001</v>
      </c>
      <c r="AE4" s="27">
        <v>0.22836090000000001</v>
      </c>
      <c r="AF4" s="27">
        <v>0.34325290000000003</v>
      </c>
      <c r="AG4" s="27">
        <v>0.94166280000000102</v>
      </c>
      <c r="AH4" s="27">
        <v>2.2945893000000002</v>
      </c>
      <c r="AI4" s="27">
        <v>2.6668555999999999</v>
      </c>
    </row>
    <row r="5" spans="1:41" x14ac:dyDescent="0.3">
      <c r="A5" s="12" t="s">
        <v>2</v>
      </c>
      <c r="B5" s="5">
        <v>5.5600125402521803E-3</v>
      </c>
      <c r="C5" s="5">
        <v>7.3995587370173201E-3</v>
      </c>
      <c r="D5" s="5">
        <v>1.5550879962109399E-2</v>
      </c>
      <c r="E5" s="5">
        <v>6.53760925040347E-2</v>
      </c>
      <c r="F5" s="5">
        <v>4.67873105238302E-2</v>
      </c>
      <c r="G5" s="5">
        <v>4.9696741071396698E-3</v>
      </c>
      <c r="H5" s="5">
        <v>2.50230805590811E-2</v>
      </c>
      <c r="I5" s="2">
        <v>0.17943152266871301</v>
      </c>
      <c r="J5" s="5">
        <v>6.2074910672545499E-3</v>
      </c>
      <c r="K5" s="16">
        <f t="shared" ref="K5:K9" si="0">AVERAGE(B5:H5,J5)*1000</f>
        <v>22.109262500089887</v>
      </c>
      <c r="L5" s="30">
        <v>22.109262500089887</v>
      </c>
      <c r="N5" s="5"/>
      <c r="O5" s="12" t="s">
        <v>2</v>
      </c>
      <c r="P5" s="5">
        <v>2.4483949397515301E-3</v>
      </c>
      <c r="Q5" s="5">
        <v>6.61132187423682E-3</v>
      </c>
      <c r="R5" s="5">
        <v>2.22934030281887E-3</v>
      </c>
      <c r="S5" s="5">
        <v>4.4465742431729401E-3</v>
      </c>
      <c r="T5" s="5">
        <v>2.2056767384885999E-3</v>
      </c>
      <c r="U5" s="5">
        <v>3.2105889832327898E-3</v>
      </c>
      <c r="V5" s="5">
        <v>1.0222698699370401E-2</v>
      </c>
      <c r="W5" s="5">
        <v>7.8934873178825096E-3</v>
      </c>
      <c r="X5" s="5">
        <v>1.82491315144932E-2</v>
      </c>
      <c r="Y5" s="5">
        <v>2.45159719215143E-3</v>
      </c>
      <c r="Z5" s="16">
        <f t="shared" ref="Z5:Z9" si="1">AVERAGE(P5:Y5)*1000</f>
        <v>5.9968811805599085</v>
      </c>
      <c r="AA5" s="35">
        <v>5.9968811805599085</v>
      </c>
      <c r="AC5" t="s">
        <v>34</v>
      </c>
      <c r="AD5" s="29">
        <v>0.17578289999999999</v>
      </c>
      <c r="AE5" s="29">
        <v>0.23150770000000001</v>
      </c>
      <c r="AF5" s="29">
        <v>0.35294009999999998</v>
      </c>
      <c r="AG5" s="29">
        <v>0.93691209999999903</v>
      </c>
      <c r="AH5" s="27">
        <v>2.3040978000000001</v>
      </c>
      <c r="AI5" s="29">
        <v>2.6419416</v>
      </c>
    </row>
    <row r="6" spans="1:41" x14ac:dyDescent="0.3">
      <c r="A6" s="12" t="s">
        <v>3</v>
      </c>
      <c r="B6" s="5">
        <v>8.5737475394716896E-4</v>
      </c>
      <c r="C6" s="5">
        <v>1.9090065665508199E-3</v>
      </c>
      <c r="D6" s="5">
        <v>1.9696942782099001E-3</v>
      </c>
      <c r="E6" s="5">
        <v>1.8963084714546899E-3</v>
      </c>
      <c r="F6" s="5">
        <v>1.94201075361071E-3</v>
      </c>
      <c r="G6" s="5">
        <v>1.33354918904912E-3</v>
      </c>
      <c r="H6" s="5">
        <v>1.64251724396008E-3</v>
      </c>
      <c r="I6" s="2">
        <v>1.81083796415034E-2</v>
      </c>
      <c r="J6" s="5">
        <v>1.2248124393482E-3</v>
      </c>
      <c r="K6" s="16">
        <f t="shared" si="0"/>
        <v>1.5969092120163362</v>
      </c>
      <c r="L6" s="30">
        <v>1.5969092120163362</v>
      </c>
      <c r="N6" s="5"/>
      <c r="O6" s="12" t="s">
        <v>3</v>
      </c>
      <c r="P6" s="5">
        <v>7.0366827112456395E-4</v>
      </c>
      <c r="Q6" s="5">
        <v>7.5145362118438205E-4</v>
      </c>
      <c r="R6" s="5">
        <v>1.33364989673498E-3</v>
      </c>
      <c r="S6" s="5">
        <v>7.3933783156435499E-4</v>
      </c>
      <c r="T6" s="5">
        <v>1.7199328073089399E-3</v>
      </c>
      <c r="U6" s="5">
        <v>1.8188548318420501E-3</v>
      </c>
      <c r="V6" s="5">
        <v>1.4183029218127899E-3</v>
      </c>
      <c r="W6" s="5">
        <v>1.42966390692288E-3</v>
      </c>
      <c r="X6" s="5">
        <v>1.44992062704758E-3</v>
      </c>
      <c r="Y6" s="5">
        <v>2.1914475030492598E-3</v>
      </c>
      <c r="Z6" s="16">
        <f t="shared" si="1"/>
        <v>1.3556232218591779</v>
      </c>
      <c r="AA6" s="35">
        <v>1.3556232218591779</v>
      </c>
      <c r="AC6" t="s">
        <v>33</v>
      </c>
      <c r="AD6" s="27">
        <v>0.4248151</v>
      </c>
      <c r="AE6" s="27">
        <v>0.859734200000001</v>
      </c>
      <c r="AF6" s="27">
        <v>1.9170393999999999</v>
      </c>
      <c r="AG6" s="27">
        <v>5.0462086000000097</v>
      </c>
      <c r="AH6" s="27">
        <v>14.835882</v>
      </c>
      <c r="AI6" s="27">
        <v>18.5541573</v>
      </c>
    </row>
    <row r="7" spans="1:41" ht="14.5" thickBot="1" x14ac:dyDescent="0.35">
      <c r="A7" s="13" t="s">
        <v>27</v>
      </c>
      <c r="B7" s="14">
        <v>7.4342308904165404E-4</v>
      </c>
      <c r="C7" s="14">
        <v>1.14076045075573E-3</v>
      </c>
      <c r="D7" s="14">
        <v>1.5718043498386099E-3</v>
      </c>
      <c r="E7" s="14">
        <v>1.0182970042276801E-3</v>
      </c>
      <c r="F7" s="14">
        <v>1.24150103055083E-3</v>
      </c>
      <c r="G7" s="14">
        <v>9.0473684329473499E-4</v>
      </c>
      <c r="H7" s="14">
        <v>1.1332114869922101E-3</v>
      </c>
      <c r="I7" s="25">
        <v>1.6524555825807401E-2</v>
      </c>
      <c r="J7" s="14">
        <v>1.1419244274250701E-3</v>
      </c>
      <c r="K7" s="16">
        <f t="shared" si="0"/>
        <v>1.111957335265815</v>
      </c>
      <c r="L7" s="31">
        <v>1.1119573952601474</v>
      </c>
      <c r="N7" s="5"/>
      <c r="O7" s="13" t="s">
        <v>27</v>
      </c>
      <c r="P7" s="14">
        <v>5.2045963489023796E-4</v>
      </c>
      <c r="Q7" s="14">
        <v>6.4937851784973698E-4</v>
      </c>
      <c r="R7" s="14">
        <v>8.5329712696466495E-4</v>
      </c>
      <c r="S7" s="14">
        <v>5.8666977926581502E-4</v>
      </c>
      <c r="T7" s="14">
        <v>6.5704884377551303E-4</v>
      </c>
      <c r="U7" s="14">
        <v>1.02195598705611E-3</v>
      </c>
      <c r="V7" s="14">
        <v>7.8537314733582997E-4</v>
      </c>
      <c r="W7" s="14">
        <v>7.5439396147152795E-4</v>
      </c>
      <c r="X7" s="14">
        <v>9.5430553141217101E-4</v>
      </c>
      <c r="Y7" s="14">
        <v>9.4557291523370002E-4</v>
      </c>
      <c r="Z7" s="16">
        <f t="shared" si="1"/>
        <v>0.77284554452553067</v>
      </c>
      <c r="AA7" s="36">
        <v>0.77284559897047367</v>
      </c>
      <c r="AC7" t="s">
        <v>3</v>
      </c>
      <c r="AD7" s="29">
        <v>3.5320751000000001</v>
      </c>
      <c r="AE7" s="29">
        <v>4.0271733999999997</v>
      </c>
      <c r="AF7" s="29">
        <v>6.6122968999999898</v>
      </c>
      <c r="AG7" s="29">
        <v>15.1269946</v>
      </c>
      <c r="AH7" s="27">
        <v>35.060801499999997</v>
      </c>
      <c r="AI7" s="29">
        <v>34.429621599999997</v>
      </c>
    </row>
    <row r="8" spans="1:41" x14ac:dyDescent="0.3">
      <c r="A8" s="10" t="s">
        <v>48</v>
      </c>
      <c r="B8" s="5">
        <v>7.5864923589626402E-4</v>
      </c>
      <c r="C8" s="5">
        <v>1.3291991703920901E-3</v>
      </c>
      <c r="D8" s="5">
        <v>1.5783557010751799E-3</v>
      </c>
      <c r="E8" s="5">
        <v>1.0344316567673299E-3</v>
      </c>
      <c r="F8" s="5">
        <v>1.3268316540454999E-3</v>
      </c>
      <c r="G8" s="5">
        <v>9.3023230703142504E-4</v>
      </c>
      <c r="H8" s="5">
        <v>1.26258926626644E-3</v>
      </c>
      <c r="I8" s="2">
        <v>0.233357458692345</v>
      </c>
      <c r="J8" s="5">
        <v>1.2269184472159501E-3</v>
      </c>
      <c r="K8" s="16">
        <f t="shared" si="0"/>
        <v>1.1809009298362723</v>
      </c>
      <c r="L8" s="30"/>
      <c r="M8" s="38"/>
      <c r="N8" s="5"/>
      <c r="O8" s="10" t="s">
        <v>48</v>
      </c>
      <c r="P8" s="5">
        <v>5.2305545923128204E-4</v>
      </c>
      <c r="Q8" s="5">
        <v>1.9969805898698298E-3</v>
      </c>
      <c r="R8" s="5">
        <v>8.8813306123244396E-4</v>
      </c>
      <c r="S8" s="5">
        <v>5.6371572562384801E-4</v>
      </c>
      <c r="T8" s="5">
        <v>6.6447051922226003E-4</v>
      </c>
      <c r="U8" s="5">
        <v>1.0356463171798699E-3</v>
      </c>
      <c r="V8" s="5">
        <v>9.2722046144068295E-4</v>
      </c>
      <c r="W8" s="5">
        <v>7.3312992649738999E-4</v>
      </c>
      <c r="X8" s="5">
        <v>2.7256602938396999E-3</v>
      </c>
      <c r="Y8" s="5">
        <v>9.5080940766031398E-4</v>
      </c>
      <c r="Z8" s="16">
        <f t="shared" si="1"/>
        <v>1.100882176179762</v>
      </c>
      <c r="AA8" s="35"/>
      <c r="AC8" t="s">
        <v>2</v>
      </c>
      <c r="AD8" s="29">
        <v>3.6686340999999998</v>
      </c>
      <c r="AE8" s="29">
        <v>4.7864580999999902</v>
      </c>
      <c r="AF8" s="29">
        <v>7.1351477999999897</v>
      </c>
      <c r="AG8" s="29">
        <v>22.826066699999998</v>
      </c>
      <c r="AH8" s="27">
        <v>36.927191100000002</v>
      </c>
      <c r="AI8" s="29">
        <v>53.178373299999997</v>
      </c>
    </row>
    <row r="9" spans="1:41" x14ac:dyDescent="0.3">
      <c r="A9" s="10" t="s">
        <v>49</v>
      </c>
      <c r="B9" s="5">
        <v>1.37313143916004E-3</v>
      </c>
      <c r="C9" s="5">
        <v>1.9530692481123601E-3</v>
      </c>
      <c r="D9" s="5">
        <v>1.48273847202744E-2</v>
      </c>
      <c r="E9" s="5">
        <v>1.0310761999655501E-3</v>
      </c>
      <c r="F9" s="5">
        <v>1.3065160740714E-3</v>
      </c>
      <c r="G9" s="5">
        <v>9.6297119489030102E-4</v>
      </c>
      <c r="H9" s="5">
        <v>1.27627759364871E-3</v>
      </c>
      <c r="I9" s="2">
        <v>0.15775858879874299</v>
      </c>
      <c r="J9" s="5">
        <v>3.4545045727182302E-3</v>
      </c>
      <c r="K9" s="16">
        <f t="shared" si="0"/>
        <v>3.2731163803551242</v>
      </c>
      <c r="L9" s="30"/>
      <c r="M9" s="38"/>
      <c r="N9" s="5"/>
      <c r="O9" s="10" t="s">
        <v>49</v>
      </c>
      <c r="P9" s="5">
        <v>5.1852538061244796E-4</v>
      </c>
      <c r="Q9" s="5">
        <v>8.2256240684274904E-4</v>
      </c>
      <c r="R9" s="5">
        <v>8.8391729585056899E-4</v>
      </c>
      <c r="S9" s="5">
        <v>5.6343459922673597E-4</v>
      </c>
      <c r="T9" s="5">
        <v>6.60090880321377E-4</v>
      </c>
      <c r="U9" s="5">
        <v>1.01902031523277E-3</v>
      </c>
      <c r="V9" s="5">
        <v>9.8626732318156103E-4</v>
      </c>
      <c r="W9" s="5">
        <v>7.2667957569668004E-4</v>
      </c>
      <c r="X9" s="5">
        <v>1.36635774641631E-3</v>
      </c>
      <c r="Y9" s="5">
        <v>9.8827118528515201E-4</v>
      </c>
      <c r="Z9" s="16">
        <f t="shared" si="1"/>
        <v>0.85351267086663518</v>
      </c>
      <c r="AA9" s="35"/>
      <c r="AC9" t="s">
        <v>27</v>
      </c>
      <c r="AD9" s="29">
        <v>21.0776404</v>
      </c>
      <c r="AE9" s="29">
        <v>21.687587099999998</v>
      </c>
      <c r="AF9" s="29">
        <v>25.455205800000002</v>
      </c>
      <c r="AG9" s="29">
        <v>54.835258600000003</v>
      </c>
      <c r="AH9" s="27">
        <v>96.899506299999999</v>
      </c>
      <c r="AI9" s="29">
        <v>114.6967667</v>
      </c>
    </row>
    <row r="10" spans="1:41" ht="14.5" thickBot="1" x14ac:dyDescent="0.35">
      <c r="A10" s="10"/>
      <c r="B10" s="5"/>
      <c r="C10" s="5"/>
      <c r="D10" s="5"/>
      <c r="E10" s="5"/>
      <c r="F10" s="5"/>
      <c r="G10" s="5"/>
      <c r="H10" s="5"/>
      <c r="J10" s="5"/>
      <c r="K10" s="16"/>
      <c r="L10" s="30"/>
      <c r="M10" s="38"/>
      <c r="N10" s="5"/>
      <c r="O10" s="10"/>
      <c r="P10" s="5"/>
      <c r="Q10" s="5"/>
      <c r="R10" s="5"/>
      <c r="S10" s="5"/>
      <c r="T10" s="5"/>
      <c r="U10" s="5"/>
      <c r="V10" s="5"/>
      <c r="W10" s="5"/>
      <c r="X10" s="5"/>
      <c r="Y10" s="5"/>
      <c r="Z10" s="16"/>
      <c r="AA10" s="35"/>
    </row>
    <row r="11" spans="1:41" ht="14.5" thickBot="1" x14ac:dyDescent="0.35">
      <c r="A11" s="58" t="s">
        <v>6</v>
      </c>
      <c r="B11" s="59"/>
      <c r="C11" s="59"/>
      <c r="D11" s="59"/>
      <c r="E11" s="59"/>
      <c r="F11" s="59"/>
      <c r="G11" s="59"/>
      <c r="H11" s="59"/>
      <c r="I11" s="59"/>
      <c r="J11" s="59"/>
      <c r="K11" s="16"/>
      <c r="L11" s="32"/>
      <c r="M11" s="38"/>
      <c r="N11" s="5"/>
      <c r="O11" s="58" t="s">
        <v>4</v>
      </c>
      <c r="P11" s="59"/>
      <c r="Q11" s="59"/>
      <c r="R11" s="59"/>
      <c r="S11" s="59"/>
      <c r="T11" s="59"/>
      <c r="U11" s="59"/>
      <c r="V11" s="59"/>
      <c r="W11" s="59"/>
      <c r="X11" s="59"/>
      <c r="Y11" s="8"/>
      <c r="Z11" s="15"/>
      <c r="AA11" s="34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</row>
    <row r="12" spans="1:41" ht="14.5" thickBot="1" x14ac:dyDescent="0.35">
      <c r="A12" s="18" t="s">
        <v>0</v>
      </c>
      <c r="B12" s="8">
        <v>1</v>
      </c>
      <c r="C12" s="8">
        <v>2</v>
      </c>
      <c r="D12" s="8">
        <v>3</v>
      </c>
      <c r="E12" s="8">
        <v>4</v>
      </c>
      <c r="F12" s="8">
        <v>5</v>
      </c>
      <c r="G12" s="8">
        <v>6</v>
      </c>
      <c r="H12" s="8">
        <v>7</v>
      </c>
      <c r="I12" s="26">
        <v>8</v>
      </c>
      <c r="J12" s="8">
        <v>9</v>
      </c>
      <c r="K12" s="21" t="s">
        <v>5</v>
      </c>
      <c r="L12" s="30" t="s">
        <v>19</v>
      </c>
      <c r="M12" s="38"/>
      <c r="N12" s="5"/>
      <c r="O12" s="19" t="s">
        <v>0</v>
      </c>
      <c r="P12" s="20">
        <v>1</v>
      </c>
      <c r="Q12" s="20">
        <v>2</v>
      </c>
      <c r="R12" s="20">
        <v>3</v>
      </c>
      <c r="S12" s="20">
        <v>4</v>
      </c>
      <c r="T12" s="20">
        <v>7</v>
      </c>
      <c r="U12" s="20">
        <v>10</v>
      </c>
      <c r="V12" s="20">
        <v>5</v>
      </c>
      <c r="W12" s="20">
        <v>6</v>
      </c>
      <c r="X12" s="20">
        <v>8</v>
      </c>
      <c r="Y12" s="20">
        <v>9</v>
      </c>
      <c r="Z12" s="21" t="s">
        <v>5</v>
      </c>
      <c r="AA12" s="37" t="s">
        <v>5</v>
      </c>
    </row>
    <row r="13" spans="1:41" x14ac:dyDescent="0.3">
      <c r="A13" s="7" t="s">
        <v>26</v>
      </c>
      <c r="B13" s="8">
        <v>0.45063205768509701</v>
      </c>
      <c r="C13" s="8">
        <v>0.44881994957485499</v>
      </c>
      <c r="D13" s="8">
        <v>0.67787391809661401</v>
      </c>
      <c r="E13" s="8">
        <v>0.67886948580652495</v>
      </c>
      <c r="F13" s="8">
        <v>0.68045642031842402</v>
      </c>
      <c r="G13" s="8">
        <v>0.435044510905854</v>
      </c>
      <c r="H13" s="8">
        <v>0.66362113786614796</v>
      </c>
      <c r="I13" s="26">
        <v>0.61063333664625696</v>
      </c>
      <c r="J13" s="8">
        <v>0.42392081178519903</v>
      </c>
      <c r="K13" s="16">
        <f>AVERAGE(B13:H13,J13)*1000</f>
        <v>557.40478650483954</v>
      </c>
      <c r="L13" s="33">
        <v>557.40478650483954</v>
      </c>
      <c r="M13" s="49"/>
      <c r="N13" s="6"/>
      <c r="O13" s="12" t="s">
        <v>26</v>
      </c>
      <c r="P13" s="5">
        <v>0.33468284404493798</v>
      </c>
      <c r="Q13" s="5">
        <v>0.335631139474103</v>
      </c>
      <c r="R13" s="5">
        <v>0.31496799196014402</v>
      </c>
      <c r="S13" s="5">
        <v>0.29497122489305</v>
      </c>
      <c r="T13" s="5">
        <v>0.28203590764230102</v>
      </c>
      <c r="U13" s="5">
        <v>0.32464608241188297</v>
      </c>
      <c r="V13" s="5">
        <v>0.46416838913219699</v>
      </c>
      <c r="W13" s="5">
        <v>0.34780423152790901</v>
      </c>
      <c r="X13" s="5">
        <v>0.37206137730685201</v>
      </c>
      <c r="Y13" s="5">
        <v>0.41091513140270097</v>
      </c>
      <c r="Z13" s="16">
        <f>AVERAGE(P13:Y13)*1000</f>
        <v>348.1884319796078</v>
      </c>
      <c r="AA13" s="35">
        <v>348.18843197960769</v>
      </c>
      <c r="AO13" s="51"/>
    </row>
    <row r="14" spans="1:41" x14ac:dyDescent="0.3">
      <c r="A14" s="12" t="s">
        <v>2</v>
      </c>
      <c r="B14" s="5">
        <v>0.45455005883046201</v>
      </c>
      <c r="C14" s="5">
        <v>0.45364873988725402</v>
      </c>
      <c r="D14" s="5">
        <v>0.69131800581172398</v>
      </c>
      <c r="E14" s="5">
        <v>0.618783835640073</v>
      </c>
      <c r="F14" s="5">
        <v>0.64088537592551897</v>
      </c>
      <c r="G14" s="5">
        <v>0.43851739039967402</v>
      </c>
      <c r="H14" s="5">
        <v>0.64062344547277705</v>
      </c>
      <c r="I14" s="2">
        <v>0.33700608726951697</v>
      </c>
      <c r="J14" s="5">
        <v>0.42584124066129497</v>
      </c>
      <c r="K14" s="16">
        <f t="shared" ref="K14:K18" si="2">AVERAGE(B14:H14,J14)*1000</f>
        <v>545.52101157859727</v>
      </c>
      <c r="L14" s="33">
        <v>545.52101157859727</v>
      </c>
      <c r="M14" s="49"/>
      <c r="N14" s="6"/>
      <c r="O14" s="12" t="s">
        <v>2</v>
      </c>
      <c r="P14" s="5">
        <v>0.33560558288510001</v>
      </c>
      <c r="Q14" s="5">
        <v>0.34025744083819998</v>
      </c>
      <c r="R14" s="5">
        <v>0.31580648171878301</v>
      </c>
      <c r="S14" s="5">
        <v>0.29082546906451201</v>
      </c>
      <c r="T14" s="5">
        <v>0.28372255754986903</v>
      </c>
      <c r="U14" s="5">
        <v>0.32682495156881602</v>
      </c>
      <c r="V14" s="5">
        <v>0.47303805600547599</v>
      </c>
      <c r="W14" s="5">
        <v>0.349546464470954</v>
      </c>
      <c r="X14" s="5">
        <v>0.38866304570218901</v>
      </c>
      <c r="Y14" s="5">
        <v>0.41290197343297003</v>
      </c>
      <c r="Z14" s="16">
        <f t="shared" ref="Z14:Z18" si="3">AVERAGE(P14:Y14)*1000</f>
        <v>351.71920232368689</v>
      </c>
      <c r="AA14" s="35">
        <v>351.71920232368689</v>
      </c>
      <c r="AO14" s="51"/>
    </row>
    <row r="15" spans="1:41" x14ac:dyDescent="0.3">
      <c r="A15" s="12" t="s">
        <v>3</v>
      </c>
      <c r="B15" s="5">
        <v>0.45051113210517502</v>
      </c>
      <c r="C15" s="5">
        <v>0.44954958219983299</v>
      </c>
      <c r="D15" s="5">
        <v>0.67816627864895596</v>
      </c>
      <c r="E15" s="5">
        <v>0.67999483466959498</v>
      </c>
      <c r="F15" s="5">
        <v>0.68101446733665905</v>
      </c>
      <c r="G15" s="5">
        <v>0.43570432240053802</v>
      </c>
      <c r="H15" s="5">
        <v>0.66401261820047497</v>
      </c>
      <c r="I15" s="2">
        <v>0.51653735739584306</v>
      </c>
      <c r="J15" s="5">
        <v>0.42421207789593501</v>
      </c>
      <c r="K15" s="16">
        <f t="shared" si="2"/>
        <v>557.89566418214577</v>
      </c>
      <c r="L15" s="33">
        <v>557.89566418214577</v>
      </c>
      <c r="M15" s="49"/>
      <c r="N15" s="6"/>
      <c r="O15" s="12" t="s">
        <v>3</v>
      </c>
      <c r="P15" s="5">
        <v>0.33433086275280499</v>
      </c>
      <c r="Q15" s="5">
        <v>0.335622502928554</v>
      </c>
      <c r="R15" s="5">
        <v>0.313969808074338</v>
      </c>
      <c r="S15" s="5">
        <v>0.29496337404795098</v>
      </c>
      <c r="T15" s="5">
        <v>0.28353883791533102</v>
      </c>
      <c r="U15" s="5">
        <v>0.32610086207101802</v>
      </c>
      <c r="V15" s="5">
        <v>0.46480364850364803</v>
      </c>
      <c r="W15" s="5">
        <v>0.34753493776092598</v>
      </c>
      <c r="X15" s="5">
        <v>0.37315946262115501</v>
      </c>
      <c r="Y15" s="5">
        <v>0.41280534701955202</v>
      </c>
      <c r="Z15" s="16">
        <f t="shared" si="3"/>
        <v>348.68296436952778</v>
      </c>
      <c r="AA15" s="35">
        <v>348.68296436952778</v>
      </c>
      <c r="AO15" s="51"/>
    </row>
    <row r="16" spans="1:41" ht="14.5" thickBot="1" x14ac:dyDescent="0.35">
      <c r="A16" s="13" t="s">
        <v>27</v>
      </c>
      <c r="B16" s="14">
        <v>0.45069012499098099</v>
      </c>
      <c r="C16" s="14">
        <v>0.44896357995067798</v>
      </c>
      <c r="D16" s="14">
        <v>0.67804035537207996</v>
      </c>
      <c r="E16" s="14">
        <v>0.67890766295263505</v>
      </c>
      <c r="F16" s="14">
        <v>0.68052509945411299</v>
      </c>
      <c r="G16" s="14">
        <v>0.43503617374169901</v>
      </c>
      <c r="H16" s="14">
        <v>0.66369388977023902</v>
      </c>
      <c r="I16" s="25">
        <v>0.51192625979409001</v>
      </c>
      <c r="J16" s="14">
        <v>0.424037858463373</v>
      </c>
      <c r="K16" s="16">
        <f t="shared" si="2"/>
        <v>557.48684308697466</v>
      </c>
      <c r="L16" s="31">
        <v>557.4868426294089</v>
      </c>
      <c r="M16" s="38"/>
      <c r="N16" s="5"/>
      <c r="O16" s="13" t="s">
        <v>27</v>
      </c>
      <c r="P16" s="14">
        <v>0.33468003124073398</v>
      </c>
      <c r="Q16" s="14">
        <v>0.33563699010652598</v>
      </c>
      <c r="R16" s="14">
        <v>0.31489055682873701</v>
      </c>
      <c r="S16" s="14">
        <v>0.29494870687346803</v>
      </c>
      <c r="T16" s="14">
        <v>0.28201329436167899</v>
      </c>
      <c r="U16" s="14">
        <v>0.32464556197254302</v>
      </c>
      <c r="V16" s="14">
        <v>0.46404316643405302</v>
      </c>
      <c r="W16" s="14">
        <v>0.34775880144619098</v>
      </c>
      <c r="X16" s="14">
        <v>0.37210734031622</v>
      </c>
      <c r="Y16" s="14">
        <v>0.41091064705317298</v>
      </c>
      <c r="Z16" s="16">
        <f t="shared" si="3"/>
        <v>348.16350966333238</v>
      </c>
      <c r="AA16" s="36">
        <v>348.16350931857255</v>
      </c>
      <c r="AO16" s="51"/>
    </row>
    <row r="17" spans="1:41" x14ac:dyDescent="0.3">
      <c r="A17" s="10" t="s">
        <v>48</v>
      </c>
      <c r="B17" s="5">
        <v>0.45069406878110402</v>
      </c>
      <c r="C17" s="5">
        <v>0.44897682197392502</v>
      </c>
      <c r="D17" s="5">
        <v>0.67788110585543304</v>
      </c>
      <c r="E17" s="5">
        <v>0.67887074090306398</v>
      </c>
      <c r="F17" s="5">
        <v>0.68046313592194796</v>
      </c>
      <c r="G17" s="5">
        <v>0.435066622767246</v>
      </c>
      <c r="H17" s="5">
        <v>0.66361354614588697</v>
      </c>
      <c r="I17" s="2">
        <v>0.57348708770933199</v>
      </c>
      <c r="J17" s="5">
        <v>0.42407379662457001</v>
      </c>
      <c r="K17" s="16">
        <f t="shared" si="2"/>
        <v>557.4549798716472</v>
      </c>
      <c r="L17" s="30"/>
      <c r="M17" s="38"/>
      <c r="N17" s="5"/>
      <c r="O17" s="10" t="s">
        <v>48</v>
      </c>
      <c r="P17" s="5">
        <v>0.334688560676216</v>
      </c>
      <c r="Q17" s="5">
        <v>0.33571190260384698</v>
      </c>
      <c r="R17" s="5">
        <v>0.31491383186788402</v>
      </c>
      <c r="S17" s="5">
        <v>0.29496184882780802</v>
      </c>
      <c r="T17" s="5">
        <v>0.282010822138823</v>
      </c>
      <c r="U17" s="5">
        <v>0.32464632888848</v>
      </c>
      <c r="V17" s="5">
        <v>0.46408716124972399</v>
      </c>
      <c r="W17" s="5">
        <v>0.34777435217258701</v>
      </c>
      <c r="X17" s="5">
        <v>0.372113561418151</v>
      </c>
      <c r="Y17" s="5">
        <v>0.41091399645881399</v>
      </c>
      <c r="Z17" s="16">
        <f t="shared" si="3"/>
        <v>348.18223663023332</v>
      </c>
      <c r="AA17" s="38"/>
      <c r="AO17" s="1"/>
    </row>
    <row r="18" spans="1:41" x14ac:dyDescent="0.3">
      <c r="A18" s="10" t="s">
        <v>49</v>
      </c>
      <c r="B18" s="5">
        <v>0.45083216823710498</v>
      </c>
      <c r="C18" s="5">
        <v>0.44877130438746499</v>
      </c>
      <c r="D18" s="5">
        <v>0.67803617332450405</v>
      </c>
      <c r="E18" s="5">
        <v>0.678887439000459</v>
      </c>
      <c r="F18" s="5">
        <v>0.68048744981661802</v>
      </c>
      <c r="G18" s="5">
        <v>0.43513186210381699</v>
      </c>
      <c r="H18" s="5">
        <v>0.66363278172342099</v>
      </c>
      <c r="I18" s="2">
        <v>0.51830254659570896</v>
      </c>
      <c r="J18" s="5">
        <v>0.424016629063032</v>
      </c>
      <c r="K18" s="16">
        <f t="shared" si="2"/>
        <v>557.47447595705262</v>
      </c>
      <c r="L18" s="30"/>
      <c r="M18" s="38"/>
      <c r="N18" s="5"/>
      <c r="O18" s="10" t="s">
        <v>49</v>
      </c>
      <c r="P18" s="5">
        <v>0.33470949721578103</v>
      </c>
      <c r="Q18" s="5">
        <v>0.33561430791962799</v>
      </c>
      <c r="R18" s="5">
        <v>0.31491939066253</v>
      </c>
      <c r="S18" s="5">
        <v>0.29496164469420699</v>
      </c>
      <c r="T18" s="5">
        <v>0.28206152078026298</v>
      </c>
      <c r="U18" s="5">
        <v>0.324642183232626</v>
      </c>
      <c r="V18" s="5">
        <v>0.46401403968723698</v>
      </c>
      <c r="W18" s="5">
        <v>0.34777235650056099</v>
      </c>
      <c r="X18" s="5">
        <v>0.37205357963728802</v>
      </c>
      <c r="Y18" s="5">
        <v>0.41093542663688798</v>
      </c>
      <c r="Z18" s="16">
        <f t="shared" si="3"/>
        <v>348.16839469670089</v>
      </c>
      <c r="AA18" s="38"/>
      <c r="AO18" s="1"/>
    </row>
    <row r="19" spans="1:41" ht="14.5" thickBot="1" x14ac:dyDescent="0.35">
      <c r="A19" s="10"/>
      <c r="B19" s="5"/>
      <c r="C19" s="5"/>
      <c r="D19" s="5"/>
      <c r="E19" s="5"/>
      <c r="F19" s="5"/>
      <c r="G19" s="5"/>
      <c r="H19" s="5"/>
      <c r="J19" s="5"/>
      <c r="K19" s="16"/>
      <c r="L19" s="30"/>
      <c r="M19" s="38"/>
      <c r="N19" s="5"/>
      <c r="O19" s="10"/>
      <c r="P19" s="5"/>
      <c r="Q19" s="5"/>
      <c r="R19" s="5"/>
      <c r="S19" s="5"/>
      <c r="T19" s="5"/>
      <c r="U19" s="5"/>
      <c r="V19" s="5"/>
      <c r="W19" s="5"/>
      <c r="X19" s="5"/>
      <c r="Y19" s="5"/>
      <c r="Z19" s="16"/>
      <c r="AA19" s="5"/>
      <c r="AO19" s="1"/>
    </row>
    <row r="20" spans="1:41" ht="14.5" thickBot="1" x14ac:dyDescent="0.35">
      <c r="A20" s="58" t="s">
        <v>7</v>
      </c>
      <c r="B20" s="59"/>
      <c r="C20" s="59"/>
      <c r="D20" s="59"/>
      <c r="E20" s="59"/>
      <c r="F20" s="59"/>
      <c r="G20" s="59"/>
      <c r="H20" s="59"/>
      <c r="I20" s="59"/>
      <c r="J20" s="59"/>
      <c r="K20" s="16"/>
      <c r="L20" s="32"/>
      <c r="M20" s="38"/>
      <c r="N20" s="5"/>
      <c r="O20" s="58" t="s">
        <v>8</v>
      </c>
      <c r="P20" s="59"/>
      <c r="Q20" s="59"/>
      <c r="R20" s="59"/>
      <c r="S20" s="59"/>
      <c r="T20" s="59"/>
      <c r="U20" s="59"/>
      <c r="V20" s="59"/>
      <c r="W20" s="59"/>
      <c r="X20" s="59"/>
      <c r="Y20" s="8"/>
      <c r="Z20" s="16"/>
      <c r="AA20" s="5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</row>
    <row r="21" spans="1:41" ht="14.5" thickBot="1" x14ac:dyDescent="0.35">
      <c r="A21" s="19" t="s">
        <v>0</v>
      </c>
      <c r="B21" s="20">
        <v>1</v>
      </c>
      <c r="C21" s="20">
        <v>2</v>
      </c>
      <c r="D21" s="20">
        <v>3</v>
      </c>
      <c r="E21" s="20">
        <v>4</v>
      </c>
      <c r="F21" s="20">
        <v>5</v>
      </c>
      <c r="G21" s="20">
        <v>6</v>
      </c>
      <c r="H21" s="20">
        <v>7</v>
      </c>
      <c r="I21" s="24">
        <v>8</v>
      </c>
      <c r="J21" s="20">
        <v>9</v>
      </c>
      <c r="K21" s="21" t="s">
        <v>5</v>
      </c>
      <c r="L21" s="30" t="s">
        <v>31</v>
      </c>
      <c r="M21" s="38"/>
      <c r="N21" s="5"/>
      <c r="O21" s="22"/>
      <c r="P21" s="20">
        <v>1</v>
      </c>
      <c r="Q21" s="20">
        <v>2</v>
      </c>
      <c r="R21" s="20">
        <v>3</v>
      </c>
      <c r="S21" s="20">
        <v>4</v>
      </c>
      <c r="T21" s="20">
        <v>7</v>
      </c>
      <c r="U21" s="20">
        <v>10</v>
      </c>
      <c r="V21" s="20">
        <v>5</v>
      </c>
      <c r="W21" s="20">
        <v>6</v>
      </c>
      <c r="X21" s="20">
        <v>8</v>
      </c>
      <c r="Y21" s="20">
        <v>9</v>
      </c>
      <c r="Z21" s="21" t="s">
        <v>5</v>
      </c>
      <c r="AA21" s="5" t="s">
        <v>30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41" x14ac:dyDescent="0.3">
      <c r="A22" s="7" t="s">
        <v>26</v>
      </c>
      <c r="B22" s="8">
        <v>1.0170196953463099E-3</v>
      </c>
      <c r="C22" s="8">
        <v>1.6631804158068501E-3</v>
      </c>
      <c r="D22" s="8">
        <v>2.0172175869924802E-3</v>
      </c>
      <c r="E22" s="8">
        <v>1.3418830294144599E-3</v>
      </c>
      <c r="F22" s="8">
        <v>1.9628375560990499E-3</v>
      </c>
      <c r="G22" s="8">
        <v>1.5836467952309199E-3</v>
      </c>
      <c r="H22" s="8">
        <v>2.3637423611938902E-3</v>
      </c>
      <c r="I22" s="26">
        <v>0.36150591877819299</v>
      </c>
      <c r="J22" s="8">
        <v>1.92965982605476E-3</v>
      </c>
      <c r="K22" s="16">
        <f>AVERAGE(B22:H22,J22)</f>
        <v>1.73489840826734E-3</v>
      </c>
      <c r="L22" s="34">
        <f>DEGREES(K22)</f>
        <v>9.940235667768299E-2</v>
      </c>
      <c r="M22" s="38"/>
      <c r="N22" s="5"/>
      <c r="O22" s="12" t="s">
        <v>26</v>
      </c>
      <c r="P22" s="5">
        <v>9.1737763903061004E-4</v>
      </c>
      <c r="Q22" s="5">
        <v>1.0869234655836201E-3</v>
      </c>
      <c r="R22" s="5">
        <v>1.3276965230774201E-3</v>
      </c>
      <c r="S22" s="5">
        <v>6.5589585485883897E-4</v>
      </c>
      <c r="T22" s="5">
        <v>1.1421528103281299E-3</v>
      </c>
      <c r="U22" s="5">
        <v>1.2258357432232299E-3</v>
      </c>
      <c r="V22" s="5">
        <v>1.59863455640732E-3</v>
      </c>
      <c r="W22" s="5">
        <v>1.18487752819658E-3</v>
      </c>
      <c r="X22" s="5">
        <v>2.5226493873493601E-3</v>
      </c>
      <c r="Y22" s="5">
        <v>8.9871961912046396E-4</v>
      </c>
      <c r="Z22" s="16">
        <f t="shared" ref="Z22:Z35" si="4">AVERAGE(P22:Y22)</f>
        <v>1.2560763127175572E-3</v>
      </c>
      <c r="AA22" s="38">
        <f>DEGREES(Y22)</f>
        <v>5.1492841141207425E-2</v>
      </c>
    </row>
    <row r="23" spans="1:41" x14ac:dyDescent="0.3">
      <c r="A23" s="12" t="s">
        <v>2</v>
      </c>
      <c r="B23" s="5">
        <v>4.42885634489411E-4</v>
      </c>
      <c r="C23" s="5">
        <v>1.0757127232955701E-3</v>
      </c>
      <c r="D23" s="5">
        <v>4.1966627502707199E-4</v>
      </c>
      <c r="E23" s="5">
        <v>3.7560390170729E-3</v>
      </c>
      <c r="F23" s="5">
        <v>3.1167240401394E-3</v>
      </c>
      <c r="G23" s="5">
        <v>7.6956419695627402E-4</v>
      </c>
      <c r="H23" s="5">
        <v>2.03221284169293E-3</v>
      </c>
      <c r="I23" s="2">
        <v>7.9593837126343103E-2</v>
      </c>
      <c r="J23" s="5">
        <v>7.8714351418682899E-4</v>
      </c>
      <c r="K23" s="16">
        <f t="shared" ref="K23:K27" si="5">AVERAGE(B23:H23,J23)</f>
        <v>1.5499935303575482E-3</v>
      </c>
      <c r="L23" s="35">
        <f t="shared" ref="L23:L35" si="6">DEGREES(K23)</f>
        <v>8.8808087562070148E-2</v>
      </c>
      <c r="M23" s="38"/>
      <c r="N23" s="5"/>
      <c r="O23" s="12" t="s">
        <v>2</v>
      </c>
      <c r="P23" s="5">
        <v>8.9342548394905096E-4</v>
      </c>
      <c r="Q23" s="5">
        <v>8.9879619776856595E-4</v>
      </c>
      <c r="R23" s="5">
        <v>3.0280474387808102E-3</v>
      </c>
      <c r="S23" s="5">
        <v>1.89869750844065E-3</v>
      </c>
      <c r="T23" s="5">
        <v>1.44328946509099E-3</v>
      </c>
      <c r="U23" s="5">
        <v>2.2558104455644799E-3</v>
      </c>
      <c r="V23" s="5">
        <v>1.5833252367287499E-3</v>
      </c>
      <c r="W23" s="5">
        <v>4.76511826259589E-3</v>
      </c>
      <c r="X23" s="5">
        <v>4.0328076227100296E-3</v>
      </c>
      <c r="Y23" s="5">
        <v>2.2406833218334E-3</v>
      </c>
      <c r="Z23" s="16">
        <f t="shared" si="4"/>
        <v>2.3040000983462613E-3</v>
      </c>
      <c r="AA23" s="38">
        <f t="shared" ref="AA23:AA27" si="7">DEGREES(Y23)</f>
        <v>0.12838169756640735</v>
      </c>
    </row>
    <row r="24" spans="1:41" x14ac:dyDescent="0.3">
      <c r="A24" s="12" t="s">
        <v>3</v>
      </c>
      <c r="B24" s="5">
        <v>1.0548384097443201E-3</v>
      </c>
      <c r="C24" s="5">
        <v>1.7875463604218301E-3</v>
      </c>
      <c r="D24" s="5">
        <v>1.5624608411481901E-3</v>
      </c>
      <c r="E24" s="5">
        <v>1.1160634863940299E-3</v>
      </c>
      <c r="F24" s="5">
        <v>1.4774840386346101E-3</v>
      </c>
      <c r="G24" s="5">
        <v>1.0906903436939601E-3</v>
      </c>
      <c r="H24" s="5">
        <v>1.4205029487989E-3</v>
      </c>
      <c r="I24" s="2">
        <v>1.83916995532276E-2</v>
      </c>
      <c r="J24" s="5">
        <v>1.6732237573224399E-3</v>
      </c>
      <c r="K24" s="16">
        <f t="shared" si="5"/>
        <v>1.3978512732697851E-3</v>
      </c>
      <c r="L24" s="35">
        <f t="shared" si="6"/>
        <v>8.0090978345346994E-2</v>
      </c>
      <c r="M24" s="38"/>
      <c r="N24" s="5"/>
      <c r="O24" s="12" t="s">
        <v>3</v>
      </c>
      <c r="P24" s="5">
        <v>9.4916428885107301E-4</v>
      </c>
      <c r="Q24" s="5">
        <v>1.20283384641887E-3</v>
      </c>
      <c r="R24" s="5">
        <v>1.9613035814248E-3</v>
      </c>
      <c r="S24" s="5">
        <v>1.3499430036831299E-3</v>
      </c>
      <c r="T24" s="5">
        <v>9.9481278910246791E-4</v>
      </c>
      <c r="U24" s="5">
        <v>1.2628999977576901E-3</v>
      </c>
      <c r="V24" s="5">
        <v>1.52110467294826E-3</v>
      </c>
      <c r="W24" s="5">
        <v>2.5374091902896998E-3</v>
      </c>
      <c r="X24" s="5">
        <v>2.4260564956685702E-3</v>
      </c>
      <c r="Y24" s="5">
        <v>1.0214593027652299E-3</v>
      </c>
      <c r="Z24" s="16">
        <f t="shared" si="4"/>
        <v>1.5226987168909789E-3</v>
      </c>
      <c r="AA24" s="38">
        <f t="shared" si="7"/>
        <v>5.8525306992823413E-2</v>
      </c>
    </row>
    <row r="25" spans="1:41" ht="14.5" thickBot="1" x14ac:dyDescent="0.35">
      <c r="A25" s="13" t="s">
        <v>27</v>
      </c>
      <c r="B25" s="14">
        <v>8.8737402032377502E-4</v>
      </c>
      <c r="C25" s="14">
        <v>1.3579183643541201E-3</v>
      </c>
      <c r="D25" s="14">
        <v>1.2832911021530701E-3</v>
      </c>
      <c r="E25" s="14">
        <v>8.3098083539672601E-4</v>
      </c>
      <c r="F25" s="14">
        <v>1.0130677625790701E-3</v>
      </c>
      <c r="G25" s="14">
        <v>9.9067467795384192E-4</v>
      </c>
      <c r="H25" s="14">
        <v>9.4802541517652404E-4</v>
      </c>
      <c r="I25" s="25">
        <v>1.74929476845288E-2</v>
      </c>
      <c r="J25" s="14">
        <v>1.49695486548459E-3</v>
      </c>
      <c r="K25" s="16">
        <f t="shared" si="5"/>
        <v>1.1010358804277147E-3</v>
      </c>
      <c r="L25" s="36">
        <f t="shared" si="6"/>
        <v>6.3084709040978806E-2</v>
      </c>
      <c r="M25" s="38"/>
      <c r="N25" s="5"/>
      <c r="O25" s="13" t="s">
        <v>27</v>
      </c>
      <c r="P25" s="14">
        <v>8.7228897426921102E-4</v>
      </c>
      <c r="Q25" s="14">
        <v>1.07108381157197E-3</v>
      </c>
      <c r="R25" s="14">
        <v>1.3644591847327E-3</v>
      </c>
      <c r="S25" s="14">
        <v>1.14064508207509E-3</v>
      </c>
      <c r="T25" s="14">
        <v>8.5262250328612104E-4</v>
      </c>
      <c r="U25" s="14">
        <v>9.7694436485473192E-4</v>
      </c>
      <c r="V25" s="14">
        <v>1.0305297602264301E-3</v>
      </c>
      <c r="W25" s="14">
        <v>1.2231936795659799E-3</v>
      </c>
      <c r="X25" s="14">
        <v>1.7769948728832499E-3</v>
      </c>
      <c r="Y25" s="14">
        <v>6.6099301438465603E-4</v>
      </c>
      <c r="Z25" s="17">
        <f t="shared" si="4"/>
        <v>1.0969755247850139E-3</v>
      </c>
      <c r="AA25" s="38">
        <f t="shared" si="7"/>
        <v>3.7872110011870901E-2</v>
      </c>
    </row>
    <row r="26" spans="1:41" ht="14.5" thickBot="1" x14ac:dyDescent="0.35">
      <c r="A26" s="10" t="s">
        <v>48</v>
      </c>
      <c r="B26">
        <v>9.00427855788636E-4</v>
      </c>
      <c r="C26">
        <v>1.6090643705804701E-3</v>
      </c>
      <c r="D26">
        <v>1.3062980393405399E-3</v>
      </c>
      <c r="E26">
        <v>8.4331789924995901E-4</v>
      </c>
      <c r="F26">
        <v>1.0847162457301501E-3</v>
      </c>
      <c r="G26">
        <v>9.1006288527092102E-4</v>
      </c>
      <c r="H26">
        <v>1.0521136656577101E-3</v>
      </c>
      <c r="I26" s="2">
        <v>0.23976179680368201</v>
      </c>
      <c r="J26">
        <v>1.57974974506595E-3</v>
      </c>
      <c r="K26" s="16">
        <f t="shared" si="5"/>
        <v>1.1607188383355421E-3</v>
      </c>
      <c r="L26" s="34">
        <f>DEGREES(K26)</f>
        <v>6.6504290637954266E-2</v>
      </c>
      <c r="O26" s="10" t="s">
        <v>48</v>
      </c>
      <c r="P26">
        <v>8.4189388093295801E-4</v>
      </c>
      <c r="Q26">
        <v>3.3140697974293398E-3</v>
      </c>
      <c r="R26">
        <v>1.2971106385391499E-3</v>
      </c>
      <c r="S26">
        <v>6.1886451410904397E-4</v>
      </c>
      <c r="T26">
        <v>7.5923606685734805E-4</v>
      </c>
      <c r="U26">
        <v>1.05434857083878E-3</v>
      </c>
      <c r="V26">
        <v>1.2534218391179199E-3</v>
      </c>
      <c r="W26">
        <v>1.1217458185802101E-3</v>
      </c>
      <c r="X26">
        <v>5.0208370034518501E-3</v>
      </c>
      <c r="Y26">
        <v>6.23129183998642E-4</v>
      </c>
      <c r="Z26" s="17">
        <f t="shared" si="4"/>
        <v>1.5904657313855243E-3</v>
      </c>
      <c r="AA26" s="38">
        <f t="shared" si="7"/>
        <v>3.5702672334553098E-2</v>
      </c>
    </row>
    <row r="27" spans="1:41" ht="14.5" thickBot="1" x14ac:dyDescent="0.35">
      <c r="A27" s="10" t="s">
        <v>49</v>
      </c>
      <c r="B27">
        <v>1.5868216071117901E-3</v>
      </c>
      <c r="C27">
        <v>2.3676863579091801E-3</v>
      </c>
      <c r="D27">
        <v>1.18363483955973E-2</v>
      </c>
      <c r="E27">
        <v>8.4002729815998197E-4</v>
      </c>
      <c r="F27">
        <v>1.06871209286253E-3</v>
      </c>
      <c r="G27">
        <v>8.6500136769484301E-4</v>
      </c>
      <c r="H27">
        <v>1.0776521969453E-3</v>
      </c>
      <c r="I27" s="2">
        <v>0.167105061622738</v>
      </c>
      <c r="J27">
        <v>4.4077325253744403E-3</v>
      </c>
      <c r="K27" s="16">
        <f t="shared" si="5"/>
        <v>3.0062477302069206E-3</v>
      </c>
      <c r="L27" s="35">
        <f t="shared" si="6"/>
        <v>0.17224530711163991</v>
      </c>
      <c r="O27" s="10" t="s">
        <v>49</v>
      </c>
      <c r="P27">
        <v>8.4512949892639197E-4</v>
      </c>
      <c r="Q27">
        <v>1.34383783789644E-3</v>
      </c>
      <c r="R27">
        <v>1.29676983686284E-3</v>
      </c>
      <c r="S27">
        <v>6.18738187936307E-4</v>
      </c>
      <c r="T27">
        <v>8.1857444102566702E-4</v>
      </c>
      <c r="U27">
        <v>1.11301927525768E-3</v>
      </c>
      <c r="V27">
        <v>1.34462025875047E-3</v>
      </c>
      <c r="W27">
        <v>1.1209548624558799E-3</v>
      </c>
      <c r="X27">
        <v>2.4919740129735199E-3</v>
      </c>
      <c r="Y27">
        <v>9.5664233164887704E-4</v>
      </c>
      <c r="Z27" s="17">
        <f t="shared" si="4"/>
        <v>1.1950260543734073E-3</v>
      </c>
      <c r="AA27" s="38">
        <f t="shared" si="7"/>
        <v>5.4811568107035032E-2</v>
      </c>
    </row>
    <row r="28" spans="1:41" ht="14.5" thickBot="1" x14ac:dyDescent="0.35">
      <c r="K28" s="16"/>
      <c r="L28" s="36"/>
      <c r="Z28" s="17"/>
    </row>
    <row r="29" spans="1:41" ht="14.5" thickBot="1" x14ac:dyDescent="0.35">
      <c r="K29" s="16"/>
      <c r="L29" s="36"/>
      <c r="Z29" s="17"/>
    </row>
    <row r="30" spans="1:41" ht="14.5" thickBot="1" x14ac:dyDescent="0.35">
      <c r="A30" s="50" t="s">
        <v>47</v>
      </c>
      <c r="B30">
        <v>7.5864923589626402E-4</v>
      </c>
      <c r="C30">
        <v>1.3291991703920901E-3</v>
      </c>
      <c r="D30">
        <v>1.5783557010751799E-3</v>
      </c>
      <c r="E30">
        <v>1.0344316567673299E-3</v>
      </c>
      <c r="F30">
        <v>1.3268316540454999E-3</v>
      </c>
      <c r="G30">
        <v>9.3023230703142504E-4</v>
      </c>
      <c r="H30">
        <v>1.26258926626644E-3</v>
      </c>
      <c r="I30" s="2">
        <v>0.233357458692345</v>
      </c>
      <c r="J30">
        <v>1.2269184472159501E-3</v>
      </c>
      <c r="K30" s="16">
        <f>AVERAGE(B30:H30,J30)*1000</f>
        <v>1.1809009298362723</v>
      </c>
      <c r="L30" s="36"/>
      <c r="O30" s="50" t="s">
        <v>47</v>
      </c>
      <c r="P30">
        <v>5.2299398666867496E-4</v>
      </c>
      <c r="Q30">
        <v>1.9892669325233198E-3</v>
      </c>
      <c r="R30">
        <v>8.8428390676273101E-4</v>
      </c>
      <c r="S30">
        <v>5.5984010910488304E-4</v>
      </c>
      <c r="T30">
        <v>6.4332111633143795E-4</v>
      </c>
      <c r="U30">
        <v>1.0348367699192799E-3</v>
      </c>
      <c r="V30">
        <v>9.3467130980040298E-4</v>
      </c>
      <c r="W30">
        <v>7.3721972032077005E-4</v>
      </c>
      <c r="X30">
        <v>2.7243472365884301E-3</v>
      </c>
      <c r="Y30">
        <v>9.37796847711622E-4</v>
      </c>
      <c r="Z30" s="17">
        <f>AVERAGE(P30:Y30)*1000</f>
        <v>1.0968577935731552</v>
      </c>
      <c r="AF30" t="s">
        <v>35</v>
      </c>
    </row>
    <row r="31" spans="1:41" ht="14.5" thickBot="1" x14ac:dyDescent="0.35">
      <c r="A31" s="50"/>
      <c r="B31">
        <v>0.45069406878110402</v>
      </c>
      <c r="C31">
        <v>0.44897682197392502</v>
      </c>
      <c r="D31">
        <v>0.67788110585543304</v>
      </c>
      <c r="E31">
        <v>0.67887074090306398</v>
      </c>
      <c r="F31">
        <v>0.68046313592194796</v>
      </c>
      <c r="G31">
        <v>0.435066622767246</v>
      </c>
      <c r="H31">
        <v>0.66361354614588697</v>
      </c>
      <c r="I31" s="2">
        <v>0.57348708770933199</v>
      </c>
      <c r="J31">
        <v>0.42407379662457001</v>
      </c>
      <c r="K31" s="16">
        <f t="shared" ref="K31" si="8">AVERAGE(B31:H31,J31)*1000</f>
        <v>557.4549798716472</v>
      </c>
      <c r="L31" s="36"/>
      <c r="O31" s="50"/>
      <c r="P31">
        <v>0.334688560676216</v>
      </c>
      <c r="Q31">
        <v>0.33571190260384698</v>
      </c>
      <c r="R31">
        <v>0.31491383186788402</v>
      </c>
      <c r="S31">
        <v>0.29496184882780802</v>
      </c>
      <c r="T31">
        <v>0.282010822138823</v>
      </c>
      <c r="U31">
        <v>0.32464632888848</v>
      </c>
      <c r="V31">
        <v>0.46408716124972399</v>
      </c>
      <c r="W31">
        <v>0.34777435217258701</v>
      </c>
      <c r="X31">
        <v>0.372113561418151</v>
      </c>
      <c r="Y31">
        <v>0.41091399645881399</v>
      </c>
      <c r="Z31" s="17">
        <f>AVERAGE(P31:Y31)*1000</f>
        <v>348.18223663023332</v>
      </c>
    </row>
    <row r="32" spans="1:41" ht="14.5" thickBot="1" x14ac:dyDescent="0.35">
      <c r="A32" s="50"/>
      <c r="B32">
        <v>9.00427855788636E-4</v>
      </c>
      <c r="C32">
        <v>1.6090643705804701E-3</v>
      </c>
      <c r="D32">
        <v>1.3062980393405399E-3</v>
      </c>
      <c r="E32">
        <v>8.4331789924995901E-4</v>
      </c>
      <c r="F32">
        <v>1.0847162457301501E-3</v>
      </c>
      <c r="G32">
        <v>9.1006288527092102E-4</v>
      </c>
      <c r="H32">
        <v>1.0521136656577101E-3</v>
      </c>
      <c r="I32" s="2">
        <v>0.23976179680368201</v>
      </c>
      <c r="J32">
        <v>1.57974974506595E-3</v>
      </c>
      <c r="K32" s="16">
        <f>AVERAGE(B32:H32,J32)</f>
        <v>1.1607188383355421E-3</v>
      </c>
      <c r="L32" s="36">
        <f t="shared" si="6"/>
        <v>6.6504290637954266E-2</v>
      </c>
      <c r="O32" s="50"/>
      <c r="P32">
        <v>8.4189388093295801E-4</v>
      </c>
      <c r="Q32">
        <v>3.3140697974293398E-3</v>
      </c>
      <c r="R32">
        <v>1.2971106385391499E-3</v>
      </c>
      <c r="S32">
        <v>6.1886451410904397E-4</v>
      </c>
      <c r="T32">
        <v>7.5923606685734805E-4</v>
      </c>
      <c r="U32">
        <v>1.05434857083878E-3</v>
      </c>
      <c r="V32">
        <v>1.2534218391179199E-3</v>
      </c>
      <c r="W32">
        <v>1.1217458185802101E-3</v>
      </c>
      <c r="X32">
        <v>5.0208370034518501E-3</v>
      </c>
      <c r="Y32">
        <v>6.23129183998642E-4</v>
      </c>
      <c r="Z32" s="17">
        <f t="shared" si="4"/>
        <v>1.5904657313855243E-3</v>
      </c>
    </row>
    <row r="33" spans="1:26" ht="14.5" thickBot="1" x14ac:dyDescent="0.35">
      <c r="A33" s="50" t="s">
        <v>46</v>
      </c>
      <c r="B33">
        <v>1.37313143916004E-3</v>
      </c>
      <c r="C33">
        <v>1.9530692481123601E-3</v>
      </c>
      <c r="D33">
        <v>1.48273847202744E-2</v>
      </c>
      <c r="E33">
        <v>1.0310761999655501E-3</v>
      </c>
      <c r="F33">
        <v>1.3065160740714E-3</v>
      </c>
      <c r="G33">
        <v>9.6297119489030102E-4</v>
      </c>
      <c r="H33">
        <v>1.27627759364871E-3</v>
      </c>
      <c r="I33" s="2">
        <v>0.15775858879874299</v>
      </c>
      <c r="J33">
        <v>3.4545045727182302E-3</v>
      </c>
      <c r="K33" s="16">
        <f>AVERAGE(B33:H33,J33)*1000</f>
        <v>3.2731163803551242</v>
      </c>
      <c r="L33" s="36"/>
      <c r="O33" s="50" t="s">
        <v>46</v>
      </c>
      <c r="P33">
        <v>5.1897519471001403E-4</v>
      </c>
      <c r="Q33">
        <v>8.2314933781051504E-4</v>
      </c>
      <c r="R33">
        <v>8.8011638814794999E-4</v>
      </c>
      <c r="S33">
        <v>5.5956133143124603E-4</v>
      </c>
      <c r="T33">
        <v>6.5596093166302096E-4</v>
      </c>
      <c r="U33">
        <v>1.0195825064696299E-3</v>
      </c>
      <c r="V33">
        <v>9.7721164713116589E-4</v>
      </c>
      <c r="W33">
        <v>7.3133204328315203E-4</v>
      </c>
      <c r="X33">
        <v>1.36750269195349E-3</v>
      </c>
      <c r="Y33">
        <v>9.6714299136347703E-4</v>
      </c>
      <c r="Z33" s="17">
        <f>AVERAGE(P33:Y33)*1000</f>
        <v>0.85005350639636601</v>
      </c>
    </row>
    <row r="34" spans="1:26" ht="14.5" thickBot="1" x14ac:dyDescent="0.35">
      <c r="A34" s="50"/>
      <c r="B34">
        <v>0.45083216823710498</v>
      </c>
      <c r="C34">
        <v>0.44877130438746499</v>
      </c>
      <c r="D34">
        <v>0.67803617332450405</v>
      </c>
      <c r="E34">
        <v>0.678887439000459</v>
      </c>
      <c r="F34">
        <v>0.68048744981661802</v>
      </c>
      <c r="G34">
        <v>0.43513186210381699</v>
      </c>
      <c r="H34">
        <v>0.66363278172342099</v>
      </c>
      <c r="I34" s="2">
        <v>0.51830254659570896</v>
      </c>
      <c r="J34">
        <v>0.424016629063032</v>
      </c>
      <c r="K34" s="16">
        <f>AVERAGE(B34:H34,J34)*1000</f>
        <v>557.47447595705262</v>
      </c>
      <c r="L34" s="36"/>
      <c r="O34" s="50"/>
      <c r="P34">
        <v>0.33470949721578103</v>
      </c>
      <c r="Q34">
        <v>0.33561430791962799</v>
      </c>
      <c r="R34">
        <v>0.31491939066253</v>
      </c>
      <c r="S34">
        <v>0.29496164469420699</v>
      </c>
      <c r="T34">
        <v>0.28206152078026298</v>
      </c>
      <c r="U34">
        <v>0.324642183232626</v>
      </c>
      <c r="V34">
        <v>0.46401403968723698</v>
      </c>
      <c r="W34">
        <v>0.34777235650056099</v>
      </c>
      <c r="X34">
        <v>0.37205357963728802</v>
      </c>
      <c r="Y34">
        <v>0.41093542663688798</v>
      </c>
      <c r="Z34" s="17">
        <f>AVERAGE(P34:Y34)*1000</f>
        <v>348.16839469670089</v>
      </c>
    </row>
    <row r="35" spans="1:26" ht="14.5" thickBot="1" x14ac:dyDescent="0.35">
      <c r="A35" s="50"/>
      <c r="B35">
        <v>1.5868216071117901E-3</v>
      </c>
      <c r="C35">
        <v>2.3676863579091801E-3</v>
      </c>
      <c r="D35">
        <v>1.18363483955973E-2</v>
      </c>
      <c r="E35">
        <v>8.4002729815998197E-4</v>
      </c>
      <c r="F35">
        <v>1.06871209286253E-3</v>
      </c>
      <c r="G35">
        <v>8.6500136769484301E-4</v>
      </c>
      <c r="H35">
        <v>1.0776521969453E-3</v>
      </c>
      <c r="I35" s="2">
        <v>0.167105061622738</v>
      </c>
      <c r="J35">
        <v>4.4077325253744403E-3</v>
      </c>
      <c r="K35" s="16">
        <f t="shared" ref="K35" si="9">AVERAGE(B35:H35,J35)</f>
        <v>3.0062477302069206E-3</v>
      </c>
      <c r="L35" s="36">
        <f t="shared" si="6"/>
        <v>0.17224530711163991</v>
      </c>
      <c r="O35" s="50"/>
      <c r="P35">
        <v>8.4512949892639197E-4</v>
      </c>
      <c r="Q35">
        <v>1.34383783789644E-3</v>
      </c>
      <c r="R35">
        <v>1.29676983686284E-3</v>
      </c>
      <c r="S35">
        <v>6.18738187936307E-4</v>
      </c>
      <c r="T35">
        <v>8.1857444102566702E-4</v>
      </c>
      <c r="U35">
        <v>1.11301927525768E-3</v>
      </c>
      <c r="V35">
        <v>1.34462025875047E-3</v>
      </c>
      <c r="W35">
        <v>1.1209548624558799E-3</v>
      </c>
      <c r="X35">
        <v>2.4919740129735199E-3</v>
      </c>
      <c r="Y35">
        <v>9.5664233164887704E-4</v>
      </c>
      <c r="Z35" s="17">
        <f t="shared" si="4"/>
        <v>1.1950260543734073E-3</v>
      </c>
    </row>
    <row r="39" spans="1:26" x14ac:dyDescent="0.3">
      <c r="D39" t="s">
        <v>1</v>
      </c>
      <c r="E39" t="s">
        <v>2</v>
      </c>
      <c r="F39" t="s">
        <v>3</v>
      </c>
    </row>
    <row r="40" spans="1:26" x14ac:dyDescent="0.3">
      <c r="B40" s="51" t="s">
        <v>9</v>
      </c>
      <c r="D40">
        <v>9.2420254614650847</v>
      </c>
      <c r="E40">
        <v>163.365198644038</v>
      </c>
      <c r="F40">
        <v>36.691928336780997</v>
      </c>
    </row>
    <row r="41" spans="1:26" x14ac:dyDescent="0.3">
      <c r="B41" s="51"/>
      <c r="C41" t="s">
        <v>13</v>
      </c>
      <c r="D41">
        <v>0.44965101513877342</v>
      </c>
      <c r="E41">
        <v>3.6402984359978388</v>
      </c>
      <c r="F41">
        <v>1.2980801438326075</v>
      </c>
    </row>
    <row r="42" spans="1:26" x14ac:dyDescent="0.3">
      <c r="B42" s="51" t="s">
        <v>10</v>
      </c>
      <c r="C42" t="s">
        <v>12</v>
      </c>
      <c r="D42">
        <v>4.0254026999968495</v>
      </c>
      <c r="E42">
        <v>167.83949488704803</v>
      </c>
      <c r="F42">
        <v>54.828338010168643</v>
      </c>
    </row>
    <row r="43" spans="1:26" x14ac:dyDescent="0.3">
      <c r="B43" s="51"/>
      <c r="C43" t="s">
        <v>11</v>
      </c>
      <c r="D43">
        <v>0.31388850279793468</v>
      </c>
      <c r="E43">
        <v>4.4954581552054833</v>
      </c>
      <c r="F43">
        <v>2.2381674587553073</v>
      </c>
      <c r="O43" s="12" t="s">
        <v>26</v>
      </c>
      <c r="P43">
        <v>7.2964500000000003E-3</v>
      </c>
      <c r="Q43">
        <v>1.160778E-2</v>
      </c>
      <c r="R43">
        <v>1.808367E-2</v>
      </c>
      <c r="S43">
        <v>1.9459730000000001E-2</v>
      </c>
      <c r="T43">
        <v>2.2759970000000001E-2</v>
      </c>
      <c r="U43">
        <v>1.9101130000000001E-2</v>
      </c>
      <c r="V43">
        <v>3.4401830000000001E-2</v>
      </c>
      <c r="W43">
        <v>0.43350830000000001</v>
      </c>
      <c r="X43">
        <v>1.779567E-2</v>
      </c>
      <c r="Y43">
        <f>AVERAGE(P43:V43,X43)*1000</f>
        <v>18.813278750000002</v>
      </c>
    </row>
    <row r="44" spans="1:26" x14ac:dyDescent="0.3">
      <c r="O44" s="12" t="s">
        <v>3</v>
      </c>
      <c r="P44">
        <v>1.571268E-2</v>
      </c>
      <c r="Q44">
        <v>6.5193470000000003E-2</v>
      </c>
      <c r="R44">
        <v>0.13521544999999999</v>
      </c>
      <c r="S44">
        <v>0.13048903000000001</v>
      </c>
      <c r="T44">
        <v>0.13635476999999999</v>
      </c>
      <c r="U44">
        <v>3.3646290000000002E-2</v>
      </c>
      <c r="V44">
        <v>0.13026704</v>
      </c>
      <c r="W44">
        <v>5.0581929999999997E-2</v>
      </c>
      <c r="X44">
        <v>1.3741199999999999E-3</v>
      </c>
      <c r="Y44">
        <f t="shared" ref="Y44:Y46" si="10">AVERAGE(P44:V44,X44)*1000</f>
        <v>81.031606249999996</v>
      </c>
    </row>
    <row r="45" spans="1:26" x14ac:dyDescent="0.3">
      <c r="O45" s="12" t="s">
        <v>2</v>
      </c>
      <c r="P45">
        <v>1.761689E-2</v>
      </c>
      <c r="Q45">
        <v>6.6563339999999999E-2</v>
      </c>
      <c r="R45">
        <v>0.13413768000000001</v>
      </c>
      <c r="S45">
        <v>0.12884264000000001</v>
      </c>
      <c r="T45">
        <v>0.13458307999999999</v>
      </c>
      <c r="U45">
        <v>3.7537840000000003E-2</v>
      </c>
      <c r="V45">
        <v>0.12842663000000001</v>
      </c>
      <c r="W45">
        <v>4.8120320000000001E-2</v>
      </c>
      <c r="X45">
        <v>6.41889E-3</v>
      </c>
      <c r="Y45">
        <f t="shared" si="10"/>
        <v>81.765873749999997</v>
      </c>
    </row>
    <row r="46" spans="1:26" ht="14.5" thickBot="1" x14ac:dyDescent="0.35">
      <c r="O46" s="13" t="s">
        <v>27</v>
      </c>
      <c r="P46">
        <v>1.5918439999999999E-2</v>
      </c>
      <c r="Q46">
        <v>6.5679210000000002E-2</v>
      </c>
      <c r="R46">
        <v>0.13557131</v>
      </c>
      <c r="S46">
        <v>0.13060885999999999</v>
      </c>
      <c r="T46">
        <v>0.13635439999999999</v>
      </c>
      <c r="U46">
        <v>3.3865920000000001E-2</v>
      </c>
      <c r="V46">
        <v>0.13064402</v>
      </c>
      <c r="W46">
        <v>5.0643349999999997E-2</v>
      </c>
      <c r="X46">
        <v>1.2385600000000001E-3</v>
      </c>
      <c r="Y46">
        <f t="shared" si="10"/>
        <v>81.23509</v>
      </c>
    </row>
    <row r="47" spans="1:26" ht="14.5" thickBot="1" x14ac:dyDescent="0.35">
      <c r="D47" t="s">
        <v>37</v>
      </c>
      <c r="E47" t="s">
        <v>38</v>
      </c>
      <c r="F47" t="s">
        <v>39</v>
      </c>
      <c r="G47" s="5" t="s">
        <v>50</v>
      </c>
    </row>
    <row r="48" spans="1:26" x14ac:dyDescent="0.3">
      <c r="B48" s="52" t="s">
        <v>40</v>
      </c>
      <c r="C48" s="39" t="s">
        <v>42</v>
      </c>
      <c r="D48" s="40">
        <f t="shared" ref="D48:D53" si="11">K13</f>
        <v>557.40478650483954</v>
      </c>
      <c r="E48" s="40">
        <f t="shared" ref="E48:E53" si="12">L22</f>
        <v>9.940235667768299E-2</v>
      </c>
      <c r="F48" s="41">
        <f t="shared" ref="F48:F53" si="13">K4</f>
        <v>1.7736255288653582</v>
      </c>
      <c r="G48" s="38">
        <v>2.3289999999999999E-3</v>
      </c>
      <c r="J48" s="27">
        <v>0.146922</v>
      </c>
    </row>
    <row r="49" spans="2:24" x14ac:dyDescent="0.3">
      <c r="B49" s="53"/>
      <c r="C49" t="s">
        <v>43</v>
      </c>
      <c r="D49" s="42">
        <f t="shared" si="11"/>
        <v>545.52101157859727</v>
      </c>
      <c r="E49" s="42">
        <f t="shared" si="12"/>
        <v>8.8808087562070148E-2</v>
      </c>
      <c r="F49" s="43">
        <f t="shared" si="13"/>
        <v>22.109262500089887</v>
      </c>
      <c r="G49" s="38">
        <v>0.1066656</v>
      </c>
      <c r="J49" s="27">
        <v>1.46922</v>
      </c>
    </row>
    <row r="50" spans="2:24" x14ac:dyDescent="0.3">
      <c r="B50" s="53"/>
      <c r="C50" t="s">
        <v>44</v>
      </c>
      <c r="D50" s="42">
        <f t="shared" si="11"/>
        <v>557.89566418214577</v>
      </c>
      <c r="E50" s="42">
        <f t="shared" si="12"/>
        <v>8.0090978345346994E-2</v>
      </c>
      <c r="F50" s="43">
        <f t="shared" si="13"/>
        <v>1.5969092120163362</v>
      </c>
      <c r="G50" s="38">
        <v>2.8890900000000001E-2</v>
      </c>
      <c r="J50" s="27">
        <v>3.0238239999999998</v>
      </c>
      <c r="O50" s="12" t="s">
        <v>26</v>
      </c>
      <c r="P50">
        <v>5.8633999999999997E-4</v>
      </c>
      <c r="Q50">
        <v>7.1102000000000003E-4</v>
      </c>
      <c r="R50">
        <v>5.8204999999999997E-4</v>
      </c>
      <c r="S50">
        <v>3.2591E-4</v>
      </c>
      <c r="T50">
        <v>5.6311999999999996E-4</v>
      </c>
      <c r="U50">
        <v>7.6546000000000003E-4</v>
      </c>
      <c r="V50">
        <v>5.5708999999999999E-4</v>
      </c>
      <c r="W50">
        <v>0.10121959</v>
      </c>
      <c r="X50">
        <v>6.3038999999999999E-4</v>
      </c>
    </row>
    <row r="51" spans="2:24" ht="14.5" thickBot="1" x14ac:dyDescent="0.35">
      <c r="B51" s="53"/>
      <c r="C51" s="44" t="s">
        <v>45</v>
      </c>
      <c r="D51" s="45">
        <f t="shared" si="11"/>
        <v>557.48684308697466</v>
      </c>
      <c r="E51" s="45">
        <f t="shared" si="12"/>
        <v>6.3084709040978806E-2</v>
      </c>
      <c r="F51" s="46">
        <f t="shared" si="13"/>
        <v>1.111957335265815</v>
      </c>
      <c r="G51" s="38">
        <v>0.23979590000000001</v>
      </c>
      <c r="J51" s="27">
        <v>13.964141</v>
      </c>
      <c r="O51" s="12" t="s">
        <v>3</v>
      </c>
      <c r="P51">
        <v>1.50928E-2</v>
      </c>
      <c r="Q51">
        <v>1.472149E-2</v>
      </c>
      <c r="R51">
        <v>0.12712662999999999</v>
      </c>
      <c r="S51">
        <v>0.12760429000000001</v>
      </c>
      <c r="T51">
        <v>0.12840642999999999</v>
      </c>
      <c r="U51">
        <v>2.7900419999999999E-2</v>
      </c>
      <c r="V51">
        <v>0.12032917999999999</v>
      </c>
      <c r="W51">
        <v>4.4786399999999997E-2</v>
      </c>
      <c r="X51">
        <v>7.1036000000000005E-4</v>
      </c>
    </row>
    <row r="52" spans="2:24" x14ac:dyDescent="0.3">
      <c r="B52" s="53"/>
      <c r="C52" s="47" t="s">
        <v>48</v>
      </c>
      <c r="D52" s="40">
        <f t="shared" si="11"/>
        <v>557.4549798716472</v>
      </c>
      <c r="E52" s="40">
        <f t="shared" si="12"/>
        <v>6.6504290637954266E-2</v>
      </c>
      <c r="F52" s="41">
        <f t="shared" si="13"/>
        <v>1.1809009298362723</v>
      </c>
      <c r="G52">
        <v>2.3855999999999999E-3</v>
      </c>
      <c r="J52" s="27"/>
      <c r="O52" s="12" t="s">
        <v>2</v>
      </c>
      <c r="P52">
        <v>1.7022590000000001E-2</v>
      </c>
      <c r="Q52">
        <v>1.696253E-2</v>
      </c>
      <c r="R52">
        <v>0.1257112</v>
      </c>
      <c r="S52">
        <v>0.12619285</v>
      </c>
      <c r="T52">
        <v>0.12697997999999999</v>
      </c>
      <c r="U52">
        <v>3.2017999999999998E-2</v>
      </c>
      <c r="V52">
        <v>0.11810071</v>
      </c>
      <c r="W52">
        <v>4.2417000000000003E-2</v>
      </c>
      <c r="X52">
        <v>6.3903800000000002E-3</v>
      </c>
    </row>
    <row r="53" spans="2:24" ht="14.5" thickBot="1" x14ac:dyDescent="0.35">
      <c r="B53" s="54"/>
      <c r="C53" s="48" t="s">
        <v>49</v>
      </c>
      <c r="D53" s="45">
        <f t="shared" si="11"/>
        <v>557.47447595705262</v>
      </c>
      <c r="E53" s="45">
        <f t="shared" si="12"/>
        <v>0.17224530711163991</v>
      </c>
      <c r="F53" s="46">
        <f t="shared" si="13"/>
        <v>3.2731163803551242</v>
      </c>
      <c r="G53">
        <v>2.898E-3</v>
      </c>
      <c r="J53" s="27"/>
      <c r="O53" s="13" t="s">
        <v>27</v>
      </c>
      <c r="P53">
        <v>1.51903E-2</v>
      </c>
      <c r="Q53">
        <v>1.4805560000000001E-2</v>
      </c>
      <c r="R53">
        <v>0.12729863</v>
      </c>
      <c r="S53">
        <v>0.12777621</v>
      </c>
      <c r="T53">
        <v>0.12857869</v>
      </c>
      <c r="U53">
        <v>2.7828329999999998E-2</v>
      </c>
      <c r="V53">
        <v>0.12051953999999999</v>
      </c>
      <c r="W53">
        <v>4.4983269999999999E-2</v>
      </c>
      <c r="X53">
        <v>6.0075000000000005E-4</v>
      </c>
    </row>
    <row r="54" spans="2:24" x14ac:dyDescent="0.3">
      <c r="B54" s="55" t="s">
        <v>41</v>
      </c>
      <c r="C54" s="39" t="s">
        <v>42</v>
      </c>
      <c r="D54" s="40">
        <f t="shared" ref="D54:D59" si="14">Z13</f>
        <v>348.1884319796078</v>
      </c>
      <c r="E54" s="40">
        <f t="shared" ref="E54:E59" si="15">AA22</f>
        <v>5.1492841141207425E-2</v>
      </c>
      <c r="F54" s="41">
        <f t="shared" ref="F54:F59" si="16">Z4</f>
        <v>0.87627165978246413</v>
      </c>
      <c r="G54">
        <v>1.5973000000000001E-3</v>
      </c>
      <c r="H54">
        <v>1.0928999999999999E-3</v>
      </c>
      <c r="I54" s="2">
        <f>G54+H54</f>
        <v>2.6902000000000002E-3</v>
      </c>
      <c r="J54" s="27">
        <v>0.19597999999999999</v>
      </c>
      <c r="K54">
        <v>0.17030600000000001</v>
      </c>
      <c r="L54" s="27">
        <f>AVERAGE(J54:K54)</f>
        <v>0.183143</v>
      </c>
    </row>
    <row r="55" spans="2:24" x14ac:dyDescent="0.3">
      <c r="B55" s="56"/>
      <c r="C55" t="s">
        <v>43</v>
      </c>
      <c r="D55" s="42">
        <f t="shared" si="14"/>
        <v>351.71920232368689</v>
      </c>
      <c r="E55" s="42">
        <f t="shared" si="15"/>
        <v>0.12838169756640735</v>
      </c>
      <c r="F55" s="43">
        <f t="shared" si="16"/>
        <v>5.9968811805599085</v>
      </c>
      <c r="G55">
        <v>2.8038299999999999E-2</v>
      </c>
      <c r="H55">
        <v>1.7057599999999999E-2</v>
      </c>
      <c r="I55" s="2">
        <f t="shared" ref="I55:I59" si="17">G55+H55</f>
        <v>4.5095899999999994E-2</v>
      </c>
      <c r="J55" s="27">
        <v>1.9598</v>
      </c>
      <c r="K55">
        <v>1.70306</v>
      </c>
      <c r="L55" s="27">
        <f t="shared" ref="L55:L57" si="18">AVERAGE(J55:K55)</f>
        <v>1.8314300000000001</v>
      </c>
    </row>
    <row r="56" spans="2:24" x14ac:dyDescent="0.3">
      <c r="B56" s="56"/>
      <c r="C56" t="s">
        <v>44</v>
      </c>
      <c r="D56" s="42">
        <f t="shared" si="14"/>
        <v>348.68296436952778</v>
      </c>
      <c r="E56" s="42">
        <f t="shared" si="15"/>
        <v>5.8525306992823413E-2</v>
      </c>
      <c r="F56" s="43">
        <f t="shared" si="16"/>
        <v>1.3556232218591779</v>
      </c>
      <c r="G56">
        <v>1.9329300000000001E-2</v>
      </c>
      <c r="H56">
        <v>1.03216E-2</v>
      </c>
      <c r="I56" s="2">
        <f t="shared" si="17"/>
        <v>2.9650900000000001E-2</v>
      </c>
      <c r="J56" s="27">
        <v>2.1495259999999998</v>
      </c>
      <c r="K56">
        <v>2.4749479999999999</v>
      </c>
      <c r="L56" s="27">
        <f t="shared" si="18"/>
        <v>2.3122369999999997</v>
      </c>
      <c r="O56" s="12" t="s">
        <v>26</v>
      </c>
      <c r="P56">
        <v>8.6846600000000003E-3</v>
      </c>
      <c r="Q56">
        <v>1.366499E-2</v>
      </c>
      <c r="R56">
        <v>1.4211649999999999E-2</v>
      </c>
      <c r="S56">
        <v>1.528441E-2</v>
      </c>
      <c r="T56">
        <v>1.7781479999999999E-2</v>
      </c>
      <c r="U56">
        <v>2.235026E-2</v>
      </c>
      <c r="V56">
        <v>2.652506E-2</v>
      </c>
      <c r="W56">
        <v>0.40912555</v>
      </c>
      <c r="X56">
        <v>2.2270519999999999E-2</v>
      </c>
    </row>
    <row r="57" spans="2:24" ht="14.5" thickBot="1" x14ac:dyDescent="0.35">
      <c r="B57" s="56"/>
      <c r="C57" s="44" t="s">
        <v>45</v>
      </c>
      <c r="D57" s="45">
        <f t="shared" si="14"/>
        <v>348.16350966333238</v>
      </c>
      <c r="E57" s="45">
        <f t="shared" si="15"/>
        <v>3.7872110011870901E-2</v>
      </c>
      <c r="F57" s="46">
        <f t="shared" si="16"/>
        <v>0.77284554452553067</v>
      </c>
      <c r="G57">
        <v>0.1159326</v>
      </c>
      <c r="H57">
        <v>7.2812199999999994E-2</v>
      </c>
      <c r="I57" s="2">
        <f t="shared" si="17"/>
        <v>0.18874479999999999</v>
      </c>
      <c r="J57" s="27">
        <v>16.515744999999999</v>
      </c>
      <c r="K57">
        <v>18.238634000000001</v>
      </c>
      <c r="L57" s="27">
        <f t="shared" si="18"/>
        <v>17.3771895</v>
      </c>
      <c r="O57" s="12" t="s">
        <v>3</v>
      </c>
      <c r="P57">
        <v>5.6448899999999996E-3</v>
      </c>
      <c r="Q57">
        <v>7.874101E-2</v>
      </c>
      <c r="R57">
        <v>4.5987559999999997E-2</v>
      </c>
      <c r="S57">
        <v>2.7399320000000001E-2</v>
      </c>
      <c r="T57">
        <v>4.6017299999999997E-2</v>
      </c>
      <c r="U57">
        <v>2.599255E-2</v>
      </c>
      <c r="V57">
        <v>4.8188790000000002E-2</v>
      </c>
      <c r="W57">
        <v>2.7582619999999999E-2</v>
      </c>
      <c r="X57">
        <v>1.67322E-3</v>
      </c>
    </row>
    <row r="58" spans="2:24" x14ac:dyDescent="0.3">
      <c r="B58" s="56"/>
      <c r="C58" s="47" t="s">
        <v>48</v>
      </c>
      <c r="D58" s="40">
        <f t="shared" si="14"/>
        <v>348.18223663023332</v>
      </c>
      <c r="E58" s="40">
        <f t="shared" si="15"/>
        <v>3.5702672334553098E-2</v>
      </c>
      <c r="F58" s="41">
        <f t="shared" si="16"/>
        <v>1.100882176179762</v>
      </c>
      <c r="G58">
        <v>2.5000000000000001E-3</v>
      </c>
      <c r="H58">
        <v>1.2788999999999999E-3</v>
      </c>
      <c r="I58" s="2">
        <f t="shared" si="17"/>
        <v>3.7789E-3</v>
      </c>
      <c r="J58" s="27"/>
      <c r="O58" s="12" t="s">
        <v>2</v>
      </c>
      <c r="P58">
        <v>5.8335799999999997E-3</v>
      </c>
      <c r="Q58">
        <v>7.9508839999999997E-2</v>
      </c>
      <c r="R58">
        <v>4.6192039999999997E-2</v>
      </c>
      <c r="S58">
        <v>2.6196279999999999E-2</v>
      </c>
      <c r="T58">
        <v>4.4862930000000002E-2</v>
      </c>
      <c r="U58">
        <v>2.6582069999999999E-2</v>
      </c>
      <c r="V58">
        <v>4.82386E-2</v>
      </c>
      <c r="W58">
        <v>2.65472E-2</v>
      </c>
      <c r="X58">
        <v>7.8713999999999998E-4</v>
      </c>
    </row>
    <row r="59" spans="2:24" ht="14.5" thickBot="1" x14ac:dyDescent="0.35">
      <c r="B59" s="57"/>
      <c r="C59" s="48" t="s">
        <v>49</v>
      </c>
      <c r="D59" s="45">
        <f t="shared" si="14"/>
        <v>348.16839469670089</v>
      </c>
      <c r="E59" s="45">
        <f t="shared" si="15"/>
        <v>5.4811568107035032E-2</v>
      </c>
      <c r="F59" s="46">
        <f t="shared" si="16"/>
        <v>0.85351267086663518</v>
      </c>
      <c r="G59">
        <v>2.7084000000000001E-3</v>
      </c>
      <c r="H59">
        <v>1.4231000000000001E-3</v>
      </c>
      <c r="I59" s="2">
        <f t="shared" si="17"/>
        <v>4.1314999999999998E-3</v>
      </c>
      <c r="J59" s="27"/>
      <c r="O59" s="13" t="s">
        <v>27</v>
      </c>
      <c r="P59">
        <v>6.1802200000000002E-3</v>
      </c>
      <c r="Q59">
        <v>7.9407140000000001E-2</v>
      </c>
      <c r="R59">
        <v>4.6610659999999998E-2</v>
      </c>
      <c r="S59">
        <v>2.716325E-2</v>
      </c>
      <c r="T59">
        <v>4.5521010000000001E-2</v>
      </c>
      <c r="U59">
        <v>2.667214E-2</v>
      </c>
      <c r="V59">
        <v>4.8763349999999997E-2</v>
      </c>
      <c r="W59">
        <v>2.727396E-2</v>
      </c>
      <c r="X59">
        <v>1.4969499999999999E-3</v>
      </c>
    </row>
  </sheetData>
  <mergeCells count="19">
    <mergeCell ref="B48:B53"/>
    <mergeCell ref="B54:B59"/>
    <mergeCell ref="AC2:AI2"/>
    <mergeCell ref="A2:J2"/>
    <mergeCell ref="AB11:AM11"/>
    <mergeCell ref="AB20:AM20"/>
    <mergeCell ref="O2:X2"/>
    <mergeCell ref="O11:X11"/>
    <mergeCell ref="O20:X20"/>
    <mergeCell ref="A11:J11"/>
    <mergeCell ref="A30:A32"/>
    <mergeCell ref="A33:A35"/>
    <mergeCell ref="B40:B41"/>
    <mergeCell ref="B42:B43"/>
    <mergeCell ref="AO13:AO14"/>
    <mergeCell ref="AO15:AO16"/>
    <mergeCell ref="A20:J20"/>
    <mergeCell ref="O30:O32"/>
    <mergeCell ref="O33:O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39"/>
  <sheetViews>
    <sheetView zoomScale="85" zoomScaleNormal="85" workbookViewId="0">
      <selection activeCell="AA15" sqref="AA15:AF19"/>
    </sheetView>
  </sheetViews>
  <sheetFormatPr defaultRowHeight="14" x14ac:dyDescent="0.3"/>
  <cols>
    <col min="27" max="27" width="15.1640625" bestFit="1" customWidth="1"/>
    <col min="28" max="28" width="16.83203125" bestFit="1" customWidth="1"/>
    <col min="29" max="31" width="12.33203125" bestFit="1" customWidth="1"/>
  </cols>
  <sheetData>
    <row r="3" spans="1:32" x14ac:dyDescent="0.3">
      <c r="A3" s="51" t="s">
        <v>6</v>
      </c>
      <c r="B3" s="51"/>
      <c r="C3" s="51"/>
      <c r="D3" s="51"/>
      <c r="E3" s="51"/>
      <c r="F3" s="51"/>
      <c r="G3" s="51"/>
      <c r="H3" s="51"/>
      <c r="I3" s="51"/>
      <c r="J3" s="51"/>
      <c r="L3" s="51" t="s">
        <v>4</v>
      </c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32" x14ac:dyDescent="0.3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 s="2">
        <v>8</v>
      </c>
      <c r="J4">
        <v>9</v>
      </c>
      <c r="K4" t="s">
        <v>5</v>
      </c>
      <c r="N4">
        <v>1</v>
      </c>
      <c r="O4">
        <v>2</v>
      </c>
      <c r="P4">
        <v>3</v>
      </c>
      <c r="Q4">
        <v>4</v>
      </c>
      <c r="R4">
        <v>7</v>
      </c>
      <c r="S4">
        <v>10</v>
      </c>
      <c r="T4">
        <v>5</v>
      </c>
      <c r="U4">
        <v>6</v>
      </c>
      <c r="V4">
        <v>8</v>
      </c>
      <c r="W4" s="2">
        <v>9</v>
      </c>
      <c r="X4" t="s">
        <v>5</v>
      </c>
      <c r="AC4" t="s">
        <v>1</v>
      </c>
      <c r="AD4" t="s">
        <v>2</v>
      </c>
      <c r="AE4" t="s">
        <v>3</v>
      </c>
    </row>
    <row r="5" spans="1:32" x14ac:dyDescent="0.3">
      <c r="A5" s="1" t="s">
        <v>1</v>
      </c>
      <c r="B5">
        <v>3.9995557734835798</v>
      </c>
      <c r="C5">
        <v>5.6547533684051601</v>
      </c>
      <c r="D5">
        <v>13.820083903565401</v>
      </c>
      <c r="E5">
        <v>8.3350843837360298</v>
      </c>
      <c r="F5">
        <v>14.136562744699599</v>
      </c>
      <c r="G5">
        <v>4.2474476102708101</v>
      </c>
      <c r="H5">
        <v>18.588081631667698</v>
      </c>
      <c r="I5" s="2">
        <v>1188.07374827691</v>
      </c>
      <c r="J5">
        <v>5.1546342758924002</v>
      </c>
      <c r="K5">
        <f>AVERAGE(B5:H5,J5)</f>
        <v>9.2420254614650847</v>
      </c>
      <c r="L5" s="1"/>
      <c r="M5" s="1"/>
      <c r="N5">
        <v>3.53285564489516</v>
      </c>
      <c r="O5">
        <v>2.7406980061595099</v>
      </c>
      <c r="P5">
        <v>4.5888976471554903</v>
      </c>
      <c r="Q5">
        <v>1.89475185372039</v>
      </c>
      <c r="R5">
        <v>2.62152718901527</v>
      </c>
      <c r="S5">
        <v>4.4283905138766899</v>
      </c>
      <c r="T5">
        <v>5.80979128485128</v>
      </c>
      <c r="U5">
        <v>2.3253750909447</v>
      </c>
      <c r="V5">
        <v>8.2863370693531504</v>
      </c>
      <c r="W5" s="2">
        <v>240.05162834882901</v>
      </c>
      <c r="X5">
        <f>AVERAGE(N5:V5)</f>
        <v>4.0254026999968495</v>
      </c>
      <c r="AA5" s="51" t="s">
        <v>9</v>
      </c>
      <c r="AB5" t="s">
        <v>12</v>
      </c>
      <c r="AC5">
        <v>9.2420254614650847</v>
      </c>
      <c r="AD5">
        <v>852.70477092375461</v>
      </c>
      <c r="AE5">
        <v>36.691928336781011</v>
      </c>
    </row>
    <row r="6" spans="1:32" x14ac:dyDescent="0.3">
      <c r="A6" s="1" t="s">
        <v>2</v>
      </c>
      <c r="B6">
        <v>821.92030055339205</v>
      </c>
      <c r="C6">
        <v>773.39796466924895</v>
      </c>
      <c r="D6">
        <v>1197.1234473521499</v>
      </c>
      <c r="E6">
        <v>840.91903601538797</v>
      </c>
      <c r="F6">
        <v>911.62383315086595</v>
      </c>
      <c r="G6">
        <v>852.73095467982205</v>
      </c>
      <c r="H6">
        <v>670.62184269039403</v>
      </c>
      <c r="I6" s="2">
        <v>544.19571820131705</v>
      </c>
      <c r="J6">
        <v>753.30078827877503</v>
      </c>
      <c r="K6">
        <f t="shared" ref="K6:K12" si="0">AVERAGE(B6:H6,J6)</f>
        <v>852.70477092375461</v>
      </c>
      <c r="L6" s="1"/>
      <c r="M6" s="1"/>
      <c r="N6">
        <v>538.48283450987401</v>
      </c>
      <c r="O6">
        <v>629.59383616124603</v>
      </c>
      <c r="P6">
        <v>433.93295088300903</v>
      </c>
      <c r="Q6">
        <v>517.11173104202203</v>
      </c>
      <c r="R6">
        <v>501.45326553157099</v>
      </c>
      <c r="S6">
        <v>580.42134776846694</v>
      </c>
      <c r="T6">
        <v>400.64904629194302</v>
      </c>
      <c r="U6">
        <v>280.92146953939698</v>
      </c>
      <c r="V6">
        <v>501.42147656343002</v>
      </c>
      <c r="W6" s="2">
        <v>647.42197735864897</v>
      </c>
      <c r="X6">
        <f t="shared" ref="X6:X12" si="1">AVERAGE(N6:V6)</f>
        <v>487.10977314343995</v>
      </c>
      <c r="AA6" s="51"/>
      <c r="AB6" t="s">
        <v>13</v>
      </c>
      <c r="AC6">
        <v>0.44965101513877342</v>
      </c>
      <c r="AD6">
        <v>3.6402984359978299</v>
      </c>
      <c r="AE6">
        <v>1.2980801438326075</v>
      </c>
    </row>
    <row r="7" spans="1:32" x14ac:dyDescent="0.3">
      <c r="A7" s="1" t="s">
        <v>3</v>
      </c>
      <c r="B7">
        <v>17.405304818001099</v>
      </c>
      <c r="C7">
        <v>16.5097199326454</v>
      </c>
      <c r="D7">
        <v>31.556448726501301</v>
      </c>
      <c r="E7">
        <v>77.7762926765608</v>
      </c>
      <c r="F7">
        <v>30.913453076305</v>
      </c>
      <c r="G7">
        <v>49.175467311636702</v>
      </c>
      <c r="H7">
        <v>38.786972278806601</v>
      </c>
      <c r="I7" s="2">
        <v>863.90952590698896</v>
      </c>
      <c r="J7">
        <v>31.411767873791199</v>
      </c>
      <c r="K7">
        <f t="shared" si="0"/>
        <v>36.691928336781011</v>
      </c>
      <c r="L7" s="1"/>
      <c r="M7" s="1"/>
      <c r="N7">
        <v>62.679395091272397</v>
      </c>
      <c r="O7">
        <v>127.629467928436</v>
      </c>
      <c r="P7">
        <v>99.454492743364796</v>
      </c>
      <c r="Q7">
        <v>79.331000186668803</v>
      </c>
      <c r="R7">
        <v>32.930577872037702</v>
      </c>
      <c r="S7">
        <v>27.112789391470301</v>
      </c>
      <c r="T7">
        <v>23.357629645903799</v>
      </c>
      <c r="U7">
        <v>13.8090890165918</v>
      </c>
      <c r="V7">
        <v>27.150600215772201</v>
      </c>
      <c r="W7" s="2">
        <v>131.363565290211</v>
      </c>
      <c r="X7">
        <f t="shared" si="1"/>
        <v>54.828338010168643</v>
      </c>
      <c r="AA7" s="51" t="s">
        <v>10</v>
      </c>
      <c r="AB7" t="s">
        <v>12</v>
      </c>
      <c r="AC7">
        <v>4.0254026999968495</v>
      </c>
      <c r="AD7">
        <v>487.10977314343995</v>
      </c>
      <c r="AE7">
        <v>54.828338010168643</v>
      </c>
    </row>
    <row r="8" spans="1:32" x14ac:dyDescent="0.3">
      <c r="AA8" s="51"/>
      <c r="AB8" t="s">
        <v>11</v>
      </c>
      <c r="AC8">
        <v>0.31388850279793468</v>
      </c>
      <c r="AD8">
        <v>4.4954581552054833</v>
      </c>
      <c r="AE8">
        <v>2.2381674587553073</v>
      </c>
    </row>
    <row r="9" spans="1:32" x14ac:dyDescent="0.3">
      <c r="A9" s="51" t="s">
        <v>7</v>
      </c>
      <c r="B9" s="51"/>
      <c r="C9" s="51"/>
      <c r="D9" s="51"/>
      <c r="E9" s="51"/>
      <c r="F9" s="51"/>
      <c r="G9" s="51"/>
      <c r="H9" s="51"/>
      <c r="I9" s="51"/>
      <c r="J9" s="51"/>
      <c r="L9" s="51" t="s">
        <v>8</v>
      </c>
      <c r="M9" s="51"/>
      <c r="N9" s="51"/>
      <c r="O9" s="51"/>
      <c r="P9" s="51"/>
      <c r="Q9" s="51"/>
      <c r="R9" s="51"/>
      <c r="S9" s="51"/>
      <c r="T9" s="51"/>
      <c r="U9" s="51"/>
      <c r="V9" s="51"/>
    </row>
    <row r="10" spans="1:32" x14ac:dyDescent="0.3">
      <c r="A10" s="1" t="s">
        <v>1</v>
      </c>
      <c r="B10">
        <v>3.7527344604794499E-3</v>
      </c>
      <c r="C10">
        <v>5.6619001568937403E-3</v>
      </c>
      <c r="D10">
        <v>1.0844478941362101E-2</v>
      </c>
      <c r="E10">
        <v>6.4609394624352704E-3</v>
      </c>
      <c r="F10">
        <v>1.09809570907338E-2</v>
      </c>
      <c r="G10">
        <v>4.2036858378784302E-3</v>
      </c>
      <c r="H10">
        <v>1.5326051400645401E-2</v>
      </c>
      <c r="I10" s="2">
        <v>1.1636325944383099</v>
      </c>
      <c r="J10">
        <v>5.5523782424235198E-3</v>
      </c>
      <c r="K10">
        <f t="shared" si="0"/>
        <v>7.8478906991064634E-3</v>
      </c>
      <c r="L10">
        <f>DEGREES(K10)</f>
        <v>0.44965101513877342</v>
      </c>
      <c r="N10">
        <v>4.69209925871804E-3</v>
      </c>
      <c r="O10">
        <v>3.4973454391257902E-3</v>
      </c>
      <c r="P10">
        <v>6.3788136936906402E-3</v>
      </c>
      <c r="Q10">
        <v>1.85999425133156E-3</v>
      </c>
      <c r="R10">
        <v>2.9698578624263402E-3</v>
      </c>
      <c r="S10">
        <v>4.6595773529460897E-3</v>
      </c>
      <c r="T10">
        <v>7.8733310160637691E-3</v>
      </c>
      <c r="U10">
        <v>2.90633866115951E-3</v>
      </c>
      <c r="V10">
        <v>1.4468133186352801E-2</v>
      </c>
      <c r="W10" s="2">
        <v>0.39965145417122</v>
      </c>
      <c r="X10">
        <f t="shared" si="1"/>
        <v>5.4783878579793936E-3</v>
      </c>
      <c r="Y10">
        <f>DEGREES(X10)</f>
        <v>0.31388850279793468</v>
      </c>
    </row>
    <row r="11" spans="1:32" x14ac:dyDescent="0.3">
      <c r="A11" s="1" t="s">
        <v>2</v>
      </c>
      <c r="B11">
        <v>3.3700461919661498E-3</v>
      </c>
      <c r="C11">
        <v>2.8283377068611899E-2</v>
      </c>
      <c r="D11">
        <v>2.6536742853989501E-3</v>
      </c>
      <c r="E11">
        <v>0.206207499365053</v>
      </c>
      <c r="F11">
        <v>0.18295781686402299</v>
      </c>
      <c r="G11">
        <v>1.6544700049906599E-2</v>
      </c>
      <c r="H11">
        <v>5.9419346006041603E-2</v>
      </c>
      <c r="I11" s="2">
        <v>0.18456538684023099</v>
      </c>
      <c r="J11">
        <v>8.8450878758964402E-3</v>
      </c>
      <c r="K11">
        <f t="shared" si="0"/>
        <v>6.35351934633622E-2</v>
      </c>
      <c r="L11">
        <f t="shared" ref="L11:L12" si="2">DEGREES(K11)</f>
        <v>3.6402984359978299</v>
      </c>
      <c r="N11">
        <v>1.53725459813835E-2</v>
      </c>
      <c r="O11">
        <v>4.0183591205734698E-2</v>
      </c>
      <c r="P11">
        <v>7.9155808866547897E-2</v>
      </c>
      <c r="Q11">
        <v>7.9003494689577999E-2</v>
      </c>
      <c r="R11">
        <v>3.2259510440345703E-2</v>
      </c>
      <c r="S11">
        <v>6.3297275200985006E-2</v>
      </c>
      <c r="T11">
        <v>0.109350596276527</v>
      </c>
      <c r="U11">
        <v>0.21680913481303801</v>
      </c>
      <c r="V11">
        <v>7.0712958271553703E-2</v>
      </c>
      <c r="W11" s="2">
        <v>5.5917476725644899E-2</v>
      </c>
      <c r="X11">
        <f t="shared" si="1"/>
        <v>7.8460546193965947E-2</v>
      </c>
      <c r="Y11">
        <f t="shared" ref="Y11:Y12" si="3">DEGREES(X11)</f>
        <v>4.4954581552054833</v>
      </c>
    </row>
    <row r="12" spans="1:32" x14ac:dyDescent="0.3">
      <c r="A12" s="1" t="s">
        <v>3</v>
      </c>
      <c r="B12">
        <v>7.6370661215582102E-3</v>
      </c>
      <c r="C12">
        <v>4.5768426492008601E-2</v>
      </c>
      <c r="D12">
        <v>3.09820596245583E-2</v>
      </c>
      <c r="E12">
        <v>1.81585493570121E-2</v>
      </c>
      <c r="F12">
        <v>2.4181215037472399E-2</v>
      </c>
      <c r="G12">
        <v>1.27086516697433E-2</v>
      </c>
      <c r="H12">
        <v>1.7208803435000301E-2</v>
      </c>
      <c r="I12" s="2">
        <v>0.78735705972450998</v>
      </c>
      <c r="J12">
        <v>2.4601407979771301E-2</v>
      </c>
      <c r="K12">
        <f t="shared" si="0"/>
        <v>2.2655772464640567E-2</v>
      </c>
      <c r="L12">
        <f t="shared" si="2"/>
        <v>1.2980801438326075</v>
      </c>
      <c r="N12">
        <v>1.5686097414599798E-2</v>
      </c>
      <c r="O12">
        <v>2.3243383681834501E-2</v>
      </c>
      <c r="P12">
        <v>9.2102305495984096E-2</v>
      </c>
      <c r="Q12">
        <v>3.9008029189163497E-2</v>
      </c>
      <c r="R12">
        <v>1.49911589711969E-2</v>
      </c>
      <c r="S12">
        <v>9.0130820440869994E-2</v>
      </c>
      <c r="T12">
        <v>5.4859231294715899E-3</v>
      </c>
      <c r="U12">
        <v>5.4503289464372398E-2</v>
      </c>
      <c r="V12">
        <v>1.64195145089777E-2</v>
      </c>
      <c r="W12" s="2">
        <v>0.39548958320241401</v>
      </c>
      <c r="X12">
        <f t="shared" si="1"/>
        <v>3.90633913662745E-2</v>
      </c>
      <c r="Y12">
        <f t="shared" si="3"/>
        <v>2.2381674587553073</v>
      </c>
    </row>
    <row r="15" spans="1:32" x14ac:dyDescent="0.3">
      <c r="AA15" t="s">
        <v>15</v>
      </c>
      <c r="AB15">
        <v>30</v>
      </c>
      <c r="AC15">
        <v>90</v>
      </c>
      <c r="AD15">
        <v>270</v>
      </c>
      <c r="AE15">
        <v>810</v>
      </c>
      <c r="AF15">
        <v>1000</v>
      </c>
    </row>
    <row r="16" spans="1:32" x14ac:dyDescent="0.3">
      <c r="AA16" t="s">
        <v>1</v>
      </c>
      <c r="AB16">
        <v>6.4367999999999995E-2</v>
      </c>
      <c r="AC16">
        <v>8.3624000000000004E-2</v>
      </c>
      <c r="AD16">
        <v>0.22105900000000001</v>
      </c>
      <c r="AE16">
        <v>0.40647</v>
      </c>
      <c r="AF16">
        <v>0.44230700000000001</v>
      </c>
    </row>
    <row r="17" spans="1:32" x14ac:dyDescent="0.3">
      <c r="AA17" t="s">
        <v>14</v>
      </c>
      <c r="AB17">
        <v>0.82625099999999996</v>
      </c>
      <c r="AC17">
        <v>2.0997789999999998</v>
      </c>
      <c r="AD17">
        <v>5.463673</v>
      </c>
      <c r="AE17">
        <v>15.819870999999999</v>
      </c>
      <c r="AF17">
        <v>19.981902999999999</v>
      </c>
    </row>
    <row r="18" spans="1:32" x14ac:dyDescent="0.3">
      <c r="AA18" t="s">
        <v>3</v>
      </c>
      <c r="AB18">
        <v>1.7393970000000001</v>
      </c>
      <c r="AC18">
        <v>4.4353680000000004</v>
      </c>
      <c r="AD18">
        <v>12.742222999999999</v>
      </c>
      <c r="AE18">
        <v>37.855291999999999</v>
      </c>
      <c r="AF18">
        <v>48.028320999999998</v>
      </c>
    </row>
    <row r="19" spans="1:32" x14ac:dyDescent="0.3">
      <c r="AA19" t="s">
        <v>2</v>
      </c>
      <c r="AB19">
        <v>1.8161069999999999</v>
      </c>
      <c r="AC19">
        <v>4.3313240000000004</v>
      </c>
      <c r="AD19">
        <v>12.41742</v>
      </c>
      <c r="AE19">
        <v>39.840117999999997</v>
      </c>
      <c r="AF19">
        <v>49.943309999999997</v>
      </c>
    </row>
    <row r="21" spans="1:32" x14ac:dyDescent="0.3">
      <c r="AB21">
        <v>10</v>
      </c>
    </row>
    <row r="22" spans="1:32" x14ac:dyDescent="0.3">
      <c r="AB22">
        <v>0.104882</v>
      </c>
    </row>
    <row r="23" spans="1:32" x14ac:dyDescent="0.3">
      <c r="AB23">
        <v>0.43846600000000002</v>
      </c>
    </row>
    <row r="24" spans="1:32" x14ac:dyDescent="0.3">
      <c r="AB24">
        <v>0.66213699999999998</v>
      </c>
    </row>
    <row r="25" spans="1:32" x14ac:dyDescent="0.3">
      <c r="AB25">
        <v>0.54704399999999997</v>
      </c>
    </row>
    <row r="30" spans="1:32" x14ac:dyDescent="0.3">
      <c r="A30" s="51" t="s">
        <v>16</v>
      </c>
      <c r="B30" s="51"/>
      <c r="C30" s="51"/>
      <c r="D30" s="51"/>
      <c r="E30" s="51"/>
      <c r="F30" s="51"/>
      <c r="G30" s="51"/>
      <c r="H30" s="51"/>
      <c r="I30" s="51"/>
      <c r="J30" s="51"/>
      <c r="L30" s="51" t="s">
        <v>17</v>
      </c>
      <c r="M30" s="51"/>
      <c r="N30" s="51"/>
      <c r="O30" s="51"/>
      <c r="P30" s="51"/>
      <c r="Q30" s="51"/>
      <c r="R30" s="51"/>
      <c r="S30" s="51"/>
      <c r="T30" s="51"/>
      <c r="U30" s="51"/>
      <c r="V30" s="51"/>
    </row>
    <row r="31" spans="1:32" x14ac:dyDescent="0.3">
      <c r="A31" t="s">
        <v>18</v>
      </c>
      <c r="B31">
        <v>1</v>
      </c>
      <c r="C31" s="3">
        <v>2</v>
      </c>
      <c r="D31">
        <v>3</v>
      </c>
      <c r="E31">
        <v>4</v>
      </c>
      <c r="F31">
        <v>5</v>
      </c>
      <c r="G31">
        <v>6</v>
      </c>
      <c r="H31">
        <v>7</v>
      </c>
      <c r="I31" s="2">
        <v>8</v>
      </c>
      <c r="J31">
        <v>9</v>
      </c>
      <c r="K31" t="s">
        <v>19</v>
      </c>
      <c r="N31">
        <v>1</v>
      </c>
      <c r="O31">
        <v>2</v>
      </c>
      <c r="P31">
        <v>3</v>
      </c>
      <c r="Q31">
        <v>4</v>
      </c>
      <c r="R31">
        <v>7</v>
      </c>
      <c r="S31">
        <v>10</v>
      </c>
      <c r="T31">
        <v>5</v>
      </c>
      <c r="U31">
        <v>6</v>
      </c>
      <c r="V31" s="3">
        <v>8</v>
      </c>
      <c r="W31" s="2">
        <v>9</v>
      </c>
      <c r="X31" t="s">
        <v>25</v>
      </c>
      <c r="AC31" t="s">
        <v>1</v>
      </c>
      <c r="AD31" t="s">
        <v>2</v>
      </c>
      <c r="AE31" t="s">
        <v>3</v>
      </c>
    </row>
    <row r="32" spans="1:32" x14ac:dyDescent="0.3">
      <c r="A32" s="1" t="s">
        <v>20</v>
      </c>
      <c r="B32">
        <v>3.9995557734835798</v>
      </c>
      <c r="C32" s="3">
        <v>5.6547533684051601</v>
      </c>
      <c r="D32">
        <v>13.820083903565401</v>
      </c>
      <c r="E32">
        <v>8.3350843837360298</v>
      </c>
      <c r="F32">
        <v>14.136562744699599</v>
      </c>
      <c r="G32">
        <v>4.2474476102708101</v>
      </c>
      <c r="H32">
        <v>18.588081631667698</v>
      </c>
      <c r="I32" s="2">
        <v>1188.07374827691</v>
      </c>
      <c r="J32">
        <v>5.1546342758924002</v>
      </c>
      <c r="K32">
        <f>AVERAGE(B32:H32,J32)</f>
        <v>9.2420254614650847</v>
      </c>
      <c r="L32" s="1"/>
      <c r="M32" s="1"/>
      <c r="N32">
        <v>3.53285564489516</v>
      </c>
      <c r="O32">
        <v>2.7406980061595099</v>
      </c>
      <c r="P32" s="4">
        <v>4.5888976471554903</v>
      </c>
      <c r="Q32">
        <v>1.89475185372039</v>
      </c>
      <c r="R32">
        <v>2.62152718901527</v>
      </c>
      <c r="S32">
        <v>4.4283905138766899</v>
      </c>
      <c r="T32">
        <v>5.80979128485128</v>
      </c>
      <c r="U32">
        <v>2.3253750909447</v>
      </c>
      <c r="V32" s="3">
        <v>8.2863370693531504</v>
      </c>
      <c r="W32" s="2">
        <v>240.05162834882901</v>
      </c>
      <c r="X32">
        <f>AVERAGE(N32:O32,Q32:U32)</f>
        <v>3.3361985119232855</v>
      </c>
      <c r="AA32" s="51" t="s">
        <v>9</v>
      </c>
      <c r="AB32" t="s">
        <v>12</v>
      </c>
      <c r="AC32">
        <v>9.2420254614650847</v>
      </c>
      <c r="AD32">
        <v>163.365198644038</v>
      </c>
      <c r="AE32">
        <v>36.691928336780997</v>
      </c>
    </row>
    <row r="33" spans="1:31" x14ac:dyDescent="0.3">
      <c r="A33" s="1" t="s">
        <v>21</v>
      </c>
      <c r="B33">
        <v>50.256643514717801</v>
      </c>
      <c r="C33" s="3">
        <v>773.39796466924895</v>
      </c>
      <c r="D33">
        <v>116.482942832578</v>
      </c>
      <c r="E33">
        <v>312.93964993905001</v>
      </c>
      <c r="F33">
        <v>295.71823261838102</v>
      </c>
      <c r="G33">
        <v>170.29919257125701</v>
      </c>
      <c r="H33">
        <v>138.78514762537401</v>
      </c>
      <c r="I33" s="2">
        <v>544.19571820131705</v>
      </c>
      <c r="J33">
        <v>59.074581406909402</v>
      </c>
      <c r="K33">
        <f>AVERAGE(B33,D33:H33,J33)</f>
        <v>163.36519864403817</v>
      </c>
      <c r="L33" s="1"/>
      <c r="M33" s="1"/>
      <c r="N33">
        <v>51.065192920760097</v>
      </c>
      <c r="O33">
        <v>33.582662806843103</v>
      </c>
      <c r="P33" s="4">
        <v>433.93295088300903</v>
      </c>
      <c r="Q33">
        <v>50.195463485044598</v>
      </c>
      <c r="R33">
        <v>16.819343346667399</v>
      </c>
      <c r="S33">
        <v>38.000265741009997</v>
      </c>
      <c r="T33">
        <v>104.616628697271</v>
      </c>
      <c r="U33">
        <v>280.92146953939698</v>
      </c>
      <c r="V33" s="3">
        <v>501.42147656343002</v>
      </c>
      <c r="W33" s="2">
        <v>43.388319493000502</v>
      </c>
      <c r="X33">
        <f>AVERAGE(N33:O33,Q33:U33)</f>
        <v>82.171575219570443</v>
      </c>
      <c r="AA33" s="51"/>
      <c r="AB33" t="s">
        <v>13</v>
      </c>
      <c r="AC33">
        <v>0.44965101513877342</v>
      </c>
      <c r="AD33">
        <v>3.6402984359978388</v>
      </c>
      <c r="AE33">
        <v>1.2980801438326075</v>
      </c>
    </row>
    <row r="34" spans="1:31" x14ac:dyDescent="0.3">
      <c r="A34" s="1" t="s">
        <v>22</v>
      </c>
      <c r="B34">
        <v>17.405304818001099</v>
      </c>
      <c r="C34" s="3">
        <v>16.5097199326454</v>
      </c>
      <c r="D34">
        <v>31.556448726501301</v>
      </c>
      <c r="E34">
        <v>77.7762926765608</v>
      </c>
      <c r="F34">
        <v>30.913453076305</v>
      </c>
      <c r="G34">
        <v>49.175467311636702</v>
      </c>
      <c r="H34">
        <v>38.786972278806601</v>
      </c>
      <c r="I34" s="2">
        <v>863.90952590698896</v>
      </c>
      <c r="J34">
        <v>31.411767873791199</v>
      </c>
      <c r="K34">
        <f t="shared" ref="K34:K39" si="4">AVERAGE(B34:H34,J34)</f>
        <v>36.691928336781011</v>
      </c>
      <c r="L34" s="1"/>
      <c r="M34" s="1"/>
      <c r="N34">
        <v>62.679395091272397</v>
      </c>
      <c r="O34">
        <v>127.629467928436</v>
      </c>
      <c r="P34" s="4">
        <v>99.454492743364796</v>
      </c>
      <c r="Q34">
        <v>79.331000186668803</v>
      </c>
      <c r="R34">
        <v>32.930577872037702</v>
      </c>
      <c r="S34">
        <v>27.112789391470301</v>
      </c>
      <c r="T34">
        <v>23.357629645903799</v>
      </c>
      <c r="U34">
        <v>13.8090890165918</v>
      </c>
      <c r="V34" s="3">
        <v>27.150600215772201</v>
      </c>
      <c r="W34" s="2">
        <v>131.363565290211</v>
      </c>
      <c r="X34">
        <f>AVERAGE(N34:O34,Q34:U34)</f>
        <v>52.407135590340111</v>
      </c>
      <c r="AA34" s="51" t="s">
        <v>10</v>
      </c>
      <c r="AB34" t="s">
        <v>12</v>
      </c>
      <c r="AC34">
        <v>4.0254026999968495</v>
      </c>
      <c r="AD34">
        <v>167.83949488704803</v>
      </c>
      <c r="AE34">
        <v>54.828338010168643</v>
      </c>
    </row>
    <row r="35" spans="1:31" x14ac:dyDescent="0.3">
      <c r="P35" s="4"/>
      <c r="AA35" s="51"/>
      <c r="AB35" t="s">
        <v>11</v>
      </c>
      <c r="AC35">
        <v>0.31388850279793468</v>
      </c>
      <c r="AD35">
        <v>4.4954581552054833</v>
      </c>
      <c r="AE35">
        <v>2.2381674587553073</v>
      </c>
    </row>
    <row r="36" spans="1:31" x14ac:dyDescent="0.3">
      <c r="A36" s="51" t="s">
        <v>23</v>
      </c>
      <c r="B36" s="51"/>
      <c r="C36" s="51"/>
      <c r="D36" s="51"/>
      <c r="E36" s="51"/>
      <c r="F36" s="51"/>
      <c r="G36" s="51"/>
      <c r="H36" s="51"/>
      <c r="I36" s="51"/>
      <c r="J36" s="51"/>
      <c r="L36" s="51" t="s">
        <v>24</v>
      </c>
      <c r="M36" s="51"/>
      <c r="N36" s="51"/>
      <c r="O36" s="51"/>
      <c r="P36" s="51"/>
      <c r="Q36" s="51"/>
      <c r="R36" s="51"/>
      <c r="S36" s="51"/>
      <c r="T36" s="51"/>
      <c r="U36" s="51"/>
      <c r="V36" s="51"/>
    </row>
    <row r="37" spans="1:31" x14ac:dyDescent="0.3">
      <c r="A37" s="1" t="s">
        <v>20</v>
      </c>
      <c r="B37">
        <v>3.7527344604794499E-3</v>
      </c>
      <c r="C37" s="3">
        <v>5.6619001568937403E-3</v>
      </c>
      <c r="D37">
        <v>1.0844478941362101E-2</v>
      </c>
      <c r="E37">
        <v>6.4609394624352704E-3</v>
      </c>
      <c r="F37">
        <v>1.09809570907338E-2</v>
      </c>
      <c r="G37">
        <v>4.2036858378784302E-3</v>
      </c>
      <c r="H37">
        <v>1.5326051400645401E-2</v>
      </c>
      <c r="I37" s="2">
        <v>1.1636325944383099</v>
      </c>
      <c r="J37">
        <v>5.5523782424235198E-3</v>
      </c>
      <c r="K37">
        <f t="shared" si="4"/>
        <v>7.8478906991064634E-3</v>
      </c>
      <c r="L37">
        <f>DEGREES(K37)</f>
        <v>0.44965101513877342</v>
      </c>
      <c r="N37">
        <v>4.69209925871804E-3</v>
      </c>
      <c r="O37">
        <v>3.4973454391257902E-3</v>
      </c>
      <c r="P37" s="4">
        <v>6.3788136936906402E-3</v>
      </c>
      <c r="Q37">
        <v>1.85999425133156E-3</v>
      </c>
      <c r="R37">
        <v>2.9698578624263402E-3</v>
      </c>
      <c r="S37">
        <v>4.6595773529460897E-3</v>
      </c>
      <c r="T37">
        <v>7.8733310160637691E-3</v>
      </c>
      <c r="U37">
        <v>2.90633866115951E-3</v>
      </c>
      <c r="V37" s="3">
        <v>1.4468133186352801E-2</v>
      </c>
      <c r="W37" s="2">
        <v>0.39965145417122</v>
      </c>
      <c r="X37">
        <f t="shared" ref="X37:X39" si="5">AVERAGE(N37:U37)</f>
        <v>4.354669691932718E-3</v>
      </c>
      <c r="Y37">
        <v>0.31388850279793468</v>
      </c>
    </row>
    <row r="38" spans="1:31" x14ac:dyDescent="0.3">
      <c r="A38" s="1" t="s">
        <v>21</v>
      </c>
      <c r="B38">
        <v>3.3700461919661398E-3</v>
      </c>
      <c r="C38" s="3">
        <v>2.8283377068611899E-2</v>
      </c>
      <c r="D38">
        <v>2.6536742853989301E-3</v>
      </c>
      <c r="E38">
        <v>0.206207499365054</v>
      </c>
      <c r="F38">
        <v>0.18295781686402299</v>
      </c>
      <c r="G38">
        <v>1.65447000499068E-2</v>
      </c>
      <c r="H38">
        <v>5.9419346006041603E-2</v>
      </c>
      <c r="I38" s="2">
        <v>0.18456538684023099</v>
      </c>
      <c r="J38">
        <v>8.8450878758964402E-3</v>
      </c>
      <c r="K38">
        <f t="shared" si="4"/>
        <v>6.3535193463362352E-2</v>
      </c>
      <c r="L38">
        <f t="shared" ref="L38:L39" si="6">DEGREES(K38)</f>
        <v>3.6402984359978388</v>
      </c>
      <c r="N38">
        <v>1.53725459813835E-2</v>
      </c>
      <c r="O38">
        <v>4.0183591205734698E-2</v>
      </c>
      <c r="P38" s="4">
        <v>7.9155808866547897E-2</v>
      </c>
      <c r="Q38">
        <v>7.9003494689577999E-2</v>
      </c>
      <c r="R38">
        <v>3.2259510440345703E-2</v>
      </c>
      <c r="S38">
        <v>6.3297275200985395E-2</v>
      </c>
      <c r="T38">
        <v>0.109350596276527</v>
      </c>
      <c r="U38">
        <v>0.21680913481303801</v>
      </c>
      <c r="V38" s="3">
        <v>7.0712958271553703E-2</v>
      </c>
      <c r="W38" s="2">
        <v>5.5917476725644698E-2</v>
      </c>
      <c r="X38">
        <f t="shared" si="5"/>
        <v>7.942899468426752E-2</v>
      </c>
      <c r="Y38">
        <v>4.4954581552054833</v>
      </c>
    </row>
    <row r="39" spans="1:31" x14ac:dyDescent="0.3">
      <c r="A39" s="1" t="s">
        <v>22</v>
      </c>
      <c r="B39">
        <v>7.6370661215582102E-3</v>
      </c>
      <c r="C39" s="3">
        <v>4.5768426492008601E-2</v>
      </c>
      <c r="D39">
        <v>3.09820596245583E-2</v>
      </c>
      <c r="E39">
        <v>1.81585493570121E-2</v>
      </c>
      <c r="F39">
        <v>2.4181215037472399E-2</v>
      </c>
      <c r="G39">
        <v>1.27086516697433E-2</v>
      </c>
      <c r="H39">
        <v>1.7208803435000301E-2</v>
      </c>
      <c r="I39" s="2">
        <v>0.78735705972450998</v>
      </c>
      <c r="J39">
        <v>2.4601407979771301E-2</v>
      </c>
      <c r="K39">
        <f t="shared" si="4"/>
        <v>2.2655772464640567E-2</v>
      </c>
      <c r="L39">
        <f t="shared" si="6"/>
        <v>1.2980801438326075</v>
      </c>
      <c r="N39">
        <v>1.5686097414599798E-2</v>
      </c>
      <c r="O39">
        <v>2.3243383681834501E-2</v>
      </c>
      <c r="P39" s="4">
        <v>9.2102305495984096E-2</v>
      </c>
      <c r="Q39">
        <v>3.9008029189163497E-2</v>
      </c>
      <c r="R39">
        <v>1.49911589711969E-2</v>
      </c>
      <c r="S39">
        <v>9.0130820440869994E-2</v>
      </c>
      <c r="T39">
        <v>7.8733310160637691E-3</v>
      </c>
      <c r="U39">
        <v>2.90633866115951E-3</v>
      </c>
      <c r="V39" s="3">
        <v>1.4468133186352801E-2</v>
      </c>
      <c r="W39" s="2">
        <v>0.39965145417122</v>
      </c>
      <c r="X39">
        <f t="shared" si="5"/>
        <v>3.5742683108859009E-2</v>
      </c>
      <c r="Y39">
        <v>2.2381674587553073</v>
      </c>
    </row>
  </sheetData>
  <mergeCells count="12">
    <mergeCell ref="A30:J30"/>
    <mergeCell ref="L30:V30"/>
    <mergeCell ref="A36:J36"/>
    <mergeCell ref="L36:V36"/>
    <mergeCell ref="AA32:AA33"/>
    <mergeCell ref="AA34:AA35"/>
    <mergeCell ref="AA5:AA6"/>
    <mergeCell ref="AA7:AA8"/>
    <mergeCell ref="A3:J3"/>
    <mergeCell ref="L3:V3"/>
    <mergeCell ref="A9:J9"/>
    <mergeCell ref="L9:V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2025.2.19</vt:lpstr>
      <vt:lpstr>2024.10.31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爱罗 我</cp:lastModifiedBy>
  <dcterms:created xsi:type="dcterms:W3CDTF">2015-06-05T18:19:34Z</dcterms:created>
  <dcterms:modified xsi:type="dcterms:W3CDTF">2025-02-21T12:41:53Z</dcterms:modified>
</cp:coreProperties>
</file>