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<sst xmlns="http://schemas.openxmlformats.org/spreadsheetml/2006/main" count="4" uniqueCount="4">
  <si>
    <t>Name</t>
  </si>
  <si>
    <t>Win Rate</t>
  </si>
  <si>
    <t>Ban Rate</t>
  </si>
  <si>
    <t>Pick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</si>
</sst>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Inconsolata"/>
    </font>
    <font>
      <sz val="10.0"/>
      <color rgb="FF000000"/>
      <name val="Inconsolata"/>
    </font>
    <font>
      <color theme="1"/>
      <name val="Inconsolata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Font="1"/>
    <xf borderId="0" fillId="3" fontId="4" numFmtId="10" xfId="0" applyFill="1" applyFont="1" applyNumberFormat="1"/>
    <xf borderId="0" fillId="3" fontId="4" numFmtId="10" xfId="0" applyAlignment="1" applyFont="1" applyNumberFormat="1">
      <alignment horizontal="left"/>
    </xf>
    <xf borderId="0" fillId="3" fontId="4" numFmtId="0" xfId="0" applyAlignment="1" applyFont="1">
      <alignment horizontal="left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3" width="17.43"/>
    <col customWidth="1" min="4" max="4" width="18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</row>
    <row r="2">
      <c r="A2" s="3" t="str">
        <f>IFERROR(__xludf.DUMMYFUNCTION("IMPORTXML(""https://www.leagueofgraphs.com/champions/builds/"", ""/html/body[@class=' game-lol']/div[@id='pageContainer']/div[@id='pageContent']/div[@id='mainContentSuperContainer']/div[@id='mainContentContainer']/div[@id='mainContent']/div[@class='row']/"&amp;"div[@class='medium-24 columns']/div[@class='box box-padding-10-dark-only']/table[@class='data_table with_sortable_column']/tbody/tr/td[2]/a/div[@class='img-align-block block-medium-up width-62-on-small']/div[@class='txt']/span[@class='name']"")")," Kai'Sa ")</f>
        <v> Kai'Sa </v>
      </c>
      <c r="B2" s="4">
        <f>IFERROR(__xludf.DUMMYFUNCTION("IMPORTXML(CONCATENATE(""https://www.leagueofgraphs.com/champions/builds/"", LOWER(REGEXREPLACE(A2,""[^A-Za-z]+"",""""))),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columns'][2]/div[@class='pie-chart-container']/div[@id='graphDD2'][1]"")"),0.515)</f>
        <v>0.515</v>
      </c>
      <c r="C2" s="5">
        <f>IFERROR(__xludf.DUMMYFUNCTION("IMPORTXML(CONCATENATE(""https://www.leagueofgraphs.com/champions/builds/"", LOWER(REGEXREPLACE(A2,""[^A-Za-z]+"",""""))),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 end']/div[@class='pie-chart-container']/div[@id='graphDD3']"")"),0.373)</f>
        <v>0.373</v>
      </c>
      <c r="D2" s="5">
        <f>IFERROR(__xludf.DUMMYFUNCTION("IMPORTXML(CONCATENATE(""https://www.leagueofgraphs.com/champions/builds/"", LOWER(REGEXREPLACE(A2,""[^A-Za-z]+"",""""))),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columns'][1]/div[@class='pie-chart-container']/div[@id='graphDD1']"")"),0.363)</f>
        <v>0.363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</row>
    <row r="3">
      <c r="A3" s="3" t="str">
        <f>IFERROR(__xludf.DUMMYFUNCTION("""COMPUTED_VALUE""")," Senna ")</f>
        <v> Senna </v>
      </c>
      <c r="B3" s="4">
        <f>IFERROR(__xludf.DUMMYFUNCTION("IMPORTXML(CONCATENATE(""https://www.leagueofgraphs.com/champions/builds/"", LOWER(REGEXREPLACE(A3,""[^A-Za-z]+"",""""))),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columns'][2]/div[@class='pie-chart-container']/div[@id='graphDD2'][1]"")"),0.499)</f>
        <v>0.499</v>
      </c>
      <c r="C3" s="5">
        <f>IFERROR(__xludf.DUMMYFUNCTION("IMPORTXML(CONCATENATE(""https://www.leagueofgraphs.com/champions/builds/"", LOWER(REGEXREPLACE(A3,""[^A-Za-z]+"",""""))),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 end']/div[@class='pie-chart-container']/div[@id='graphDD3']"")"),0.154)</f>
        <v>0.154</v>
      </c>
      <c r="D3" s="5">
        <f>IFERROR(__xludf.DUMMYFUNCTION("IMPORTXML(CONCATENATE(""https://www.leagueofgraphs.com/champions/builds/"", LOWER(REGEXREPLACE(A3,""[^A-Za-z]+"",""""))),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columns'][1]/div[@class='pie-chart-container']/div[@id='graphDD1']"")"),0.262)</f>
        <v>0.262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  <row r="4">
      <c r="A4" s="3" t="str">
        <f>IFERROR(__xludf.DUMMYFUNCTION("""COMPUTED_VALUE""")," Jhin ")</f>
        <v> Jhin </v>
      </c>
      <c r="B4" s="4">
        <f>IFERROR(__xludf.DUMMYFUNCTION("IMPORTXML(CONCATENATE(""https://www.leagueofgraphs.com/champions/builds/"", LOWER(REGEXREPLACE(A4,""[^A-Za-z]+"",""""))),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columns'][2]/div[@class='pie-chart-container']/div[@id='graphDD2'][1]"")"),0.503)</f>
        <v>0.503</v>
      </c>
      <c r="C4" s="5">
        <f>IFERROR(__xludf.DUMMYFUNCTION("IMPORTXML(CONCATENATE(""https://www.leagueofgraphs.com/champions/builds/"", LOWER(REGEXREPLACE(A4,""[^A-Za-z]+"",""""))),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 end']/div[@class='pie-chart-container']/div[@id='graphDD3']"")"),0.098)</f>
        <v>0.098</v>
      </c>
      <c r="D4" s="5">
        <f>IFERROR(__xludf.DUMMYFUNCTION("IMPORTXML(CONCATENATE(""https://www.leagueofgraphs.com/champions/builds/"", LOWER(REGEXREPLACE(A4,""[^A-Za-z]+"",""""))),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columns'][1]/div[@class='pie-chart-container']/div[@id='graphDD1']"")"),0.222)</f>
        <v>0.222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</row>
    <row r="5">
      <c r="A5" s="3" t="str">
        <f>IFERROR(__xludf.DUMMYFUNCTION("""COMPUTED_VALUE""")," Thresh ")</f>
        <v> Thresh </v>
      </c>
      <c r="B5" s="4">
        <f>IFERROR(__xludf.DUMMYFUNCTION("IMPORTXML(CONCATENATE(""https://www.leagueofgraphs.com/champions/builds/"", LOWER(REGEXREPLACE(A5,""[^A-Za-z]+"",""""))),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columns'][2]/div[@class='pie-chart-container']/div[@id='graphDD2'][1]"")"),0.516)</f>
        <v>0.516</v>
      </c>
      <c r="C5" s="5">
        <f>IFERROR(__xludf.DUMMYFUNCTION("IMPORTXML(CONCATENATE(""https://www.leagueofgraphs.com/champions/builds/"", LOWER(REGEXREPLACE(A5,""[^A-Za-z]+"",""""))),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 end']/div[@class='pie-chart-container']/div[@id='graphDD3']"")"),0.096)</f>
        <v>0.096</v>
      </c>
      <c r="D5" s="5">
        <f>IFERROR(__xludf.DUMMYFUNCTION("IMPORTXML(CONCATENATE(""https://www.leagueofgraphs.com/champions/builds/"", LOWER(REGEXREPLACE(A5,""[^A-Za-z]+"",""""))),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columns'][1]/div[@class='pie-chart-container']/div[@id='graphDD1']"")"),0.197)</f>
        <v>0.197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</row>
    <row r="6">
      <c r="A6" s="3" t="str">
        <f>IFERROR(__xludf.DUMMYFUNCTION("""COMPUTED_VALUE""")," Viego ")</f>
        <v> Viego </v>
      </c>
      <c r="B6" s="4">
        <f>IFERROR(__xludf.DUMMYFUNCTION("IMPORTXML(CONCATENATE(""https://www.leagueofgraphs.com/champions/builds/"", LOWER(REGEXREPLACE(A6,""[^A-Za-z]+"",""""))),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columns'][2]/div[@class='pie-chart-container']/div[@id='graphDD2'][1]"")"),0.494)</f>
        <v>0.494</v>
      </c>
      <c r="C6" s="5">
        <f>IFERROR(__xludf.DUMMYFUNCTION("IMPORTXML(CONCATENATE(""https://www.leagueofgraphs.com/champions/builds/"", LOWER(REGEXREPLACE(A6,""[^A-Za-z]+"",""""))),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 end']/div[@class='pie-chart-container']/div[@id='graphDD3']"")"),0.436)</f>
        <v>0.436</v>
      </c>
      <c r="D6" s="5">
        <f>IFERROR(__xludf.DUMMYFUNCTION("IMPORTXML(CONCATENATE(""https://www.leagueofgraphs.com/champions/builds/"", LOWER(REGEXREPLACE(A6,""[^A-Za-z]+"",""""))),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columns'][1]/div[@class='pie-chart-container']/div[@id='graphDD1']"")"),0.189)</f>
        <v>0.189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</row>
    <row r="7">
      <c r="A7" s="3" t="str">
        <f>IFERROR(__xludf.DUMMYFUNCTION("""COMPUTED_VALUE""")," Ezreal ")</f>
        <v> Ezreal </v>
      </c>
      <c r="B7" s="4">
        <f>IFERROR(__xludf.DUMMYFUNCTION("IMPORTXML(CONCATENATE(""https://www.leagueofgraphs.com/champions/builds/"", LOWER(REGEXREPLACE(A7,""[^A-Za-z]+"",""""))),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columns'][2]/div[@class='pie-chart-container']/div[@id='graphDD2'][1]"")"),0.477)</f>
        <v>0.477</v>
      </c>
      <c r="C7" s="5">
        <f>IFERROR(__xludf.DUMMYFUNCTION("IMPORTXML(CONCATENATE(""https://www.leagueofgraphs.com/champions/builds/"", LOWER(REGEXREPLACE(A7,""[^A-Za-z]+"",""""))),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 end']/div[@class='pie-chart-container']/div[@id='graphDD3']"")"),0.023)</f>
        <v>0.023</v>
      </c>
      <c r="D7" s="6" t="str">
        <f>IFERROR(__xludf.DUMMYFUNCTION("IMPORTXML(CONCATENATE(""https://www.leagueofgraphs.com/champions/builds/"", LOWER(REGEXREPLACE(A7,""[^A-Za-z]+"",""""))),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columns'][1]/div[@class='pie-chart-container']/div[@id='graphDD1']"")"),"Loading...")</f>
        <v>Loading...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</row>
    <row r="8">
      <c r="A8" s="3" t="str">
        <f>IFERROR(__xludf.DUMMYFUNCTION("""COMPUTED_VALUE""")," Seraphine ")</f>
        <v> Seraphine </v>
      </c>
      <c r="B8" s="4">
        <f>IFERROR(__xludf.DUMMYFUNCTION("IMPORTXML(CONCATENATE(""https://www.leagueofgraphs.com/champions/builds/"", LOWER(REGEXREPLACE(A8,""[^A-Za-z]+"",""""))),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columns'][2]/div[@class='pie-chart-container']/div[@id='graphDD2'][1]"")"),0.528)</f>
        <v>0.528</v>
      </c>
      <c r="C8" s="5">
        <f>IFERROR(__xludf.DUMMYFUNCTION("IMPORTXML(CONCATENATE(""https://www.leagueofgraphs.com/champions/builds/"", LOWER(REGEXREPLACE(A8,""[^A-Za-z]+"",""""))),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 end']/div[@class='pie-chart-container']/div[@id='graphDD3']"")"),0.23)</f>
        <v>0.23</v>
      </c>
      <c r="D8" s="5">
        <f>IFERROR(__xludf.DUMMYFUNCTION("IMPORTXML(CONCATENATE(""https://www.leagueofgraphs.com/champions/builds/"", LOWER(REGEXREPLACE(A8,""[^A-Za-z]+"",""""))),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columns'][1]/div[@class='pie-chart-container']/div[@id='graphDD1']"")"),0.168)</f>
        <v>0.168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</row>
    <row r="9">
      <c r="A9" s="3" t="str">
        <f>IFERROR(__xludf.DUMMYFUNCTION("""COMPUTED_VALUE""")," Vayne ")</f>
        <v> Vayne </v>
      </c>
      <c r="B9" s="4">
        <f>IFERROR(__xludf.DUMMYFUNCTION("IMPORTXML(CONCATENATE(""https://www.leagueofgraphs.com/champions/builds/"", LOWER(REGEXREPLACE(A9,""[^A-Za-z]+"",""""))),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columns'][2]/div[@class='pie-chart-container']/div[@id='graphDD2'][1]"")"),0.51)</f>
        <v>0.51</v>
      </c>
      <c r="C9" s="5">
        <f>IFERROR(__xludf.DUMMYFUNCTION("IMPORTXML(CONCATENATE(""https://www.leagueofgraphs.com/champions/builds/"", LOWER(REGEXREPLACE(A9,""[^A-Za-z]+"",""""))),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 end']/div[@class='pie-chart-container']/div[@id='graphDD3']"")"),0.103)</f>
        <v>0.103</v>
      </c>
      <c r="D9" s="5">
        <f>IFERROR(__xludf.DUMMYFUNCTION("IMPORTXML(CONCATENATE(""https://www.leagueofgraphs.com/champions/builds/"", LOWER(REGEXREPLACE(A9,""[^A-Za-z]+"",""""))), ""/html/body[@class=' game-lol']/div[@id='pageContainer']/div[@id='pageContent']/div[@id='mainContentSuperContainer']/div[@id='mainCo"&amp;"ntentContainer']/div[@id='mainContent']/div[@class='row']/div[@class='medium-12 small-24 columns'][1]/a[1]/div[@class='row']/div[@class='medium-24 columns']/div[@class='box box-padding-10 overviewBox basicNumbersBox']/div[@class='row'][1]/div[@class='medi"&amp;"um-8 small-12 columns'][1]/div[@class='pie-chart-container']/div[@id='graphDD1']"")"),0.158)</f>
        <v>0.158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</row>
    <row r="10">
      <c r="A10" s="3" t="str">
        <f>IFERROR(__xludf.DUMMYFUNCTION("""COMPUTED_VALUE""")," Samira ")</f>
        <v> Samira </v>
      </c>
      <c r="B10" s="4">
        <f>IFERROR(__xludf.DUMMYFUNCTION("IMPORTXML(CONCATENATE(""https://www.leagueofgraphs.com/champions/builds/"", LOWER(REGEXREPLACE(A10,""[^A-Za-z]+"",""""))),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columns'][2]/div[@class='pie-chart-container']/div[@id='graphDD2'][1]"")"),0.49)</f>
        <v>0.49</v>
      </c>
      <c r="C10" s="5">
        <f>IFERROR(__xludf.DUMMYFUNCTION("IMPORTXML(CONCATENATE(""https://www.leagueofgraphs.com/champions/builds/"", LOWER(REGEXREPLACE(A10,""[^A-Za-z]+"",""""))),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end']/div[@class='pie-chart-container']/div[@id='graphDD3']"")"),0.468)</f>
        <v>0.468</v>
      </c>
      <c r="D10" s="5">
        <f>IFERROR(__xludf.DUMMYFUNCTION("IMPORTXML(CONCATENATE(""https://www.leagueofgraphs.com/champions/builds/"", LOWER(REGEXREPLACE(A10,""[^A-Za-z]+"",""""))),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columns'][1]/div[@class='pie-chart-container']/div[@id='graphDD1']"")"),0.154)</f>
        <v>0.154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</row>
    <row r="11">
      <c r="A11" s="3" t="str">
        <f>IFERROR(__xludf.DUMMYFUNCTION("""COMPUTED_VALUE""")," Yone ")</f>
        <v> Yone </v>
      </c>
      <c r="B11" s="4">
        <f>IFERROR(__xludf.DUMMYFUNCTION("IMPORTXML(CONCATENATE(""https://www.leagueofgraphs.com/champions/builds/"", LOWER(REGEXREPLACE(A11,""[^A-Za-z]+"",""""))),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columns'][2]/div[@class='pie-chart-container']/div[@id='graphDD2'][1]"")"),0.493)</f>
        <v>0.493</v>
      </c>
      <c r="C11" s="5">
        <f>IFERROR(__xludf.DUMMYFUNCTION("IMPORTXML(CONCATENATE(""https://www.leagueofgraphs.com/champions/builds/"", LOWER(REGEXREPLACE(A11,""[^A-Za-z]+"",""""))),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end']/div[@class='pie-chart-container']/div[@id='graphDD3']"")"),0.304)</f>
        <v>0.304</v>
      </c>
      <c r="D11" s="5">
        <f>IFERROR(__xludf.DUMMYFUNCTION("IMPORTXML(CONCATENATE(""https://www.leagueofgraphs.com/champions/builds/"", LOWER(REGEXREPLACE(A11,""[^A-Za-z]+"",""""))),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columns'][1]/div[@class='pie-chart-container']/div[@id='graphDD1']"")"),0.14)</f>
        <v>0.14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</row>
    <row r="12">
      <c r="A12" s="3" t="str">
        <f>IFERROR(__xludf.DUMMYFUNCTION("""COMPUTED_VALUE""")," Hecarim ")</f>
        <v> Hecarim </v>
      </c>
      <c r="B12" s="4">
        <f>IFERROR(__xludf.DUMMYFUNCTION("IMPORTXML(CONCATENATE(""https://www.leagueofgraphs.com/champions/builds/"", LOWER(REGEXREPLACE(A12,""[^A-Za-z]+"",""""))),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columns'][2]/div[@class='pie-chart-container']/div[@id='graphDD2'][1]"")"),0.514)</f>
        <v>0.514</v>
      </c>
      <c r="C12" s="5">
        <f>IFERROR(__xludf.DUMMYFUNCTION("IMPORTXML(CONCATENATE(""https://www.leagueofgraphs.com/champions/builds/"", LOWER(REGEXREPLACE(A12,""[^A-Za-z]+"",""""))),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end']/div[@class='pie-chart-container']/div[@id='graphDD3']"")"),0.281)</f>
        <v>0.281</v>
      </c>
      <c r="D12" s="5">
        <f>IFERROR(__xludf.DUMMYFUNCTION("IMPORTXML(CONCATENATE(""https://www.leagueofgraphs.com/champions/builds/"", LOWER(REGEXREPLACE(A12,""[^A-Za-z]+"",""""))),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columns'][1]/div[@class='pie-chart-container']/div[@id='graphDD1']"")"),0.139)</f>
        <v>0.139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</row>
    <row r="13">
      <c r="A13" s="3" t="str">
        <f>IFERROR(__xludf.DUMMYFUNCTION("""COMPUTED_VALUE""")," Lulu ")</f>
        <v> Lulu </v>
      </c>
      <c r="B13" s="4">
        <f>IFERROR(__xludf.DUMMYFUNCTION("IMPORTXML(CONCATENATE(""https://www.leagueofgraphs.com/champions/builds/"", LOWER(REGEXREPLACE(A13,""[^A-Za-z]+"",""""))),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columns'][2]/div[@class='pie-chart-container']/div[@id='graphDD2'][1]"")"),0.508)</f>
        <v>0.508</v>
      </c>
      <c r="C13" s="5">
        <f>IFERROR(__xludf.DUMMYFUNCTION("IMPORTXML(CONCATENATE(""https://www.leagueofgraphs.com/champions/builds/"", LOWER(REGEXREPLACE(A13,""[^A-Za-z]+"",""""))),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end']/div[@class='pie-chart-container']/div[@id='graphDD3']"")"),0.125)</f>
        <v>0.125</v>
      </c>
      <c r="D13" s="5">
        <f>IFERROR(__xludf.DUMMYFUNCTION("IMPORTXML(CONCATENATE(""https://www.leagueofgraphs.com/champions/builds/"", LOWER(REGEXREPLACE(A13,""[^A-Za-z]+"",""""))),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columns'][1]/div[@class='pie-chart-container']/div[@id='graphDD1']"")"),0.136)</f>
        <v>0.136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</row>
    <row r="14">
      <c r="A14" s="3" t="str">
        <f>IFERROR(__xludf.DUMMYFUNCTION("""COMPUTED_VALUE""")," Lucian ")</f>
        <v> Lucian </v>
      </c>
      <c r="B14" s="4">
        <f>IFERROR(__xludf.DUMMYFUNCTION("IMPORTXML(CONCATENATE(""https://www.leagueofgraphs.com/champions/builds/"", LOWER(REGEXREPLACE(A14,""[^A-Za-z]+"",""""))),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columns'][2]/div[@class='pie-chart-container']/div[@id='graphDD2'][1]"")"),0.476)</f>
        <v>0.476</v>
      </c>
      <c r="C14" s="5">
        <f>IFERROR(__xludf.DUMMYFUNCTION("IMPORTXML(CONCATENATE(""https://www.leagueofgraphs.com/champions/builds/"", LOWER(REGEXREPLACE(A14,""[^A-Za-z]+"",""""))),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end']/div[@class='pie-chart-container']/div[@id='graphDD3']"")"),0.042)</f>
        <v>0.042</v>
      </c>
      <c r="D14" s="5">
        <f>IFERROR(__xludf.DUMMYFUNCTION("IMPORTXML(CONCATENATE(""https://www.leagueofgraphs.com/champions/builds/"", LOWER(REGEXREPLACE(A14,""[^A-Za-z]+"",""""))),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columns'][1]/div[@class='pie-chart-container']/div[@id='graphDD1']"")"),0.134)</f>
        <v>0.134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</row>
    <row r="15">
      <c r="A15" s="3" t="str">
        <f>IFERROR(__xludf.DUMMYFUNCTION("""COMPUTED_VALUE""")," Udyr ")</f>
        <v> Udyr </v>
      </c>
      <c r="B15" s="4">
        <f>IFERROR(__xludf.DUMMYFUNCTION("IMPORTXML(CONCATENATE(""https://www.leagueofgraphs.com/champions/builds/"", LOWER(REGEXREPLACE(A15,""[^A-Za-z]+"",""""))),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columns'][2]/div[@class='pie-chart-container']/div[@id='graphDD2'][1]"")"),0.532)</f>
        <v>0.532</v>
      </c>
      <c r="C15" s="5">
        <f>IFERROR(__xludf.DUMMYFUNCTION("IMPORTXML(CONCATENATE(""https://www.leagueofgraphs.com/champions/builds/"", LOWER(REGEXREPLACE(A15,""[^A-Za-z]+"",""""))),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end']/div[@class='pie-chart-container']/div[@id='graphDD3']"")"),0.368)</f>
        <v>0.368</v>
      </c>
      <c r="D15" s="5">
        <f>IFERROR(__xludf.DUMMYFUNCTION("IMPORTXML(CONCATENATE(""https://www.leagueofgraphs.com/champions/builds/"", LOWER(REGEXREPLACE(A15,""[^A-Za-z]+"",""""))),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columns'][1]/div[@class='pie-chart-container']/div[@id='graphDD1']"")"),0.132)</f>
        <v>0.132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</row>
    <row r="16">
      <c r="A16" s="3" t="str">
        <f>IFERROR(__xludf.DUMMYFUNCTION("""COMPUTED_VALUE""")," Camille ")</f>
        <v> Camille </v>
      </c>
      <c r="B16" s="4">
        <f>IFERROR(__xludf.DUMMYFUNCTION("IMPORTXML(CONCATENATE(""https://www.leagueofgraphs.com/champions/builds/"", LOWER(REGEXREPLACE(A16,""[^A-Za-z]+"",""""))),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columns'][2]/div[@class='pie-chart-container']/div[@id='graphDD2'][1]"")"),0.502)</f>
        <v>0.502</v>
      </c>
      <c r="C16" s="5">
        <f>IFERROR(__xludf.DUMMYFUNCTION("IMPORTXML(CONCATENATE(""https://www.leagueofgraphs.com/champions/builds/"", LOWER(REGEXREPLACE(A16,""[^A-Za-z]+"",""""))),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end']/div[@class='pie-chart-container']/div[@id='graphDD3']"")"),0.18)</f>
        <v>0.18</v>
      </c>
      <c r="D16" s="5">
        <f>IFERROR(__xludf.DUMMYFUNCTION("IMPORTXML(CONCATENATE(""https://www.leagueofgraphs.com/champions/builds/"", LOWER(REGEXREPLACE(A16,""[^A-Za-z]+"",""""))),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columns'][1]/div[@class='pie-chart-container']/div[@id='graphDD1']"")"),0.13)</f>
        <v>0.13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</row>
    <row r="17">
      <c r="A17" s="3" t="str">
        <f>IFERROR(__xludf.DUMMYFUNCTION("""COMPUTED_VALUE""")," Ekko ")</f>
        <v> Ekko </v>
      </c>
      <c r="B17" s="4">
        <f>IFERROR(__xludf.DUMMYFUNCTION("IMPORTXML(CONCATENATE(""https://www.leagueofgraphs.com/champions/builds/"", LOWER(REGEXREPLACE(A17,""[^A-Za-z]+"",""""))),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columns'][2]/div[@class='pie-chart-container']/div[@id='graphDD2'][1]"")"),0.51)</f>
        <v>0.51</v>
      </c>
      <c r="C17" s="5">
        <f>IFERROR(__xludf.DUMMYFUNCTION("IMPORTXML(CONCATENATE(""https://www.leagueofgraphs.com/champions/builds/"", LOWER(REGEXREPLACE(A17,""[^A-Za-z]+"",""""))),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end']/div[@class='pie-chart-container']/div[@id='graphDD3']"")"),0.084)</f>
        <v>0.084</v>
      </c>
      <c r="D17" s="5">
        <f>IFERROR(__xludf.DUMMYFUNCTION("IMPORTXML(CONCATENATE(""https://www.leagueofgraphs.com/champions/builds/"", LOWER(REGEXREPLACE(A17,""[^A-Za-z]+"",""""))),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columns'][1]/div[@class='pie-chart-container']/div[@id='graphDD1']"")"),0.129)</f>
        <v>0.129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</row>
    <row r="18">
      <c r="A18" s="3" t="str">
        <f>IFERROR(__xludf.DUMMYFUNCTION("""COMPUTED_VALUE""")," Alistar ")</f>
        <v> Alistar </v>
      </c>
      <c r="B18" s="4">
        <f>IFERROR(__xludf.DUMMYFUNCTION("IMPORTXML(CONCATENATE(""https://www.leagueofgraphs.com/champions/builds/"", LOWER(REGEXREPLACE(A18,""[^A-Za-z]+"",""""))),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columns'][2]/div[@class='pie-chart-container']/div[@id='graphDD2'][1]"")"),0.497)</f>
        <v>0.497</v>
      </c>
      <c r="C18" s="5">
        <f>IFERROR(__xludf.DUMMYFUNCTION("IMPORTXML(CONCATENATE(""https://www.leagueofgraphs.com/champions/builds/"", LOWER(REGEXREPLACE(A18,""[^A-Za-z]+"",""""))),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end']/div[@class='pie-chart-container']/div[@id='graphDD3']"")"),0.04)</f>
        <v>0.04</v>
      </c>
      <c r="D18" s="5">
        <f>IFERROR(__xludf.DUMMYFUNCTION("IMPORTXML(CONCATENATE(""https://www.leagueofgraphs.com/champions/builds/"", LOWER(REGEXREPLACE(A18,""[^A-Za-z]+"",""""))),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columns'][1]/div[@class='pie-chart-container']/div[@id='graphDD1']"")"),0.115)</f>
        <v>0.115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</row>
    <row r="19">
      <c r="A19" s="3" t="str">
        <f>IFERROR(__xludf.DUMMYFUNCTION("""COMPUTED_VALUE""")," Gnar ")</f>
        <v> Gnar </v>
      </c>
      <c r="B19" s="4">
        <f>IFERROR(__xludf.DUMMYFUNCTION("IMPORTXML(CONCATENATE(""https://www.leagueofgraphs.com/champions/builds/"", LOWER(REGEXREPLACE(A19,""[^A-Za-z]+"",""""))),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columns'][2]/div[@class='pie-chart-container']/div[@id='graphDD2'][1]"")"),0.51)</f>
        <v>0.51</v>
      </c>
      <c r="C19" s="5">
        <f>IFERROR(__xludf.DUMMYFUNCTION("IMPORTXML(CONCATENATE(""https://www.leagueofgraphs.com/champions/builds/"", LOWER(REGEXREPLACE(A19,""[^A-Za-z]+"",""""))),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end']/div[@class='pie-chart-container']/div[@id='graphDD3']"")"),0.079)</f>
        <v>0.079</v>
      </c>
      <c r="D19" s="5">
        <f>IFERROR(__xludf.DUMMYFUNCTION("IMPORTXML(CONCATENATE(""https://www.leagueofgraphs.com/champions/builds/"", LOWER(REGEXREPLACE(A19,""[^A-Za-z]+"",""""))),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columns'][1]/div[@class='pie-chart-container']/div[@id='graphDD1']"")"),0.113)</f>
        <v>0.113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</row>
    <row r="20">
      <c r="A20" s="3" t="str">
        <f>IFERROR(__xludf.DUMMYFUNCTION("""COMPUTED_VALUE""")," Leona ")</f>
        <v> Leona </v>
      </c>
      <c r="B20" s="4">
        <f>IFERROR(__xludf.DUMMYFUNCTION("IMPORTXML(CONCATENATE(""https://www.leagueofgraphs.com/champions/builds/"", LOWER(REGEXREPLACE(A20,""[^A-Za-z]+"",""""))),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columns'][2]/div[@class='pie-chart-container']/div[@id='graphDD2'][1]"")"),0.508)</f>
        <v>0.508</v>
      </c>
      <c r="C20" s="5">
        <f>IFERROR(__xludf.DUMMYFUNCTION("IMPORTXML(CONCATENATE(""https://www.leagueofgraphs.com/champions/builds/"", LOWER(REGEXREPLACE(A20,""[^A-Za-z]+"",""""))),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end']/div[@class='pie-chart-container']/div[@id='graphDD3']"")"),0.264)</f>
        <v>0.264</v>
      </c>
      <c r="D20" s="5">
        <f>IFERROR(__xludf.DUMMYFUNCTION("IMPORTXML(CONCATENATE(""https://www.leagueofgraphs.com/champions/builds/"", LOWER(REGEXREPLACE(A20,""[^A-Za-z]+"",""""))),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columns'][1]/div[@class='pie-chart-container']/div[@id='graphDD1']"")"),0.112)</f>
        <v>0.112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</row>
    <row r="21">
      <c r="A21" s="3" t="str">
        <f>IFERROR(__xludf.DUMMYFUNCTION("""COMPUTED_VALUE""")," Irelia ")</f>
        <v> Irelia </v>
      </c>
      <c r="B21" s="4">
        <f>IFERROR(__xludf.DUMMYFUNCTION("IMPORTXML(CONCATENATE(""https://www.leagueofgraphs.com/champions/builds/"", LOWER(REGEXREPLACE(A21,""[^A-Za-z]+"",""""))),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columns'][2]/div[@class='pie-chart-container']/div[@id='graphDD2'][1]"")"),0.466)</f>
        <v>0.466</v>
      </c>
      <c r="C21" s="5">
        <f>IFERROR(__xludf.DUMMYFUNCTION("IMPORTXML(CONCATENATE(""https://www.leagueofgraphs.com/champions/builds/"", LOWER(REGEXREPLACE(A21,""[^A-Za-z]+"",""""))),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end']/div[@class='pie-chart-container']/div[@id='graphDD3']"")"),0.131)</f>
        <v>0.131</v>
      </c>
      <c r="D21" s="5">
        <f>IFERROR(__xludf.DUMMYFUNCTION("IMPORTXML(CONCATENATE(""https://www.leagueofgraphs.com/champions/builds/"", LOWER(REGEXREPLACE(A21,""[^A-Za-z]+"",""""))),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columns'][1]/div[@class='pie-chart-container']/div[@id='graphDD1']"")"),0.111)</f>
        <v>0.111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</row>
    <row r="22">
      <c r="A22" s="3" t="str">
        <f>IFERROR(__xludf.DUMMYFUNCTION("""COMPUTED_VALUE""")," Yasuo ")</f>
        <v> Yasuo </v>
      </c>
      <c r="B22" s="4">
        <f>IFERROR(__xludf.DUMMYFUNCTION("IMPORTXML(CONCATENATE(""https://www.leagueofgraphs.com/champions/builds/"", LOWER(REGEXREPLACE(A22,""[^A-Za-z]+"",""""))),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columns'][2]/div[@class='pie-chart-container']/div[@id='graphDD2'][1]"")"),0.486)</f>
        <v>0.486</v>
      </c>
      <c r="C22" s="5">
        <f>IFERROR(__xludf.DUMMYFUNCTION("IMPORTXML(CONCATENATE(""https://www.leagueofgraphs.com/champions/builds/"", LOWER(REGEXREPLACE(A22,""[^A-Za-z]+"",""""))),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end']/div[@class='pie-chart-container']/div[@id='graphDD3']"")"),0.172)</f>
        <v>0.172</v>
      </c>
      <c r="D22" s="5">
        <f>IFERROR(__xludf.DUMMYFUNCTION("IMPORTXML(CONCATENATE(""https://www.leagueofgraphs.com/champions/builds/"", LOWER(REGEXREPLACE(A22,""[^A-Za-z]+"",""""))),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columns'][1]/div[@class='pie-chart-container']/div[@id='graphDD1']"")"),0.111)</f>
        <v>0.111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</row>
    <row r="23">
      <c r="A23" s="3" t="str">
        <f>IFERROR(__xludf.DUMMYFUNCTION("""COMPUTED_VALUE""")," Graves ")</f>
        <v> Graves </v>
      </c>
      <c r="B23" s="4">
        <f>IFERROR(__xludf.DUMMYFUNCTION("IMPORTXML(CONCATENATE(""https://www.leagueofgraphs.com/champions/builds/"", LOWER(REGEXREPLACE(A23,""[^A-Za-z]+"",""""))),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columns'][2]/div[@class='pie-chart-container']/div[@id='graphDD2'][1]"")"),0.475)</f>
        <v>0.475</v>
      </c>
      <c r="C23" s="5">
        <f>IFERROR(__xludf.DUMMYFUNCTION("IMPORTXML(CONCATENATE(""https://www.leagueofgraphs.com/champions/builds/"", LOWER(REGEXREPLACE(A23,""[^A-Za-z]+"",""""))),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end']/div[@class='pie-chart-container']/div[@id='graphDD3']"")"),0.119)</f>
        <v>0.119</v>
      </c>
      <c r="D23" s="5">
        <f>IFERROR(__xludf.DUMMYFUNCTION("IMPORTXML(CONCATENATE(""https://www.leagueofgraphs.com/champions/builds/"", LOWER(REGEXREPLACE(A23,""[^A-Za-z]+"",""""))),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columns'][1]/div[@class='pie-chart-container']/div[@id='graphDD1']"")"),0.106)</f>
        <v>0.106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</row>
    <row r="24">
      <c r="A24" s="3" t="str">
        <f>IFERROR(__xludf.DUMMYFUNCTION("""COMPUTED_VALUE""")," Kha'Zix ")</f>
        <v> Kha'Zix </v>
      </c>
      <c r="B24" s="4">
        <f>IFERROR(__xludf.DUMMYFUNCTION("IMPORTXML(CONCATENATE(""https://www.leagueofgraphs.com/champions/builds/"", LOWER(REGEXREPLACE(A24,""[^A-Za-z]+"",""""))),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columns'][2]/div[@class='pie-chart-container']/div[@id='graphDD2'][1]"")"),0.515)</f>
        <v>0.515</v>
      </c>
      <c r="C24" s="5">
        <f>IFERROR(__xludf.DUMMYFUNCTION("IMPORTXML(CONCATENATE(""https://www.leagueofgraphs.com/champions/builds/"", LOWER(REGEXREPLACE(A24,""[^A-Za-z]+"",""""))),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end']/div[@class='pie-chart-container']/div[@id='graphDD3']"")"),0.173)</f>
        <v>0.173</v>
      </c>
      <c r="D24" s="5">
        <f>IFERROR(__xludf.DUMMYFUNCTION("IMPORTXML(CONCATENATE(""https://www.leagueofgraphs.com/champions/builds/"", LOWER(REGEXREPLACE(A24,""[^A-Za-z]+"",""""))),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columns'][1]/div[@class='pie-chart-container']/div[@id='graphDD1']"")"),0.106)</f>
        <v>0.106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</row>
    <row r="25">
      <c r="A25" s="3" t="str">
        <f>IFERROR(__xludf.DUMMYFUNCTION("""COMPUTED_VALUE""")," Zed ")</f>
        <v> Zed </v>
      </c>
      <c r="B25" s="4">
        <f>IFERROR(__xludf.DUMMYFUNCTION("IMPORTXML(CONCATENATE(""https://www.leagueofgraphs.com/champions/builds/"", LOWER(REGEXREPLACE(A25,""[^A-Za-z]+"",""""))),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columns'][2]/div[@class='pie-chart-container']/div[@id='graphDD2'][1]"")"),0.508)</f>
        <v>0.508</v>
      </c>
      <c r="C25" s="5">
        <f>IFERROR(__xludf.DUMMYFUNCTION("IMPORTXML(CONCATENATE(""https://www.leagueofgraphs.com/champions/builds/"", LOWER(REGEXREPLACE(A25,""[^A-Za-z]+"",""""))),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end']/div[@class='pie-chart-container']/div[@id='graphDD3']"")"),0.287)</f>
        <v>0.287</v>
      </c>
      <c r="D25" s="5">
        <f>IFERROR(__xludf.DUMMYFUNCTION("IMPORTXML(CONCATENATE(""https://www.leagueofgraphs.com/champions/builds/"", LOWER(REGEXREPLACE(A25,""[^A-Za-z]+"",""""))),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columns'][1]/div[@class='pie-chart-container']/div[@id='graphDD1']"")"),0.103)</f>
        <v>0.103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</row>
    <row r="26">
      <c r="A26" s="3" t="str">
        <f>IFERROR(__xludf.DUMMYFUNCTION("""COMPUTED_VALUE""")," Pantheon ")</f>
        <v> Pantheon </v>
      </c>
      <c r="B26" s="4">
        <f>IFERROR(__xludf.DUMMYFUNCTION("IMPORTXML(CONCATENATE(""https://www.leagueofgraphs.com/champions/builds/"", LOWER(REGEXREPLACE(A26,""[^A-Za-z]+"",""""))),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columns'][2]/div[@class='pie-chart-container']/div[@id='graphDD2'][1]"")"),0.481)</f>
        <v>0.481</v>
      </c>
      <c r="C26" s="5">
        <f>IFERROR(__xludf.DUMMYFUNCTION("IMPORTXML(CONCATENATE(""https://www.leagueofgraphs.com/champions/builds/"", LOWER(REGEXREPLACE(A26,""[^A-Za-z]+"",""""))),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end']/div[@class='pie-chart-container']/div[@id='graphDD3']"")"),0.215)</f>
        <v>0.215</v>
      </c>
      <c r="D26" s="5">
        <f>IFERROR(__xludf.DUMMYFUNCTION("IMPORTXML(CONCATENATE(""https://www.leagueofgraphs.com/champions/builds/"", LOWER(REGEXREPLACE(A26,""[^A-Za-z]+"",""""))),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columns'][1]/div[@class='pie-chart-container']/div[@id='graphDD1']"")"),0.099)</f>
        <v>0.099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</row>
    <row r="27">
      <c r="A27" s="3" t="str">
        <f>IFERROR(__xludf.DUMMYFUNCTION("""COMPUTED_VALUE""")," Gragas ")</f>
        <v> Gragas </v>
      </c>
      <c r="B27" s="4">
        <f>IFERROR(__xludf.DUMMYFUNCTION("IMPORTXML(CONCATENATE(""https://www.leagueofgraphs.com/champions/builds/"", LOWER(REGEXREPLACE(A27,""[^A-Za-z]+"",""""))),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columns'][2]/div[@class='pie-chart-container']/div[@id='graphDD2'][1]"")"),0.496)</f>
        <v>0.496</v>
      </c>
      <c r="C27" s="5">
        <f>IFERROR(__xludf.DUMMYFUNCTION("IMPORTXML(CONCATENATE(""https://www.leagueofgraphs.com/champions/builds/"", LOWER(REGEXREPLACE(A27,""[^A-Za-z]+"",""""))),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end']/div[@class='pie-chart-container']/div[@id='graphDD3']"")"),0.016)</f>
        <v>0.016</v>
      </c>
      <c r="D27" s="5">
        <f>IFERROR(__xludf.DUMMYFUNCTION("IMPORTXML(CONCATENATE(""https://www.leagueofgraphs.com/champions/builds/"", LOWER(REGEXREPLACE(A27,""[^A-Za-z]+"",""""))),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columns'][1]/div[@class='pie-chart-container']/div[@id='graphDD1']"")"),0.097)</f>
        <v>0.097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</row>
    <row r="28">
      <c r="A28" s="3" t="str">
        <f>IFERROR(__xludf.DUMMYFUNCTION("""COMPUTED_VALUE""")," Sett ")</f>
        <v> Sett </v>
      </c>
      <c r="B28" s="4">
        <f>IFERROR(__xludf.DUMMYFUNCTION("IMPORTXML(CONCATENATE(""https://www.leagueofgraphs.com/champions/builds/"", LOWER(REGEXREPLACE(A28,""[^A-Za-z]+"",""""))),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columns'][2]/div[@class='pie-chart-container']/div[@id='graphDD2'][1]"")"),0.484)</f>
        <v>0.484</v>
      </c>
      <c r="C28" s="5">
        <f>IFERROR(__xludf.DUMMYFUNCTION("IMPORTXML(CONCATENATE(""https://www.leagueofgraphs.com/champions/builds/"", LOWER(REGEXREPLACE(A28,""[^A-Za-z]+"",""""))),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end']/div[@class='pie-chart-container']/div[@id='graphDD3']"")"),0.024)</f>
        <v>0.024</v>
      </c>
      <c r="D28" s="5">
        <f>IFERROR(__xludf.DUMMYFUNCTION("IMPORTXML(CONCATENATE(""https://www.leagueofgraphs.com/champions/builds/"", LOWER(REGEXREPLACE(A28,""[^A-Za-z]+"",""""))),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columns'][1]/div[@class='pie-chart-container']/div[@id='graphDD1']"")"),0.094)</f>
        <v>0.094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</row>
    <row r="29">
      <c r="A29" s="3" t="str">
        <f>IFERROR(__xludf.DUMMYFUNCTION("""COMPUTED_VALUE""")," Malphite ")</f>
        <v> Malphite </v>
      </c>
      <c r="B29" s="4">
        <f>IFERROR(__xludf.DUMMYFUNCTION("IMPORTXML(CONCATENATE(""https://www.leagueofgraphs.com/champions/builds/"", LOWER(REGEXREPLACE(A29,""[^A-Za-z]+"",""""))),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columns'][2]/div[@class='pie-chart-container']/div[@id='graphDD2'][1]"")"),0.512)</f>
        <v>0.512</v>
      </c>
      <c r="C29" s="5">
        <f>IFERROR(__xludf.DUMMYFUNCTION("IMPORTXML(CONCATENATE(""https://www.leagueofgraphs.com/champions/builds/"", LOWER(REGEXREPLACE(A29,""[^A-Za-z]+"",""""))),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end']/div[@class='pie-chart-container']/div[@id='graphDD3']"")"),0.167)</f>
        <v>0.167</v>
      </c>
      <c r="D29" s="5">
        <f>IFERROR(__xludf.DUMMYFUNCTION("IMPORTXML(CONCATENATE(""https://www.leagueofgraphs.com/champions/builds/"", LOWER(REGEXREPLACE(A29,""[^A-Za-z]+"",""""))),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columns'][1]/div[@class='pie-chart-container']/div[@id='graphDD1']"")"),0.092)</f>
        <v>0.092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</row>
    <row r="30">
      <c r="A30" s="3" t="str">
        <f>IFERROR(__xludf.DUMMYFUNCTION("""COMPUTED_VALUE""")," Aphelios ")</f>
        <v> Aphelios </v>
      </c>
      <c r="B30" s="4">
        <f>IFERROR(__xludf.DUMMYFUNCTION("IMPORTXML(CONCATENATE(""https://www.leagueofgraphs.com/champions/builds/"", LOWER(REGEXREPLACE(A30,""[^A-Za-z]+"",""""))),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columns'][2]/div[@class='pie-chart-container']/div[@id='graphDD2'][1]"")"),0.462)</f>
        <v>0.462</v>
      </c>
      <c r="C30" s="5">
        <f>IFERROR(__xludf.DUMMYFUNCTION("IMPORTXML(CONCATENATE(""https://www.leagueofgraphs.com/champions/builds/"", LOWER(REGEXREPLACE(A30,""[^A-Za-z]+"",""""))),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end']/div[@class='pie-chart-container']/div[@id='graphDD3']"")"),0.021)</f>
        <v>0.021</v>
      </c>
      <c r="D30" s="5">
        <f>IFERROR(__xludf.DUMMYFUNCTION("IMPORTXML(CONCATENATE(""https://www.leagueofgraphs.com/champions/builds/"", LOWER(REGEXREPLACE(A30,""[^A-Za-z]+"",""""))),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columns'][1]/div[@class='pie-chart-container']/div[@id='graphDD1']"")"),0.092)</f>
        <v>0.092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</row>
    <row r="31">
      <c r="A31" s="3" t="str">
        <f>IFERROR(__xludf.DUMMYFUNCTION("""COMPUTED_VALUE""")," Rell ")</f>
        <v> Rell </v>
      </c>
      <c r="B31" s="4">
        <f>IFERROR(__xludf.DUMMYFUNCTION("IMPORTXML(CONCATENATE(""https://www.leagueofgraphs.com/champions/builds/"", LOWER(REGEXREPLACE(A31,""[^A-Za-z]+"",""""))),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columns'][2]/div[@class='pie-chart-container']/div[@id='graphDD2'][1]"")"),0.52)</f>
        <v>0.52</v>
      </c>
      <c r="C31" s="5">
        <f>IFERROR(__xludf.DUMMYFUNCTION("IMPORTXML(CONCATENATE(""https://www.leagueofgraphs.com/champions/builds/"", LOWER(REGEXREPLACE(A31,""[^A-Za-z]+"",""""))),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end']/div[@class='pie-chart-container']/div[@id='graphDD3']"")"),0.103)</f>
        <v>0.103</v>
      </c>
      <c r="D31" s="5">
        <f>IFERROR(__xludf.DUMMYFUNCTION("IMPORTXML(CONCATENATE(""https://www.leagueofgraphs.com/champions/builds/"", LOWER(REGEXREPLACE(A31,""[^A-Za-z]+"",""""))),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columns'][1]/div[@class='pie-chart-container']/div[@id='graphDD1']"")"),0.092)</f>
        <v>0.092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</row>
    <row r="32">
      <c r="A32" s="3" t="str">
        <f>IFERROR(__xludf.DUMMYFUNCTION("""COMPUTED_VALUE""")," Kayn ")</f>
        <v> Kayn </v>
      </c>
      <c r="B32" s="4">
        <f>IFERROR(__xludf.DUMMYFUNCTION("IMPORTXML(CONCATENATE(""https://www.leagueofgraphs.com/champions/builds/"", LOWER(REGEXREPLACE(A32,""[^A-Za-z]+"",""""))),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columns'][2]/div[@class='pie-chart-container']/div[@id='graphDD2'][1]"")"),0.489)</f>
        <v>0.489</v>
      </c>
      <c r="C32" s="5">
        <f>IFERROR(__xludf.DUMMYFUNCTION("IMPORTXML(CONCATENATE(""https://www.leagueofgraphs.com/champions/builds/"", LOWER(REGEXREPLACE(A32,""[^A-Za-z]+"",""""))),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end']/div[@class='pie-chart-container']/div[@id='graphDD3']"")"),0.106)</f>
        <v>0.106</v>
      </c>
      <c r="D32" s="5">
        <f>IFERROR(__xludf.DUMMYFUNCTION("IMPORTXML(CONCATENATE(""https://www.leagueofgraphs.com/champions/builds/"", LOWER(REGEXREPLACE(A32,""[^A-Za-z]+"",""""))),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columns'][1]/div[@class='pie-chart-container']/div[@id='graphDD1']"")"),0.092)</f>
        <v>0.092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</row>
    <row r="33">
      <c r="A33" s="3" t="str">
        <f>IFERROR(__xludf.DUMMYFUNCTION("""COMPUTED_VALUE""")," Katarina ")</f>
        <v> Katarina </v>
      </c>
      <c r="B33" s="4">
        <f>IFERROR(__xludf.DUMMYFUNCTION("IMPORTXML(CONCATENATE(""https://www.leagueofgraphs.com/champions/builds/"", LOWER(REGEXREPLACE(A33,""[^A-Za-z]+"",""""))),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columns'][2]/div[@class='pie-chart-container']/div[@id='graphDD2'][1]"")"),0.507)</f>
        <v>0.507</v>
      </c>
      <c r="C33" s="5">
        <f>IFERROR(__xludf.DUMMYFUNCTION("IMPORTXML(CONCATENATE(""https://www.leagueofgraphs.com/champions/builds/"", LOWER(REGEXREPLACE(A33,""[^A-Za-z]+"",""""))),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end']/div[@class='pie-chart-container']/div[@id='graphDD3']"")"),0.177)</f>
        <v>0.177</v>
      </c>
      <c r="D33" s="5">
        <f>IFERROR(__xludf.DUMMYFUNCTION("IMPORTXML(CONCATENATE(""https://www.leagueofgraphs.com/champions/builds/"", LOWER(REGEXREPLACE(A33,""[^A-Za-z]+"",""""))),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columns'][1]/div[@class='pie-chart-container']/div[@id='graphDD1']"")"),0.091)</f>
        <v>0.091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</row>
    <row r="34">
      <c r="A34" s="3" t="str">
        <f>IFERROR(__xludf.DUMMYFUNCTION("""COMPUTED_VALUE""")," Yuumi ")</f>
        <v> Yuumi </v>
      </c>
      <c r="B34" s="4">
        <f>IFERROR(__xludf.DUMMYFUNCTION("IMPORTXML(CONCATENATE(""https://www.leagueofgraphs.com/champions/builds/"", LOWER(REGEXREPLACE(A34,""[^A-Za-z]+"",""""))),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columns'][2]/div[@class='pie-chart-container']/div[@id='graphDD2'][1]"")"),0.49)</f>
        <v>0.49</v>
      </c>
      <c r="C34" s="5">
        <f>IFERROR(__xludf.DUMMYFUNCTION("IMPORTXML(CONCATENATE(""https://www.leagueofgraphs.com/champions/builds/"", LOWER(REGEXREPLACE(A34,""[^A-Za-z]+"",""""))),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end']/div[@class='pie-chart-container']/div[@id='graphDD3']"")"),0.094)</f>
        <v>0.094</v>
      </c>
      <c r="D34" s="5">
        <f>IFERROR(__xludf.DUMMYFUNCTION("IMPORTXML(CONCATENATE(""https://www.leagueofgraphs.com/champions/builds/"", LOWER(REGEXREPLACE(A34,""[^A-Za-z]+"",""""))),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columns'][1]/div[@class='pie-chart-container']/div[@id='graphDD1']"")"),0.089)</f>
        <v>0.089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</row>
    <row r="35">
      <c r="A35" s="3" t="str">
        <f>IFERROR(__xludf.DUMMYFUNCTION("""COMPUTED_VALUE""")," Twisted Fate ")</f>
        <v> Twisted Fate </v>
      </c>
      <c r="B35" s="4">
        <f>IFERROR(__xludf.DUMMYFUNCTION("IMPORTXML(CONCATENATE(""https://www.leagueofgraphs.com/champions/builds/"", LOWER(REGEXREPLACE(A35,""[^A-Za-z]+"",""""))),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columns'][2]/div[@class='pie-chart-container']/div[@id='graphDD2'][1]"")"),0.488)</f>
        <v>0.488</v>
      </c>
      <c r="C35" s="5">
        <f>IFERROR(__xludf.DUMMYFUNCTION("IMPORTXML(CONCATENATE(""https://www.leagueofgraphs.com/champions/builds/"", LOWER(REGEXREPLACE(A35,""[^A-Za-z]+"",""""))),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end']/div[@class='pie-chart-container']/div[@id='graphDD3']"")"),0.01)</f>
        <v>0.01</v>
      </c>
      <c r="D35" s="5">
        <f>IFERROR(__xludf.DUMMYFUNCTION("IMPORTXML(CONCATENATE(""https://www.leagueofgraphs.com/champions/builds/"", LOWER(REGEXREPLACE(A35,""[^A-Za-z]+"",""""))),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columns'][1]/div[@class='pie-chart-container']/div[@id='graphDD1']"")"),0.088)</f>
        <v>0.088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</row>
    <row r="36">
      <c r="A36" s="3" t="str">
        <f>IFERROR(__xludf.DUMMYFUNCTION("""COMPUTED_VALUE""")," Renekton ")</f>
        <v> Renekton </v>
      </c>
      <c r="B36" s="4">
        <f>IFERROR(__xludf.DUMMYFUNCTION("IMPORTXML(CONCATENATE(""https://www.leagueofgraphs.com/champions/builds/"", LOWER(REGEXREPLACE(A36,""[^A-Za-z]+"",""""))),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columns'][2]/div[@class='pie-chart-container']/div[@id='graphDD2'][1]"")"),0.492)</f>
        <v>0.492</v>
      </c>
      <c r="C36" s="5">
        <f>IFERROR(__xludf.DUMMYFUNCTION("IMPORTXML(CONCATENATE(""https://www.leagueofgraphs.com/champions/builds/"", LOWER(REGEXREPLACE(A36,""[^A-Za-z]+"",""""))),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end']/div[@class='pie-chart-container']/div[@id='graphDD3']"")"),0.097)</f>
        <v>0.097</v>
      </c>
      <c r="D36" s="5">
        <f>IFERROR(__xludf.DUMMYFUNCTION("IMPORTXML(CONCATENATE(""https://www.leagueofgraphs.com/champions/builds/"", LOWER(REGEXREPLACE(A36,""[^A-Za-z]+"",""""))),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columns'][1]/div[@class='pie-chart-container']/div[@id='graphDD1']"")"),0.087)</f>
        <v>0.087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</row>
    <row r="37">
      <c r="A37" s="3" t="str">
        <f>IFERROR(__xludf.DUMMYFUNCTION("""COMPUTED_VALUE""")," Darius ")</f>
        <v> Darius </v>
      </c>
      <c r="B37" s="4">
        <f>IFERROR(__xludf.DUMMYFUNCTION("IMPORTXML(CONCATENATE(""https://www.leagueofgraphs.com/champions/builds/"", LOWER(REGEXREPLACE(A37,""[^A-Za-z]+"",""""))),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columns'][2]/div[@class='pie-chart-container']/div[@id='graphDD2'][1]"")"),0.516)</f>
        <v>0.516</v>
      </c>
      <c r="C37" s="5">
        <f>IFERROR(__xludf.DUMMYFUNCTION("IMPORTXML(CONCATENATE(""https://www.leagueofgraphs.com/champions/builds/"", LOWER(REGEXREPLACE(A37,""[^A-Za-z]+"",""""))),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end']/div[@class='pie-chart-container']/div[@id='graphDD3']"")"),0.358)</f>
        <v>0.358</v>
      </c>
      <c r="D37" s="5">
        <f>IFERROR(__xludf.DUMMYFUNCTION("IMPORTXML(CONCATENATE(""https://www.leagueofgraphs.com/champions/builds/"", LOWER(REGEXREPLACE(A37,""[^A-Za-z]+"",""""))),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columns'][1]/div[@class='pie-chart-container']/div[@id='graphDD1']"")"),0.086)</f>
        <v>0.086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</row>
    <row r="38">
      <c r="A38" s="3" t="str">
        <f>IFERROR(__xludf.DUMMYFUNCTION("""COMPUTED_VALUE""")," Miss Fortune ")</f>
        <v> Miss Fortune </v>
      </c>
      <c r="B38" s="4">
        <f>IFERROR(__xludf.DUMMYFUNCTION("IMPORTXML(CONCATENATE(""https://www.leagueofgraphs.com/champions/builds/"", LOWER(REGEXREPLACE(A38,""[^A-Za-z]+"",""""))),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columns'][2]/div[@class='pie-chart-container']/div[@id='graphDD2'][1]"")"),0.502)</f>
        <v>0.502</v>
      </c>
      <c r="C38" s="5">
        <f>IFERROR(__xludf.DUMMYFUNCTION("IMPORTXML(CONCATENATE(""https://www.leagueofgraphs.com/champions/builds/"", LOWER(REGEXREPLACE(A38,""[^A-Za-z]+"",""""))),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end']/div[@class='pie-chart-container']/div[@id='graphDD3']"")"),0.012)</f>
        <v>0.012</v>
      </c>
      <c r="D38" s="5">
        <f>IFERROR(__xludf.DUMMYFUNCTION("IMPORTXML(CONCATENATE(""https://www.leagueofgraphs.com/champions/builds/"", LOWER(REGEXREPLACE(A38,""[^A-Za-z]+"",""""))),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columns'][1]/div[@class='pie-chart-container']/div[@id='graphDD1']"")"),0.086)</f>
        <v>0.086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</row>
    <row r="39">
      <c r="A39" s="3" t="str">
        <f>IFERROR(__xludf.DUMMYFUNCTION("""COMPUTED_VALUE""")," Lee Sin ")</f>
        <v> Lee Sin </v>
      </c>
      <c r="B39" s="4">
        <f>IFERROR(__xludf.DUMMYFUNCTION("IMPORTXML(CONCATENATE(""https://www.leagueofgraphs.com/champions/builds/"", LOWER(REGEXREPLACE(A39,""[^A-Za-z]+"",""""))),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columns'][2]/div[@class='pie-chart-container']/div[@id='graphDD2'][1]"")"),0.461)</f>
        <v>0.461</v>
      </c>
      <c r="C39" s="5">
        <f>IFERROR(__xludf.DUMMYFUNCTION("IMPORTXML(CONCATENATE(""https://www.leagueofgraphs.com/champions/builds/"", LOWER(REGEXREPLACE(A39,""[^A-Za-z]+"",""""))),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end']/div[@class='pie-chart-container']/div[@id='graphDD3']"")"),0.02)</f>
        <v>0.02</v>
      </c>
      <c r="D39" s="5">
        <f>IFERROR(__xludf.DUMMYFUNCTION("IMPORTXML(CONCATENATE(""https://www.leagueofgraphs.com/champions/builds/"", LOWER(REGEXREPLACE(A39,""[^A-Za-z]+"",""""))),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columns'][1]/div[@class='pie-chart-container']/div[@id='graphDD1']"")"),0.084)</f>
        <v>0.084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</row>
    <row r="40">
      <c r="A40" s="3" t="str">
        <f>IFERROR(__xludf.DUMMYFUNCTION("""COMPUTED_VALUE""")," Nautilus ")</f>
        <v> Nautilus </v>
      </c>
      <c r="B40" s="4">
        <f>IFERROR(__xludf.DUMMYFUNCTION("IMPORTXML(CONCATENATE(""https://www.leagueofgraphs.com/champions/builds/"", LOWER(REGEXREPLACE(A40,""[^A-Za-z]+"",""""))),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columns'][2]/div[@class='pie-chart-container']/div[@id='graphDD2'][1]"")"),0.498)</f>
        <v>0.498</v>
      </c>
      <c r="C40" s="5">
        <f>IFERROR(__xludf.DUMMYFUNCTION("IMPORTXML(CONCATENATE(""https://www.leagueofgraphs.com/champions/builds/"", LOWER(REGEXREPLACE(A40,""[^A-Za-z]+"",""""))),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end']/div[@class='pie-chart-container']/div[@id='graphDD3']"")"),0.081)</f>
        <v>0.081</v>
      </c>
      <c r="D40" s="5">
        <f>IFERROR(__xludf.DUMMYFUNCTION("IMPORTXML(CONCATENATE(""https://www.leagueofgraphs.com/champions/builds/"", LOWER(REGEXREPLACE(A40,""[^A-Za-z]+"",""""))),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columns'][1]/div[@class='pie-chart-container']/div[@id='graphDD1']"")"),0.084)</f>
        <v>0.084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</row>
    <row r="41">
      <c r="A41" s="3" t="str">
        <f>IFERROR(__xludf.DUMMYFUNCTION("""COMPUTED_VALUE""")," Garen ")</f>
        <v> Garen </v>
      </c>
      <c r="B41" s="4">
        <f>IFERROR(__xludf.DUMMYFUNCTION("IMPORTXML(CONCATENATE(""https://www.leagueofgraphs.com/champions/builds/"", LOWER(REGEXREPLACE(A41,""[^A-Za-z]+"",""""))),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columns'][2]/div[@class='pie-chart-container']/div[@id='graphDD2'][1]"")"),0.518)</f>
        <v>0.518</v>
      </c>
      <c r="C41" s="5">
        <f>IFERROR(__xludf.DUMMYFUNCTION("IMPORTXML(CONCATENATE(""https://www.leagueofgraphs.com/champions/builds/"", LOWER(REGEXREPLACE(A41,""[^A-Za-z]+"",""""))),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end']/div[@class='pie-chart-container']/div[@id='graphDD3']"")"),0.042)</f>
        <v>0.042</v>
      </c>
      <c r="D41" s="5">
        <f>IFERROR(__xludf.DUMMYFUNCTION("IMPORTXML(CONCATENATE(""https://www.leagueofgraphs.com/champions/builds/"", LOWER(REGEXREPLACE(A41,""[^A-Za-z]+"",""""))),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columns'][1]/div[@class='pie-chart-container']/div[@id='graphDD1']"")"),0.083)</f>
        <v>0.083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</row>
    <row r="42">
      <c r="A42" s="3" t="str">
        <f>IFERROR(__xludf.DUMMYFUNCTION("""COMPUTED_VALUE""")," Galio ")</f>
        <v> Galio </v>
      </c>
      <c r="B42" s="4">
        <f>IFERROR(__xludf.DUMMYFUNCTION("IMPORTXML(CONCATENATE(""https://www.leagueofgraphs.com/champions/builds/"", LOWER(REGEXREPLACE(A42,""[^A-Za-z]+"",""""))),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columns'][2]/div[@class='pie-chart-container']/div[@id='graphDD2'][1]"")"),0.524)</f>
        <v>0.524</v>
      </c>
      <c r="C42" s="5">
        <f>IFERROR(__xludf.DUMMYFUNCTION("IMPORTXML(CONCATENATE(""https://www.leagueofgraphs.com/champions/builds/"", LOWER(REGEXREPLACE(A42,""[^A-Za-z]+"",""""))),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end']/div[@class='pie-chart-container']/div[@id='graphDD3']"")"),0.031)</f>
        <v>0.031</v>
      </c>
      <c r="D42" s="5">
        <f>IFERROR(__xludf.DUMMYFUNCTION("IMPORTXML(CONCATENATE(""https://www.leagueofgraphs.com/champions/builds/"", LOWER(REGEXREPLACE(A42,""[^A-Za-z]+"",""""))),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columns'][1]/div[@class='pie-chart-container']/div[@id='graphDD1']"")"),0.083)</f>
        <v>0.083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</row>
    <row r="43">
      <c r="A43" s="3" t="str">
        <f>IFERROR(__xludf.DUMMYFUNCTION("""COMPUTED_VALUE""")," Shaco ")</f>
        <v> Shaco </v>
      </c>
      <c r="B43" s="4">
        <f>IFERROR(__xludf.DUMMYFUNCTION("IMPORTXML(CONCATENATE(""https://www.leagueofgraphs.com/champions/builds/"", LOWER(REGEXREPLACE(A43,""[^A-Za-z]+"",""""))),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columns'][2]/div[@class='pie-chart-container']/div[@id='graphDD2'][1]"")"),0.511)</f>
        <v>0.511</v>
      </c>
      <c r="C43" s="5">
        <f>IFERROR(__xludf.DUMMYFUNCTION("IMPORTXML(CONCATENATE(""https://www.leagueofgraphs.com/champions/builds/"", LOWER(REGEXREPLACE(A43,""[^A-Za-z]+"",""""))),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end']/div[@class='pie-chart-container']/div[@id='graphDD3']"")"),0.089)</f>
        <v>0.089</v>
      </c>
      <c r="D43" s="5">
        <f>IFERROR(__xludf.DUMMYFUNCTION("IMPORTXML(CONCATENATE(""https://www.leagueofgraphs.com/champions/builds/"", LOWER(REGEXREPLACE(A43,""[^A-Za-z]+"",""""))),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columns'][1]/div[@class='pie-chart-container']/div[@id='graphDD1']"")"),0.081)</f>
        <v>0.081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</row>
    <row r="44">
      <c r="A44" s="3" t="str">
        <f>IFERROR(__xludf.DUMMYFUNCTION("""COMPUTED_VALUE""")," Morgana ")</f>
        <v> Morgana </v>
      </c>
      <c r="B44" s="4">
        <f>IFERROR(__xludf.DUMMYFUNCTION("IMPORTXML(CONCATENATE(""https://www.leagueofgraphs.com/champions/builds/"", LOWER(REGEXREPLACE(A44,""[^A-Za-z]+"",""""))),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columns'][2]/div[@class='pie-chart-container']/div[@id='graphDD2'][1]"")"),0.502)</f>
        <v>0.502</v>
      </c>
      <c r="C44" s="5">
        <f>IFERROR(__xludf.DUMMYFUNCTION("IMPORTXML(CONCATENATE(""https://www.leagueofgraphs.com/champions/builds/"", LOWER(REGEXREPLACE(A44,""[^A-Za-z]+"",""""))),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end']/div[@class='pie-chart-container']/div[@id='graphDD3']"")"),0.261)</f>
        <v>0.261</v>
      </c>
      <c r="D44" s="5">
        <f>IFERROR(__xludf.DUMMYFUNCTION("IMPORTXML(CONCATENATE(""https://www.leagueofgraphs.com/champions/builds/"", LOWER(REGEXREPLACE(A44,""[^A-Za-z]+"",""""))),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columns'][1]/div[@class='pie-chart-container']/div[@id='graphDD1']"")"),0.08)</f>
        <v>0.08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</row>
    <row r="45">
      <c r="A45" s="3" t="str">
        <f>IFERROR(__xludf.DUMMYFUNCTION("""COMPUTED_VALUE""")," Tristana ")</f>
        <v> Tristana </v>
      </c>
      <c r="B45" s="4">
        <f>IFERROR(__xludf.DUMMYFUNCTION("IMPORTXML(CONCATENATE(""https://www.leagueofgraphs.com/champions/builds/"", LOWER(REGEXREPLACE(A45,""[^A-Za-z]+"",""""))),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columns'][2]/div[@class='pie-chart-container']/div[@id='graphDD2'][1]"")"),0.507)</f>
        <v>0.507</v>
      </c>
      <c r="C45" s="5">
        <f>IFERROR(__xludf.DUMMYFUNCTION("IMPORTXML(CONCATENATE(""https://www.leagueofgraphs.com/champions/builds/"", LOWER(REGEXREPLACE(A45,""[^A-Za-z]+"",""""))),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end']/div[@class='pie-chart-container']/div[@id='graphDD3']"")"),0.015)</f>
        <v>0.015</v>
      </c>
      <c r="D45" s="5">
        <f>IFERROR(__xludf.DUMMYFUNCTION("IMPORTXML(CONCATENATE(""https://www.leagueofgraphs.com/champions/builds/"", LOWER(REGEXREPLACE(A45,""[^A-Za-z]+"",""""))),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columns'][1]/div[@class='pie-chart-container']/div[@id='graphDD1']"")"),0.077)</f>
        <v>0.077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</row>
    <row r="46">
      <c r="A46" s="3" t="str">
        <f>IFERROR(__xludf.DUMMYFUNCTION("""COMPUTED_VALUE""")," Sylas ")</f>
        <v> Sylas </v>
      </c>
      <c r="B46" s="4">
        <f>IFERROR(__xludf.DUMMYFUNCTION("IMPORTXML(CONCATENATE(""https://www.leagueofgraphs.com/champions/builds/"", LOWER(REGEXREPLACE(A46,""[^A-Za-z]+"",""""))),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columns'][2]/div[@class='pie-chart-container']/div[@id='graphDD2'][1]"")"),0.48)</f>
        <v>0.48</v>
      </c>
      <c r="C46" s="5">
        <f>IFERROR(__xludf.DUMMYFUNCTION("IMPORTXML(CONCATENATE(""https://www.leagueofgraphs.com/champions/builds/"", LOWER(REGEXREPLACE(A46,""[^A-Za-z]+"",""""))),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end']/div[@class='pie-chart-container']/div[@id='graphDD3']"")"),0.025)</f>
        <v>0.025</v>
      </c>
      <c r="D46" s="5">
        <f>IFERROR(__xludf.DUMMYFUNCTION("IMPORTXML(CONCATENATE(""https://www.leagueofgraphs.com/champions/builds/"", LOWER(REGEXREPLACE(A46,""[^A-Za-z]+"",""""))),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columns'][1]/div[@class='pie-chart-container']/div[@id='graphDD1']"")"),0.077)</f>
        <v>0.077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</row>
    <row r="47">
      <c r="A47" s="3" t="str">
        <f>IFERROR(__xludf.DUMMYFUNCTION("""COMPUTED_VALUE""")," Lux ")</f>
        <v> Lux </v>
      </c>
      <c r="B47" s="4">
        <f>IFERROR(__xludf.DUMMYFUNCTION("IMPORTXML(CONCATENATE(""https://www.leagueofgraphs.com/champions/builds/"", LOWER(REGEXREPLACE(A47,""[^A-Za-z]+"",""""))),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columns'][2]/div[@class='pie-chart-container']/div[@id='graphDD2'][1]"")"),0.496)</f>
        <v>0.496</v>
      </c>
      <c r="C47" s="5">
        <f>IFERROR(__xludf.DUMMYFUNCTION("IMPORTXML(CONCATENATE(""https://www.leagueofgraphs.com/champions/builds/"", LOWER(REGEXREPLACE(A47,""[^A-Za-z]+"",""""))),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end']/div[@class='pie-chart-container']/div[@id='graphDD3']"")"),0.005)</f>
        <v>0.005</v>
      </c>
      <c r="D47" s="5">
        <f>IFERROR(__xludf.DUMMYFUNCTION("IMPORTXML(CONCATENATE(""https://www.leagueofgraphs.com/champions/builds/"", LOWER(REGEXREPLACE(A47,""[^A-Za-z]+"",""""))),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columns'][1]/div[@class='pie-chart-container']/div[@id='graphDD1']"")"),0.077)</f>
        <v>0.077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</row>
    <row r="48">
      <c r="A48" s="3" t="str">
        <f>IFERROR(__xludf.DUMMYFUNCTION("""COMPUTED_VALUE""")," Riven ")</f>
        <v> Riven </v>
      </c>
      <c r="B48" s="4">
        <f>IFERROR(__xludf.DUMMYFUNCTION("IMPORTXML(CONCATENATE(""https://www.leagueofgraphs.com/champions/builds/"", LOWER(REGEXREPLACE(A48,""[^A-Za-z]+"",""""))),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columns'][2]/div[@class='pie-chart-container']/div[@id='graphDD2'][1]"")"),0.517)</f>
        <v>0.517</v>
      </c>
      <c r="C48" s="5">
        <f>IFERROR(__xludf.DUMMYFUNCTION("IMPORTXML(CONCATENATE(""https://www.leagueofgraphs.com/champions/builds/"", LOWER(REGEXREPLACE(A48,""[^A-Za-z]+"",""""))),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end']/div[@class='pie-chart-container']/div[@id='graphDD3']"")"),0.025)</f>
        <v>0.025</v>
      </c>
      <c r="D48" s="5">
        <f>IFERROR(__xludf.DUMMYFUNCTION("IMPORTXML(CONCATENATE(""https://www.leagueofgraphs.com/champions/builds/"", LOWER(REGEXREPLACE(A48,""[^A-Za-z]+"",""""))),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columns'][1]/div[@class='pie-chart-container']/div[@id='graphDD1']"")"),0.077)</f>
        <v>0.077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</row>
    <row r="49">
      <c r="A49" s="3" t="str">
        <f>IFERROR(__xludf.DUMMYFUNCTION("""COMPUTED_VALUE""")," Aatrox ")</f>
        <v> Aatrox </v>
      </c>
      <c r="B49" s="4">
        <f>IFERROR(__xludf.DUMMYFUNCTION("IMPORTXML(CONCATENATE(""https://www.leagueofgraphs.com/champions/builds/"", LOWER(REGEXREPLACE(A49,""[^A-Za-z]+"",""""))),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columns'][2]/div[@class='pie-chart-container']/div[@id='graphDD2'][1]"")"),0.503)</f>
        <v>0.503</v>
      </c>
      <c r="C49" s="5">
        <f>IFERROR(__xludf.DUMMYFUNCTION("IMPORTXML(CONCATENATE(""https://www.leagueofgraphs.com/champions/builds/"", LOWER(REGEXREPLACE(A49,""[^A-Za-z]+"",""""))),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end']/div[@class='pie-chart-container']/div[@id='graphDD3']"")"),0.065)</f>
        <v>0.065</v>
      </c>
      <c r="D49" s="5">
        <f>IFERROR(__xludf.DUMMYFUNCTION("IMPORTXML(CONCATENATE(""https://www.leagueofgraphs.com/champions/builds/"", LOWER(REGEXREPLACE(A49,""[^A-Za-z]+"",""""))),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columns'][1]/div[@class='pie-chart-container']/div[@id='graphDD1']"")"),0.072)</f>
        <v>0.072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</row>
    <row r="50">
      <c r="A50" s="3" t="str">
        <f>IFERROR(__xludf.DUMMYFUNCTION("""COMPUTED_VALUE""")," Elise ")</f>
        <v> Elise </v>
      </c>
      <c r="B50" s="4">
        <f>IFERROR(__xludf.DUMMYFUNCTION("IMPORTXML(CONCATENATE(""https://www.leagueofgraphs.com/champions/builds/"", LOWER(REGEXREPLACE(A50,""[^A-Za-z]+"",""""))),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columns'][2]/div[@class='pie-chart-container']/div[@id='graphDD2'][1]"")"),0.508)</f>
        <v>0.508</v>
      </c>
      <c r="C50" s="5">
        <f>IFERROR(__xludf.DUMMYFUNCTION("IMPORTXML(CONCATENATE(""https://www.leagueofgraphs.com/champions/builds/"", LOWER(REGEXREPLACE(A50,""[^A-Za-z]+"",""""))),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end']/div[@class='pie-chart-container']/div[@id='graphDD3']"")"),0.124)</f>
        <v>0.124</v>
      </c>
      <c r="D50" s="5">
        <f>IFERROR(__xludf.DUMMYFUNCTION("IMPORTXML(CONCATENATE(""https://www.leagueofgraphs.com/champions/builds/"", LOWER(REGEXREPLACE(A50,""[^A-Za-z]+"",""""))),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columns'][1]/div[@class='pie-chart-container']/div[@id='graphDD1']"")"),0.072)</f>
        <v>0.072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</row>
    <row r="51">
      <c r="A51" s="3" t="str">
        <f>IFERROR(__xludf.DUMMYFUNCTION("""COMPUTED_VALUE""")," Lillia ")</f>
        <v> Lillia </v>
      </c>
      <c r="B51" s="4">
        <f>IFERROR(__xludf.DUMMYFUNCTION("IMPORTXML(CONCATENATE(""https://www.leagueofgraphs.com/champions/builds/"", LOWER(REGEXREPLACE(A51,""[^A-Za-z]+"",""""))),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columns'][2]/div[@class='pie-chart-container']/div[@id='graphDD2'][1]"")"),0.464)</f>
        <v>0.464</v>
      </c>
      <c r="C51" s="5">
        <f>IFERROR(__xludf.DUMMYFUNCTION("IMPORTXML(CONCATENATE(""https://www.leagueofgraphs.com/champions/builds/"", LOWER(REGEXREPLACE(A51,""[^A-Za-z]+"",""""))),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end']/div[@class='pie-chart-container']/div[@id='graphDD3']"")"),0.035)</f>
        <v>0.035</v>
      </c>
      <c r="D51" s="5">
        <f>IFERROR(__xludf.DUMMYFUNCTION("IMPORTXML(CONCATENATE(""https://www.leagueofgraphs.com/champions/builds/"", LOWER(REGEXREPLACE(A51,""[^A-Za-z]+"",""""))),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columns'][1]/div[@class='pie-chart-container']/div[@id='graphDD1']"")"),0.072)</f>
        <v>0.072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</row>
    <row r="52">
      <c r="A52" s="3" t="str">
        <f>IFERROR(__xludf.DUMMYFUNCTION("""COMPUTED_VALUE""")," Shen ")</f>
        <v> Shen </v>
      </c>
      <c r="B52" s="4">
        <f>IFERROR(__xludf.DUMMYFUNCTION("IMPORTXML(CONCATENATE(""https://www.leagueofgraphs.com/champions/builds/"", LOWER(REGEXREPLACE(A52,""[^A-Za-z]+"",""""))),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columns'][2]/div[@class='pie-chart-container']/div[@id='graphDD2'][1]"")"),0.505)</f>
        <v>0.505</v>
      </c>
      <c r="C52" s="5">
        <f>IFERROR(__xludf.DUMMYFUNCTION("IMPORTXML(CONCATENATE(""https://www.leagueofgraphs.com/champions/builds/"", LOWER(REGEXREPLACE(A52,""[^A-Za-z]+"",""""))),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end']/div[@class='pie-chart-container']/div[@id='graphDD3']"")"),0.025)</f>
        <v>0.025</v>
      </c>
      <c r="D52" s="5">
        <f>IFERROR(__xludf.DUMMYFUNCTION("IMPORTXML(CONCATENATE(""https://www.leagueofgraphs.com/champions/builds/"", LOWER(REGEXREPLACE(A52,""[^A-Za-z]+"",""""))),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columns'][1]/div[@class='pie-chart-container']/div[@id='graphDD1']"")"),0.072)</f>
        <v>0.072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</row>
    <row r="53">
      <c r="A53" s="3" t="str">
        <f>IFERROR(__xludf.DUMMYFUNCTION("""COMPUTED_VALUE""")," Viktor ")</f>
        <v> Viktor </v>
      </c>
      <c r="B53" s="4">
        <f>IFERROR(__xludf.DUMMYFUNCTION("IMPORTXML(CONCATENATE(""https://www.leagueofgraphs.com/champions/builds/"", LOWER(REGEXREPLACE(A53,""[^A-Za-z]+"",""""))),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columns'][2]/div[@class='pie-chart-container']/div[@id='graphDD2'][1]"")"),0.505)</f>
        <v>0.505</v>
      </c>
      <c r="C53" s="5">
        <f>IFERROR(__xludf.DUMMYFUNCTION("IMPORTXML(CONCATENATE(""https://www.leagueofgraphs.com/champions/builds/"", LOWER(REGEXREPLACE(A53,""[^A-Za-z]+"",""""))),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end']/div[@class='pie-chart-container']/div[@id='graphDD3']"")"),0.018)</f>
        <v>0.018</v>
      </c>
      <c r="D53" s="5">
        <f>IFERROR(__xludf.DUMMYFUNCTION("IMPORTXML(CONCATENATE(""https://www.leagueofgraphs.com/champions/builds/"", LOWER(REGEXREPLACE(A53,""[^A-Za-z]+"",""""))),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columns'][1]/div[@class='pie-chart-container']/div[@id='graphDD1']"")"),0.071)</f>
        <v>0.071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</row>
    <row r="54">
      <c r="A54" s="3" t="str">
        <f>IFERROR(__xludf.DUMMYFUNCTION("""COMPUTED_VALUE""")," Jinx ")</f>
        <v> Jinx </v>
      </c>
      <c r="B54" s="4">
        <f>IFERROR(__xludf.DUMMYFUNCTION("IMPORTXML(CONCATENATE(""https://www.leagueofgraphs.com/champions/builds/"", LOWER(REGEXREPLACE(A54,""[^A-Za-z]+"",""""))),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columns'][2]/div[@class='pie-chart-container']/div[@id='graphDD2'][1]"")"),0.492)</f>
        <v>0.492</v>
      </c>
      <c r="C54" s="5">
        <f>IFERROR(__xludf.DUMMYFUNCTION("IMPORTXML(CONCATENATE(""https://www.leagueofgraphs.com/champions/builds/"", LOWER(REGEXREPLACE(A54,""[^A-Za-z]+"",""""))),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end']/div[@class='pie-chart-container']/div[@id='graphDD3']"")"),0.003)</f>
        <v>0.003</v>
      </c>
      <c r="D54" s="5">
        <f>IFERROR(__xludf.DUMMYFUNCTION("IMPORTXML(CONCATENATE(""https://www.leagueofgraphs.com/champions/builds/"", LOWER(REGEXREPLACE(A54,""[^A-Za-z]+"",""""))),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columns'][1]/div[@class='pie-chart-container']/div[@id='graphDD1']"")"),0.07)</f>
        <v>0.07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</row>
    <row r="55">
      <c r="A55" s="3" t="str">
        <f>IFERROR(__xludf.DUMMYFUNCTION("""COMPUTED_VALUE""")," Anivia ")</f>
        <v> Anivia </v>
      </c>
      <c r="B55" s="4">
        <f>IFERROR(__xludf.DUMMYFUNCTION("IMPORTXML(CONCATENATE(""https://www.leagueofgraphs.com/champions/builds/"", LOWER(REGEXREPLACE(A55,""[^A-Za-z]+"",""""))),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columns'][2]/div[@class='pie-chart-container']/div[@id='graphDD2'][1]"")"),0.524)</f>
        <v>0.524</v>
      </c>
      <c r="C55" s="5">
        <f>IFERROR(__xludf.DUMMYFUNCTION("IMPORTXML(CONCATENATE(""https://www.leagueofgraphs.com/champions/builds/"", LOWER(REGEXREPLACE(A55,""[^A-Za-z]+"",""""))),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end']/div[@class='pie-chart-container']/div[@id='graphDD3']"")"),0.197)</f>
        <v>0.197</v>
      </c>
      <c r="D55" s="5">
        <f>IFERROR(__xludf.DUMMYFUNCTION("IMPORTXML(CONCATENATE(""https://www.leagueofgraphs.com/champions/builds/"", LOWER(REGEXREPLACE(A55,""[^A-Za-z]+"",""""))),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columns'][1]/div[@class='pie-chart-container']/div[@id='graphDD1']"")"),0.07)</f>
        <v>0.07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</row>
    <row r="56">
      <c r="A56" s="3" t="str">
        <f>IFERROR(__xludf.DUMMYFUNCTION("""COMPUTED_VALUE""")," Ashe ")</f>
        <v> Ashe </v>
      </c>
      <c r="B56" s="4">
        <f>IFERROR(__xludf.DUMMYFUNCTION("IMPORTXML(CONCATENATE(""https://www.leagueofgraphs.com/champions/builds/"", LOWER(REGEXREPLACE(A56,""[^A-Za-z]+"",""""))),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columns'][2]/div[@class='pie-chart-container']/div[@id='graphDD2'][1]"")"),0.508)</f>
        <v>0.508</v>
      </c>
      <c r="C56" s="5">
        <f>IFERROR(__xludf.DUMMYFUNCTION("IMPORTXML(CONCATENATE(""https://www.leagueofgraphs.com/champions/builds/"", LOWER(REGEXREPLACE(A56,""[^A-Za-z]+"",""""))),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end']/div[@class='pie-chart-container']/div[@id='graphDD3']"")"),0.007)</f>
        <v>0.007</v>
      </c>
      <c r="D56" s="5">
        <f>IFERROR(__xludf.DUMMYFUNCTION("IMPORTXML(CONCATENATE(""https://www.leagueofgraphs.com/champions/builds/"", LOWER(REGEXREPLACE(A56,""[^A-Za-z]+"",""""))),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columns'][1]/div[@class='pie-chart-container']/div[@id='graphDD1']"")"),0.069)</f>
        <v>0.069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</row>
    <row r="57">
      <c r="A57" s="3" t="str">
        <f>IFERROR(__xludf.DUMMYFUNCTION("""COMPUTED_VALUE""")," Orianna ")</f>
        <v> Orianna </v>
      </c>
      <c r="B57" s="4">
        <f>IFERROR(__xludf.DUMMYFUNCTION("IMPORTXML(CONCATENATE(""https://www.leagueofgraphs.com/champions/builds/"", LOWER(REGEXREPLACE(A57,""[^A-Za-z]+"",""""))),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columns'][2]/div[@class='pie-chart-container']/div[@id='graphDD2'][1]"")"),0.476)</f>
        <v>0.476</v>
      </c>
      <c r="C57" s="5">
        <f>IFERROR(__xludf.DUMMYFUNCTION("IMPORTXML(CONCATENATE(""https://www.leagueofgraphs.com/champions/builds/"", LOWER(REGEXREPLACE(A57,""[^A-Za-z]+"",""""))),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end']/div[@class='pie-chart-container']/div[@id='graphDD3']"")"),0.006)</f>
        <v>0.006</v>
      </c>
      <c r="D57" s="5">
        <f>IFERROR(__xludf.DUMMYFUNCTION("IMPORTXML(CONCATENATE(""https://www.leagueofgraphs.com/champions/builds/"", LOWER(REGEXREPLACE(A57,""[^A-Za-z]+"",""""))),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columns'][1]/div[@class='pie-chart-container']/div[@id='graphDD1']"")"),0.069)</f>
        <v>0.069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</row>
    <row r="58">
      <c r="A58" s="3" t="str">
        <f>IFERROR(__xludf.DUMMYFUNCTION("""COMPUTED_VALUE""")," Karma ")</f>
        <v> Karma </v>
      </c>
      <c r="B58" s="4">
        <f>IFERROR(__xludf.DUMMYFUNCTION("IMPORTXML(CONCATENATE(""https://www.leagueofgraphs.com/champions/builds/"", LOWER(REGEXREPLACE(A58,""[^A-Za-z]+"",""""))),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columns'][2]/div[@class='pie-chart-container']/div[@id='graphDD2'][1]"")"),0.478)</f>
        <v>0.478</v>
      </c>
      <c r="C58" s="5">
        <f>IFERROR(__xludf.DUMMYFUNCTION("IMPORTXML(CONCATENATE(""https://www.leagueofgraphs.com/champions/builds/"", LOWER(REGEXREPLACE(A58,""[^A-Za-z]+"",""""))),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end']/div[@class='pie-chart-container']/div[@id='graphDD3']"")"),0.004)</f>
        <v>0.004</v>
      </c>
      <c r="D58" s="5">
        <f>IFERROR(__xludf.DUMMYFUNCTION("IMPORTXML(CONCATENATE(""https://www.leagueofgraphs.com/champions/builds/"", LOWER(REGEXREPLACE(A58,""[^A-Za-z]+"",""""))),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columns'][1]/div[@class='pie-chart-container']/div[@id='graphDD1']"")"),0.069)</f>
        <v>0.069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</row>
    <row r="59">
      <c r="A59" s="3" t="str">
        <f>IFERROR(__xludf.DUMMYFUNCTION("""COMPUTED_VALUE""")," Volibear ")</f>
        <v> Volibear </v>
      </c>
      <c r="B59" s="4">
        <f>IFERROR(__xludf.DUMMYFUNCTION("IMPORTXML(CONCATENATE(""https://www.leagueofgraphs.com/champions/builds/"", LOWER(REGEXREPLACE(A59,""[^A-Za-z]+"",""""))),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columns'][2]/div[@class='pie-chart-container']/div[@id='graphDD2'][1]"")"),0.499)</f>
        <v>0.499</v>
      </c>
      <c r="C59" s="5">
        <f>IFERROR(__xludf.DUMMYFUNCTION("IMPORTXML(CONCATENATE(""https://www.leagueofgraphs.com/champions/builds/"", LOWER(REGEXREPLACE(A59,""[^A-Za-z]+"",""""))),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end']/div[@class='pie-chart-container']/div[@id='graphDD3']"")"),0.026)</f>
        <v>0.026</v>
      </c>
      <c r="D59" s="5">
        <f>IFERROR(__xludf.DUMMYFUNCTION("IMPORTXML(CONCATENATE(""https://www.leagueofgraphs.com/champions/builds/"", LOWER(REGEXREPLACE(A59,""[^A-Za-z]+"",""""))),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columns'][1]/div[@class='pie-chart-container']/div[@id='graphDD1']"")"),0.067)</f>
        <v>0.067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</row>
    <row r="60">
      <c r="A60" s="3" t="str">
        <f>IFERROR(__xludf.DUMMYFUNCTION("""COMPUTED_VALUE""")," Xayah ")</f>
        <v> Xayah </v>
      </c>
      <c r="B60" s="4">
        <f>IFERROR(__xludf.DUMMYFUNCTION("IMPORTXML(CONCATENATE(""https://www.leagueofgraphs.com/champions/builds/"", LOWER(REGEXREPLACE(A60,""[^A-Za-z]+"",""""))),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columns'][2]/div[@class='pie-chart-container']/div[@id='graphDD2'][1]"")"),0.473)</f>
        <v>0.473</v>
      </c>
      <c r="C60" s="5">
        <f>IFERROR(__xludf.DUMMYFUNCTION("IMPORTXML(CONCATENATE(""https://www.leagueofgraphs.com/champions/builds/"", LOWER(REGEXREPLACE(A60,""[^A-Za-z]+"",""""))),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end']/div[@class='pie-chart-container']/div[@id='graphDD3']"")"),0.003)</f>
        <v>0.003</v>
      </c>
      <c r="D60" s="5">
        <f>IFERROR(__xludf.DUMMYFUNCTION("IMPORTXML(CONCATENATE(""https://www.leagueofgraphs.com/champions/builds/"", LOWER(REGEXREPLACE(A60,""[^A-Za-z]+"",""""))),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columns'][1]/div[@class='pie-chart-container']/div[@id='graphDD1']"")"),0.066)</f>
        <v>0.066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</row>
    <row r="61">
      <c r="A61" s="3" t="str">
        <f>IFERROR(__xludf.DUMMYFUNCTION("""COMPUTED_VALUE""")," Vladimir ")</f>
        <v> Vladimir </v>
      </c>
      <c r="B61" s="4">
        <f>IFERROR(__xludf.DUMMYFUNCTION("IMPORTXML(CONCATENATE(""https://www.leagueofgraphs.com/champions/builds/"", LOWER(REGEXREPLACE(A61,""[^A-Za-z]+"",""""))),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columns'][2]/div[@class='pie-chart-container']/div[@id='graphDD2'][1]"")"),0.493)</f>
        <v>0.493</v>
      </c>
      <c r="C61" s="5">
        <f>IFERROR(__xludf.DUMMYFUNCTION("IMPORTXML(CONCATENATE(""https://www.leagueofgraphs.com/champions/builds/"", LOWER(REGEXREPLACE(A61,""[^A-Za-z]+"",""""))),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end']/div[@class='pie-chart-container']/div[@id='graphDD3']"")"),0.05)</f>
        <v>0.05</v>
      </c>
      <c r="D61" s="5">
        <f>IFERROR(__xludf.DUMMYFUNCTION("IMPORTXML(CONCATENATE(""https://www.leagueofgraphs.com/champions/builds/"", LOWER(REGEXREPLACE(A61,""[^A-Za-z]+"",""""))),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columns'][1]/div[@class='pie-chart-container']/div[@id='graphDD1']"")"),0.065)</f>
        <v>0.065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</row>
    <row r="62">
      <c r="A62" s="3" t="str">
        <f>IFERROR(__xludf.DUMMYFUNCTION("""COMPUTED_VALUE""")," Pyke ")</f>
        <v> Pyke </v>
      </c>
      <c r="B62" s="4">
        <f>IFERROR(__xludf.DUMMYFUNCTION("IMPORTXML(CONCATENATE(""https://www.leagueofgraphs.com/champions/builds/"", LOWER(REGEXREPLACE(A62,""[^A-Za-z]+"",""""))),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columns'][2]/div[@class='pie-chart-container']/div[@id='graphDD2'][1]"")"),0.496)</f>
        <v>0.496</v>
      </c>
      <c r="C62" s="5">
        <f>IFERROR(__xludf.DUMMYFUNCTION("IMPORTXML(CONCATENATE(""https://www.leagueofgraphs.com/champions/builds/"", LOWER(REGEXREPLACE(A62,""[^A-Za-z]+"",""""))),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end']/div[@class='pie-chart-container']/div[@id='graphDD3']"")"),0.037)</f>
        <v>0.037</v>
      </c>
      <c r="D62" s="5">
        <f>IFERROR(__xludf.DUMMYFUNCTION("IMPORTXML(CONCATENATE(""https://www.leagueofgraphs.com/champions/builds/"", LOWER(REGEXREPLACE(A62,""[^A-Za-z]+"",""""))),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columns'][1]/div[@class='pie-chart-container']/div[@id='graphDD1']"")"),0.065)</f>
        <v>0.065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</row>
    <row r="63">
      <c r="A63" s="3" t="str">
        <f>IFERROR(__xludf.DUMMYFUNCTION("""COMPUTED_VALUE""")," Twitch ")</f>
        <v> Twitch </v>
      </c>
      <c r="B63" s="4">
        <f>IFERROR(__xludf.DUMMYFUNCTION("IMPORTXML(CONCATENATE(""https://www.leagueofgraphs.com/champions/builds/"", LOWER(REGEXREPLACE(A63,""[^A-Za-z]+"",""""))),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columns'][2]/div[@class='pie-chart-container']/div[@id='graphDD2'][1]"")"),0.496)</f>
        <v>0.496</v>
      </c>
      <c r="C63" s="5">
        <f>IFERROR(__xludf.DUMMYFUNCTION("IMPORTXML(CONCATENATE(""https://www.leagueofgraphs.com/champions/builds/"", LOWER(REGEXREPLACE(A63,""[^A-Za-z]+"",""""))),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end']/div[@class='pie-chart-container']/div[@id='graphDD3']"")"),0.038)</f>
        <v>0.038</v>
      </c>
      <c r="D63" s="5">
        <f>IFERROR(__xludf.DUMMYFUNCTION("IMPORTXML(CONCATENATE(""https://www.leagueofgraphs.com/champions/builds/"", LOWER(REGEXREPLACE(A63,""[^A-Za-z]+"",""""))),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columns'][1]/div[@class='pie-chart-container']/div[@id='graphDD1']"")"),0.062)</f>
        <v>0.062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</row>
    <row r="64">
      <c r="A64" s="3" t="str">
        <f>IFERROR(__xludf.DUMMYFUNCTION("""COMPUTED_VALUE""")," Nidalee ")</f>
        <v> Nidalee </v>
      </c>
      <c r="B64" s="4">
        <f>IFERROR(__xludf.DUMMYFUNCTION("IMPORTXML(CONCATENATE(""https://www.leagueofgraphs.com/champions/builds/"", LOWER(REGEXREPLACE(A64,""[^A-Za-z]+"",""""))),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columns'][2]/div[@class='pie-chart-container']/div[@id='graphDD2'][1]"")"),0.48)</f>
        <v>0.48</v>
      </c>
      <c r="C64" s="5">
        <f>IFERROR(__xludf.DUMMYFUNCTION("IMPORTXML(CONCATENATE(""https://www.leagueofgraphs.com/champions/builds/"", LOWER(REGEXREPLACE(A64,""[^A-Za-z]+"",""""))),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end']/div[@class='pie-chart-container']/div[@id='graphDD3']"")"),0.028)</f>
        <v>0.028</v>
      </c>
      <c r="D64" s="5">
        <f>IFERROR(__xludf.DUMMYFUNCTION("IMPORTXML(CONCATENATE(""https://www.leagueofgraphs.com/champions/builds/"", LOWER(REGEXREPLACE(A64,""[^A-Za-z]+"",""""))),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columns'][1]/div[@class='pie-chart-container']/div[@id='graphDD1']"")"),0.062)</f>
        <v>0.062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</row>
    <row r="65">
      <c r="A65" s="3" t="str">
        <f>IFERROR(__xludf.DUMMYFUNCTION("""COMPUTED_VALUE""")," Fizz ")</f>
        <v> Fizz </v>
      </c>
      <c r="B65" s="4">
        <f>IFERROR(__xludf.DUMMYFUNCTION("IMPORTXML(CONCATENATE(""https://www.leagueofgraphs.com/champions/builds/"", LOWER(REGEXREPLACE(A65,""[^A-Za-z]+"",""""))),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columns'][2]/div[@class='pie-chart-container']/div[@id='graphDD2'][1]"")"),0.513)</f>
        <v>0.513</v>
      </c>
      <c r="C65" s="5">
        <f>IFERROR(__xludf.DUMMYFUNCTION("IMPORTXML(CONCATENATE(""https://www.leagueofgraphs.com/champions/builds/"", LOWER(REGEXREPLACE(A65,""[^A-Za-z]+"",""""))),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end']/div[@class='pie-chart-container']/div[@id='graphDD3']"")"),0.166)</f>
        <v>0.166</v>
      </c>
      <c r="D65" s="5">
        <f>IFERROR(__xludf.DUMMYFUNCTION("IMPORTXML(CONCATENATE(""https://www.leagueofgraphs.com/champions/builds/"", LOWER(REGEXREPLACE(A65,""[^A-Za-z]+"",""""))),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columns'][1]/div[@class='pie-chart-container']/div[@id='graphDD1']"")"),0.061)</f>
        <v>0.061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</row>
    <row r="66">
      <c r="A66" s="3" t="str">
        <f>IFERROR(__xludf.DUMMYFUNCTION("""COMPUTED_VALUE""")," Nami ")</f>
        <v> Nami </v>
      </c>
      <c r="B66" s="4">
        <f>IFERROR(__xludf.DUMMYFUNCTION("IMPORTXML(CONCATENATE(""https://www.leagueofgraphs.com/champions/builds/"", LOWER(REGEXREPLACE(A66,""[^A-Za-z]+"",""""))),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columns'][2]/div[@class='pie-chart-container']/div[@id='graphDD2'][1]"")"),0.511)</f>
        <v>0.511</v>
      </c>
      <c r="C66" s="5">
        <f>IFERROR(__xludf.DUMMYFUNCTION("IMPORTXML(CONCATENATE(""https://www.leagueofgraphs.com/champions/builds/"", LOWER(REGEXREPLACE(A66,""[^A-Za-z]+"",""""))),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end']/div[@class='pie-chart-container']/div[@id='graphDD3']"")"),0.002)</f>
        <v>0.002</v>
      </c>
      <c r="D66" s="5">
        <f>IFERROR(__xludf.DUMMYFUNCTION("IMPORTXML(CONCATENATE(""https://www.leagueofgraphs.com/champions/builds/"", LOWER(REGEXREPLACE(A66,""[^A-Za-z]+"",""""))),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columns'][1]/div[@class='pie-chart-container']/div[@id='graphDD1']"")"),0.059)</f>
        <v>0.059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</row>
    <row r="67">
      <c r="A67" s="3" t="str">
        <f>IFERROR(__xludf.DUMMYFUNCTION("""COMPUTED_VALUE""")," Rengar ")</f>
        <v> Rengar </v>
      </c>
      <c r="B67" s="4">
        <f>IFERROR(__xludf.DUMMYFUNCTION("IMPORTXML(CONCATENATE(""https://www.leagueofgraphs.com/champions/builds/"", LOWER(REGEXREPLACE(A67,""[^A-Za-z]+"",""""))),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columns'][2]/div[@class='pie-chart-container']/div[@id='graphDD2'][1]"")"),0.506)</f>
        <v>0.506</v>
      </c>
      <c r="C67" s="6" t="str">
        <f>IFERROR(__xludf.DUMMYFUNCTION("IMPORTXML(CONCATENATE(""https://www.leagueofgraphs.com/champions/builds/"", LOWER(REGEXREPLACE(A67,""[^A-Za-z]+"",""""))),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end']/div[@class='pie-chart-container']/div[@id='graphDD3']"")"),"Loading...")</f>
        <v>Loading...</v>
      </c>
      <c r="D67" s="5">
        <f>IFERROR(__xludf.DUMMYFUNCTION("IMPORTXML(CONCATENATE(""https://www.leagueofgraphs.com/champions/builds/"", LOWER(REGEXREPLACE(A67,""[^A-Za-z]+"",""""))),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columns'][1]/div[@class='pie-chart-container']/div[@id='graphDD1']"")"),0.059)</f>
        <v>0.059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</row>
    <row r="68">
      <c r="A68" s="3" t="str">
        <f>IFERROR(__xludf.DUMMYFUNCTION("""COMPUTED_VALUE""")," Blitzcrank ")</f>
        <v> Blitzcrank </v>
      </c>
      <c r="B68" s="4">
        <f>IFERROR(__xludf.DUMMYFUNCTION("IMPORTXML(CONCATENATE(""https://www.leagueofgraphs.com/champions/builds/"", LOWER(REGEXREPLACE(A68,""[^A-Za-z]+"",""""))),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columns'][2]/div[@class='pie-chart-container']/div[@id='graphDD2'][1]"")"),0.507)</f>
        <v>0.507</v>
      </c>
      <c r="C68" s="5">
        <f>IFERROR(__xludf.DUMMYFUNCTION("IMPORTXML(CONCATENATE(""https://www.leagueofgraphs.com/champions/builds/"", LOWER(REGEXREPLACE(A68,""[^A-Za-z]+"",""""))),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end']/div[@class='pie-chart-container']/div[@id='graphDD3']"")"),0.055)</f>
        <v>0.055</v>
      </c>
      <c r="D68" s="5">
        <f>IFERROR(__xludf.DUMMYFUNCTION("IMPORTXML(CONCATENATE(""https://www.leagueofgraphs.com/champions/builds/"", LOWER(REGEXREPLACE(A68,""[^A-Za-z]+"",""""))),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columns'][1]/div[@class='pie-chart-container']/div[@id='graphDD1']"")"),0.059)</f>
        <v>0.059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</row>
    <row r="69">
      <c r="A69" s="3" t="str">
        <f>IFERROR(__xludf.DUMMYFUNCTION("""COMPUTED_VALUE""")," Kassadin ")</f>
        <v> Kassadin </v>
      </c>
      <c r="B69" s="4">
        <f>IFERROR(__xludf.DUMMYFUNCTION("IMPORTXML(CONCATENATE(""https://www.leagueofgraphs.com/champions/builds/"", LOWER(REGEXREPLACE(A69,""[^A-Za-z]+"",""""))),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columns'][2]/div[@class='pie-chart-container']/div[@id='graphDD2'][1]"")"),0.515)</f>
        <v>0.515</v>
      </c>
      <c r="C69" s="5">
        <f>IFERROR(__xludf.DUMMYFUNCTION("IMPORTXML(CONCATENATE(""https://www.leagueofgraphs.com/champions/builds/"", LOWER(REGEXREPLACE(A69,""[^A-Za-z]+"",""""))),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end']/div[@class='pie-chart-container']/div[@id='graphDD3']"")"),0.126)</f>
        <v>0.126</v>
      </c>
      <c r="D69" s="5">
        <f>IFERROR(__xludf.DUMMYFUNCTION("IMPORTXML(CONCATENATE(""https://www.leagueofgraphs.com/champions/builds/"", LOWER(REGEXREPLACE(A69,""[^A-Za-z]+"",""""))),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columns'][1]/div[@class='pie-chart-container']/div[@id='graphDD1']"")"),0.058)</f>
        <v>0.058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</row>
    <row r="70">
      <c r="A70" s="3" t="str">
        <f>IFERROR(__xludf.DUMMYFUNCTION("""COMPUTED_VALUE""")," Mordekaiser ")</f>
        <v> Mordekaiser </v>
      </c>
      <c r="B70" s="4">
        <f>IFERROR(__xludf.DUMMYFUNCTION("IMPORTXML(CONCATENATE(""https://www.leagueofgraphs.com/champions/builds/"", LOWER(REGEXREPLACE(A70,""[^A-Za-z]+"",""""))),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columns'][2]/div[@class='pie-chart-container']/div[@id='graphDD2'][1]"")"),0.505)</f>
        <v>0.505</v>
      </c>
      <c r="C70" s="5">
        <f>IFERROR(__xludf.DUMMYFUNCTION("IMPORTXML(CONCATENATE(""https://www.leagueofgraphs.com/champions/builds/"", LOWER(REGEXREPLACE(A70,""[^A-Za-z]+"",""""))),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end']/div[@class='pie-chart-container']/div[@id='graphDD3']"")"),0.038)</f>
        <v>0.038</v>
      </c>
      <c r="D70" s="5">
        <f>IFERROR(__xludf.DUMMYFUNCTION("IMPORTXML(CONCATENATE(""https://www.leagueofgraphs.com/champions/builds/"", LOWER(REGEXREPLACE(A70,""[^A-Za-z]+"",""""))),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columns'][1]/div[@class='pie-chart-container']/div[@id='graphDD1']"")"),0.057)</f>
        <v>0.057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</row>
    <row r="71">
      <c r="A71" s="3" t="str">
        <f>IFERROR(__xludf.DUMMYFUNCTION("""COMPUTED_VALUE""")," Fiddlesticks ")</f>
        <v> Fiddlesticks </v>
      </c>
      <c r="B71" s="4">
        <f>IFERROR(__xludf.DUMMYFUNCTION("IMPORTXML(CONCATENATE(""https://www.leagueofgraphs.com/champions/builds/"", LOWER(REGEXREPLACE(A71,""[^A-Za-z]+"",""""))),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columns'][2]/div[@class='pie-chart-container']/div[@id='graphDD2'][1]"")"),0.533)</f>
        <v>0.533</v>
      </c>
      <c r="C71" s="5">
        <f>IFERROR(__xludf.DUMMYFUNCTION("IMPORTXML(CONCATENATE(""https://www.leagueofgraphs.com/champions/builds/"", LOWER(REGEXREPLACE(A71,""[^A-Za-z]+"",""""))),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end']/div[@class='pie-chart-container']/div[@id='graphDD3']"")"),0.05)</f>
        <v>0.05</v>
      </c>
      <c r="D71" s="5">
        <f>IFERROR(__xludf.DUMMYFUNCTION("IMPORTXML(CONCATENATE(""https://www.leagueofgraphs.com/champions/builds/"", LOWER(REGEXREPLACE(A71,""[^A-Za-z]+"",""""))),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columns'][1]/div[@class='pie-chart-container']/div[@id='graphDD1']"")"),0.056)</f>
        <v>0.056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</row>
    <row r="72">
      <c r="A72" s="3" t="str">
        <f>IFERROR(__xludf.DUMMYFUNCTION("""COMPUTED_VALUE""")," Janna ")</f>
        <v> Janna </v>
      </c>
      <c r="B72" s="4">
        <f>IFERROR(__xludf.DUMMYFUNCTION("IMPORTXML(CONCATENATE(""https://www.leagueofgraphs.com/champions/builds/"", LOWER(REGEXREPLACE(A72,""[^A-Za-z]+"",""""))),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columns'][2]/div[@class='pie-chart-container']/div[@id='graphDD2'][1]"")"),0.503)</f>
        <v>0.503</v>
      </c>
      <c r="C72" s="5">
        <f>IFERROR(__xludf.DUMMYFUNCTION("IMPORTXML(CONCATENATE(""https://www.leagueofgraphs.com/champions/builds/"", LOWER(REGEXREPLACE(A72,""[^A-Za-z]+"",""""))),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end']/div[@class='pie-chart-container']/div[@id='graphDD3']"")"),0.005)</f>
        <v>0.005</v>
      </c>
      <c r="D72" s="5">
        <f>IFERROR(__xludf.DUMMYFUNCTION("IMPORTXML(CONCATENATE(""https://www.leagueofgraphs.com/champions/builds/"", LOWER(REGEXREPLACE(A72,""[^A-Za-z]+"",""""))),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columns'][1]/div[@class='pie-chart-container']/div[@id='graphDD1']"")"),0.055)</f>
        <v>0.055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</row>
    <row r="73">
      <c r="A73" s="3" t="str">
        <f>IFERROR(__xludf.DUMMYFUNCTION("""COMPUTED_VALUE""")," Wukong ")</f>
        <v> Wukong </v>
      </c>
      <c r="B73" s="4">
        <f>IFERROR(__xludf.DUMMYFUNCTION("IMPORTXML(CONCATENATE(""https://www.leagueofgraphs.com/champions/builds/"", ""monkeyking""), ""/html/body[@class=' game-lol']/div[@id='pageContainer']/div[@id='pageContent']/div[@id='mainContentSuperContainer']/div[@id='mainContentContainer']/div[@id='mai"&amp;"nContent']/div[@class='row']/div[@class='medium-12 small-24 columns'][1]/a[1]/div[@class='row']/div[@class='medium-24 columns']/div[@class='box box-padding-10 overviewBox basicNumbersBox']/div[@class='row'][1]/div[@class='medium-8 small-12 columns'][2]/di"&amp;"v[@class='pie-chart-container']/div[@id='graphDD2'][1]"")"),0.522)</f>
        <v>0.522</v>
      </c>
      <c r="C73" s="5">
        <f>IFERROR(__xludf.DUMMYFUNCTION("IMPORTXML(CONCATENATE(""https://www.leagueofgraphs.com/champions/builds/"", ""monkeyking""), ""/html/body[@class=' game-lol']/div[@id='pageContainer']/div[@id='pageContent']/div[@id='mainContentSuperContainer']/div[@id='mainContentContainer']/div[@id='mai"&amp;"nContent']/div[@class='row']/div[@class='medium-12 small-24 columns'][1]/a[1]/div[@class='row']/div[@class='medium-24 columns']/div[@class='box box-padding-10 overviewBox basicNumbersBox']/div[@class='row'][1]/div[@class='medium-8 small-12 columns end']/d"&amp;"iv[@class='pie-chart-container']/div[@id='graphDD3']"")"),0.019)</f>
        <v>0.019</v>
      </c>
      <c r="D73" s="5">
        <f>IFERROR(__xludf.DUMMYFUNCTION("IMPORTXML(CONCATENATE(""https://www.leagueofgraphs.com/champions/builds/"", ""monkeyking""), ""/html/body[@class=' game-lol']/div[@id='pageContainer']/div[@id='pageContent']/div[@id='mainContentSuperContainer']/div[@id='mainContentContainer']/div[@id='mai"&amp;"nContent']/div[@class='row']/div[@class='medium-12 small-24 columns'][1]/a[1]/div[@class='row']/div[@class='medium-24 columns']/div[@class='box box-padding-10 overviewBox basicNumbersBox']/div[@class='row'][1]/div[@class='medium-8 small-12 columns'][1]/di"&amp;"v[@class='pie-chart-container']/div[@id='graphDD1']"")"),0.055)</f>
        <v>0.055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</row>
    <row r="74">
      <c r="A74" s="3" t="str">
        <f>IFERROR(__xludf.DUMMYFUNCTION("""COMPUTED_VALUE""")," Jax ")</f>
        <v> Jax </v>
      </c>
      <c r="B74" s="4">
        <f>IFERROR(__xludf.DUMMYFUNCTION("IMPORTXML(CONCATENATE(""https://www.leagueofgraphs.com/champions/builds/"", LOWER(REGEXREPLACE(A74,""[^A-Za-z]+"",""""))),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columns'][2]/div[@class='pie-chart-container']/div[@id='graphDD2'][1]"")"),0.482)</f>
        <v>0.482</v>
      </c>
      <c r="C74" s="5">
        <f>IFERROR(__xludf.DUMMYFUNCTION("IMPORTXML(CONCATENATE(""https://www.leagueofgraphs.com/champions/builds/"", LOWER(REGEXREPLACE(A74,""[^A-Za-z]+"",""""))),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end']/div[@class='pie-chart-container']/div[@id='graphDD3']"")"),0.055)</f>
        <v>0.055</v>
      </c>
      <c r="D74" s="6" t="str">
        <f>IFERROR(__xludf.DUMMYFUNCTION("IMPORTXML(CONCATENATE(""https://www.leagueofgraphs.com/champions/builds/"", LOWER(REGEXREPLACE(A74,""[^A-Za-z]+"",""""))),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columns'][1]/div[@class='pie-chart-container']/div[@id='graphDD1']"")"),"Loading...")</f>
        <v>Loading...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</row>
    <row r="75">
      <c r="A75" s="3" t="str">
        <f>IFERROR(__xludf.DUMMYFUNCTION("""COMPUTED_VALUE""")," Evelynn ")</f>
        <v> Evelynn </v>
      </c>
      <c r="B75" s="4">
        <f>IFERROR(__xludf.DUMMYFUNCTION("IMPORTXML(CONCATENATE(""https://www.leagueofgraphs.com/champions/builds/"", LOWER(REGEXREPLACE(A75,""[^A-Za-z]+"",""""))),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columns'][2]/div[@class='pie-chart-container']/div[@id='graphDD2'][1]"")"),0.508)</f>
        <v>0.508</v>
      </c>
      <c r="C75" s="5">
        <f>IFERROR(__xludf.DUMMYFUNCTION("IMPORTXML(CONCATENATE(""https://www.leagueofgraphs.com/champions/builds/"", LOWER(REGEXREPLACE(A75,""[^A-Za-z]+"",""""))),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end']/div[@class='pie-chart-container']/div[@id='graphDD3']"")"),0.135)</f>
        <v>0.135</v>
      </c>
      <c r="D75" s="5">
        <f>IFERROR(__xludf.DUMMYFUNCTION("IMPORTXML(CONCATENATE(""https://www.leagueofgraphs.com/champions/builds/"", LOWER(REGEXREPLACE(A75,""[^A-Za-z]+"",""""))),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columns'][1]/div[@class='pie-chart-container']/div[@id='graphDD1']"")"),0.053)</f>
        <v>0.053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</row>
    <row r="76">
      <c r="A76" s="3" t="str">
        <f>IFERROR(__xludf.DUMMYFUNCTION("""COMPUTED_VALUE""")," Cho'Gath ")</f>
        <v> Cho'Gath </v>
      </c>
      <c r="B76" s="4">
        <f>IFERROR(__xludf.DUMMYFUNCTION("IMPORTXML(CONCATENATE(""https://www.leagueofgraphs.com/champions/builds/"", LOWER(REGEXREPLACE(A76,""[^A-Za-z]+"",""""))),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columns'][2]/div[@class='pie-chart-container']/div[@id='graphDD2'][1]"")"),0.519)</f>
        <v>0.519</v>
      </c>
      <c r="C76" s="6" t="str">
        <f>IFERROR(__xludf.DUMMYFUNCTION("IMPORTXML(CONCATENATE(""https://www.leagueofgraphs.com/champions/builds/"", LOWER(REGEXREPLACE(A76,""[^A-Za-z]+"",""""))),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end']/div[@class='pie-chart-container']/div[@id='graphDD3']"")"),"Loading...")</f>
        <v>Loading...</v>
      </c>
      <c r="D76" s="5">
        <f>IFERROR(__xludf.DUMMYFUNCTION("IMPORTXML(CONCATENATE(""https://www.leagueofgraphs.com/champions/builds/"", LOWER(REGEXREPLACE(A76,""[^A-Za-z]+"",""""))),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columns'][1]/div[@class='pie-chart-container']/div[@id='graphDD1']"")"),0.053)</f>
        <v>0.053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</row>
    <row r="77">
      <c r="A77" s="3" t="str">
        <f>IFERROR(__xludf.DUMMYFUNCTION("""COMPUTED_VALUE""")," Fiora ")</f>
        <v> Fiora </v>
      </c>
      <c r="B77" s="4">
        <f>IFERROR(__xludf.DUMMYFUNCTION("IMPORTXML(CONCATENATE(""https://www.leagueofgraphs.com/champions/builds/"", LOWER(REGEXREPLACE(A77,""[^A-Za-z]+"",""""))),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columns'][2]/div[@class='pie-chart-container']/div[@id='graphDD2'][1]"")"),0.485)</f>
        <v>0.485</v>
      </c>
      <c r="C77" s="5">
        <f>IFERROR(__xludf.DUMMYFUNCTION("IMPORTXML(CONCATENATE(""https://www.leagueofgraphs.com/champions/builds/"", LOWER(REGEXREPLACE(A77,""[^A-Za-z]+"",""""))),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end']/div[@class='pie-chart-container']/div[@id='graphDD3']"")"),0.058)</f>
        <v>0.058</v>
      </c>
      <c r="D77" s="5">
        <f>IFERROR(__xludf.DUMMYFUNCTION("IMPORTXML(CONCATENATE(""https://www.leagueofgraphs.com/champions/builds/"", LOWER(REGEXREPLACE(A77,""[^A-Za-z]+"",""""))),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columns'][1]/div[@class='pie-chart-container']/div[@id='graphDD1']"")"),0.052)</f>
        <v>0.052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</row>
    <row r="78">
      <c r="A78" s="7" t="str">
        <f>IFERROR(__xludf.DUMMYFUNCTION("""COMPUTED_VALUE""")," Nunu &amp; Willump ")</f>
        <v> Nunu &amp; Willump </v>
      </c>
      <c r="B78" s="4">
        <f>IFERROR(__xludf.DUMMYFUNCTION("IMPORTXML(CONCATENATE(""https://www.leagueofgraphs.com/champions/builds/"", ""nunu""), ""/html/body[@class=' game-lol']/div[@id='pageContainer']/div[@id='pageContent']/div[@id='mainContentSuperContainer']/div[@id='mainContentContainer']/div[@id='mainConte"&amp;"nt']/div[@class='row']/div[@class='medium-12 small-24 columns'][1]/a[1]/div[@class='row']/div[@class='medium-24 columns']/div[@class='box box-padding-10 overviewBox basicNumbersBox']/div[@class='row'][1]/div[@class='medium-8 small-12 columns'][2]/div[@cla"&amp;"ss='pie-chart-container']/div[@id='graphDD2'][1]"")"),0.506)</f>
        <v>0.506</v>
      </c>
      <c r="C78" s="5">
        <f>IFERROR(__xludf.DUMMYFUNCTION("IMPORTXML(CONCATENATE(""https://www.leagueofgraphs.com/champions/builds/"", ""nunu""), ""/html/body[@class=' game-lol']/div[@id='pageContainer']/div[@id='pageContent']/div[@id='mainContentSuperContainer']/div[@id='mainContentContainer']/div[@id='mainConte"&amp;"nt']/div[@class='row']/div[@class='medium-12 small-24 columns'][1]/a[1]/div[@class='row']/div[@class='medium-24 columns']/div[@class='box box-padding-10 overviewBox basicNumbersBox']/div[@class='row'][1]/div[@class='medium-8 small-12 columns end']/div[@cl"&amp;"ass='pie-chart-container']/div[@id='graphDD3']"")"),0.038)</f>
        <v>0.038</v>
      </c>
      <c r="D78" s="5">
        <f>IFERROR(__xludf.DUMMYFUNCTION("IMPORTXML(CONCATENATE(""https://www.leagueofgraphs.com/champions/builds/"", ""nunu""), ""/html/body[@class=' game-lol']/div[@id='pageContainer']/div[@id='pageContent']/div[@id='mainContentSuperContainer']/div[@id='mainContentContainer']/div[@id='mainConte"&amp;"nt']/div[@class='row']/div[@class='medium-12 small-24 columns'][1]/a[1]/div[@class='row']/div[@class='medium-24 columns']/div[@class='box box-padding-10 overviewBox basicNumbersBox']/div[@class='row'][1]/div[@class='medium-8 small-12 columns'][1]/div[@cla"&amp;"ss='pie-chart-container']/div[@id='graphDD1']"")"),0.052)</f>
        <v>0.052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</row>
    <row r="79">
      <c r="A79" s="3" t="str">
        <f>IFERROR(__xludf.DUMMYFUNCTION("""COMPUTED_VALUE""")," Karthus ")</f>
        <v> Karthus </v>
      </c>
      <c r="B79" s="4">
        <f>IFERROR(__xludf.DUMMYFUNCTION("IMPORTXML(CONCATENATE(""https://www.leagueofgraphs.com/champions/builds/"", LOWER(REGEXREPLACE(A79,""[^A-Za-z]+"",""""))),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columns'][2]/div[@class='pie-chart-container']/div[@id='graphDD2'][1]"")"),0.528)</f>
        <v>0.528</v>
      </c>
      <c r="C79" s="5">
        <f>IFERROR(__xludf.DUMMYFUNCTION("IMPORTXML(CONCATENATE(""https://www.leagueofgraphs.com/champions/builds/"", LOWER(REGEXREPLACE(A79,""[^A-Za-z]+"",""""))),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end']/div[@class='pie-chart-container']/div[@id='graphDD3']"")"),0.051)</f>
        <v>0.051</v>
      </c>
      <c r="D79" s="5">
        <f>IFERROR(__xludf.DUMMYFUNCTION("IMPORTXML(CONCATENATE(""https://www.leagueofgraphs.com/champions/builds/"", LOWER(REGEXREPLACE(A79,""[^A-Za-z]+"",""""))),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columns'][1]/div[@class='pie-chart-container']/div[@id='graphDD1']"")"),0.052)</f>
        <v>0.052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</row>
    <row r="80">
      <c r="A80" s="3" t="str">
        <f>IFERROR(__xludf.DUMMYFUNCTION("""COMPUTED_VALUE""")," Caitlyn ")</f>
        <v> Caitlyn </v>
      </c>
      <c r="B80" s="4">
        <f>IFERROR(__xludf.DUMMYFUNCTION("IMPORTXML(CONCATENATE(""https://www.leagueofgraphs.com/champions/builds/"", LOWER(REGEXREPLACE(A80,""[^A-Za-z]+"",""""))),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columns'][2]/div[@class='pie-chart-container']/div[@id='graphDD2'][1]"")"),0.483)</f>
        <v>0.483</v>
      </c>
      <c r="C80" s="5">
        <f>IFERROR(__xludf.DUMMYFUNCTION("IMPORTXML(CONCATENATE(""https://www.leagueofgraphs.com/champions/builds/"", LOWER(REGEXREPLACE(A80,""[^A-Za-z]+"",""""))),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end']/div[@class='pie-chart-container']/div[@id='graphDD3']"")"),0.019)</f>
        <v>0.019</v>
      </c>
      <c r="D80" s="5">
        <f>IFERROR(__xludf.DUMMYFUNCTION("IMPORTXML(CONCATENATE(""https://www.leagueofgraphs.com/champions/builds/"", LOWER(REGEXREPLACE(A80,""[^A-Za-z]+"",""""))),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columns'][1]/div[@class='pie-chart-container']/div[@id='graphDD1']"")"),0.052)</f>
        <v>0.052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</row>
    <row r="81">
      <c r="A81" s="3" t="str">
        <f>IFERROR(__xludf.DUMMYFUNCTION("""COMPUTED_VALUE""")," Olaf ")</f>
        <v> Olaf </v>
      </c>
      <c r="B81" s="4">
        <f>IFERROR(__xludf.DUMMYFUNCTION("IMPORTXML(CONCATENATE(""https://www.leagueofgraphs.com/champions/builds/"", LOWER(REGEXREPLACE(A81,""[^A-Za-z]+"",""""))),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columns'][2]/div[@class='pie-chart-container']/div[@id='graphDD2'][1]"")"),0.494)</f>
        <v>0.494</v>
      </c>
      <c r="C81" s="5">
        <f>IFERROR(__xludf.DUMMYFUNCTION("IMPORTXML(CONCATENATE(""https://www.leagueofgraphs.com/champions/builds/"", LOWER(REGEXREPLACE(A81,""[^A-Za-z]+"",""""))),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end']/div[@class='pie-chart-container']/div[@id='graphDD3']"")"),0.219)</f>
        <v>0.219</v>
      </c>
      <c r="D81" s="5">
        <f>IFERROR(__xludf.DUMMYFUNCTION("IMPORTXML(CONCATENATE(""https://www.leagueofgraphs.com/champions/builds/"", LOWER(REGEXREPLACE(A81,""[^A-Za-z]+"",""""))),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columns'][1]/div[@class='pie-chart-container']/div[@id='graphDD1']"")"),0.05)</f>
        <v>0.05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</row>
    <row r="82">
      <c r="A82" s="3" t="str">
        <f>IFERROR(__xludf.DUMMYFUNCTION("""COMPUTED_VALUE""")," Bard ")</f>
        <v> Bard </v>
      </c>
      <c r="B82" s="4">
        <f>IFERROR(__xludf.DUMMYFUNCTION("IMPORTXML(CONCATENATE(""https://www.leagueofgraphs.com/champions/builds/"", LOWER(REGEXREPLACE(A82,""[^A-Za-z]+"",""""))),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columns'][2]/div[@class='pie-chart-container']/div[@id='graphDD2'][1]"")"),0.521)</f>
        <v>0.521</v>
      </c>
      <c r="C82" s="5">
        <f>IFERROR(__xludf.DUMMYFUNCTION("IMPORTXML(CONCATENATE(""https://www.leagueofgraphs.com/champions/builds/"", LOWER(REGEXREPLACE(A82,""[^A-Za-z]+"",""""))),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end']/div[@class='pie-chart-container']/div[@id='graphDD3']"")"),0.005)</f>
        <v>0.005</v>
      </c>
      <c r="D82" s="5">
        <f>IFERROR(__xludf.DUMMYFUNCTION("IMPORTXML(CONCATENATE(""https://www.leagueofgraphs.com/champions/builds/"", LOWER(REGEXREPLACE(A82,""[^A-Za-z]+"",""""))),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columns'][1]/div[@class='pie-chart-container']/div[@id='graphDD1']"")"),0.05)</f>
        <v>0.05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</row>
    <row r="83">
      <c r="A83" s="3" t="str">
        <f>IFERROR(__xludf.DUMMYFUNCTION("""COMPUTED_VALUE""")," Ahri ")</f>
        <v> Ahri </v>
      </c>
      <c r="B83" s="4">
        <f>IFERROR(__xludf.DUMMYFUNCTION("IMPORTXML(CONCATENATE(""https://www.leagueofgraphs.com/champions/builds/"", LOWER(REGEXREPLACE(A83,""[^A-Za-z]+"",""""))),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columns'][2]/div[@class='pie-chart-container']/div[@id='graphDD2'][1]"")"),0.511)</f>
        <v>0.511</v>
      </c>
      <c r="C83" s="5">
        <f>IFERROR(__xludf.DUMMYFUNCTION("IMPORTXML(CONCATENATE(""https://www.leagueofgraphs.com/champions/builds/"", LOWER(REGEXREPLACE(A83,""[^A-Za-z]+"",""""))),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end']/div[@class='pie-chart-container']/div[@id='graphDD3']"")"),0.008)</f>
        <v>0.008</v>
      </c>
      <c r="D83" s="5">
        <f>IFERROR(__xludf.DUMMYFUNCTION("IMPORTXML(CONCATENATE(""https://www.leagueofgraphs.com/champions/builds/"", LOWER(REGEXREPLACE(A83,""[^A-Za-z]+"",""""))),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columns'][1]/div[@class='pie-chart-container']/div[@id='graphDD1']"")"),0.05)</f>
        <v>0.05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</row>
    <row r="84">
      <c r="A84" s="3" t="str">
        <f>IFERROR(__xludf.DUMMYFUNCTION("""COMPUTED_VALUE""")," Diana ")</f>
        <v> Diana </v>
      </c>
      <c r="B84" s="4">
        <f>IFERROR(__xludf.DUMMYFUNCTION("IMPORTXML(CONCATENATE(""https://www.leagueofgraphs.com/champions/builds/"", LOWER(REGEXREPLACE(A84,""[^A-Za-z]+"",""""))),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columns'][2]/div[@class='pie-chart-container']/div[@id='graphDD2'][1]"")"),0.518)</f>
        <v>0.518</v>
      </c>
      <c r="C84" s="5">
        <f>IFERROR(__xludf.DUMMYFUNCTION("IMPORTXML(CONCATENATE(""https://www.leagueofgraphs.com/champions/builds/"", LOWER(REGEXREPLACE(A84,""[^A-Za-z]+"",""""))),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end']/div[@class='pie-chart-container']/div[@id='graphDD3']"")"),0.021)</f>
        <v>0.021</v>
      </c>
      <c r="D84" s="5">
        <f>IFERROR(__xludf.DUMMYFUNCTION("IMPORTXML(CONCATENATE(""https://www.leagueofgraphs.com/champions/builds/"", LOWER(REGEXREPLACE(A84,""[^A-Za-z]+"",""""))),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columns'][1]/div[@class='pie-chart-container']/div[@id='graphDD1']"")"),0.05)</f>
        <v>0.05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</row>
    <row r="85">
      <c r="A85" s="3" t="str">
        <f>IFERROR(__xludf.DUMMYFUNCTION("""COMPUTED_VALUE""")," Dr. Mundo ")</f>
        <v> Dr. Mundo </v>
      </c>
      <c r="B85" s="4">
        <f>IFERROR(__xludf.DUMMYFUNCTION("IMPORTXML(CONCATENATE(""https://www.leagueofgraphs.com/champions/builds/"", LOWER(REGEXREPLACE(A85,""[^A-Za-z]+"",""""))),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columns'][2]/div[@class='pie-chart-container']/div[@id='graphDD2'][1]"")"),0.498)</f>
        <v>0.498</v>
      </c>
      <c r="C85" s="5">
        <f>IFERROR(__xludf.DUMMYFUNCTION("IMPORTXML(CONCATENATE(""https://www.leagueofgraphs.com/champions/builds/"", LOWER(REGEXREPLACE(A85,""[^A-Za-z]+"",""""))),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end']/div[@class='pie-chart-container']/div[@id='graphDD3']"")"),0.015)</f>
        <v>0.015</v>
      </c>
      <c r="D85" s="6" t="str">
        <f>IFERROR(__xludf.DUMMYFUNCTION("IMPORTXML(CONCATENATE(""https://www.leagueofgraphs.com/champions/builds/"", LOWER(REGEXREPLACE(A85,""[^A-Za-z]+"",""""))),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columns'][1]/div[@class='pie-chart-container']/div[@id='graphDD1']"")"),"Loading...")</f>
        <v>Loading...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</row>
    <row r="86">
      <c r="A86" s="3" t="str">
        <f>IFERROR(__xludf.DUMMYFUNCTION("""COMPUTED_VALUE""")," Swain ")</f>
        <v> Swain </v>
      </c>
      <c r="B86" s="4">
        <f>IFERROR(__xludf.DUMMYFUNCTION("IMPORTXML(CONCATENATE(""https://www.leagueofgraphs.com/champions/builds/"", LOWER(REGEXREPLACE(A86,""[^A-Za-z]+"",""""))),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columns'][2]/div[@class='pie-chart-container']/div[@id='graphDD2'][1]"")"),0.499)</f>
        <v>0.499</v>
      </c>
      <c r="C86" s="5">
        <f>IFERROR(__xludf.DUMMYFUNCTION("IMPORTXML(CONCATENATE(""https://www.leagueofgraphs.com/champions/builds/"", LOWER(REGEXREPLACE(A86,""[^A-Za-z]+"",""""))),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end']/div[@class='pie-chart-container']/div[@id='graphDD3']"")"),0.02)</f>
        <v>0.02</v>
      </c>
      <c r="D86" s="5">
        <f>IFERROR(__xludf.DUMMYFUNCTION("IMPORTXML(CONCATENATE(""https://www.leagueofgraphs.com/champions/builds/"", LOWER(REGEXREPLACE(A86,""[^A-Za-z]+"",""""))),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columns'][1]/div[@class='pie-chart-container']/div[@id='graphDD1']"")"),0.047)</f>
        <v>0.047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</row>
    <row r="87">
      <c r="A87" s="3" t="str">
        <f>IFERROR(__xludf.DUMMYFUNCTION("""COMPUTED_VALUE""")," Gangplank ")</f>
        <v> Gangplank </v>
      </c>
      <c r="B87" s="4">
        <f>IFERROR(__xludf.DUMMYFUNCTION("IMPORTXML(CONCATENATE(""https://www.leagueofgraphs.com/champions/builds/"", LOWER(REGEXREPLACE(A87,""[^A-Za-z]+"",""""))),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columns'][2]/div[@class='pie-chart-container']/div[@id='graphDD2'][1]"")"),0.469)</f>
        <v>0.469</v>
      </c>
      <c r="C87" s="5">
        <f>IFERROR(__xludf.DUMMYFUNCTION("IMPORTXML(CONCATENATE(""https://www.leagueofgraphs.com/champions/builds/"", LOWER(REGEXREPLACE(A87,""[^A-Za-z]+"",""""))),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end']/div[@class='pie-chart-container']/div[@id='graphDD3']"")"),0.017)</f>
        <v>0.017</v>
      </c>
      <c r="D87" s="5">
        <f>IFERROR(__xludf.DUMMYFUNCTION("IMPORTXML(CONCATENATE(""https://www.leagueofgraphs.com/champions/builds/"", LOWER(REGEXREPLACE(A87,""[^A-Za-z]+"",""""))),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columns'][1]/div[@class='pie-chart-container']/div[@id='graphDD1']"")"),0.046)</f>
        <v>0.046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</row>
    <row r="88">
      <c r="A88" s="3" t="str">
        <f>IFERROR(__xludf.DUMMYFUNCTION("""COMPUTED_VALUE""")," Shyvana ")</f>
        <v> Shyvana </v>
      </c>
      <c r="B88" s="4">
        <f>IFERROR(__xludf.DUMMYFUNCTION("IMPORTXML(CONCATENATE(""https://www.leagueofgraphs.com/champions/builds/"", LOWER(REGEXREPLACE(A88,""[^A-Za-z]+"",""""))),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columns'][2]/div[@class='pie-chart-container']/div[@id='graphDD2'][1]"")"),0.494)</f>
        <v>0.494</v>
      </c>
      <c r="C88" s="5">
        <f>IFERROR(__xludf.DUMMYFUNCTION("IMPORTXML(CONCATENATE(""https://www.leagueofgraphs.com/champions/builds/"", LOWER(REGEXREPLACE(A88,""[^A-Za-z]+"",""""))),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end']/div[@class='pie-chart-container']/div[@id='graphDD3']"")"),0.014)</f>
        <v>0.014</v>
      </c>
      <c r="D88" s="5">
        <f>IFERROR(__xludf.DUMMYFUNCTION("IMPORTXML(CONCATENATE(""https://www.leagueofgraphs.com/champions/builds/"", LOWER(REGEXREPLACE(A88,""[^A-Za-z]+"",""""))),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columns'][1]/div[@class='pie-chart-container']/div[@id='graphDD1']"")"),0.046)</f>
        <v>0.046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</row>
    <row r="89">
      <c r="A89" s="3" t="str">
        <f>IFERROR(__xludf.DUMMYFUNCTION("""COMPUTED_VALUE""")," Jarvan IV ")</f>
        <v> Jarvan IV </v>
      </c>
      <c r="B89" s="4">
        <f>IFERROR(__xludf.DUMMYFUNCTION("IMPORTXML(CONCATENATE(""https://www.leagueofgraphs.com/champions/builds/"", LOWER(REGEXREPLACE(A89,""[^A-Za-z]+"",""""))),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columns'][2]/div[@class='pie-chart-container']/div[@id='graphDD2'][1]"")"),0.494)</f>
        <v>0.494</v>
      </c>
      <c r="C89" s="5">
        <f>IFERROR(__xludf.DUMMYFUNCTION("IMPORTXML(CONCATENATE(""https://www.leagueofgraphs.com/champions/builds/"", LOWER(REGEXREPLACE(A89,""[^A-Za-z]+"",""""))),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end']/div[@class='pie-chart-container']/div[@id='graphDD3']"")"),0.002)</f>
        <v>0.002</v>
      </c>
      <c r="D89" s="5">
        <f>IFERROR(__xludf.DUMMYFUNCTION("IMPORTXML(CONCATENATE(""https://www.leagueofgraphs.com/champions/builds/"", LOWER(REGEXREPLACE(A89,""[^A-Za-z]+"",""""))),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columns'][1]/div[@class='pie-chart-container']/div[@id='graphDD1']"")"),0.045)</f>
        <v>0.045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</row>
    <row r="90">
      <c r="A90" s="3" t="str">
        <f>IFERROR(__xludf.DUMMYFUNCTION("""COMPUTED_VALUE""")," Master Yi ")</f>
        <v> Master Yi </v>
      </c>
      <c r="B90" s="4">
        <f>IFERROR(__xludf.DUMMYFUNCTION("IMPORTXML(CONCATENATE(""https://www.leagueofgraphs.com/champions/builds/"", LOWER(REGEXREPLACE(A90,""[^A-Za-z]+"",""""))),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columns'][2]/div[@class='pie-chart-container']/div[@id='graphDD2'][1]"")"),0.486)</f>
        <v>0.486</v>
      </c>
      <c r="C90" s="5">
        <f>IFERROR(__xludf.DUMMYFUNCTION("IMPORTXML(CONCATENATE(""https://www.leagueofgraphs.com/champions/builds/"", LOWER(REGEXREPLACE(A90,""[^A-Za-z]+"",""""))),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end']/div[@class='pie-chart-container']/div[@id='graphDD3']"")"),0.076)</f>
        <v>0.076</v>
      </c>
      <c r="D90" s="5">
        <f>IFERROR(__xludf.DUMMYFUNCTION("IMPORTXML(CONCATENATE(""https://www.leagueofgraphs.com/champions/builds/"", LOWER(REGEXREPLACE(A90,""[^A-Za-z]+"",""""))),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columns'][1]/div[@class='pie-chart-container']/div[@id='graphDD1']"")"),0.045)</f>
        <v>0.045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</row>
    <row r="91">
      <c r="A91" s="3" t="str">
        <f>IFERROR(__xludf.DUMMYFUNCTION("""COMPUTED_VALUE""")," Ornn ")</f>
        <v> Ornn </v>
      </c>
      <c r="B91" s="4">
        <f>IFERROR(__xludf.DUMMYFUNCTION("IMPORTXML(CONCATENATE(""https://www.leagueofgraphs.com/champions/builds/"", LOWER(REGEXREPLACE(A91,""[^A-Za-z]+"",""""))),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columns'][2]/div[@class='pie-chart-container']/div[@id='graphDD2'][1]"")"),0.503)</f>
        <v>0.503</v>
      </c>
      <c r="C91" s="5">
        <f>IFERROR(__xludf.DUMMYFUNCTION("IMPORTXML(CONCATENATE(""https://www.leagueofgraphs.com/champions/builds/"", LOWER(REGEXREPLACE(A91,""[^A-Za-z]+"",""""))),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end']/div[@class='pie-chart-container']/div[@id='graphDD3']"")"),0.007)</f>
        <v>0.007</v>
      </c>
      <c r="D91" s="5">
        <f>IFERROR(__xludf.DUMMYFUNCTION("IMPORTXML(CONCATENATE(""https://www.leagueofgraphs.com/champions/builds/"", LOWER(REGEXREPLACE(A91,""[^A-Za-z]+"",""""))),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columns'][1]/div[@class='pie-chart-container']/div[@id='graphDD1']"")"),0.045)</f>
        <v>0.045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</row>
    <row r="92">
      <c r="A92" s="3" t="str">
        <f>IFERROR(__xludf.DUMMYFUNCTION("""COMPUTED_VALUE""")," Xerath ")</f>
        <v> Xerath </v>
      </c>
      <c r="B92" s="4">
        <f>IFERROR(__xludf.DUMMYFUNCTION("IMPORTXML(CONCATENATE(""https://www.leagueofgraphs.com/champions/builds/"", LOWER(REGEXREPLACE(A92,""[^A-Za-z]+"",""""))),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columns'][2]/div[@class='pie-chart-container']/div[@id='graphDD2'][1]"")"),0.491)</f>
        <v>0.491</v>
      </c>
      <c r="C92" s="5">
        <f>IFERROR(__xludf.DUMMYFUNCTION("IMPORTXML(CONCATENATE(""https://www.leagueofgraphs.com/champions/builds/"", LOWER(REGEXREPLACE(A92,""[^A-Za-z]+"",""""))),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end']/div[@class='pie-chart-container']/div[@id='graphDD3']"")"),0.008)</f>
        <v>0.008</v>
      </c>
      <c r="D92" s="5">
        <f>IFERROR(__xludf.DUMMYFUNCTION("IMPORTXML(CONCATENATE(""https://www.leagueofgraphs.com/champions/builds/"", LOWER(REGEXREPLACE(A92,""[^A-Za-z]+"",""""))),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columns'][1]/div[@class='pie-chart-container']/div[@id='graphDD1']"")"),0.044)</f>
        <v>0.044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</row>
    <row r="93">
      <c r="A93" s="3" t="str">
        <f>IFERROR(__xludf.DUMMYFUNCTION("""COMPUTED_VALUE""")," Zoe ")</f>
        <v> Zoe </v>
      </c>
      <c r="B93" s="4">
        <f>IFERROR(__xludf.DUMMYFUNCTION("IMPORTXML(CONCATENATE(""https://www.leagueofgraphs.com/champions/builds/"", LOWER(REGEXREPLACE(A93,""[^A-Za-z]+"",""""))),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columns'][2]/div[@class='pie-chart-container']/div[@id='graphDD2'][1]"")"),0.479)</f>
        <v>0.479</v>
      </c>
      <c r="C93" s="5">
        <f>IFERROR(__xludf.DUMMYFUNCTION("IMPORTXML(CONCATENATE(""https://www.leagueofgraphs.com/champions/builds/"", LOWER(REGEXREPLACE(A93,""[^A-Za-z]+"",""""))),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end']/div[@class='pie-chart-container']/div[@id='graphDD3']"")"),0.026)</f>
        <v>0.026</v>
      </c>
      <c r="D93" s="5">
        <f>IFERROR(__xludf.DUMMYFUNCTION("IMPORTXML(CONCATENATE(""https://www.leagueofgraphs.com/champions/builds/"", LOWER(REGEXREPLACE(A93,""[^A-Za-z]+"",""""))),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columns'][1]/div[@class='pie-chart-container']/div[@id='graphDD1']"")"),0.044)</f>
        <v>0.044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</row>
    <row r="94">
      <c r="A94" s="3" t="str">
        <f>IFERROR(__xludf.DUMMYFUNCTION("""COMPUTED_VALUE""")," Syndra ")</f>
        <v> Syndra </v>
      </c>
      <c r="B94" s="4">
        <f>IFERROR(__xludf.DUMMYFUNCTION("IMPORTXML(CONCATENATE(""https://www.leagueofgraphs.com/champions/builds/"", LOWER(REGEXREPLACE(A94,""[^A-Za-z]+"",""""))),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columns'][2]/div[@class='pie-chart-container']/div[@id='graphDD2'][1]"")"),0.455)</f>
        <v>0.455</v>
      </c>
      <c r="C94" s="5">
        <f>IFERROR(__xludf.DUMMYFUNCTION("IMPORTXML(CONCATENATE(""https://www.leagueofgraphs.com/champions/builds/"", LOWER(REGEXREPLACE(A94,""[^A-Za-z]+"",""""))),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end']/div[@class='pie-chart-container']/div[@id='graphDD3']"")"),0.007)</f>
        <v>0.007</v>
      </c>
      <c r="D94" s="5">
        <f>IFERROR(__xludf.DUMMYFUNCTION("IMPORTXML(CONCATENATE(""https://www.leagueofgraphs.com/champions/builds/"", LOWER(REGEXREPLACE(A94,""[^A-Za-z]+"",""""))),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columns'][1]/div[@class='pie-chart-container']/div[@id='graphDD1']"")"),0.043)</f>
        <v>0.043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</row>
    <row r="95">
      <c r="A95" s="3" t="str">
        <f>IFERROR(__xludf.DUMMYFUNCTION("""COMPUTED_VALUE""")," Maokai ")</f>
        <v> Maokai </v>
      </c>
      <c r="B95" s="4">
        <f>IFERROR(__xludf.DUMMYFUNCTION("IMPORTXML(CONCATENATE(""https://www.leagueofgraphs.com/champions/builds/"", LOWER(REGEXREPLACE(A95,""[^A-Za-z]+"",""""))),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columns'][2]/div[@class='pie-chart-container']/div[@id='graphDD2'][1]"")"),0.511)</f>
        <v>0.511</v>
      </c>
      <c r="C95" s="5">
        <f>IFERROR(__xludf.DUMMYFUNCTION("IMPORTXML(CONCATENATE(""https://www.leagueofgraphs.com/champions/builds/"", LOWER(REGEXREPLACE(A95,""[^A-Za-z]+"",""""))),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end']/div[@class='pie-chart-container']/div[@id='graphDD3']"")"),0.021)</f>
        <v>0.021</v>
      </c>
      <c r="D95" s="5">
        <f>IFERROR(__xludf.DUMMYFUNCTION("IMPORTXML(CONCATENATE(""https://www.leagueofgraphs.com/champions/builds/"", LOWER(REGEXREPLACE(A95,""[^A-Za-z]+"",""""))),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columns'][1]/div[@class='pie-chart-container']/div[@id='graphDD1']"")"),0.043)</f>
        <v>0.043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</row>
    <row r="96">
      <c r="A96" s="3" t="str">
        <f>IFERROR(__xludf.DUMMYFUNCTION("""COMPUTED_VALUE""")," Nasus ")</f>
        <v> Nasus </v>
      </c>
      <c r="B96" s="4">
        <f>IFERROR(__xludf.DUMMYFUNCTION("IMPORTXML(CONCATENATE(""https://www.leagueofgraphs.com/champions/builds/"", LOWER(REGEXREPLACE(A96,""[^A-Za-z]+"",""""))),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columns'][2]/div[@class='pie-chart-container']/div[@id='graphDD2'][1]"")"),0.504)</f>
        <v>0.504</v>
      </c>
      <c r="C96" s="5">
        <f>IFERROR(__xludf.DUMMYFUNCTION("IMPORTXML(CONCATENATE(""https://www.leagueofgraphs.com/champions/builds/"", LOWER(REGEXREPLACE(A96,""[^A-Za-z]+"",""""))),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end']/div[@class='pie-chart-container']/div[@id='graphDD3']"")"),0.019)</f>
        <v>0.019</v>
      </c>
      <c r="D96" s="5">
        <f>IFERROR(__xludf.DUMMYFUNCTION("IMPORTXML(CONCATENATE(""https://www.leagueofgraphs.com/champions/builds/"", LOWER(REGEXREPLACE(A96,""[^A-Za-z]+"",""""))),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columns'][1]/div[@class='pie-chart-container']/div[@id='graphDD1']"")"),0.043)</f>
        <v>0.043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</row>
    <row r="97">
      <c r="A97" s="3" t="str">
        <f>IFERROR(__xludf.DUMMYFUNCTION("""COMPUTED_VALUE""")," Nocturne ")</f>
        <v> Nocturne </v>
      </c>
      <c r="B97" s="4">
        <f>IFERROR(__xludf.DUMMYFUNCTION("IMPORTXML(CONCATENATE(""https://www.leagueofgraphs.com/champions/builds/"", LOWER(REGEXREPLACE(A97,""[^A-Za-z]+"",""""))),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columns'][2]/div[@class='pie-chart-container']/div[@id='graphDD2'][1]"")"),0.513)</f>
        <v>0.513</v>
      </c>
      <c r="C97" s="5">
        <f>IFERROR(__xludf.DUMMYFUNCTION("IMPORTXML(CONCATENATE(""https://www.leagueofgraphs.com/champions/builds/"", LOWER(REGEXREPLACE(A97,""[^A-Za-z]+"",""""))),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end']/div[@class='pie-chart-container']/div[@id='graphDD3']"")"),0.008)</f>
        <v>0.008</v>
      </c>
      <c r="D97" s="5">
        <f>IFERROR(__xludf.DUMMYFUNCTION("IMPORTXML(CONCATENATE(""https://www.leagueofgraphs.com/champions/builds/"", LOWER(REGEXREPLACE(A97,""[^A-Za-z]+"",""""))),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columns'][1]/div[@class='pie-chart-container']/div[@id='graphDD1']"")"),0.041)</f>
        <v>0.041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</row>
    <row r="98">
      <c r="A98" s="3" t="str">
        <f>IFERROR(__xludf.DUMMYFUNCTION("""COMPUTED_VALUE""")," Brand ")</f>
        <v> Brand </v>
      </c>
      <c r="B98" s="4">
        <f>IFERROR(__xludf.DUMMYFUNCTION("IMPORTXML(CONCATENATE(""https://www.leagueofgraphs.com/champions/builds/"", LOWER(REGEXREPLACE(A98,""[^A-Za-z]+"",""""))),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columns'][2]/div[@class='pie-chart-container']/div[@id='graphDD2'][1]"")"),0.498)</f>
        <v>0.498</v>
      </c>
      <c r="C98" s="5">
        <f>IFERROR(__xludf.DUMMYFUNCTION("IMPORTXML(CONCATENATE(""https://www.leagueofgraphs.com/champions/builds/"", LOWER(REGEXREPLACE(A98,""[^A-Za-z]+"",""""))),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end']/div[@class='pie-chart-container']/div[@id='graphDD3']"")"),0.019)</f>
        <v>0.019</v>
      </c>
      <c r="D98" s="6" t="str">
        <f>IFERROR(__xludf.DUMMYFUNCTION("IMPORTXML(CONCATENATE(""https://www.leagueofgraphs.com/champions/builds/"", LOWER(REGEXREPLACE(A98,""[^A-Za-z]+"",""""))),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columns'][1]/div[@class='pie-chart-container']/div[@id='graphDD1']"")"),"Loading...")</f>
        <v>Loading...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</row>
    <row r="99">
      <c r="A99" s="3" t="str">
        <f>IFERROR(__xludf.DUMMYFUNCTION("""COMPUTED_VALUE""")," Rakan ")</f>
        <v> Rakan </v>
      </c>
      <c r="B99" s="4">
        <f>IFERROR(__xludf.DUMMYFUNCTION("IMPORTXML(CONCATENATE(""https://www.leagueofgraphs.com/champions/builds/"", LOWER(REGEXREPLACE(A99,""[^A-Za-z]+"",""""))),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columns'][2]/div[@class='pie-chart-container']/div[@id='graphDD2'][1]"")"),0.489)</f>
        <v>0.489</v>
      </c>
      <c r="C99" s="5">
        <f>IFERROR(__xludf.DUMMYFUNCTION("IMPORTXML(CONCATENATE(""https://www.leagueofgraphs.com/champions/builds/"", LOWER(REGEXREPLACE(A99,""[^A-Za-z]+"",""""))),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 end']/div[@class='pie-chart-container']/div[@id='graphDD3']"")"),0.001)</f>
        <v>0.001</v>
      </c>
      <c r="D99" s="5">
        <f>IFERROR(__xludf.DUMMYFUNCTION("IMPORTXML(CONCATENATE(""https://www.leagueofgraphs.com/champions/builds/"", LOWER(REGEXREPLACE(A99,""[^A-Za-z]+"",""""))), ""/html/body[@class=' game-lol']/div[@id='pageContainer']/div[@id='pageContent']/div[@id='mainContentSuperContainer']/div[@id='mainC"&amp;"ontentContainer']/div[@id='mainContent']/div[@class='row']/div[@class='medium-12 small-24 columns'][1]/a[1]/div[@class='row']/div[@class='medium-24 columns']/div[@class='box box-padding-10 overviewBox basicNumbersBox']/div[@class='row'][1]/div[@class='med"&amp;"ium-8 small-12 columns'][1]/div[@class='pie-chart-container']/div[@id='graphDD1']"")"),0.041)</f>
        <v>0.041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</row>
    <row r="100">
      <c r="A100" s="3" t="str">
        <f>IFERROR(__xludf.DUMMYFUNCTION("""COMPUTED_VALUE""")," Rammus ")</f>
        <v> Rammus </v>
      </c>
      <c r="B100" s="4">
        <f>IFERROR(__xludf.DUMMYFUNCTION("IMPORTXML(CONCATENATE(""https://www.leagueofgraphs.com/champions/builds/"", LOWER(REGEXREPLACE(A100,""[^A-Za-z]+"",""""))),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columns'][2]/div[@class='pie-chart-container']/div[@id='graphDD2'][1]"")"),0.52)</f>
        <v>0.52</v>
      </c>
      <c r="C100" s="5">
        <f>IFERROR(__xludf.DUMMYFUNCTION("IMPORTXML(CONCATENATE(""https://www.leagueofgraphs.com/champions/builds/"", LOWER(REGEXREPLACE(A100,""[^A-Za-z]+"",""""))),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end']/div[@class='pie-chart-container']/div[@id='graphDD3']"")"),0.052)</f>
        <v>0.052</v>
      </c>
      <c r="D100" s="5">
        <f>IFERROR(__xludf.DUMMYFUNCTION("IMPORTXML(CONCATENATE(""https://www.leagueofgraphs.com/champions/builds/"", LOWER(REGEXREPLACE(A100,""[^A-Za-z]+"",""""))),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columns'][1]/div[@class='pie-chart-container']/div[@id='graphDD1']"")"),0.04)</f>
        <v>0.04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</row>
    <row r="101">
      <c r="A101" s="3" t="str">
        <f>IFERROR(__xludf.DUMMYFUNCTION("""COMPUTED_VALUE""")," Draven ")</f>
        <v> Draven </v>
      </c>
      <c r="B101" s="4">
        <f>IFERROR(__xludf.DUMMYFUNCTION("IMPORTXML(CONCATENATE(""https://www.leagueofgraphs.com/champions/builds/"", LOWER(REGEXREPLACE(A101,""[^A-Za-z]+"",""""))),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columns'][2]/div[@class='pie-chart-container']/div[@id='graphDD2'][1]"")"),0.505)</f>
        <v>0.505</v>
      </c>
      <c r="C101" s="5">
        <f>IFERROR(__xludf.DUMMYFUNCTION("IMPORTXML(CONCATENATE(""https://www.leagueofgraphs.com/champions/builds/"", LOWER(REGEXREPLACE(A101,""[^A-Za-z]+"",""""))),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end']/div[@class='pie-chart-container']/div[@id='graphDD3']"")"),0.026)</f>
        <v>0.026</v>
      </c>
      <c r="D101" s="5">
        <f>IFERROR(__xludf.DUMMYFUNCTION("IMPORTXML(CONCATENATE(""https://www.leagueofgraphs.com/champions/builds/"", LOWER(REGEXREPLACE(A101,""[^A-Za-z]+"",""""))),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columns'][1]/div[@class='pie-chart-container']/div[@id='graphDD1']"")"),0.04)</f>
        <v>0.04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</row>
    <row r="102">
      <c r="A102" s="3" t="str">
        <f>IFERROR(__xludf.DUMMYFUNCTION("""COMPUTED_VALUE""")," Akali ")</f>
        <v> Akali </v>
      </c>
      <c r="B102" s="4">
        <f>IFERROR(__xludf.DUMMYFUNCTION("IMPORTXML(CONCATENATE(""https://www.leagueofgraphs.com/champions/builds/"", LOWER(REGEXREPLACE(A102,""[^A-Za-z]+"",""""))),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columns'][2]/div[@class='pie-chart-container']/div[@id='graphDD2'][1]"")"),0.433)</f>
        <v>0.433</v>
      </c>
      <c r="C102" s="5">
        <f>IFERROR(__xludf.DUMMYFUNCTION("IMPORTXML(CONCATENATE(""https://www.leagueofgraphs.com/champions/builds/"", LOWER(REGEXREPLACE(A102,""[^A-Za-z]+"",""""))),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end']/div[@class='pie-chart-container']/div[@id='graphDD3']"")"),0.081)</f>
        <v>0.081</v>
      </c>
      <c r="D102" s="5">
        <f>IFERROR(__xludf.DUMMYFUNCTION("IMPORTXML(CONCATENATE(""https://www.leagueofgraphs.com/champions/builds/"", LOWER(REGEXREPLACE(A102,""[^A-Za-z]+"",""""))),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columns'][1]/div[@class='pie-chart-container']/div[@id='graphDD1']"")"),0.039)</f>
        <v>0.039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</row>
    <row r="103">
      <c r="A103" s="3" t="str">
        <f>IFERROR(__xludf.DUMMYFUNCTION("""COMPUTED_VALUE""")," Jayce ")</f>
        <v> Jayce </v>
      </c>
      <c r="B103" s="4">
        <f>IFERROR(__xludf.DUMMYFUNCTION("IMPORTXML(CONCATENATE(""https://www.leagueofgraphs.com/champions/builds/"", LOWER(REGEXREPLACE(A103,""[^A-Za-z]+"",""""))),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columns'][2]/div[@class='pie-chart-container']/div[@id='graphDD2'][1]"")"),0.48)</f>
        <v>0.48</v>
      </c>
      <c r="C103" s="5">
        <f>IFERROR(__xludf.DUMMYFUNCTION("IMPORTXML(CONCATENATE(""https://www.leagueofgraphs.com/champions/builds/"", LOWER(REGEXREPLACE(A103,""[^A-Za-z]+"",""""))),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end']/div[@class='pie-chart-container']/div[@id='graphDD3']"")"),0.009)</f>
        <v>0.009</v>
      </c>
      <c r="D103" s="5">
        <f>IFERROR(__xludf.DUMMYFUNCTION("IMPORTXML(CONCATENATE(""https://www.leagueofgraphs.com/champions/builds/"", LOWER(REGEXREPLACE(A103,""[^A-Za-z]+"",""""))),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columns'][1]/div[@class='pie-chart-container']/div[@id='graphDD1']"")"),0.039)</f>
        <v>0.039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</row>
    <row r="104">
      <c r="A104" s="3" t="str">
        <f>IFERROR(__xludf.DUMMYFUNCTION("""COMPUTED_VALUE""")," Taliyah ")</f>
        <v> Taliyah </v>
      </c>
      <c r="B104" s="4">
        <f>IFERROR(__xludf.DUMMYFUNCTION("IMPORTXML(CONCATENATE(""https://www.leagueofgraphs.com/champions/builds/"", LOWER(REGEXREPLACE(A104,""[^A-Za-z]+"",""""))),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columns'][2]/div[@class='pie-chart-container']/div[@id='graphDD2'][1]"")"),0.497)</f>
        <v>0.497</v>
      </c>
      <c r="C104" s="5">
        <f>IFERROR(__xludf.DUMMYFUNCTION("IMPORTXML(CONCATENATE(""https://www.leagueofgraphs.com/champions/builds/"", LOWER(REGEXREPLACE(A104,""[^A-Za-z]+"",""""))),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end']/div[@class='pie-chart-container']/div[@id='graphDD3']"")"),0.021)</f>
        <v>0.021</v>
      </c>
      <c r="D104" s="5">
        <f>IFERROR(__xludf.DUMMYFUNCTION("IMPORTXML(CONCATENATE(""https://www.leagueofgraphs.com/champions/builds/"", LOWER(REGEXREPLACE(A104,""[^A-Za-z]+"",""""))),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columns'][1]/div[@class='pie-chart-container']/div[@id='graphDD1']"")"),0.039)</f>
        <v>0.039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</row>
    <row r="105">
      <c r="A105" s="3" t="str">
        <f>IFERROR(__xludf.DUMMYFUNCTION("""COMPUTED_VALUE""")," Vel'Koz ")</f>
        <v> Vel'Koz </v>
      </c>
      <c r="B105" s="4">
        <f>IFERROR(__xludf.DUMMYFUNCTION("IMPORTXML(CONCATENATE(""https://www.leagueofgraphs.com/champions/builds/"", LOWER(REGEXREPLACE(A105,""[^A-Za-z]+"",""""))),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columns'][2]/div[@class='pie-chart-container']/div[@id='graphDD2'][1]"")"),0.507)</f>
        <v>0.507</v>
      </c>
      <c r="C105" s="5">
        <f>IFERROR(__xludf.DUMMYFUNCTION("IMPORTXML(CONCATENATE(""https://www.leagueofgraphs.com/champions/builds/"", LOWER(REGEXREPLACE(A105,""[^A-Za-z]+"",""""))),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end']/div[@class='pie-chart-container']/div[@id='graphDD3']"")"),0.003)</f>
        <v>0.003</v>
      </c>
      <c r="D105" s="5">
        <f>IFERROR(__xludf.DUMMYFUNCTION("IMPORTXML(CONCATENATE(""https://www.leagueofgraphs.com/champions/builds/"", LOWER(REGEXREPLACE(A105,""[^A-Za-z]+"",""""))),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columns'][1]/div[@class='pie-chart-container']/div[@id='graphDD1']"")"),0.037)</f>
        <v>0.037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</row>
    <row r="106">
      <c r="A106" s="3" t="str">
        <f>IFERROR(__xludf.DUMMYFUNCTION("""COMPUTED_VALUE""")," LeBlanc ")</f>
        <v> LeBlanc </v>
      </c>
      <c r="B106" s="4">
        <f>IFERROR(__xludf.DUMMYFUNCTION("IMPORTXML(CONCATENATE(""https://www.leagueofgraphs.com/champions/builds/"", LOWER(REGEXREPLACE(A106,""[^A-Za-z]+"",""""))),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columns'][2]/div[@class='pie-chart-container']/div[@id='graphDD2'][1]"")"),0.495)</f>
        <v>0.495</v>
      </c>
      <c r="C106" s="5">
        <f>IFERROR(__xludf.DUMMYFUNCTION("IMPORTXML(CONCATENATE(""https://www.leagueofgraphs.com/champions/builds/"", LOWER(REGEXREPLACE(A106,""[^A-Za-z]+"",""""))),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end']/div[@class='pie-chart-container']/div[@id='graphDD3']"")"),0.027)</f>
        <v>0.027</v>
      </c>
      <c r="D106" s="5">
        <f>IFERROR(__xludf.DUMMYFUNCTION("IMPORTXML(CONCATENATE(""https://www.leagueofgraphs.com/champions/builds/"", LOWER(REGEXREPLACE(A106,""[^A-Za-z]+"",""""))),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columns'][1]/div[@class='pie-chart-container']/div[@id='graphDD1']"")"),0.036)</f>
        <v>0.036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</row>
    <row r="107">
      <c r="A107" s="3" t="str">
        <f>IFERROR(__xludf.DUMMYFUNCTION("""COMPUTED_VALUE""")," Zilean ")</f>
        <v> Zilean </v>
      </c>
      <c r="B107" s="4">
        <f>IFERROR(__xludf.DUMMYFUNCTION("IMPORTXML(CONCATENATE(""https://www.leagueofgraphs.com/champions/builds/"", LOWER(REGEXREPLACE(A107,""[^A-Za-z]+"",""""))),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columns'][2]/div[@class='pie-chart-container']/div[@id='graphDD2'][1]"")"),0.526)</f>
        <v>0.526</v>
      </c>
      <c r="C107" s="5">
        <f>IFERROR(__xludf.DUMMYFUNCTION("IMPORTXML(CONCATENATE(""https://www.leagueofgraphs.com/champions/builds/"", LOWER(REGEXREPLACE(A107,""[^A-Za-z]+"",""""))),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end']/div[@class='pie-chart-container']/div[@id='graphDD3']"")"),0.004)</f>
        <v>0.004</v>
      </c>
      <c r="D107" s="5">
        <f>IFERROR(__xludf.DUMMYFUNCTION("IMPORTXML(CONCATENATE(""https://www.leagueofgraphs.com/champions/builds/"", LOWER(REGEXREPLACE(A107,""[^A-Za-z]+"",""""))),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columns'][1]/div[@class='pie-chart-container']/div[@id='graphDD1']"")"),0.036)</f>
        <v>0.036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</row>
    <row r="108">
      <c r="A108" s="3" t="str">
        <f>IFERROR(__xludf.DUMMYFUNCTION("""COMPUTED_VALUE""")," Zac ")</f>
        <v> Zac </v>
      </c>
      <c r="B108" s="4">
        <f>IFERROR(__xludf.DUMMYFUNCTION("IMPORTXML(CONCATENATE(""https://www.leagueofgraphs.com/champions/builds/"", LOWER(REGEXREPLACE(A108,""[^A-Za-z]+"",""""))),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columns'][2]/div[@class='pie-chart-container']/div[@id='graphDD2'][1]"")"),0.484)</f>
        <v>0.484</v>
      </c>
      <c r="C108" s="5">
        <f>IFERROR(__xludf.DUMMYFUNCTION("IMPORTXML(CONCATENATE(""https://www.leagueofgraphs.com/champions/builds/"", LOWER(REGEXREPLACE(A108,""[^A-Za-z]+"",""""))),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end']/div[@class='pie-chart-container']/div[@id='graphDD3']"")"),0.008)</f>
        <v>0.008</v>
      </c>
      <c r="D108" s="5">
        <f>IFERROR(__xludf.DUMMYFUNCTION("IMPORTXML(CONCATENATE(""https://www.leagueofgraphs.com/champions/builds/"", LOWER(REGEXREPLACE(A108,""[^A-Za-z]+"",""""))),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columns'][1]/div[@class='pie-chart-container']/div[@id='graphDD1']"")"),0.036)</f>
        <v>0.036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</row>
    <row r="109">
      <c r="A109" s="3" t="str">
        <f>IFERROR(__xludf.DUMMYFUNCTION("""COMPUTED_VALUE""")," Annie ")</f>
        <v> Annie </v>
      </c>
      <c r="B109" s="4">
        <f>IFERROR(__xludf.DUMMYFUNCTION("IMPORTXML(CONCATENATE(""https://www.leagueofgraphs.com/champions/builds/"", LOWER(REGEXREPLACE(A109,""[^A-Za-z]+"",""""))),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columns'][2]/div[@class='pie-chart-container']/div[@id='graphDD2'][1]"")"),0.528)</f>
        <v>0.528</v>
      </c>
      <c r="C109" s="5">
        <f>IFERROR(__xludf.DUMMYFUNCTION("IMPORTXML(CONCATENATE(""https://www.leagueofgraphs.com/champions/builds/"", LOWER(REGEXREPLACE(A109,""[^A-Za-z]+"",""""))),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end']/div[@class='pie-chart-container']/div[@id='graphDD3']"")"),0.008)</f>
        <v>0.008</v>
      </c>
      <c r="D109" s="5">
        <f>IFERROR(__xludf.DUMMYFUNCTION("IMPORTXML(CONCATENATE(""https://www.leagueofgraphs.com/champions/builds/"", LOWER(REGEXREPLACE(A109,""[^A-Za-z]+"",""""))),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columns'][1]/div[@class='pie-chart-container']/div[@id='graphDD1']"")"),0.036)</f>
        <v>0.036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</row>
    <row r="110">
      <c r="A110" s="3" t="str">
        <f>IFERROR(__xludf.DUMMYFUNCTION("""COMPUTED_VALUE""")," Sion ")</f>
        <v> Sion </v>
      </c>
      <c r="B110" s="4">
        <f>IFERROR(__xludf.DUMMYFUNCTION("IMPORTXML(CONCATENATE(""https://www.leagueofgraphs.com/champions/builds/"", LOWER(REGEXREPLACE(A110,""[^A-Za-z]+"",""""))),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columns'][2]/div[@class='pie-chart-container']/div[@id='graphDD2'][1]"")"),0.509)</f>
        <v>0.509</v>
      </c>
      <c r="C110" s="5">
        <f>IFERROR(__xludf.DUMMYFUNCTION("IMPORTXML(CONCATENATE(""https://www.leagueofgraphs.com/champions/builds/"", LOWER(REGEXREPLACE(A110,""[^A-Za-z]+"",""""))),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end']/div[@class='pie-chart-container']/div[@id='graphDD3']"")"),0.002)</f>
        <v>0.002</v>
      </c>
      <c r="D110" s="5">
        <f>IFERROR(__xludf.DUMMYFUNCTION("IMPORTXML(CONCATENATE(""https://www.leagueofgraphs.com/champions/builds/"", LOWER(REGEXREPLACE(A110,""[^A-Za-z]+"",""""))),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columns'][1]/div[@class='pie-chart-container']/div[@id='graphDD1']"")"),0.036)</f>
        <v>0.036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</row>
    <row r="111">
      <c r="A111" s="3" t="str">
        <f>IFERROR(__xludf.DUMMYFUNCTION("""COMPUTED_VALUE""")," Rek'Sai ")</f>
        <v> Rek'Sai </v>
      </c>
      <c r="B111" s="4">
        <f>IFERROR(__xludf.DUMMYFUNCTION("IMPORTXML(CONCATENATE(""https://www.leagueofgraphs.com/champions/builds/"", LOWER(REGEXREPLACE(A111,""[^A-Za-z]+"",""""))),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columns'][2]/div[@class='pie-chart-container']/div[@id='graphDD2'][1]"")"),0.514)</f>
        <v>0.514</v>
      </c>
      <c r="C111" s="5">
        <f>IFERROR(__xludf.DUMMYFUNCTION("IMPORTXML(CONCATENATE(""https://www.leagueofgraphs.com/champions/builds/"", LOWER(REGEXREPLACE(A111,""[^A-Za-z]+"",""""))),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end']/div[@class='pie-chart-container']/div[@id='graphDD3']"")"),0.017)</f>
        <v>0.017</v>
      </c>
      <c r="D111" s="5">
        <f>IFERROR(__xludf.DUMMYFUNCTION("IMPORTXML(CONCATENATE(""https://www.leagueofgraphs.com/champions/builds/"", LOWER(REGEXREPLACE(A111,""[^A-Za-z]+"",""""))),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columns'][1]/div[@class='pie-chart-container']/div[@id='graphDD1']"")"),0.035)</f>
        <v>0.035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</row>
    <row r="112">
      <c r="A112" s="3" t="str">
        <f>IFERROR(__xludf.DUMMYFUNCTION("""COMPUTED_VALUE""")," Poppy ")</f>
        <v> Poppy </v>
      </c>
      <c r="B112" s="4">
        <f>IFERROR(__xludf.DUMMYFUNCTION("IMPORTXML(CONCATENATE(""https://www.leagueofgraphs.com/champions/builds/"", LOWER(REGEXREPLACE(A112,""[^A-Za-z]+"",""""))),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columns'][2]/div[@class='pie-chart-container']/div[@id='graphDD2'][1]"")"),0.502)</f>
        <v>0.502</v>
      </c>
      <c r="C112" s="5">
        <f>IFERROR(__xludf.DUMMYFUNCTION("IMPORTXML(CONCATENATE(""https://www.leagueofgraphs.com/champions/builds/"", LOWER(REGEXREPLACE(A112,""[^A-Za-z]+"",""""))),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end']/div[@class='pie-chart-container']/div[@id='graphDD3']"")"),0.009)</f>
        <v>0.009</v>
      </c>
      <c r="D112" s="5">
        <f>IFERROR(__xludf.DUMMYFUNCTION("IMPORTXML(CONCATENATE(""https://www.leagueofgraphs.com/champions/builds/"", LOWER(REGEXREPLACE(A112,""[^A-Za-z]+"",""""))),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columns'][1]/div[@class='pie-chart-container']/div[@id='graphDD1']"")"),0.035)</f>
        <v>0.035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</row>
    <row r="113">
      <c r="A113" s="3" t="str">
        <f>IFERROR(__xludf.DUMMYFUNCTION("""COMPUTED_VALUE""")," Ivern ")</f>
        <v> Ivern </v>
      </c>
      <c r="B113" s="4">
        <f>IFERROR(__xludf.DUMMYFUNCTION("IMPORTXML(CONCATENATE(""https://www.leagueofgraphs.com/champions/builds/"", LOWER(REGEXREPLACE(A113,""[^A-Za-z]+"",""""))),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columns'][2]/div[@class='pie-chart-container']/div[@id='graphDD2'][1]"")"),0.518)</f>
        <v>0.518</v>
      </c>
      <c r="C113" s="5">
        <f>IFERROR(__xludf.DUMMYFUNCTION("IMPORTXML(CONCATENATE(""https://www.leagueofgraphs.com/champions/builds/"", LOWER(REGEXREPLACE(A113,""[^A-Za-z]+"",""""))),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end']/div[@class='pie-chart-container']/div[@id='graphDD3']"")"),0.025)</f>
        <v>0.025</v>
      </c>
      <c r="D113" s="5">
        <f>IFERROR(__xludf.DUMMYFUNCTION("IMPORTXML(CONCATENATE(""https://www.leagueofgraphs.com/champions/builds/"", LOWER(REGEXREPLACE(A113,""[^A-Za-z]+"",""""))),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columns'][1]/div[@class='pie-chart-container']/div[@id='graphDD1']"")"),0.035)</f>
        <v>0.035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</row>
    <row r="114">
      <c r="A114" s="3" t="str">
        <f>IFERROR(__xludf.DUMMYFUNCTION("""COMPUTED_VALUE""")," Malzahar ")</f>
        <v> Malzahar </v>
      </c>
      <c r="B114" s="4">
        <f>IFERROR(__xludf.DUMMYFUNCTION("IMPORTXML(CONCATENATE(""https://www.leagueofgraphs.com/champions/builds/"", LOWER(REGEXREPLACE(A114,""[^A-Za-z]+"",""""))),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columns'][2]/div[@class='pie-chart-container']/div[@id='graphDD2'][1]"")"),0.516)</f>
        <v>0.516</v>
      </c>
      <c r="C114" s="5">
        <f>IFERROR(__xludf.DUMMYFUNCTION("IMPORTXML(CONCATENATE(""https://www.leagueofgraphs.com/champions/builds/"", LOWER(REGEXREPLACE(A114,""[^A-Za-z]+"",""""))),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end']/div[@class='pie-chart-container']/div[@id='graphDD3']"")"),0.021)</f>
        <v>0.021</v>
      </c>
      <c r="D114" s="5">
        <f>IFERROR(__xludf.DUMMYFUNCTION("IMPORTXML(CONCATENATE(""https://www.leagueofgraphs.com/champions/builds/"", LOWER(REGEXREPLACE(A114,""[^A-Za-z]+"",""""))),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columns'][1]/div[@class='pie-chart-container']/div[@id='graphDD1']"")"),0.035)</f>
        <v>0.035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</row>
    <row r="115">
      <c r="A115" s="3" t="str">
        <f>IFERROR(__xludf.DUMMYFUNCTION("""COMPUTED_VALUE""")," Soraka ")</f>
        <v> Soraka </v>
      </c>
      <c r="B115" s="4">
        <f>IFERROR(__xludf.DUMMYFUNCTION("IMPORTXML(CONCATENATE(""https://www.leagueofgraphs.com/champions/builds/"", LOWER(REGEXREPLACE(A115,""[^A-Za-z]+"",""""))),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columns'][2]/div[@class='pie-chart-container']/div[@id='graphDD2'][1]"")"),0.486)</f>
        <v>0.486</v>
      </c>
      <c r="C115" s="5">
        <f>IFERROR(__xludf.DUMMYFUNCTION("IMPORTXML(CONCATENATE(""https://www.leagueofgraphs.com/champions/builds/"", LOWER(REGEXREPLACE(A115,""[^A-Za-z]+"",""""))),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end']/div[@class='pie-chart-container']/div[@id='graphDD3']"")"),0.004)</f>
        <v>0.004</v>
      </c>
      <c r="D115" s="5">
        <f>IFERROR(__xludf.DUMMYFUNCTION("IMPORTXML(CONCATENATE(""https://www.leagueofgraphs.com/champions/builds/"", LOWER(REGEXREPLACE(A115,""[^A-Za-z]+"",""""))),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columns'][1]/div[@class='pie-chart-container']/div[@id='graphDD1']"")"),0.034)</f>
        <v>0.034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</row>
    <row r="116">
      <c r="A116" s="3" t="str">
        <f>IFERROR(__xludf.DUMMYFUNCTION("""COMPUTED_VALUE""")," Kindred ")</f>
        <v> Kindred </v>
      </c>
      <c r="B116" s="4">
        <f>IFERROR(__xludf.DUMMYFUNCTION("IMPORTXML(CONCATENATE(""https://www.leagueofgraphs.com/champions/builds/"", LOWER(REGEXREPLACE(A116,""[^A-Za-z]+"",""""))),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columns'][2]/div[@class='pie-chart-container']/div[@id='graphDD2'][1]"")"),0.486)</f>
        <v>0.486</v>
      </c>
      <c r="C116" s="5">
        <f>IFERROR(__xludf.DUMMYFUNCTION("IMPORTXML(CONCATENATE(""https://www.leagueofgraphs.com/champions/builds/"", LOWER(REGEXREPLACE(A116,""[^A-Za-z]+"",""""))),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end']/div[@class='pie-chart-container']/div[@id='graphDD3']"")"),0.008)</f>
        <v>0.008</v>
      </c>
      <c r="D116" s="5">
        <f>IFERROR(__xludf.DUMMYFUNCTION("IMPORTXML(CONCATENATE(""https://www.leagueofgraphs.com/champions/builds/"", LOWER(REGEXREPLACE(A116,""[^A-Za-z]+"",""""))),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columns'][1]/div[@class='pie-chart-container']/div[@id='graphDD1']"")"),0.034)</f>
        <v>0.034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</row>
    <row r="117">
      <c r="A117" s="3" t="str">
        <f>IFERROR(__xludf.DUMMYFUNCTION("""COMPUTED_VALUE""")," Neeko ")</f>
        <v> Neeko </v>
      </c>
      <c r="B117" s="4">
        <f>IFERROR(__xludf.DUMMYFUNCTION("IMPORTXML(CONCATENATE(""https://www.leagueofgraphs.com/champions/builds/"", LOWER(REGEXREPLACE(A117,""[^A-Za-z]+"",""""))),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columns'][2]/div[@class='pie-chart-container']/div[@id='graphDD2'][1]"")"),0.504)</f>
        <v>0.504</v>
      </c>
      <c r="C117" s="5">
        <f>IFERROR(__xludf.DUMMYFUNCTION("IMPORTXML(CONCATENATE(""https://www.leagueofgraphs.com/champions/builds/"", LOWER(REGEXREPLACE(A117,""[^A-Za-z]+"",""""))),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end']/div[@class='pie-chart-container']/div[@id='graphDD3']"")"),0.003)</f>
        <v>0.003</v>
      </c>
      <c r="D117" s="5">
        <f>IFERROR(__xludf.DUMMYFUNCTION("IMPORTXML(CONCATENATE(""https://www.leagueofgraphs.com/champions/builds/"", LOWER(REGEXREPLACE(A117,""[^A-Za-z]+"",""""))),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columns'][1]/div[@class='pie-chart-container']/div[@id='graphDD1']"")"),0.033)</f>
        <v>0.033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</row>
    <row r="118">
      <c r="A118" s="3" t="str">
        <f>IFERROR(__xludf.DUMMYFUNCTION("""COMPUTED_VALUE""")," Cassiopeia ")</f>
        <v> Cassiopeia </v>
      </c>
      <c r="B118" s="4">
        <f>IFERROR(__xludf.DUMMYFUNCTION("IMPORTXML(CONCATENATE(""https://www.leagueofgraphs.com/champions/builds/"", LOWER(REGEXREPLACE(A118,""[^A-Za-z]+"",""""))),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columns'][2]/div[@class='pie-chart-container']/div[@id='graphDD2'][1]"")"),0.504)</f>
        <v>0.504</v>
      </c>
      <c r="C118" s="5">
        <f>IFERROR(__xludf.DUMMYFUNCTION("IMPORTXML(CONCATENATE(""https://www.leagueofgraphs.com/champions/builds/"", LOWER(REGEXREPLACE(A118,""[^A-Za-z]+"",""""))),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end']/div[@class='pie-chart-container']/div[@id='graphDD3']"")"),0.014)</f>
        <v>0.014</v>
      </c>
      <c r="D118" s="5">
        <f>IFERROR(__xludf.DUMMYFUNCTION("IMPORTXML(CONCATENATE(""https://www.leagueofgraphs.com/champions/builds/"", LOWER(REGEXREPLACE(A118,""[^A-Za-z]+"",""""))),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columns'][1]/div[@class='pie-chart-container']/div[@id='graphDD1']"")"),0.033)</f>
        <v>0.033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</row>
    <row r="119">
      <c r="A119" s="3" t="str">
        <f>IFERROR(__xludf.DUMMYFUNCTION("""COMPUTED_VALUE""")," Ryze ")</f>
        <v> Ryze </v>
      </c>
      <c r="B119" s="4">
        <f>IFERROR(__xludf.DUMMYFUNCTION("IMPORTXML(CONCATENATE(""https://www.leagueofgraphs.com/champions/builds/"", LOWER(REGEXREPLACE(A119,""[^A-Za-z]+"",""""))),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columns'][2]/div[@class='pie-chart-container']/div[@id='graphDD2'][1]"")"),0.47)</f>
        <v>0.47</v>
      </c>
      <c r="C119" s="5">
        <f>IFERROR(__xludf.DUMMYFUNCTION("IMPORTXML(CONCATENATE(""https://www.leagueofgraphs.com/champions/builds/"", LOWER(REGEXREPLACE(A119,""[^A-Za-z]+"",""""))),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end']/div[@class='pie-chart-container']/div[@id='graphDD3']"")"),0.002)</f>
        <v>0.002</v>
      </c>
      <c r="D119" s="5">
        <f>IFERROR(__xludf.DUMMYFUNCTION("IMPORTXML(CONCATENATE(""https://www.leagueofgraphs.com/champions/builds/"", LOWER(REGEXREPLACE(A119,""[^A-Za-z]+"",""""))),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columns'][1]/div[@class='pie-chart-container']/div[@id='graphDD1']"")"),0.032)</f>
        <v>0.032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</row>
    <row r="120">
      <c r="A120" s="3" t="str">
        <f>IFERROR(__xludf.DUMMYFUNCTION("""COMPUTED_VALUE""")," Sivir ")</f>
        <v> Sivir </v>
      </c>
      <c r="B120" s="4">
        <f>IFERROR(__xludf.DUMMYFUNCTION("IMPORTXML(CONCATENATE(""https://www.leagueofgraphs.com/champions/builds/"", LOWER(REGEXREPLACE(A120,""[^A-Za-z]+"",""""))),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columns'][2]/div[@class='pie-chart-container']/div[@id='graphDD2'][1]"")"),0.512)</f>
        <v>0.512</v>
      </c>
      <c r="C120" s="5">
        <f>IFERROR(__xludf.DUMMYFUNCTION("IMPORTXML(CONCATENATE(""https://www.leagueofgraphs.com/champions/builds/"", LOWER(REGEXREPLACE(A120,""[^A-Za-z]+"",""""))),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end']/div[@class='pie-chart-container']/div[@id='graphDD3']"")"),0.001)</f>
        <v>0.001</v>
      </c>
      <c r="D120" s="5">
        <f>IFERROR(__xludf.DUMMYFUNCTION("IMPORTXML(CONCATENATE(""https://www.leagueofgraphs.com/champions/builds/"", LOWER(REGEXREPLACE(A120,""[^A-Za-z]+"",""""))),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columns'][1]/div[@class='pie-chart-container']/div[@id='graphDD1']"")"),0.032)</f>
        <v>0.032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</row>
    <row r="121">
      <c r="A121" s="3" t="str">
        <f>IFERROR(__xludf.DUMMYFUNCTION("""COMPUTED_VALUE""")," Warwick ")</f>
        <v> Warwick </v>
      </c>
      <c r="B121" s="4">
        <f>IFERROR(__xludf.DUMMYFUNCTION("IMPORTXML(CONCATENATE(""https://www.leagueofgraphs.com/champions/builds/"", LOWER(REGEXREPLACE(A121,""[^A-Za-z]+"",""""))),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columns'][2]/div[@class='pie-chart-container']/div[@id='graphDD2'][1]"")"),0.512)</f>
        <v>0.512</v>
      </c>
      <c r="C121" s="5">
        <f>IFERROR(__xludf.DUMMYFUNCTION("IMPORTXML(CONCATENATE(""https://www.leagueofgraphs.com/champions/builds/"", LOWER(REGEXREPLACE(A121,""[^A-Za-z]+"",""""))),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end']/div[@class='pie-chart-container']/div[@id='graphDD3']"")"),0.004)</f>
        <v>0.004</v>
      </c>
      <c r="D121" s="5">
        <f>IFERROR(__xludf.DUMMYFUNCTION("IMPORTXML(CONCATENATE(""https://www.leagueofgraphs.com/champions/builds/"", LOWER(REGEXREPLACE(A121,""[^A-Za-z]+"",""""))),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columns'][1]/div[@class='pie-chart-container']/div[@id='graphDD1']"")"),0.032)</f>
        <v>0.032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</row>
    <row r="122">
      <c r="A122" s="3" t="str">
        <f>IFERROR(__xludf.DUMMYFUNCTION("""COMPUTED_VALUE""")," Talon ")</f>
        <v> Talon </v>
      </c>
      <c r="B122" s="4">
        <f>IFERROR(__xludf.DUMMYFUNCTION("IMPORTXML(CONCATENATE(""https://www.leagueofgraphs.com/champions/builds/"", LOWER(REGEXREPLACE(A122,""[^A-Za-z]+"",""""))),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columns'][2]/div[@class='pie-chart-container']/div[@id='graphDD2'][1]"")"),0.495)</f>
        <v>0.495</v>
      </c>
      <c r="C122" s="5">
        <f>IFERROR(__xludf.DUMMYFUNCTION("IMPORTXML(CONCATENATE(""https://www.leagueofgraphs.com/champions/builds/"", LOWER(REGEXREPLACE(A122,""[^A-Za-z]+"",""""))),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end']/div[@class='pie-chart-container']/div[@id='graphDD3']"")"),0.009)</f>
        <v>0.009</v>
      </c>
      <c r="D122" s="5">
        <f>IFERROR(__xludf.DUMMYFUNCTION("IMPORTXML(CONCATENATE(""https://www.leagueofgraphs.com/champions/builds/"", LOWER(REGEXREPLACE(A122,""[^A-Za-z]+"",""""))),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columns'][1]/div[@class='pie-chart-container']/div[@id='graphDD1']"")"),0.032)</f>
        <v>0.032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</row>
    <row r="123">
      <c r="A123" s="3" t="str">
        <f>IFERROR(__xludf.DUMMYFUNCTION("""COMPUTED_VALUE""")," Skarner ")</f>
        <v> Skarner </v>
      </c>
      <c r="B123" s="4">
        <f>IFERROR(__xludf.DUMMYFUNCTION("IMPORTXML(CONCATENATE(""https://www.leagueofgraphs.com/champions/builds/"", LOWER(REGEXREPLACE(A123,""[^A-Za-z]+"",""""))),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columns'][2]/div[@class='pie-chart-container']/div[@id='graphDD2'][1]"")"),0.538)</f>
        <v>0.538</v>
      </c>
      <c r="C123" s="5">
        <f>IFERROR(__xludf.DUMMYFUNCTION("IMPORTXML(CONCATENATE(""https://www.leagueofgraphs.com/champions/builds/"", LOWER(REGEXREPLACE(A123,""[^A-Za-z]+"",""""))),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end']/div[@class='pie-chart-container']/div[@id='graphDD3']"")"),0.007)</f>
        <v>0.007</v>
      </c>
      <c r="D123" s="5">
        <f>IFERROR(__xludf.DUMMYFUNCTION("IMPORTXML(CONCATENATE(""https://www.leagueofgraphs.com/champions/builds/"", LOWER(REGEXREPLACE(A123,""[^A-Za-z]+"",""""))),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columns'][1]/div[@class='pie-chart-container']/div[@id='graphDD1']"")"),0.032)</f>
        <v>0.032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</row>
    <row r="124">
      <c r="A124" s="3" t="str">
        <f>IFERROR(__xludf.DUMMYFUNCTION("""COMPUTED_VALUE""")," Urgot ")</f>
        <v> Urgot </v>
      </c>
      <c r="B124" s="4">
        <f>IFERROR(__xludf.DUMMYFUNCTION("IMPORTXML(CONCATENATE(""https://www.leagueofgraphs.com/champions/builds/"", LOWER(REGEXREPLACE(A124,""[^A-Za-z]+"",""""))),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columns'][2]/div[@class='pie-chart-container']/div[@id='graphDD2'][1]"")"),0.507)</f>
        <v>0.507</v>
      </c>
      <c r="C124" s="5">
        <f>IFERROR(__xludf.DUMMYFUNCTION("IMPORTXML(CONCATENATE(""https://www.leagueofgraphs.com/champions/builds/"", LOWER(REGEXREPLACE(A124,""[^A-Za-z]+"",""""))),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end']/div[@class='pie-chart-container']/div[@id='graphDD3']"")"),0.009)</f>
        <v>0.009</v>
      </c>
      <c r="D124" s="6" t="str">
        <f>IFERROR(__xludf.DUMMYFUNCTION("IMPORTXML(CONCATENATE(""https://www.leagueofgraphs.com/champions/builds/"", LOWER(REGEXREPLACE(A124,""[^A-Za-z]+"",""""))),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columns'][1]/div[@class='pie-chart-container']/div[@id='graphDD1']"")"),"Loading...")</f>
        <v>Loading...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</row>
    <row r="125">
      <c r="A125" s="3" t="str">
        <f>IFERROR(__xludf.DUMMYFUNCTION("""COMPUTED_VALUE""")," Vi ")</f>
        <v> Vi </v>
      </c>
      <c r="B125" s="4">
        <f>IFERROR(__xludf.DUMMYFUNCTION("IMPORTXML(CONCATENATE(""https://www.leagueofgraphs.com/champions/builds/"", LOWER(REGEXREPLACE(A125,""[^A-Za-z]+"",""""))),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columns'][2]/div[@class='pie-chart-container']/div[@id='graphDD2'][1]"")"),0.489)</f>
        <v>0.489</v>
      </c>
      <c r="C125" s="5">
        <f>IFERROR(__xludf.DUMMYFUNCTION("IMPORTXML(CONCATENATE(""https://www.leagueofgraphs.com/champions/builds/"", LOWER(REGEXREPLACE(A125,""[^A-Za-z]+"",""""))),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end']/div[@class='pie-chart-container']/div[@id='graphDD3']"")"),0.003)</f>
        <v>0.003</v>
      </c>
      <c r="D125" s="5">
        <f>IFERROR(__xludf.DUMMYFUNCTION("IMPORTXML(CONCATENATE(""https://www.leagueofgraphs.com/champions/builds/"", LOWER(REGEXREPLACE(A125,""[^A-Za-z]+"",""""))),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columns'][1]/div[@class='pie-chart-container']/div[@id='graphDD1']"")"),0.029)</f>
        <v>0.029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</row>
    <row r="126">
      <c r="A126" s="3" t="str">
        <f>IFERROR(__xludf.DUMMYFUNCTION("""COMPUTED_VALUE""")," Teemo ")</f>
        <v> Teemo </v>
      </c>
      <c r="B126" s="4">
        <f>IFERROR(__xludf.DUMMYFUNCTION("IMPORTXML(CONCATENATE(""https://www.leagueofgraphs.com/champions/builds/"", LOWER(REGEXREPLACE(A126,""[^A-Za-z]+"",""""))),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columns'][2]/div[@class='pie-chart-container']/div[@id='graphDD2'][1]"")"),0.488)</f>
        <v>0.488</v>
      </c>
      <c r="C126" s="5">
        <f>IFERROR(__xludf.DUMMYFUNCTION("IMPORTXML(CONCATENATE(""https://www.leagueofgraphs.com/champions/builds/"", LOWER(REGEXREPLACE(A126,""[^A-Za-z]+"",""""))),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end']/div[@class='pie-chart-container']/div[@id='graphDD3']"")"),0.015)</f>
        <v>0.015</v>
      </c>
      <c r="D126" s="5">
        <f>IFERROR(__xludf.DUMMYFUNCTION("IMPORTXML(CONCATENATE(""https://www.leagueofgraphs.com/champions/builds/"", LOWER(REGEXREPLACE(A126,""[^A-Za-z]+"",""""))),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columns'][1]/div[@class='pie-chart-container']/div[@id='graphDD1']"")"),0.029)</f>
        <v>0.029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</row>
    <row r="127">
      <c r="A127" s="3" t="str">
        <f>IFERROR(__xludf.DUMMYFUNCTION("""COMPUTED_VALUE""")," Rumble ")</f>
        <v> Rumble </v>
      </c>
      <c r="B127" s="4">
        <f>IFERROR(__xludf.DUMMYFUNCTION("IMPORTXML(CONCATENATE(""https://www.leagueofgraphs.com/champions/builds/"", LOWER(REGEXREPLACE(A127,""[^A-Za-z]+"",""""))),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columns'][2]/div[@class='pie-chart-container']/div[@id='graphDD2'][1]"")"),0.495)</f>
        <v>0.495</v>
      </c>
      <c r="C127" s="5">
        <f>IFERROR(__xludf.DUMMYFUNCTION("IMPORTXML(CONCATENATE(""https://www.leagueofgraphs.com/champions/builds/"", LOWER(REGEXREPLACE(A127,""[^A-Za-z]+"",""""))),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end']/div[@class='pie-chart-container']/div[@id='graphDD3']"")"),0.002)</f>
        <v>0.002</v>
      </c>
      <c r="D127" s="5">
        <f>IFERROR(__xludf.DUMMYFUNCTION("IMPORTXML(CONCATENATE(""https://www.leagueofgraphs.com/champions/builds/"", LOWER(REGEXREPLACE(A127,""[^A-Za-z]+"",""""))),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columns'][1]/div[@class='pie-chart-container']/div[@id='graphDD1']"")"),0.027)</f>
        <v>0.027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</row>
    <row r="128">
      <c r="A128" s="3" t="str">
        <f>IFERROR(__xludf.DUMMYFUNCTION("""COMPUTED_VALUE""")," Zyra ")</f>
        <v> Zyra </v>
      </c>
      <c r="B128" s="4">
        <f>IFERROR(__xludf.DUMMYFUNCTION("IMPORTXML(CONCATENATE(""https://www.leagueofgraphs.com/champions/builds/"", LOWER(REGEXREPLACE(A128,""[^A-Za-z]+"",""""))),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columns'][2]/div[@class='pie-chart-container']/div[@id='graphDD2'][1]"")"),0.498)</f>
        <v>0.498</v>
      </c>
      <c r="C128" s="5">
        <f>IFERROR(__xludf.DUMMYFUNCTION("IMPORTXML(CONCATENATE(""https://www.leagueofgraphs.com/champions/builds/"", LOWER(REGEXREPLACE(A128,""[^A-Za-z]+"",""""))),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end']/div[@class='pie-chart-container']/div[@id='graphDD3']"")"),0.006)</f>
        <v>0.006</v>
      </c>
      <c r="D128" s="5">
        <f>IFERROR(__xludf.DUMMYFUNCTION("IMPORTXML(CONCATENATE(""https://www.leagueofgraphs.com/champions/builds/"", LOWER(REGEXREPLACE(A128,""[^A-Za-z]+"",""""))),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columns'][1]/div[@class='pie-chart-container']/div[@id='graphDD1']"")"),0.026)</f>
        <v>0.026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</row>
    <row r="129">
      <c r="A129" s="3" t="str">
        <f>IFERROR(__xludf.DUMMYFUNCTION("""COMPUTED_VALUE""")," Tryndamere ")</f>
        <v> Tryndamere </v>
      </c>
      <c r="B129" s="4">
        <f>IFERROR(__xludf.DUMMYFUNCTION("IMPORTXML(CONCATENATE(""https://www.leagueofgraphs.com/champions/builds/"", LOWER(REGEXREPLACE(A129,""[^A-Za-z]+"",""""))),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columns'][2]/div[@class='pie-chart-container']/div[@id='graphDD2'][1]"")"),0.499)</f>
        <v>0.499</v>
      </c>
      <c r="C129" s="5">
        <f>IFERROR(__xludf.DUMMYFUNCTION("IMPORTXML(CONCATENATE(""https://www.leagueofgraphs.com/champions/builds/"", LOWER(REGEXREPLACE(A129,""[^A-Za-z]+"",""""))),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end']/div[@class='pie-chart-container']/div[@id='graphDD3']"")"),0.013)</f>
        <v>0.013</v>
      </c>
      <c r="D129" s="5">
        <f>IFERROR(__xludf.DUMMYFUNCTION("IMPORTXML(CONCATENATE(""https://www.leagueofgraphs.com/champions/builds/"", LOWER(REGEXREPLACE(A129,""[^A-Za-z]+"",""""))),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columns'][1]/div[@class='pie-chart-container']/div[@id='graphDD1']"")"),0.025)</f>
        <v>0.025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</row>
    <row r="130">
      <c r="A130" s="3" t="str">
        <f>IFERROR(__xludf.DUMMYFUNCTION("""COMPUTED_VALUE""")," Kled ")</f>
        <v> Kled </v>
      </c>
      <c r="B130" s="4">
        <f>IFERROR(__xludf.DUMMYFUNCTION("IMPORTXML(CONCATENATE(""https://www.leagueofgraphs.com/champions/builds/"", LOWER(REGEXREPLACE(A130,""[^A-Za-z]+"",""""))),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columns'][2]/div[@class='pie-chart-container']/div[@id='graphDD2'][1]"")"),0.509)</f>
        <v>0.509</v>
      </c>
      <c r="C130" s="5">
        <f>IFERROR(__xludf.DUMMYFUNCTION("IMPORTXML(CONCATENATE(""https://www.leagueofgraphs.com/champions/builds/"", LOWER(REGEXREPLACE(A130,""[^A-Za-z]+"",""""))),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end']/div[@class='pie-chart-container']/div[@id='graphDD3']"")"),0.008)</f>
        <v>0.008</v>
      </c>
      <c r="D130" s="5">
        <f>IFERROR(__xludf.DUMMYFUNCTION("IMPORTXML(CONCATENATE(""https://www.leagueofgraphs.com/champions/builds/"", LOWER(REGEXREPLACE(A130,""[^A-Za-z]+"",""""))),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columns'][1]/div[@class='pie-chart-container']/div[@id='graphDD1']"")"),0.025)</f>
        <v>0.025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</row>
    <row r="131">
      <c r="A131" s="3" t="str">
        <f>IFERROR(__xludf.DUMMYFUNCTION("""COMPUTED_VALUE""")," Veigar ")</f>
        <v> Veigar </v>
      </c>
      <c r="B131" s="4">
        <f>IFERROR(__xludf.DUMMYFUNCTION("IMPORTXML(CONCATENATE(""https://www.leagueofgraphs.com/champions/builds/"", LOWER(REGEXREPLACE(A131,""[^A-Za-z]+"",""""))),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columns'][2]/div[@class='pie-chart-container']/div[@id='graphDD2'][1]"")"),0.488)</f>
        <v>0.488</v>
      </c>
      <c r="C131" s="5">
        <f>IFERROR(__xludf.DUMMYFUNCTION("IMPORTXML(CONCATENATE(""https://www.leagueofgraphs.com/champions/builds/"", LOWER(REGEXREPLACE(A131,""[^A-Za-z]+"",""""))),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end']/div[@class='pie-chart-container']/div[@id='graphDD3']"")"),0.002)</f>
        <v>0.002</v>
      </c>
      <c r="D131" s="5">
        <f>IFERROR(__xludf.DUMMYFUNCTION("IMPORTXML(CONCATENATE(""https://www.leagueofgraphs.com/champions/builds/"", LOWER(REGEXREPLACE(A131,""[^A-Za-z]+"",""""))),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columns'][1]/div[@class='pie-chart-container']/div[@id='graphDD1']"")"),0.025)</f>
        <v>0.025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</row>
    <row r="132">
      <c r="A132" s="3" t="str">
        <f>IFERROR(__xludf.DUMMYFUNCTION("""COMPUTED_VALUE""")," Azir ")</f>
        <v> Azir </v>
      </c>
      <c r="B132" s="4">
        <f>IFERROR(__xludf.DUMMYFUNCTION("IMPORTXML(CONCATENATE(""https://www.leagueofgraphs.com/champions/builds/"", LOWER(REGEXREPLACE(A132,""[^A-Za-z]+"",""""))),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columns'][2]/div[@class='pie-chart-container']/div[@id='graphDD2'][1]"")"),0.464)</f>
        <v>0.464</v>
      </c>
      <c r="C132" s="5">
        <f>IFERROR(__xludf.DUMMYFUNCTION("IMPORTXML(CONCATENATE(""https://www.leagueofgraphs.com/champions/builds/"", LOWER(REGEXREPLACE(A132,""[^A-Za-z]+"",""""))),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end']/div[@class='pie-chart-container']/div[@id='graphDD3']"")"),0.002)</f>
        <v>0.002</v>
      </c>
      <c r="D132" s="5">
        <f>IFERROR(__xludf.DUMMYFUNCTION("IMPORTXML(CONCATENATE(""https://www.leagueofgraphs.com/champions/builds/"", LOWER(REGEXREPLACE(A132,""[^A-Za-z]+"",""""))),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columns'][1]/div[@class='pie-chart-container']/div[@id='graphDD1']"")"),0.025)</f>
        <v>0.025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</row>
    <row r="133">
      <c r="A133" s="3" t="str">
        <f>IFERROR(__xludf.DUMMYFUNCTION("""COMPUTED_VALUE""")," Quinn ")</f>
        <v> Quinn </v>
      </c>
      <c r="B133" s="4">
        <f>IFERROR(__xludf.DUMMYFUNCTION("IMPORTXML(CONCATENATE(""https://www.leagueofgraphs.com/champions/builds/"", LOWER(REGEXREPLACE(A133,""[^A-Za-z]+"",""""))),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columns'][2]/div[@class='pie-chart-container']/div[@id='graphDD2'][1]"")"),0.512)</f>
        <v>0.512</v>
      </c>
      <c r="C133" s="5">
        <f>IFERROR(__xludf.DUMMYFUNCTION("IMPORTXML(CONCATENATE(""https://www.leagueofgraphs.com/champions/builds/"", LOWER(REGEXREPLACE(A133,""[^A-Za-z]+"",""""))),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end']/div[@class='pie-chart-container']/div[@id='graphDD3']"")"),0.013)</f>
        <v>0.013</v>
      </c>
      <c r="D133" s="5">
        <f>IFERROR(__xludf.DUMMYFUNCTION("IMPORTXML(CONCATENATE(""https://www.leagueofgraphs.com/champions/builds/"", LOWER(REGEXREPLACE(A133,""[^A-Za-z]+"",""""))),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columns'][1]/div[@class='pie-chart-container']/div[@id='graphDD1']"")"),0.023)</f>
        <v>0.023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</row>
    <row r="134">
      <c r="A134" s="3" t="str">
        <f>IFERROR(__xludf.DUMMYFUNCTION("""COMPUTED_VALUE""")," Kennen ")</f>
        <v> Kennen </v>
      </c>
      <c r="B134" s="4">
        <f>IFERROR(__xludf.DUMMYFUNCTION("IMPORTXML(CONCATENATE(""https://www.leagueofgraphs.com/champions/builds/"", LOWER(REGEXREPLACE(A134,""[^A-Za-z]+"",""""))),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columns'][2]/div[@class='pie-chart-container']/div[@id='graphDD2'][1]"")"),0.503)</f>
        <v>0.503</v>
      </c>
      <c r="C134" s="5">
        <f>IFERROR(__xludf.DUMMYFUNCTION("IMPORTXML(CONCATENATE(""https://www.leagueofgraphs.com/champions/builds/"", LOWER(REGEXREPLACE(A134,""[^A-Za-z]+"",""""))),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end']/div[@class='pie-chart-container']/div[@id='graphDD3']"")"),0.003)</f>
        <v>0.003</v>
      </c>
      <c r="D134" s="6" t="str">
        <f>IFERROR(__xludf.DUMMYFUNCTION("IMPORTXML(CONCATENATE(""https://www.leagueofgraphs.com/champions/builds/"", LOWER(REGEXREPLACE(A134,""[^A-Za-z]+"",""""))),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columns'][1]/div[@class='pie-chart-container']/div[@id='graphDD1']"")"),"Loading...")</f>
        <v>Loading...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</row>
    <row r="135">
      <c r="A135" s="3" t="str">
        <f>IFERROR(__xludf.DUMMYFUNCTION("""COMPUTED_VALUE""")," Lissandra ")</f>
        <v> Lissandra </v>
      </c>
      <c r="B135" s="4">
        <f>IFERROR(__xludf.DUMMYFUNCTION("IMPORTXML(CONCATENATE(""https://www.leagueofgraphs.com/champions/builds/"", LOWER(REGEXREPLACE(A135,""[^A-Za-z]+"",""""))),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columns'][2]/div[@class='pie-chart-container']/div[@id='graphDD2'][1]"")"),0.496)</f>
        <v>0.496</v>
      </c>
      <c r="C135" s="5">
        <f>IFERROR(__xludf.DUMMYFUNCTION("IMPORTXML(CONCATENATE(""https://www.leagueofgraphs.com/champions/builds/"", LOWER(REGEXREPLACE(A135,""[^A-Za-z]+"",""""))),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end']/div[@class='pie-chart-container']/div[@id='graphDD3']"")"),0.003)</f>
        <v>0.003</v>
      </c>
      <c r="D135" s="5">
        <f>IFERROR(__xludf.DUMMYFUNCTION("IMPORTXML(CONCATENATE(""https://www.leagueofgraphs.com/champions/builds/"", LOWER(REGEXREPLACE(A135,""[^A-Za-z]+"",""""))),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columns'][1]/div[@class='pie-chart-container']/div[@id='graphDD1']"")"),0.021)</f>
        <v>0.021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</row>
    <row r="136">
      <c r="A136" s="3" t="str">
        <f>IFERROR(__xludf.DUMMYFUNCTION("""COMPUTED_VALUE""")," Singed ")</f>
        <v> Singed </v>
      </c>
      <c r="B136" s="4">
        <f>IFERROR(__xludf.DUMMYFUNCTION("IMPORTXML(CONCATENATE(""https://www.leagueofgraphs.com/champions/builds/"", LOWER(REGEXREPLACE(A136,""[^A-Za-z]+"",""""))),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columns'][2]/div[@class='pie-chart-container']/div[@id='graphDD2'][1]"")"),0.502)</f>
        <v>0.502</v>
      </c>
      <c r="C136" s="5">
        <f>IFERROR(__xludf.DUMMYFUNCTION("IMPORTXML(CONCATENATE(""https://www.leagueofgraphs.com/champions/builds/"", LOWER(REGEXREPLACE(A136,""[^A-Za-z]+"",""""))),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end']/div[@class='pie-chart-container']/div[@id='graphDD3']"")"),0.002)</f>
        <v>0.002</v>
      </c>
      <c r="D136" s="5">
        <f>IFERROR(__xludf.DUMMYFUNCTION("IMPORTXML(CONCATENATE(""https://www.leagueofgraphs.com/champions/builds/"", LOWER(REGEXREPLACE(A136,""[^A-Za-z]+"",""""))),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columns'][1]/div[@class='pie-chart-container']/div[@id='graphDD1']"")"),0.021)</f>
        <v>0.021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</row>
    <row r="137">
      <c r="A137" s="3" t="str">
        <f>IFERROR(__xludf.DUMMYFUNCTION("""COMPUTED_VALUE""")," Qiyana ")</f>
        <v> Qiyana </v>
      </c>
      <c r="B137" s="4">
        <f>IFERROR(__xludf.DUMMYFUNCTION("IMPORTXML(CONCATENATE(""https://www.leagueofgraphs.com/champions/builds/"", LOWER(REGEXREPLACE(A137,""[^A-Za-z]+"",""""))),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columns'][2]/div[@class='pie-chart-container']/div[@id='graphDD2'][1]"")"),0.492)</f>
        <v>0.492</v>
      </c>
      <c r="C137" s="5">
        <f>IFERROR(__xludf.DUMMYFUNCTION("IMPORTXML(CONCATENATE(""https://www.leagueofgraphs.com/champions/builds/"", LOWER(REGEXREPLACE(A137,""[^A-Za-z]+"",""""))),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end']/div[@class='pie-chart-container']/div[@id='graphDD3']"")"),0.003)</f>
        <v>0.003</v>
      </c>
      <c r="D137" s="5">
        <f>IFERROR(__xludf.DUMMYFUNCTION("IMPORTXML(CONCATENATE(""https://www.leagueofgraphs.com/champions/builds/"", LOWER(REGEXREPLACE(A137,""[^A-Za-z]+"",""""))),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columns'][1]/div[@class='pie-chart-container']/div[@id='graphDD1']"")"),0.021)</f>
        <v>0.021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</row>
    <row r="138">
      <c r="A138" s="3" t="str">
        <f>IFERROR(__xludf.DUMMYFUNCTION("""COMPUTED_VALUE""")," Braum ")</f>
        <v> Braum </v>
      </c>
      <c r="B138" s="4">
        <f>IFERROR(__xludf.DUMMYFUNCTION("IMPORTXML(CONCATENATE(""https://www.leagueofgraphs.com/champions/builds/"", LOWER(REGEXREPLACE(A138,""[^A-Za-z]+"",""""))),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columns'][2]/div[@class='pie-chart-container']/div[@id='graphDD2'][1]"")"),0.499)</f>
        <v>0.499</v>
      </c>
      <c r="C138" s="5">
        <f>IFERROR(__xludf.DUMMYFUNCTION("IMPORTXML(CONCATENATE(""https://www.leagueofgraphs.com/champions/builds/"", LOWER(REGEXREPLACE(A138,""[^A-Za-z]+"",""""))),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end']/div[@class='pie-chart-container']/div[@id='graphDD3']"")"),0.002)</f>
        <v>0.002</v>
      </c>
      <c r="D138" s="5">
        <f>IFERROR(__xludf.DUMMYFUNCTION("IMPORTXML(CONCATENATE(""https://www.leagueofgraphs.com/champions/builds/"", LOWER(REGEXREPLACE(A138,""[^A-Za-z]+"",""""))),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columns'][1]/div[@class='pie-chart-container']/div[@id='graphDD1']"")"),0.021)</f>
        <v>0.021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</row>
    <row r="139">
      <c r="A139" s="3" t="str">
        <f>IFERROR(__xludf.DUMMYFUNCTION("""COMPUTED_VALUE""")," Kayle ")</f>
        <v> Kayle </v>
      </c>
      <c r="B139" s="4">
        <f>IFERROR(__xludf.DUMMYFUNCTION("IMPORTXML(CONCATENATE(""https://www.leagueofgraphs.com/champions/builds/"", LOWER(REGEXREPLACE(A139,""[^A-Za-z]+"",""""))),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columns'][2]/div[@class='pie-chart-container']/div[@id='graphDD2'][1]"")"),0.492)</f>
        <v>0.492</v>
      </c>
      <c r="C139" s="5">
        <f>IFERROR(__xludf.DUMMYFUNCTION("IMPORTXML(CONCATENATE(""https://www.leagueofgraphs.com/champions/builds/"", LOWER(REGEXREPLACE(A139,""[^A-Za-z]+"",""""))),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end']/div[@class='pie-chart-container']/div[@id='graphDD3']"")"),0.005)</f>
        <v>0.005</v>
      </c>
      <c r="D139" s="5">
        <f>IFERROR(__xludf.DUMMYFUNCTION("IMPORTXML(CONCATENATE(""https://www.leagueofgraphs.com/champions/builds/"", LOWER(REGEXREPLACE(A139,""[^A-Za-z]+"",""""))),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columns'][1]/div[@class='pie-chart-container']/div[@id='graphDD1']"")"),0.021)</f>
        <v>0.021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</row>
    <row r="140">
      <c r="A140" s="3" t="str">
        <f>IFERROR(__xludf.DUMMYFUNCTION("""COMPUTED_VALUE""")," Illaoi ")</f>
        <v> Illaoi </v>
      </c>
      <c r="B140" s="4">
        <f>IFERROR(__xludf.DUMMYFUNCTION("IMPORTXML(CONCATENATE(""https://www.leagueofgraphs.com/champions/builds/"", LOWER(REGEXREPLACE(A140,""[^A-Za-z]+"",""""))),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columns'][2]/div[@class='pie-chart-container']/div[@id='graphDD2'][1]"")"),0.497)</f>
        <v>0.497</v>
      </c>
      <c r="C140" s="5">
        <f>IFERROR(__xludf.DUMMYFUNCTION("IMPORTXML(CONCATENATE(""https://www.leagueofgraphs.com/champions/builds/"", LOWER(REGEXREPLACE(A140,""[^A-Za-z]+"",""""))),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end']/div[@class='pie-chart-container']/div[@id='graphDD3']"")"),0.017)</f>
        <v>0.017</v>
      </c>
      <c r="D140" s="5">
        <f>IFERROR(__xludf.DUMMYFUNCTION("IMPORTXML(CONCATENATE(""https://www.leagueofgraphs.com/champions/builds/"", LOWER(REGEXREPLACE(A140,""[^A-Za-z]+"",""""))),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columns'][1]/div[@class='pie-chart-container']/div[@id='graphDD1']"")"),0.02)</f>
        <v>0.02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</row>
    <row r="141">
      <c r="A141" s="3" t="str">
        <f>IFERROR(__xludf.DUMMYFUNCTION("""COMPUTED_VALUE""")," Heimerdinger ")</f>
        <v> Heimerdinger </v>
      </c>
      <c r="B141" s="4">
        <f>IFERROR(__xludf.DUMMYFUNCTION("IMPORTXML(CONCATENATE(""https://www.leagueofgraphs.com/champions/builds/"", LOWER(REGEXREPLACE(A141,""[^A-Za-z]+"",""""))),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columns'][2]/div[@class='pie-chart-container']/div[@id='graphDD2'][1]"")"),0.514)</f>
        <v>0.514</v>
      </c>
      <c r="C141" s="5">
        <f>IFERROR(__xludf.DUMMYFUNCTION("IMPORTXML(CONCATENATE(""https://www.leagueofgraphs.com/champions/builds/"", LOWER(REGEXREPLACE(A141,""[^A-Za-z]+"",""""))),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end']/div[@class='pie-chart-container']/div[@id='graphDD3']"")"),0.005)</f>
        <v>0.005</v>
      </c>
      <c r="D141" s="5">
        <f>IFERROR(__xludf.DUMMYFUNCTION("IMPORTXML(CONCATENATE(""https://www.leagueofgraphs.com/champions/builds/"", LOWER(REGEXREPLACE(A141,""[^A-Za-z]+"",""""))),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columns'][1]/div[@class='pie-chart-container']/div[@id='graphDD1']"")"),0.02)</f>
        <v>0.02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</row>
    <row r="142">
      <c r="A142" s="3" t="str">
        <f>IFERROR(__xludf.DUMMYFUNCTION("""COMPUTED_VALUE""")," Kalista ")</f>
        <v> Kalista </v>
      </c>
      <c r="B142" s="4">
        <f>IFERROR(__xludf.DUMMYFUNCTION("IMPORTXML(CONCATENATE(""https://www.leagueofgraphs.com/champions/builds/"", LOWER(REGEXREPLACE(A142,""[^A-Za-z]+"",""""))),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columns'][2]/div[@class='pie-chart-container']/div[@id='graphDD2'][1]"")"),0.489)</f>
        <v>0.489</v>
      </c>
      <c r="C142" s="5">
        <f>IFERROR(__xludf.DUMMYFUNCTION("IMPORTXML(CONCATENATE(""https://www.leagueofgraphs.com/champions/builds/"", LOWER(REGEXREPLACE(A142,""[^A-Za-z]+"",""""))),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end']/div[@class='pie-chart-container']/div[@id='graphDD3']"")"),0.002)</f>
        <v>0.002</v>
      </c>
      <c r="D142" s="5">
        <f>IFERROR(__xludf.DUMMYFUNCTION("IMPORTXML(CONCATENATE(""https://www.leagueofgraphs.com/champions/builds/"", LOWER(REGEXREPLACE(A142,""[^A-Za-z]+"",""""))),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columns'][1]/div[@class='pie-chart-container']/div[@id='graphDD1']"")"),0.019)</f>
        <v>0.019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</row>
    <row r="143">
      <c r="A143" s="3" t="str">
        <f>IFERROR(__xludf.DUMMYFUNCTION("""COMPUTED_VALUE""")," Sona ")</f>
        <v> Sona </v>
      </c>
      <c r="B143" s="4">
        <f>IFERROR(__xludf.DUMMYFUNCTION("IMPORTXML(CONCATENATE(""https://www.leagueofgraphs.com/champions/builds/"", LOWER(REGEXREPLACE(A143,""[^A-Za-z]+"",""""))),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columns'][2]/div[@class='pie-chart-container']/div[@id='graphDD2'][1]"")"),0.519)</f>
        <v>0.519</v>
      </c>
      <c r="C143" s="5">
        <f>IFERROR(__xludf.DUMMYFUNCTION("IMPORTXML(CONCATENATE(""https://www.leagueofgraphs.com/champions/builds/"", LOWER(REGEXREPLACE(A143,""[^A-Za-z]+"",""""))),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end']/div[@class='pie-chart-container']/div[@id='graphDD3']"")"),0.0)</f>
        <v>0</v>
      </c>
      <c r="D143" s="5">
        <f>IFERROR(__xludf.DUMMYFUNCTION("IMPORTXML(CONCATENATE(""https://www.leagueofgraphs.com/champions/builds/"", LOWER(REGEXREPLACE(A143,""[^A-Za-z]+"",""""))),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columns'][1]/div[@class='pie-chart-container']/div[@id='graphDD1']"")"),0.018)</f>
        <v>0.018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</row>
    <row r="144">
      <c r="A144" s="3" t="str">
        <f>IFERROR(__xludf.DUMMYFUNCTION("""COMPUTED_VALUE""")," Sejuani ")</f>
        <v> Sejuani </v>
      </c>
      <c r="B144" s="4">
        <f>IFERROR(__xludf.DUMMYFUNCTION("IMPORTXML(CONCATENATE(""https://www.leagueofgraphs.com/champions/builds/"", LOWER(REGEXREPLACE(A144,""[^A-Za-z]+"",""""))),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columns'][2]/div[@class='pie-chart-container']/div[@id='graphDD2'][1]"")"),0.479)</f>
        <v>0.479</v>
      </c>
      <c r="C144" s="5">
        <f>IFERROR(__xludf.DUMMYFUNCTION("IMPORTXML(CONCATENATE(""https://www.leagueofgraphs.com/champions/builds/"", LOWER(REGEXREPLACE(A144,""[^A-Za-z]+"",""""))),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end']/div[@class='pie-chart-container']/div[@id='graphDD3']"")"),0.001)</f>
        <v>0.001</v>
      </c>
      <c r="D144" s="5">
        <f>IFERROR(__xludf.DUMMYFUNCTION("IMPORTXML(CONCATENATE(""https://www.leagueofgraphs.com/champions/builds/"", LOWER(REGEXREPLACE(A144,""[^A-Za-z]+"",""""))),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columns'][1]/div[@class='pie-chart-container']/div[@id='graphDD1']"")"),0.017)</f>
        <v>0.017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</row>
    <row r="145">
      <c r="A145" s="3" t="str">
        <f>IFERROR(__xludf.DUMMYFUNCTION("""COMPUTED_VALUE""")," Ziggs ")</f>
        <v> Ziggs </v>
      </c>
      <c r="B145" s="4">
        <f>IFERROR(__xludf.DUMMYFUNCTION("IMPORTXML(CONCATENATE(""https://www.leagueofgraphs.com/champions/builds/"", LOWER(REGEXREPLACE(A145,""[^A-Za-z]+"",""""))),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columns'][2]/div[@class='pie-chart-container']/div[@id='graphDD2'][1]"")"),0.511)</f>
        <v>0.511</v>
      </c>
      <c r="C145" s="5">
        <f>IFERROR(__xludf.DUMMYFUNCTION("IMPORTXML(CONCATENATE(""https://www.leagueofgraphs.com/champions/builds/"", LOWER(REGEXREPLACE(A145,""[^A-Za-z]+"",""""))),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end']/div[@class='pie-chart-container']/div[@id='graphDD3']"")"),0.001)</f>
        <v>0.001</v>
      </c>
      <c r="D145" s="5">
        <f>IFERROR(__xludf.DUMMYFUNCTION("IMPORTXML(CONCATENATE(""https://www.leagueofgraphs.com/champions/builds/"", LOWER(REGEXREPLACE(A145,""[^A-Za-z]+"",""""))),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columns'][1]/div[@class='pie-chart-container']/div[@id='graphDD1']"")"),0.015)</f>
        <v>0.015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</row>
    <row r="146">
      <c r="A146" s="3" t="str">
        <f>IFERROR(__xludf.DUMMYFUNCTION("""COMPUTED_VALUE""")," Xin Zhao ")</f>
        <v> Xin Zhao </v>
      </c>
      <c r="B146" s="4">
        <f>IFERROR(__xludf.DUMMYFUNCTION("IMPORTXML(CONCATENATE(""https://www.leagueofgraphs.com/champions/builds/"", LOWER(REGEXREPLACE(A146,""[^A-Za-z]+"",""""))),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columns'][2]/div[@class='pie-chart-container']/div[@id='graphDD2'][1]"")"),0.487)</f>
        <v>0.487</v>
      </c>
      <c r="C146" s="5">
        <f>IFERROR(__xludf.DUMMYFUNCTION("IMPORTXML(CONCATENATE(""https://www.leagueofgraphs.com/champions/builds/"", LOWER(REGEXREPLACE(A146,""[^A-Za-z]+"",""""))),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end']/div[@class='pie-chart-container']/div[@id='graphDD3']"")"),0.001)</f>
        <v>0.001</v>
      </c>
      <c r="D146" s="5">
        <f>IFERROR(__xludf.DUMMYFUNCTION("IMPORTXML(CONCATENATE(""https://www.leagueofgraphs.com/champions/builds/"", LOWER(REGEXREPLACE(A146,""[^A-Za-z]+"",""""))),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columns'][1]/div[@class='pie-chart-container']/div[@id='graphDD1']"")"),0.014)</f>
        <v>0.014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</row>
    <row r="147">
      <c r="A147" s="3" t="str">
        <f>IFERROR(__xludf.DUMMYFUNCTION("""COMPUTED_VALUE""")," Amumu ")</f>
        <v> Amumu </v>
      </c>
      <c r="B147" s="4">
        <f>IFERROR(__xludf.DUMMYFUNCTION("IMPORTXML(CONCATENATE(""https://www.leagueofgraphs.com/champions/builds/"", LOWER(REGEXREPLACE(A147,""[^A-Za-z]+"",""""))),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columns'][2]/div[@class='pie-chart-container']/div[@id='graphDD2'][1]"")"),0.465)</f>
        <v>0.465</v>
      </c>
      <c r="C147" s="5">
        <f>IFERROR(__xludf.DUMMYFUNCTION("IMPORTXML(CONCATENATE(""https://www.leagueofgraphs.com/champions/builds/"", LOWER(REGEXREPLACE(A147,""[^A-Za-z]+"",""""))),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end']/div[@class='pie-chart-container']/div[@id='graphDD3']"")"),0.005)</f>
        <v>0.005</v>
      </c>
      <c r="D147" s="5">
        <f>IFERROR(__xludf.DUMMYFUNCTION("IMPORTXML(CONCATENATE(""https://www.leagueofgraphs.com/champions/builds/"", LOWER(REGEXREPLACE(A147,""[^A-Za-z]+"",""""))),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columns'][1]/div[@class='pie-chart-container']/div[@id='graphDD1']"")"),0.013)</f>
        <v>0.013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</row>
    <row r="148">
      <c r="A148" s="3" t="str">
        <f>IFERROR(__xludf.DUMMYFUNCTION("""COMPUTED_VALUE""")," Yorick ")</f>
        <v> Yorick </v>
      </c>
      <c r="B148" s="4">
        <f>IFERROR(__xludf.DUMMYFUNCTION("IMPORTXML(CONCATENATE(""https://www.leagueofgraphs.com/champions/builds/"", LOWER(REGEXREPLACE(A148,""[^A-Za-z]+"",""""))),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columns'][2]/div[@class='pie-chart-container']/div[@id='graphDD2'][1]"")"),0.502)</f>
        <v>0.502</v>
      </c>
      <c r="C148" s="5">
        <f>IFERROR(__xludf.DUMMYFUNCTION("IMPORTXML(CONCATENATE(""https://www.leagueofgraphs.com/champions/builds/"", LOWER(REGEXREPLACE(A148,""[^A-Za-z]+"",""""))),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end']/div[@class='pie-chart-container']/div[@id='graphDD3']"")"),0.003)</f>
        <v>0.003</v>
      </c>
      <c r="D148" s="5">
        <f>IFERROR(__xludf.DUMMYFUNCTION("IMPORTXML(CONCATENATE(""https://www.leagueofgraphs.com/champions/builds/"", LOWER(REGEXREPLACE(A148,""[^A-Za-z]+"",""""))),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columns'][1]/div[@class='pie-chart-container']/div[@id='graphDD1']"")"),0.013)</f>
        <v>0.013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</row>
    <row r="149">
      <c r="A149" s="3" t="str">
        <f>IFERROR(__xludf.DUMMYFUNCTION("""COMPUTED_VALUE""")," Varus ")</f>
        <v> Varus </v>
      </c>
      <c r="B149" s="4">
        <f>IFERROR(__xludf.DUMMYFUNCTION("IMPORTXML(CONCATENATE(""https://www.leagueofgraphs.com/champions/builds/"", LOWER(REGEXREPLACE(A149,""[^A-Za-z]+"",""""))),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columns'][2]/div[@class='pie-chart-container']/div[@id='graphDD2'][1]"")"),0.487)</f>
        <v>0.487</v>
      </c>
      <c r="C149" s="5">
        <f>IFERROR(__xludf.DUMMYFUNCTION("IMPORTXML(CONCATENATE(""https://www.leagueofgraphs.com/champions/builds/"", LOWER(REGEXREPLACE(A149,""[^A-Za-z]+"",""""))),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end']/div[@class='pie-chart-container']/div[@id='graphDD3']"")"),0.0)</f>
        <v>0</v>
      </c>
      <c r="D149" s="5">
        <f>IFERROR(__xludf.DUMMYFUNCTION("IMPORTXML(CONCATENATE(""https://www.leagueofgraphs.com/champions/builds/"", LOWER(REGEXREPLACE(A149,""[^A-Za-z]+"",""""))),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columns'][1]/div[@class='pie-chart-container']/div[@id='graphDD1']"")"),0.012)</f>
        <v>0.012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</row>
    <row r="150">
      <c r="A150" s="3" t="str">
        <f>IFERROR(__xludf.DUMMYFUNCTION("""COMPUTED_VALUE""")," Corki ")</f>
        <v> Corki </v>
      </c>
      <c r="B150" s="4">
        <f>IFERROR(__xludf.DUMMYFUNCTION("IMPORTXML(CONCATENATE(""https://www.leagueofgraphs.com/champions/builds/"", LOWER(REGEXREPLACE(A150,""[^A-Za-z]+"",""""))),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columns'][2]/div[@class='pie-chart-container']/div[@id='graphDD2'][1]"")"),0.522)</f>
        <v>0.522</v>
      </c>
      <c r="C150" s="5">
        <f>IFERROR(__xludf.DUMMYFUNCTION("IMPORTXML(CONCATENATE(""https://www.leagueofgraphs.com/champions/builds/"", LOWER(REGEXREPLACE(A150,""[^A-Za-z]+"",""""))),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end']/div[@class='pie-chart-container']/div[@id='graphDD3']"")"),0.001)</f>
        <v>0.001</v>
      </c>
      <c r="D150" s="5">
        <f>IFERROR(__xludf.DUMMYFUNCTION("IMPORTXML(CONCATENATE(""https://www.leagueofgraphs.com/champions/builds/"", LOWER(REGEXREPLACE(A150,""[^A-Za-z]+"",""""))),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columns'][1]/div[@class='pie-chart-container']/div[@id='graphDD1']"")"),0.012)</f>
        <v>0.012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</row>
    <row r="151">
      <c r="A151" s="3" t="str">
        <f>IFERROR(__xludf.DUMMYFUNCTION("""COMPUTED_VALUE""")," Taric ")</f>
        <v> Taric </v>
      </c>
      <c r="B151" s="4">
        <f>IFERROR(__xludf.DUMMYFUNCTION("IMPORTXML(CONCATENATE(""https://www.leagueofgraphs.com/champions/builds/"", LOWER(REGEXREPLACE(A151,""[^A-Za-z]+"",""""))),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columns'][2]/div[@class='pie-chart-container']/div[@id='graphDD2'][1]"")"),0.514)</f>
        <v>0.514</v>
      </c>
      <c r="C151" s="5">
        <f>IFERROR(__xludf.DUMMYFUNCTION("IMPORTXML(CONCATENATE(""https://www.leagueofgraphs.com/champions/builds/"", LOWER(REGEXREPLACE(A151,""[^A-Za-z]+"",""""))),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end']/div[@class='pie-chart-container']/div[@id='graphDD3']"")"),0.001)</f>
        <v>0.001</v>
      </c>
      <c r="D151" s="5">
        <f>IFERROR(__xludf.DUMMYFUNCTION("IMPORTXML(CONCATENATE(""https://www.leagueofgraphs.com/champions/builds/"", LOWER(REGEXREPLACE(A151,""[^A-Za-z]+"",""""))),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columns'][1]/div[@class='pie-chart-container']/div[@id='graphDD1']"")"),0.012)</f>
        <v>0.012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</row>
    <row r="152">
      <c r="A152" s="3" t="str">
        <f>IFERROR(__xludf.DUMMYFUNCTION("""COMPUTED_VALUE""")," Trundle ")</f>
        <v> Trundle </v>
      </c>
      <c r="B152" s="4">
        <f>IFERROR(__xludf.DUMMYFUNCTION("IMPORTXML(CONCATENATE(""https://www.leagueofgraphs.com/champions/builds/"", LOWER(REGEXREPLACE(A152,""[^A-Za-z]+"",""""))),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columns'][2]/div[@class='pie-chart-container']/div[@id='graphDD2'][1]"")"),0.484)</f>
        <v>0.484</v>
      </c>
      <c r="C152" s="5">
        <f>IFERROR(__xludf.DUMMYFUNCTION("IMPORTXML(CONCATENATE(""https://www.leagueofgraphs.com/champions/builds/"", LOWER(REGEXREPLACE(A152,""[^A-Za-z]+"",""""))),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end']/div[@class='pie-chart-container']/div[@id='graphDD3']"")"),0.001)</f>
        <v>0.001</v>
      </c>
      <c r="D152" s="5">
        <f>IFERROR(__xludf.DUMMYFUNCTION("IMPORTXML(CONCATENATE(""https://www.leagueofgraphs.com/champions/builds/"", LOWER(REGEXREPLACE(A152,""[^A-Za-z]+"",""""))),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columns'][1]/div[@class='pie-chart-container']/div[@id='graphDD1']"")"),0.011)</f>
        <v>0.011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</row>
    <row r="153">
      <c r="A153" s="3" t="str">
        <f>IFERROR(__xludf.DUMMYFUNCTION("""COMPUTED_VALUE""")," Aurelion Sol ")</f>
        <v> Aurelion Sol </v>
      </c>
      <c r="B153" s="4">
        <f>IFERROR(__xludf.DUMMYFUNCTION("IMPORTXML(CONCATENATE(""https://www.leagueofgraphs.com/champions/builds/"", LOWER(REGEXREPLACE(A153,""[^A-Za-z]+"",""""))),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columns'][2]/div[@class='pie-chart-container']/div[@id='graphDD2'][1]"")"),0.522)</f>
        <v>0.522</v>
      </c>
      <c r="C153" s="5">
        <f>IFERROR(__xludf.DUMMYFUNCTION("IMPORTXML(CONCATENATE(""https://www.leagueofgraphs.com/champions/builds/"", LOWER(REGEXREPLACE(A153,""[^A-Za-z]+"",""""))),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end']/div[@class='pie-chart-container']/div[@id='graphDD3']"")"),0.002)</f>
        <v>0.002</v>
      </c>
      <c r="D153" s="5">
        <f>IFERROR(__xludf.DUMMYFUNCTION("IMPORTXML(CONCATENATE(""https://www.leagueofgraphs.com/champions/builds/"", LOWER(REGEXREPLACE(A153,""[^A-Za-z]+"",""""))),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columns'][1]/div[@class='pie-chart-container']/div[@id='graphDD1']"")"),0.01)</f>
        <v>0.01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</row>
    <row r="154">
      <c r="A154" s="3" t="str">
        <f>IFERROR(__xludf.DUMMYFUNCTION("""COMPUTED_VALUE""")," Tahm Kench ")</f>
        <v> Tahm Kench </v>
      </c>
      <c r="B154" s="4">
        <f>IFERROR(__xludf.DUMMYFUNCTION("IMPORTXML(CONCATENATE(""https://www.leagueofgraphs.com/champions/builds/"", LOWER(REGEXREPLACE(A154,""[^A-Za-z]+"",""""))),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columns'][2]/div[@class='pie-chart-container']/div[@id='graphDD2'][1]"")"),0.475)</f>
        <v>0.475</v>
      </c>
      <c r="C154" s="5">
        <f>IFERROR(__xludf.DUMMYFUNCTION("IMPORTXML(CONCATENATE(""https://www.leagueofgraphs.com/champions/builds/"", LOWER(REGEXREPLACE(A154,""[^A-Za-z]+"",""""))),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end']/div[@class='pie-chart-container']/div[@id='graphDD3']"")"),0.001)</f>
        <v>0.001</v>
      </c>
      <c r="D154" s="5">
        <f>IFERROR(__xludf.DUMMYFUNCTION("IMPORTXML(CONCATENATE(""https://www.leagueofgraphs.com/champions/builds/"", LOWER(REGEXREPLACE(A154,""[^A-Za-z]+"",""""))),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columns'][1]/div[@class='pie-chart-container']/div[@id='graphDD1']"")"),0.009)</f>
        <v>0.009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</row>
    <row r="155">
      <c r="A155" s="3" t="str">
        <f>IFERROR(__xludf.DUMMYFUNCTION("""COMPUTED_VALUE""")," Kog'Maw ")</f>
        <v> Kog'Maw </v>
      </c>
      <c r="B155" s="4">
        <f>IFERROR(__xludf.DUMMYFUNCTION("IMPORTXML(CONCATENATE(""https://www.leagueofgraphs.com/champions/builds/"", LOWER(REGEXREPLACE(A155,""[^A-Za-z]+"",""""))),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columns'][2]/div[@class='pie-chart-container']/div[@id='graphDD2'][1]"")"),0.492)</f>
        <v>0.492</v>
      </c>
      <c r="C155" s="5">
        <f>IFERROR(__xludf.DUMMYFUNCTION("IMPORTXML(CONCATENATE(""https://www.leagueofgraphs.com/champions/builds/"", LOWER(REGEXREPLACE(A155,""[^A-Za-z]+"",""""))),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 end']/div[@class='pie-chart-container']/div[@id='graphDD3']"")"),0.001)</f>
        <v>0.001</v>
      </c>
      <c r="D155" s="5">
        <f>IFERROR(__xludf.DUMMYFUNCTION("IMPORTXML(CONCATENATE(""https://www.leagueofgraphs.com/champions/builds/"", LOWER(REGEXREPLACE(A155,""[^A-Za-z]+"",""""))), ""/html/body[@class=' game-lol']/div[@id='pageContainer']/div[@id='pageContent']/div[@id='mainContentSuperContainer']/div[@id='main"&amp;"ContentContainer']/div[@id='mainContent']/div[@class='row']/div[@class='medium-12 small-24 columns'][1]/a[1]/div[@class='row']/div[@class='medium-24 columns']/div[@class='box box-padding-10 overviewBox basicNumbersBox']/div[@class='row'][1]/div[@class='me"&amp;"dium-8 small-12 columns'][1]/div[@class='pie-chart-container']/div[@id='graphDD1']"")"),0.007)</f>
        <v>0.007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