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B38D1167-B5F4-4394-A00D-FBEC4F73288E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计算" sheetId="1" r:id="rId1"/>
    <sheet name="指标副本1" sheetId="2" r:id="rId2"/>
    <sheet name="指标fin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24" i="1"/>
  <c r="U29" i="3" l="1"/>
  <c r="T29" i="3"/>
  <c r="R29" i="3"/>
  <c r="Q29" i="3"/>
  <c r="P29" i="3"/>
  <c r="O29" i="3"/>
  <c r="N29" i="3"/>
  <c r="L29" i="3"/>
  <c r="K29" i="3"/>
  <c r="H29" i="3"/>
  <c r="G29" i="3"/>
  <c r="E29" i="3"/>
  <c r="U28" i="3"/>
  <c r="T28" i="3"/>
  <c r="R28" i="3"/>
  <c r="Q28" i="3"/>
  <c r="P28" i="3"/>
  <c r="O28" i="3"/>
  <c r="N28" i="3"/>
  <c r="L28" i="3"/>
  <c r="K28" i="3"/>
  <c r="J28" i="3"/>
  <c r="H28" i="3"/>
  <c r="G28" i="3"/>
  <c r="E28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M14" i="3"/>
  <c r="M28" i="3" s="1"/>
  <c r="I14" i="3"/>
  <c r="I28" i="3" s="1"/>
  <c r="F14" i="3"/>
  <c r="F29" i="3" s="1"/>
  <c r="U7" i="3"/>
  <c r="M29" i="3" l="1"/>
  <c r="I29" i="3"/>
  <c r="F28" i="3"/>
  <c r="F4" i="1"/>
  <c r="X22" i="2" l="1"/>
  <c r="M28" i="2"/>
  <c r="M29" i="2"/>
  <c r="J23" i="2"/>
  <c r="J22" i="2"/>
  <c r="I29" i="2"/>
  <c r="I28" i="2"/>
  <c r="F29" i="2"/>
  <c r="F28" i="2"/>
  <c r="X7" i="2"/>
  <c r="S7" i="2"/>
  <c r="S8" i="2"/>
  <c r="S9" i="2"/>
  <c r="S10" i="2"/>
  <c r="S11" i="2"/>
  <c r="S12" i="2"/>
  <c r="S13" i="2"/>
  <c r="M14" i="2"/>
  <c r="I14" i="2"/>
  <c r="F14" i="2"/>
  <c r="X29" i="2" l="1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V24" i="2"/>
  <c r="W24" i="2"/>
  <c r="X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V25" i="2"/>
  <c r="W25" i="2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V27" i="2"/>
  <c r="W27" i="2"/>
  <c r="X27" i="2"/>
  <c r="E28" i="2"/>
  <c r="G28" i="2"/>
  <c r="H28" i="2"/>
  <c r="J28" i="2"/>
  <c r="K28" i="2"/>
  <c r="L28" i="2"/>
  <c r="N28" i="2"/>
  <c r="O28" i="2"/>
  <c r="P28" i="2"/>
  <c r="Q28" i="2"/>
  <c r="R28" i="2"/>
  <c r="T28" i="2"/>
  <c r="U28" i="2"/>
  <c r="V28" i="2"/>
  <c r="W28" i="2"/>
  <c r="X28" i="2"/>
  <c r="E29" i="2"/>
  <c r="G29" i="2"/>
  <c r="H29" i="2"/>
  <c r="K29" i="2"/>
  <c r="L29" i="2"/>
  <c r="N29" i="2"/>
  <c r="O29" i="2"/>
  <c r="P29" i="2"/>
  <c r="Q29" i="2"/>
  <c r="R29" i="2"/>
  <c r="T29" i="2"/>
  <c r="U29" i="2"/>
  <c r="V29" i="2"/>
  <c r="W29" i="2"/>
  <c r="F22" i="2"/>
  <c r="G22" i="2"/>
  <c r="H22" i="2"/>
  <c r="I22" i="2"/>
  <c r="K22" i="2"/>
  <c r="L22" i="2"/>
  <c r="M22" i="2"/>
  <c r="N22" i="2"/>
  <c r="O22" i="2"/>
  <c r="P22" i="2"/>
  <c r="Q22" i="2"/>
  <c r="R22" i="2"/>
  <c r="T22" i="2"/>
  <c r="U22" i="2"/>
  <c r="V22" i="2"/>
  <c r="W22" i="2"/>
  <c r="E22" i="2"/>
  <c r="D23" i="2"/>
  <c r="D24" i="2"/>
  <c r="D25" i="2"/>
  <c r="D26" i="2"/>
  <c r="D27" i="2"/>
  <c r="D22" i="2"/>
  <c r="F247" i="1" l="1"/>
  <c r="F248" i="1"/>
  <c r="F249" i="1"/>
  <c r="F250" i="1"/>
  <c r="F251" i="1"/>
  <c r="F252" i="1"/>
  <c r="F253" i="1"/>
  <c r="F246" i="1"/>
  <c r="F173" i="1"/>
  <c r="F174" i="1"/>
  <c r="F175" i="1"/>
  <c r="F176" i="1"/>
  <c r="F177" i="1"/>
  <c r="F178" i="1"/>
  <c r="F179" i="1"/>
  <c r="F180" i="1"/>
  <c r="F172" i="1"/>
  <c r="F161" i="1"/>
  <c r="F162" i="1"/>
  <c r="F163" i="1"/>
  <c r="F164" i="1"/>
  <c r="F165" i="1"/>
  <c r="F166" i="1"/>
  <c r="F167" i="1"/>
  <c r="F168" i="1"/>
  <c r="F160" i="1"/>
  <c r="F137" i="1"/>
  <c r="F138" i="1"/>
  <c r="F139" i="1"/>
  <c r="F140" i="1"/>
  <c r="F141" i="1"/>
  <c r="F142" i="1"/>
  <c r="F143" i="1"/>
  <c r="F144" i="1"/>
  <c r="F136" i="1"/>
  <c r="F113" i="1"/>
  <c r="F114" i="1"/>
  <c r="F115" i="1"/>
  <c r="F116" i="1"/>
  <c r="F117" i="1"/>
  <c r="F118" i="1"/>
  <c r="F120" i="1"/>
  <c r="F112" i="1"/>
  <c r="F101" i="1"/>
  <c r="F102" i="1"/>
  <c r="F103" i="1"/>
  <c r="F104" i="1"/>
  <c r="F105" i="1"/>
  <c r="F106" i="1"/>
  <c r="F107" i="1"/>
  <c r="F108" i="1"/>
  <c r="F100" i="1"/>
  <c r="F89" i="1"/>
  <c r="F90" i="1"/>
  <c r="F91" i="1"/>
  <c r="F92" i="1"/>
  <c r="F93" i="1"/>
  <c r="F94" i="1"/>
  <c r="F95" i="1"/>
  <c r="F96" i="1"/>
  <c r="F88" i="1"/>
  <c r="F79" i="1"/>
  <c r="F80" i="1"/>
  <c r="F81" i="1"/>
  <c r="F82" i="1"/>
  <c r="F83" i="1"/>
  <c r="F78" i="1"/>
  <c r="F65" i="1"/>
  <c r="F66" i="1"/>
  <c r="F67" i="1"/>
  <c r="F68" i="1"/>
  <c r="F69" i="1"/>
  <c r="F70" i="1"/>
  <c r="F72" i="1"/>
  <c r="F64" i="1"/>
  <c r="F53" i="1"/>
  <c r="F54" i="1"/>
  <c r="F55" i="1"/>
  <c r="F56" i="1"/>
  <c r="F57" i="1"/>
  <c r="F58" i="1"/>
  <c r="F59" i="1"/>
  <c r="F60" i="1"/>
  <c r="F52" i="1"/>
  <c r="F41" i="1"/>
  <c r="F42" i="1"/>
  <c r="F43" i="1"/>
  <c r="F44" i="1"/>
  <c r="F45" i="1"/>
  <c r="F46" i="1"/>
  <c r="F47" i="1"/>
  <c r="F48" i="1"/>
  <c r="F40" i="1"/>
  <c r="F17" i="1"/>
  <c r="F18" i="1"/>
  <c r="F19" i="1"/>
  <c r="F20" i="1"/>
  <c r="F21" i="1"/>
  <c r="F22" i="1"/>
  <c r="F23" i="1"/>
  <c r="F24" i="1"/>
  <c r="F16" i="1"/>
  <c r="F5" i="1"/>
  <c r="F6" i="1"/>
  <c r="F7" i="1"/>
  <c r="F8" i="1"/>
  <c r="F9" i="1"/>
  <c r="F10" i="1"/>
  <c r="F12" i="1"/>
</calcChain>
</file>

<file path=xl/sharedStrings.xml><?xml version="1.0" encoding="utf-8"?>
<sst xmlns="http://schemas.openxmlformats.org/spreadsheetml/2006/main" count="905" uniqueCount="103">
  <si>
    <t>时间</t>
  </si>
  <si>
    <r>
      <t>生活垃圾清运量</t>
    </r>
    <r>
      <rPr>
        <sz val="11"/>
        <color theme="1"/>
        <rFont val="宋体"/>
        <family val="2"/>
        <scheme val="minor"/>
      </rPr>
      <t>(</t>
    </r>
    <r>
      <rPr>
        <sz val="10"/>
        <rFont val="宋体"/>
        <family val="3"/>
        <charset val="134"/>
      </rPr>
      <t>万吨</t>
    </r>
    <r>
      <rPr>
        <sz val="11"/>
        <color theme="1"/>
        <rFont val="宋体"/>
        <family val="2"/>
        <scheme val="minor"/>
      </rPr>
      <t>)</t>
    </r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</si>
  <si>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</si>
  <si>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</si>
  <si>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</si>
  <si>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</si>
  <si>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</si>
  <si>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</si>
  <si>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</si>
  <si>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</si>
  <si>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</si>
  <si>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</si>
  <si>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</si>
  <si>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人均生活垃圾清运量</t>
    <phoneticPr fontId="5" type="noConversion"/>
  </si>
  <si>
    <t>建成区绿化覆盖率(%)</t>
    <phoneticPr fontId="5" type="noConversion"/>
  </si>
  <si>
    <t>指标：建成区绿化覆盖率(%)</t>
  </si>
  <si>
    <t>人均公园绿地面积</t>
  </si>
  <si>
    <t>指标：公园绿地面积(万公顷)</t>
  </si>
  <si>
    <t>指标：公共厕所数量(座)</t>
  </si>
  <si>
    <t>每万人拥有公厕</t>
    <phoneticPr fontId="5" type="noConversion"/>
  </si>
  <si>
    <t>指标：城镇居民基本医疗保险年末参保人数(万人)</t>
  </si>
  <si>
    <t>城镇基本医疗保险年末参保人数比</t>
    <phoneticPr fontId="5" type="noConversion"/>
  </si>
  <si>
    <t>每万人等级教练员</t>
    <phoneticPr fontId="5" type="noConversion"/>
  </si>
  <si>
    <t>指标：等级教练员发展人数(人)</t>
  </si>
  <si>
    <t>指标：工伤保险年末参保人数(万人)</t>
  </si>
  <si>
    <t>工伤保险年末参保人数比</t>
    <phoneticPr fontId="5" type="noConversion"/>
  </si>
  <si>
    <t>养老保险基金支出比</t>
    <phoneticPr fontId="5" type="noConversion"/>
  </si>
  <si>
    <t>基本养老保险基金收入(万元)</t>
  </si>
  <si>
    <t>基本养老保险基金支出(万元)</t>
  </si>
  <si>
    <t>医疗卫生机构数(个)</t>
  </si>
  <si>
    <t>中医医院数(个)</t>
  </si>
  <si>
    <t>妇幼保健院(所/站)数(个)</t>
  </si>
  <si>
    <t>每万名女性妇幼保健院个数</t>
    <phoneticPr fontId="5" type="noConversion"/>
  </si>
  <si>
    <t>每千人医疗卫生机构数</t>
    <phoneticPr fontId="5" type="noConversion"/>
  </si>
  <si>
    <t>每万人拥有卫生技术人员数(人)</t>
  </si>
  <si>
    <t>每万人拥有卫生技术人员数(人)</t>
    <phoneticPr fontId="5" type="noConversion"/>
  </si>
  <si>
    <t>卫生机构床位数(万张)</t>
  </si>
  <si>
    <t>地方财政一般预算支出(亿元)</t>
  </si>
  <si>
    <t>地方财政一般公共服务支出(亿元)</t>
  </si>
  <si>
    <t>平均预期寿命(岁)</t>
  </si>
  <si>
    <t>人口死亡率(‰)</t>
  </si>
  <si>
    <t>婴儿死亡率(‰)</t>
  </si>
  <si>
    <t>5岁以下儿童死亡率(‰)</t>
  </si>
  <si>
    <t>孕产妇死亡率(1/10万)</t>
  </si>
  <si>
    <r>
      <rPr>
        <b/>
        <sz val="10"/>
        <rFont val="宋体"/>
        <family val="3"/>
        <charset val="134"/>
      </rPr>
      <t>指标：社区服务机构数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个</t>
    </r>
    <r>
      <rPr>
        <b/>
        <sz val="10"/>
        <rFont val="Arial"/>
        <family val="2"/>
      </rPr>
      <t>)</t>
    </r>
    <phoneticPr fontId="2" type="noConversion"/>
  </si>
  <si>
    <r>
      <t>年末常住人口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万人</t>
    </r>
    <r>
      <rPr>
        <sz val="10"/>
        <rFont val="Arial"/>
        <family val="2"/>
      </rPr>
      <t>)</t>
    </r>
  </si>
  <si>
    <t>人口</t>
    <phoneticPr fontId="2" type="noConversion"/>
  </si>
  <si>
    <t>指标：性别比(女=100)(人口抽样调查)(女=100)</t>
  </si>
  <si>
    <t>女性人口</t>
    <phoneticPr fontId="2" type="noConversion"/>
  </si>
  <si>
    <t>每万人公园绿地面积(公顷每万人）</t>
    <phoneticPr fontId="2" type="noConversion"/>
  </si>
  <si>
    <t>每万人生活垃圾清运量（吨/万人）</t>
    <phoneticPr fontId="5" type="noConversion"/>
  </si>
  <si>
    <t>每万人拥有公厕（座）</t>
  </si>
  <si>
    <t>每万人拥有公厕（座）</t>
    <phoneticPr fontId="5" type="noConversion"/>
  </si>
  <si>
    <t>城镇基本医疗保险年末参保人数比（%）</t>
  </si>
  <si>
    <t>城镇基本医疗保险年末参保人数比（%）</t>
    <phoneticPr fontId="5" type="noConversion"/>
  </si>
  <si>
    <t>每万人等级教练员(人)</t>
  </si>
  <si>
    <t>每万人等级教练员(人)</t>
    <phoneticPr fontId="5" type="noConversion"/>
  </si>
  <si>
    <t>工伤保险年末参保人数比(%)</t>
  </si>
  <si>
    <t>工伤保险年末参保人数比(%)</t>
    <phoneticPr fontId="5" type="noConversion"/>
  </si>
  <si>
    <t>养老保险基金支出比（%）</t>
  </si>
  <si>
    <t>养老保险基金支出比（%）</t>
    <phoneticPr fontId="5" type="noConversion"/>
  </si>
  <si>
    <t>女性人口（万人)</t>
    <phoneticPr fontId="2" type="noConversion"/>
  </si>
  <si>
    <t>每万名女性妇幼保健院个数(个/万人）</t>
    <phoneticPr fontId="5" type="noConversion"/>
  </si>
  <si>
    <t>每千人医疗卫生机构数（个/千人）</t>
    <phoneticPr fontId="5" type="noConversion"/>
  </si>
  <si>
    <t>每万人中医院个数（个/万人）</t>
    <phoneticPr fontId="5" type="noConversion"/>
  </si>
  <si>
    <t>每万人卫生机构床位数</t>
    <phoneticPr fontId="5" type="noConversion"/>
  </si>
  <si>
    <t>每万人卫生机构床位数（张/万人)</t>
    <phoneticPr fontId="5" type="noConversion"/>
  </si>
  <si>
    <t>地方财政医疗卫生支出占财政支出比率(%)</t>
  </si>
  <si>
    <t>地方财政医疗卫生支出占财政支出比率(%)</t>
    <phoneticPr fontId="5" type="noConversion"/>
  </si>
  <si>
    <t>每万人社会服务机构（个/每万人）</t>
    <phoneticPr fontId="5" type="noConversion"/>
  </si>
  <si>
    <t>建成区绿化覆盖率(%)</t>
    <phoneticPr fontId="2" type="noConversion"/>
  </si>
  <si>
    <t>每万名女性妇幼保健院个数(个）</t>
    <phoneticPr fontId="2" type="noConversion"/>
  </si>
  <si>
    <t>每千人医疗卫生机构数（个）</t>
    <phoneticPr fontId="2" type="noConversion"/>
  </si>
  <si>
    <t>每万人中医院个数（个）</t>
    <phoneticPr fontId="2" type="noConversion"/>
  </si>
  <si>
    <t>每万人卫生机构床位数（张)</t>
    <phoneticPr fontId="2" type="noConversion"/>
  </si>
  <si>
    <t>每万人社会服务机构（个）</t>
    <phoneticPr fontId="2" type="noConversion"/>
  </si>
  <si>
    <t>每万人公园绿地面积(公顷）</t>
    <phoneticPr fontId="2" type="noConversion"/>
  </si>
  <si>
    <t>每万人生活垃圾清运量（吨）</t>
    <phoneticPr fontId="5" type="noConversion"/>
  </si>
  <si>
    <t>每万人拥有卫生技术人员数(人)</t>
    <phoneticPr fontId="2" type="noConversion"/>
  </si>
  <si>
    <t>主城区环境空气细颗粒物（微克/立方米）</t>
  </si>
  <si>
    <t>空气质量</t>
    <phoneticPr fontId="2" type="noConversion"/>
  </si>
  <si>
    <t>垃圾废物处理</t>
    <phoneticPr fontId="2" type="noConversion"/>
  </si>
  <si>
    <t>其他相关环境</t>
    <phoneticPr fontId="2" type="noConversion"/>
  </si>
  <si>
    <t>健康环境</t>
    <phoneticPr fontId="2" type="noConversion"/>
  </si>
  <si>
    <t>三级指标</t>
    <phoneticPr fontId="2" type="noConversion"/>
  </si>
  <si>
    <t>一级指标</t>
    <phoneticPr fontId="2" type="noConversion"/>
  </si>
  <si>
    <t>二级指标</t>
    <phoneticPr fontId="2" type="noConversion"/>
  </si>
  <si>
    <t>健康社会</t>
    <phoneticPr fontId="2" type="noConversion"/>
  </si>
  <si>
    <t>社会保障</t>
    <phoneticPr fontId="2" type="noConversion"/>
  </si>
  <si>
    <t>健身活动</t>
    <phoneticPr fontId="2" type="noConversion"/>
  </si>
  <si>
    <t>职业安全</t>
    <phoneticPr fontId="2" type="noConversion"/>
  </si>
  <si>
    <t>养老</t>
    <phoneticPr fontId="2" type="noConversion"/>
  </si>
  <si>
    <t>妇幼卫生服务</t>
    <phoneticPr fontId="2" type="noConversion"/>
  </si>
  <si>
    <t>卫生资源</t>
    <phoneticPr fontId="2" type="noConversion"/>
  </si>
  <si>
    <t>健康服务</t>
    <phoneticPr fontId="2" type="noConversion"/>
  </si>
  <si>
    <t>健康水平</t>
    <phoneticPr fontId="2" type="noConversion"/>
  </si>
  <si>
    <t>健康人群</t>
    <phoneticPr fontId="2" type="noConversion"/>
  </si>
  <si>
    <t>指标</t>
    <phoneticPr fontId="2" type="noConversion"/>
  </si>
  <si>
    <t>环比年增长率</t>
    <phoneticPr fontId="2" type="noConversion"/>
  </si>
  <si>
    <t>健康文化</t>
    <phoneticPr fontId="2" type="noConversion"/>
  </si>
  <si>
    <t>健康氛围</t>
    <phoneticPr fontId="2" type="noConversion"/>
  </si>
  <si>
    <t>蓝色为统计数字空缺，拍脑门得来</t>
    <phoneticPr fontId="2" type="noConversion"/>
  </si>
  <si>
    <t>修改过的数据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</si>
</sst>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7" fillId="0" borderId="0" xfId="2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2"/>
    <xf numFmtId="0" fontId="3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0" fontId="7" fillId="0" borderId="0" xfId="2" applyAlignment="1">
      <alignment horizontal="center" vertical="center"/>
    </xf>
    <xf numFmtId="0" fontId="0" fillId="0" borderId="0" xfId="0" applyFill="1" applyAlignment="1">
      <alignment horizontal="left"/>
    </xf>
    <xf numFmtId="0" fontId="7" fillId="0" borderId="0" xfId="2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7" fillId="0" borderId="0" xfId="2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9" fillId="0" borderId="0" xfId="2" applyFont="1" applyFill="1" applyAlignment="1">
      <alignment vertical="center"/>
    </xf>
    <xf numFmtId="0" fontId="4" fillId="0" borderId="0" xfId="0" applyFont="1"/>
    <xf numFmtId="0" fontId="11" fillId="0" borderId="0" xfId="2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0" borderId="0" xfId="0" applyFont="1" applyFill="1"/>
    <xf numFmtId="10" fontId="4" fillId="0" borderId="0" xfId="1" applyNumberFormat="1" applyFont="1" applyAlignment="1"/>
    <xf numFmtId="0" fontId="12" fillId="2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wrapText="1"/>
    </xf>
    <xf numFmtId="10" fontId="4" fillId="0" borderId="1" xfId="1" applyNumberFormat="1" applyFont="1" applyBorder="1" applyAlignment="1">
      <alignment wrapText="1"/>
    </xf>
    <xf numFmtId="0" fontId="11" fillId="0" borderId="1" xfId="2" applyFont="1" applyBorder="1" applyAlignment="1">
      <alignment horizontal="right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 wrapText="1"/>
    </xf>
    <xf numFmtId="0" fontId="4" fillId="0" borderId="5" xfId="0" applyFont="1" applyBorder="1"/>
    <xf numFmtId="0" fontId="4" fillId="0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11" fillId="0" borderId="8" xfId="0" applyFont="1" applyBorder="1" applyAlignment="1">
      <alignment horizontal="right" vertical="center" wrapText="1"/>
    </xf>
    <xf numFmtId="10" fontId="4" fillId="0" borderId="8" xfId="1" applyNumberFormat="1" applyFont="1" applyBorder="1" applyAlignment="1">
      <alignment wrapText="1"/>
    </xf>
    <xf numFmtId="10" fontId="11" fillId="0" borderId="8" xfId="1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wrapText="1"/>
    </xf>
    <xf numFmtId="0" fontId="11" fillId="0" borderId="8" xfId="2" applyFont="1" applyBorder="1" applyAlignment="1">
      <alignment horizontal="right" vertical="center" wrapText="1"/>
    </xf>
    <xf numFmtId="0" fontId="4" fillId="0" borderId="9" xfId="0" applyFont="1" applyBorder="1" applyAlignment="1">
      <alignment wrapText="1"/>
    </xf>
    <xf numFmtId="0" fontId="12" fillId="4" borderId="2" xfId="0" applyFont="1" applyFill="1" applyBorder="1"/>
    <xf numFmtId="0" fontId="12" fillId="4" borderId="3" xfId="0" applyFont="1" applyFill="1" applyBorder="1"/>
    <xf numFmtId="0" fontId="12" fillId="4" borderId="4" xfId="0" applyFont="1" applyFill="1" applyBorder="1" applyAlignment="1">
      <alignment horizontal="center"/>
    </xf>
    <xf numFmtId="0" fontId="12" fillId="4" borderId="0" xfId="0" applyFont="1" applyFill="1"/>
    <xf numFmtId="0" fontId="12" fillId="3" borderId="5" xfId="0" applyFont="1" applyFill="1" applyBorder="1"/>
    <xf numFmtId="0" fontId="12" fillId="3" borderId="1" xfId="0" applyFont="1" applyFill="1" applyBorder="1"/>
    <xf numFmtId="0" fontId="12" fillId="3" borderId="6" xfId="0" applyFont="1" applyFill="1" applyBorder="1" applyAlignment="1">
      <alignment horizontal="center"/>
    </xf>
    <xf numFmtId="0" fontId="12" fillId="3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 vertical="center"/>
    </xf>
    <xf numFmtId="10" fontId="4" fillId="0" borderId="6" xfId="1" applyNumberFormat="1" applyFont="1" applyBorder="1" applyAlignment="1">
      <alignment wrapText="1"/>
    </xf>
    <xf numFmtId="10" fontId="4" fillId="0" borderId="9" xfId="1" applyNumberFormat="1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right" vertical="center" wrapText="1"/>
    </xf>
    <xf numFmtId="10" fontId="4" fillId="5" borderId="1" xfId="1" applyNumberFormat="1" applyFont="1" applyFill="1" applyBorder="1" applyAlignment="1">
      <alignment wrapText="1"/>
    </xf>
    <xf numFmtId="0" fontId="4" fillId="5" borderId="1" xfId="1" applyNumberFormat="1" applyFont="1" applyFill="1" applyBorder="1" applyAlignment="1">
      <alignment wrapText="1"/>
    </xf>
    <xf numFmtId="0" fontId="11" fillId="5" borderId="1" xfId="2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wrapText="1"/>
    </xf>
    <xf numFmtId="0" fontId="4" fillId="5" borderId="0" xfId="0" applyFont="1" applyFill="1"/>
    <xf numFmtId="0" fontId="12" fillId="4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wrapText="1"/>
    </xf>
    <xf numFmtId="10" fontId="4" fillId="0" borderId="12" xfId="1" applyNumberFormat="1" applyFont="1" applyBorder="1" applyAlignment="1">
      <alignment wrapText="1"/>
    </xf>
    <xf numFmtId="10" fontId="4" fillId="0" borderId="17" xfId="1" applyNumberFormat="1" applyFont="1" applyBorder="1" applyAlignment="1">
      <alignment wrapText="1"/>
    </xf>
    <xf numFmtId="10" fontId="4" fillId="0" borderId="18" xfId="1" applyNumberFormat="1" applyFont="1" applyBorder="1" applyAlignment="1">
      <alignment wrapText="1"/>
    </xf>
    <xf numFmtId="0" fontId="11" fillId="0" borderId="6" xfId="2" applyFont="1" applyBorder="1" applyAlignment="1">
      <alignment horizontal="right" vertical="center" wrapText="1"/>
    </xf>
    <xf numFmtId="0" fontId="12" fillId="4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0" fillId="6" borderId="1" xfId="2" applyFont="1" applyFill="1" applyBorder="1" applyAlignment="1">
      <alignment horizontal="left" vertical="center" wrapText="1"/>
    </xf>
    <xf numFmtId="0" fontId="10" fillId="6" borderId="6" xfId="2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wrapText="1"/>
    </xf>
    <xf numFmtId="0" fontId="4" fillId="7" borderId="8" xfId="0" applyFont="1" applyFill="1" applyBorder="1" applyAlignment="1">
      <alignment wrapText="1"/>
    </xf>
    <xf numFmtId="0" fontId="4" fillId="7" borderId="0" xfId="0" applyFont="1" applyFill="1"/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1" fillId="0" borderId="1" xfId="2" applyFont="1" applyFill="1" applyBorder="1" applyAlignment="1">
      <alignment horizontal="right" vertical="center" wrapText="1"/>
    </xf>
  </cellXfs>
  <cellStyles count="3">
    <cellStyle name="百分比" xfId="1" builtinId="5"/>
    <cellStyle name="常规" xfId="0" builtinId="0"/>
    <cellStyle name="常规 2" xfId="2" xr:uid="{D326E1EE-4BAD-4183-AB5D-E32216096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55"/>
  <sheetViews>
    <sheetView topLeftCell="A114" zoomScaleNormal="100" workbookViewId="0">
      <selection activeCell="F124" sqref="F124:F132"/>
    </sheetView>
  </sheetViews>
  <sheetFormatPr defaultRowHeight="14" x14ac:dyDescent="0.25"/>
  <cols>
    <col min="1" max="1" width="4.54296875" customWidth="1"/>
    <col min="2" max="2" width="12.6328125" style="7" customWidth="1"/>
    <col min="3" max="3" width="14.54296875" customWidth="1"/>
    <col min="4" max="4" width="21.6328125" customWidth="1"/>
    <col min="5" max="5" width="15.54296875" customWidth="1"/>
  </cols>
  <sheetData>
    <row r="2" spans="2:6" x14ac:dyDescent="0.25">
      <c r="B2" s="41" t="s">
        <v>46</v>
      </c>
      <c r="C2" s="43" t="s">
        <v>0</v>
      </c>
      <c r="D2" s="41" t="s">
        <v>45</v>
      </c>
      <c r="E2" s="48" t="s">
        <v>47</v>
      </c>
      <c r="F2" t="s">
        <v>48</v>
      </c>
    </row>
    <row r="3" spans="2:6" x14ac:dyDescent="0.25">
      <c r="C3" s="44" t="s">
        <v>2</v>
      </c>
      <c r="D3" s="42" t="s">
        <v>3</v>
      </c>
      <c r="E3" s="47" t="s">
        <v>3</v>
      </c>
    </row>
    <row r="4" spans="2:6" x14ac:dyDescent="0.25">
      <c r="C4" s="44" t="s">
        <v>4</v>
      </c>
      <c r="D4" s="42">
        <v>2171</v>
      </c>
      <c r="E4" s="47">
        <v>102.65</v>
      </c>
      <c r="F4">
        <f>D4/(E4/100+1)</f>
        <v>1071.3052060202319</v>
      </c>
    </row>
    <row r="5" spans="2:6" x14ac:dyDescent="0.25">
      <c r="C5" s="44" t="s">
        <v>5</v>
      </c>
      <c r="D5" s="42">
        <v>2173</v>
      </c>
      <c r="E5" s="47">
        <v>105.85</v>
      </c>
      <c r="F5">
        <f t="shared" ref="F5:F12" si="0">D5/(E5/100+1)</f>
        <v>1055.6230264755891</v>
      </c>
    </row>
    <row r="6" spans="2:6" x14ac:dyDescent="0.25">
      <c r="C6" s="44" t="s">
        <v>6</v>
      </c>
      <c r="D6" s="42">
        <v>2171</v>
      </c>
      <c r="E6" s="47">
        <v>109.45</v>
      </c>
      <c r="F6">
        <f t="shared" si="0"/>
        <v>1036.5242301265218</v>
      </c>
    </row>
    <row r="7" spans="2:6" x14ac:dyDescent="0.25">
      <c r="C7" s="44" t="s">
        <v>7</v>
      </c>
      <c r="D7" s="42">
        <v>2152</v>
      </c>
      <c r="E7" s="47">
        <v>102.24</v>
      </c>
      <c r="F7">
        <f t="shared" si="0"/>
        <v>1064.0822784810125</v>
      </c>
    </row>
    <row r="8" spans="2:6" x14ac:dyDescent="0.25">
      <c r="C8" s="44" t="s">
        <v>8</v>
      </c>
      <c r="D8" s="42">
        <v>2115</v>
      </c>
      <c r="E8" s="47">
        <v>107.62</v>
      </c>
      <c r="F8">
        <f t="shared" si="0"/>
        <v>1018.6879876697814</v>
      </c>
    </row>
    <row r="9" spans="2:6" x14ac:dyDescent="0.25">
      <c r="C9" s="44" t="s">
        <v>9</v>
      </c>
      <c r="D9" s="42">
        <v>2069</v>
      </c>
      <c r="E9" s="47">
        <v>105.18</v>
      </c>
      <c r="F9">
        <f t="shared" si="0"/>
        <v>1008.3828833219611</v>
      </c>
    </row>
    <row r="10" spans="2:6" x14ac:dyDescent="0.25">
      <c r="C10" s="44" t="s">
        <v>10</v>
      </c>
      <c r="D10" s="42">
        <v>2019</v>
      </c>
      <c r="E10" s="47">
        <v>104.09</v>
      </c>
      <c r="F10">
        <f t="shared" si="0"/>
        <v>989.2694399529621</v>
      </c>
    </row>
    <row r="11" spans="2:6" x14ac:dyDescent="0.25">
      <c r="C11" s="44" t="s">
        <v>11</v>
      </c>
      <c r="D11" s="42">
        <v>1962</v>
      </c>
      <c r="E11" s="47" t="s">
        <v>3</v>
      </c>
    </row>
    <row r="12" spans="2:6" x14ac:dyDescent="0.25">
      <c r="C12" s="44" t="s">
        <v>12</v>
      </c>
      <c r="D12" s="42">
        <v>1860</v>
      </c>
      <c r="E12" s="47">
        <v>104.27</v>
      </c>
      <c r="F12">
        <f t="shared" si="0"/>
        <v>910.55955353208992</v>
      </c>
    </row>
    <row r="14" spans="2:6" ht="16.5" x14ac:dyDescent="0.25">
      <c r="B14" s="45" t="s">
        <v>13</v>
      </c>
      <c r="C14" s="1" t="s">
        <v>0</v>
      </c>
      <c r="D14" s="2" t="s">
        <v>1</v>
      </c>
      <c r="E14" s="41" t="s">
        <v>45</v>
      </c>
      <c r="F14" s="45" t="s">
        <v>50</v>
      </c>
    </row>
    <row r="15" spans="2:6" x14ac:dyDescent="0.25">
      <c r="C15" s="3" t="s">
        <v>2</v>
      </c>
      <c r="D15" s="4" t="s">
        <v>3</v>
      </c>
      <c r="E15" s="47" t="s">
        <v>3</v>
      </c>
    </row>
    <row r="16" spans="2:6" x14ac:dyDescent="0.25">
      <c r="C16" s="3" t="s">
        <v>4</v>
      </c>
      <c r="D16" s="4">
        <v>924.77</v>
      </c>
      <c r="E16" s="47">
        <v>2171</v>
      </c>
      <c r="F16">
        <f>D16/E16*10000</f>
        <v>4259.6499309074161</v>
      </c>
    </row>
    <row r="17" spans="2:6" x14ac:dyDescent="0.25">
      <c r="C17" s="3" t="s">
        <v>5</v>
      </c>
      <c r="D17" s="4">
        <v>872.61</v>
      </c>
      <c r="E17" s="47">
        <v>2173</v>
      </c>
      <c r="F17">
        <f t="shared" ref="F17:F24" si="1">D17/E17*10000</f>
        <v>4015.6925908881731</v>
      </c>
    </row>
    <row r="18" spans="2:6" x14ac:dyDescent="0.25">
      <c r="C18" s="3" t="s">
        <v>6</v>
      </c>
      <c r="D18" s="4">
        <v>790.33</v>
      </c>
      <c r="E18" s="47">
        <v>2171</v>
      </c>
      <c r="F18">
        <f t="shared" si="1"/>
        <v>3640.3961308152925</v>
      </c>
    </row>
    <row r="19" spans="2:6" x14ac:dyDescent="0.25">
      <c r="C19" s="3" t="s">
        <v>7</v>
      </c>
      <c r="D19" s="4">
        <v>733.84</v>
      </c>
      <c r="E19" s="47">
        <v>2152</v>
      </c>
      <c r="F19">
        <f t="shared" si="1"/>
        <v>3410.0371747211898</v>
      </c>
    </row>
    <row r="20" spans="2:6" x14ac:dyDescent="0.25">
      <c r="C20" s="3" t="s">
        <v>8</v>
      </c>
      <c r="D20" s="4">
        <v>671.69</v>
      </c>
      <c r="E20" s="47">
        <v>2115</v>
      </c>
      <c r="F20">
        <f t="shared" si="1"/>
        <v>3175.8392434988182</v>
      </c>
    </row>
    <row r="21" spans="2:6" x14ac:dyDescent="0.25">
      <c r="C21" s="3" t="s">
        <v>9</v>
      </c>
      <c r="D21" s="4">
        <v>648.30999999999995</v>
      </c>
      <c r="E21" s="47">
        <v>2069</v>
      </c>
      <c r="F21">
        <f t="shared" si="1"/>
        <v>3133.4461092315123</v>
      </c>
    </row>
    <row r="22" spans="2:6" x14ac:dyDescent="0.25">
      <c r="C22" s="3" t="s">
        <v>10</v>
      </c>
      <c r="D22" s="4">
        <v>634.35</v>
      </c>
      <c r="E22" s="47">
        <v>2019</v>
      </c>
      <c r="F22">
        <f t="shared" si="1"/>
        <v>3141.9019316493313</v>
      </c>
    </row>
    <row r="23" spans="2:6" x14ac:dyDescent="0.25">
      <c r="C23" s="3" t="s">
        <v>11</v>
      </c>
      <c r="D23" s="4">
        <v>632.98</v>
      </c>
      <c r="E23" s="47">
        <v>1962</v>
      </c>
      <c r="F23">
        <f t="shared" si="1"/>
        <v>3226.1977573904182</v>
      </c>
    </row>
    <row r="24" spans="2:6" x14ac:dyDescent="0.25">
      <c r="C24" s="3" t="s">
        <v>12</v>
      </c>
      <c r="D24" s="4">
        <v>656.12</v>
      </c>
      <c r="E24" s="47">
        <v>1860</v>
      </c>
      <c r="F24">
        <f t="shared" si="1"/>
        <v>3527.5268817204301</v>
      </c>
    </row>
    <row r="26" spans="2:6" ht="16.5" x14ac:dyDescent="0.25">
      <c r="B26" s="6" t="s">
        <v>14</v>
      </c>
      <c r="C26" s="1" t="s">
        <v>0</v>
      </c>
      <c r="D26" s="8" t="s">
        <v>15</v>
      </c>
    </row>
    <row r="27" spans="2:6" x14ac:dyDescent="0.25">
      <c r="C27" s="3" t="s">
        <v>2</v>
      </c>
      <c r="D27" s="4" t="s">
        <v>3</v>
      </c>
    </row>
    <row r="28" spans="2:6" x14ac:dyDescent="0.25">
      <c r="C28" s="3" t="s">
        <v>4</v>
      </c>
      <c r="D28" s="4">
        <v>48.4</v>
      </c>
    </row>
    <row r="29" spans="2:6" x14ac:dyDescent="0.25">
      <c r="C29" s="3" t="s">
        <v>5</v>
      </c>
      <c r="D29" s="4">
        <v>48.4</v>
      </c>
    </row>
    <row r="30" spans="2:6" x14ac:dyDescent="0.25">
      <c r="C30" s="3" t="s">
        <v>6</v>
      </c>
      <c r="D30" s="4">
        <v>48.4</v>
      </c>
    </row>
    <row r="31" spans="2:6" x14ac:dyDescent="0.25">
      <c r="C31" s="3" t="s">
        <v>7</v>
      </c>
      <c r="D31" s="4">
        <v>49.1</v>
      </c>
    </row>
    <row r="32" spans="2:6" x14ac:dyDescent="0.25">
      <c r="C32" s="3" t="s">
        <v>8</v>
      </c>
      <c r="D32" s="4">
        <v>47.1</v>
      </c>
    </row>
    <row r="33" spans="2:6" x14ac:dyDescent="0.25">
      <c r="C33" s="3" t="s">
        <v>9</v>
      </c>
      <c r="D33" s="4">
        <v>46.2</v>
      </c>
    </row>
    <row r="34" spans="2:6" x14ac:dyDescent="0.25">
      <c r="C34" s="3" t="s">
        <v>10</v>
      </c>
      <c r="D34" s="4">
        <v>45.6</v>
      </c>
    </row>
    <row r="35" spans="2:6" x14ac:dyDescent="0.25">
      <c r="C35" s="3" t="s">
        <v>11</v>
      </c>
      <c r="D35" s="4" t="s">
        <v>3</v>
      </c>
    </row>
    <row r="36" spans="2:6" x14ac:dyDescent="0.25">
      <c r="C36" s="3" t="s">
        <v>12</v>
      </c>
      <c r="D36" s="4">
        <v>47.7</v>
      </c>
    </row>
    <row r="38" spans="2:6" x14ac:dyDescent="0.25">
      <c r="B38" s="50" t="s">
        <v>16</v>
      </c>
      <c r="C38" s="51" t="s">
        <v>0</v>
      </c>
      <c r="D38" s="52" t="s">
        <v>17</v>
      </c>
      <c r="E38" s="53" t="s">
        <v>45</v>
      </c>
      <c r="F38" s="50" t="s">
        <v>49</v>
      </c>
    </row>
    <row r="39" spans="2:6" x14ac:dyDescent="0.25">
      <c r="B39" s="50"/>
      <c r="C39" s="54" t="s">
        <v>2</v>
      </c>
      <c r="D39" s="55" t="s">
        <v>3</v>
      </c>
      <c r="E39" s="55" t="s">
        <v>3</v>
      </c>
      <c r="F39" s="56"/>
    </row>
    <row r="40" spans="2:6" x14ac:dyDescent="0.25">
      <c r="C40" s="10" t="s">
        <v>4</v>
      </c>
      <c r="D40" s="9">
        <v>3.1</v>
      </c>
      <c r="E40" s="47">
        <v>2171</v>
      </c>
      <c r="F40">
        <f>D40/E40*10000</f>
        <v>14.279134039613082</v>
      </c>
    </row>
    <row r="41" spans="2:6" x14ac:dyDescent="0.25">
      <c r="C41" s="10" t="s">
        <v>5</v>
      </c>
      <c r="D41" s="9">
        <v>3.01</v>
      </c>
      <c r="E41" s="47">
        <v>2173</v>
      </c>
      <c r="F41">
        <f t="shared" ref="F41:F48" si="2">D41/E41*10000</f>
        <v>13.851817763460652</v>
      </c>
    </row>
    <row r="42" spans="2:6" x14ac:dyDescent="0.25">
      <c r="C42" s="10" t="s">
        <v>6</v>
      </c>
      <c r="D42" s="9">
        <v>2.95</v>
      </c>
      <c r="E42" s="47">
        <v>2171</v>
      </c>
      <c r="F42">
        <f t="shared" si="2"/>
        <v>13.588208198986644</v>
      </c>
    </row>
    <row r="43" spans="2:6" x14ac:dyDescent="0.25">
      <c r="C43" s="10" t="s">
        <v>7</v>
      </c>
      <c r="D43" s="9">
        <v>2.3199999999999998</v>
      </c>
      <c r="E43" s="47">
        <v>2152</v>
      </c>
      <c r="F43">
        <f t="shared" si="2"/>
        <v>10.780669144981411</v>
      </c>
    </row>
    <row r="44" spans="2:6" x14ac:dyDescent="0.25">
      <c r="C44" s="10" t="s">
        <v>8</v>
      </c>
      <c r="D44" s="9">
        <v>2.3199999999999998</v>
      </c>
      <c r="E44" s="47">
        <v>2115</v>
      </c>
      <c r="F44">
        <f t="shared" si="2"/>
        <v>10.969267139479904</v>
      </c>
    </row>
    <row r="45" spans="2:6" x14ac:dyDescent="0.25">
      <c r="C45" s="10" t="s">
        <v>9</v>
      </c>
      <c r="D45" s="9">
        <v>2.12</v>
      </c>
      <c r="E45" s="47">
        <v>2069</v>
      </c>
      <c r="F45">
        <f t="shared" si="2"/>
        <v>10.246495891735139</v>
      </c>
    </row>
    <row r="46" spans="2:6" x14ac:dyDescent="0.25">
      <c r="C46" s="10" t="s">
        <v>10</v>
      </c>
      <c r="D46" s="9">
        <v>1.97</v>
      </c>
      <c r="E46" s="47">
        <v>2019</v>
      </c>
      <c r="F46">
        <f t="shared" si="2"/>
        <v>9.757305596830113</v>
      </c>
    </row>
    <row r="47" spans="2:6" x14ac:dyDescent="0.25">
      <c r="C47" s="10" t="s">
        <v>11</v>
      </c>
      <c r="D47" s="9">
        <v>1.9</v>
      </c>
      <c r="E47" s="47">
        <v>1962</v>
      </c>
      <c r="F47">
        <f t="shared" si="2"/>
        <v>9.6839959225280321</v>
      </c>
    </row>
    <row r="48" spans="2:6" x14ac:dyDescent="0.25">
      <c r="C48" s="10" t="s">
        <v>12</v>
      </c>
      <c r="D48" s="9">
        <v>1.81</v>
      </c>
      <c r="E48" s="47">
        <v>1860</v>
      </c>
      <c r="F48">
        <f t="shared" si="2"/>
        <v>9.7311827956989259</v>
      </c>
    </row>
    <row r="49" spans="2:6" x14ac:dyDescent="0.25">
      <c r="C49" s="13"/>
      <c r="D49" s="11"/>
    </row>
    <row r="50" spans="2:6" ht="16.5" x14ac:dyDescent="0.25">
      <c r="B50" s="57" t="s">
        <v>19</v>
      </c>
      <c r="C50" s="51" t="s">
        <v>0</v>
      </c>
      <c r="D50" s="52" t="s">
        <v>18</v>
      </c>
      <c r="E50" s="53" t="s">
        <v>45</v>
      </c>
      <c r="F50" s="57" t="s">
        <v>52</v>
      </c>
    </row>
    <row r="51" spans="2:6" x14ac:dyDescent="0.25">
      <c r="C51" s="14" t="s">
        <v>2</v>
      </c>
      <c r="D51" s="12" t="s">
        <v>3</v>
      </c>
      <c r="E51" s="55" t="s">
        <v>3</v>
      </c>
    </row>
    <row r="52" spans="2:6" x14ac:dyDescent="0.25">
      <c r="C52" s="14" t="s">
        <v>4</v>
      </c>
      <c r="D52" s="12">
        <v>5275</v>
      </c>
      <c r="E52" s="47">
        <v>2171</v>
      </c>
      <c r="F52">
        <f>D52/E52</f>
        <v>2.4297558728696451</v>
      </c>
    </row>
    <row r="53" spans="2:6" x14ac:dyDescent="0.25">
      <c r="C53" s="14" t="s">
        <v>5</v>
      </c>
      <c r="D53" s="12">
        <v>5398</v>
      </c>
      <c r="E53" s="47">
        <v>2173</v>
      </c>
      <c r="F53">
        <f t="shared" ref="F53:F60" si="3">D53/E53</f>
        <v>2.4841233317993558</v>
      </c>
    </row>
    <row r="54" spans="2:6" x14ac:dyDescent="0.25">
      <c r="C54" s="14" t="s">
        <v>6</v>
      </c>
      <c r="D54" s="12">
        <v>5401</v>
      </c>
      <c r="E54" s="47">
        <v>2171</v>
      </c>
      <c r="F54">
        <f t="shared" si="3"/>
        <v>2.4877936434822661</v>
      </c>
    </row>
    <row r="55" spans="2:6" x14ac:dyDescent="0.25">
      <c r="C55" s="14" t="s">
        <v>7</v>
      </c>
      <c r="D55" s="12">
        <v>5429</v>
      </c>
      <c r="E55" s="47">
        <v>2152</v>
      </c>
      <c r="F55">
        <f t="shared" si="3"/>
        <v>2.5227695167286246</v>
      </c>
    </row>
    <row r="56" spans="2:6" x14ac:dyDescent="0.25">
      <c r="C56" s="14" t="s">
        <v>8</v>
      </c>
      <c r="D56" s="12">
        <v>5563</v>
      </c>
      <c r="E56" s="47">
        <v>2115</v>
      </c>
      <c r="F56">
        <f t="shared" si="3"/>
        <v>2.630260047281324</v>
      </c>
    </row>
    <row r="57" spans="2:6" x14ac:dyDescent="0.25">
      <c r="C57" s="14" t="s">
        <v>9</v>
      </c>
      <c r="D57" s="12">
        <v>5773</v>
      </c>
      <c r="E57" s="47">
        <v>2069</v>
      </c>
      <c r="F57">
        <f t="shared" si="3"/>
        <v>2.7902368293861768</v>
      </c>
    </row>
    <row r="58" spans="2:6" x14ac:dyDescent="0.25">
      <c r="C58" s="14" t="s">
        <v>10</v>
      </c>
      <c r="D58" s="12">
        <v>5843</v>
      </c>
      <c r="E58" s="47">
        <v>2019</v>
      </c>
      <c r="F58">
        <f t="shared" si="3"/>
        <v>2.8940069341258048</v>
      </c>
    </row>
    <row r="59" spans="2:6" x14ac:dyDescent="0.25">
      <c r="C59" s="14" t="s">
        <v>11</v>
      </c>
      <c r="D59" s="12">
        <v>5966</v>
      </c>
      <c r="E59" s="47">
        <v>1962</v>
      </c>
      <c r="F59">
        <f t="shared" si="3"/>
        <v>3.0407747196738022</v>
      </c>
    </row>
    <row r="60" spans="2:6" x14ac:dyDescent="0.25">
      <c r="C60" s="14" t="s">
        <v>12</v>
      </c>
      <c r="D60" s="12">
        <v>6022</v>
      </c>
      <c r="E60" s="47">
        <v>1860</v>
      </c>
      <c r="F60">
        <f t="shared" si="3"/>
        <v>3.2376344086021507</v>
      </c>
    </row>
    <row r="62" spans="2:6" ht="16.5" x14ac:dyDescent="0.25">
      <c r="B62" s="57" t="s">
        <v>21</v>
      </c>
      <c r="C62" s="51" t="s">
        <v>0</v>
      </c>
      <c r="D62" s="52" t="s">
        <v>20</v>
      </c>
      <c r="E62" s="53" t="s">
        <v>45</v>
      </c>
      <c r="F62" s="57" t="s">
        <v>54</v>
      </c>
    </row>
    <row r="63" spans="2:6" x14ac:dyDescent="0.25">
      <c r="B63" s="50"/>
      <c r="C63" s="54" t="s">
        <v>2</v>
      </c>
      <c r="D63" s="55" t="s">
        <v>3</v>
      </c>
      <c r="E63" s="55" t="s">
        <v>3</v>
      </c>
      <c r="F63" s="56"/>
    </row>
    <row r="64" spans="2:6" x14ac:dyDescent="0.25">
      <c r="C64" s="16" t="s">
        <v>4</v>
      </c>
      <c r="D64" s="15">
        <v>202.2</v>
      </c>
      <c r="E64" s="47">
        <v>2171</v>
      </c>
      <c r="F64">
        <f>D64/E64</f>
        <v>9.3136803316444028E-2</v>
      </c>
    </row>
    <row r="65" spans="2:7" x14ac:dyDescent="0.25">
      <c r="C65" s="16" t="s">
        <v>5</v>
      </c>
      <c r="D65" s="15">
        <v>191.2</v>
      </c>
      <c r="E65" s="47">
        <v>2173</v>
      </c>
      <c r="F65">
        <f t="shared" ref="F65:F72" si="4">D65/E65</f>
        <v>8.7988955361251717E-2</v>
      </c>
    </row>
    <row r="66" spans="2:7" x14ac:dyDescent="0.25">
      <c r="C66" s="16" t="s">
        <v>6</v>
      </c>
      <c r="D66" s="15">
        <v>181</v>
      </c>
      <c r="E66" s="47">
        <v>2171</v>
      </c>
      <c r="F66">
        <f t="shared" si="4"/>
        <v>8.337171810225702E-2</v>
      </c>
    </row>
    <row r="67" spans="2:7" x14ac:dyDescent="0.25">
      <c r="C67" s="16" t="s">
        <v>7</v>
      </c>
      <c r="D67" s="15">
        <v>173</v>
      </c>
      <c r="E67" s="47">
        <v>2152</v>
      </c>
      <c r="F67">
        <f t="shared" si="4"/>
        <v>8.0390334572490701E-2</v>
      </c>
    </row>
    <row r="68" spans="2:7" x14ac:dyDescent="0.25">
      <c r="C68" s="16" t="s">
        <v>8</v>
      </c>
      <c r="D68" s="15">
        <v>160.1</v>
      </c>
      <c r="E68" s="47">
        <v>2115</v>
      </c>
      <c r="F68">
        <f t="shared" si="4"/>
        <v>7.5697399527186765E-2</v>
      </c>
    </row>
    <row r="69" spans="2:7" x14ac:dyDescent="0.25">
      <c r="C69" s="16" t="s">
        <v>9</v>
      </c>
      <c r="D69" s="15">
        <v>151.9</v>
      </c>
      <c r="E69" s="47">
        <v>2069</v>
      </c>
      <c r="F69">
        <f t="shared" si="4"/>
        <v>7.3417109714838086E-2</v>
      </c>
    </row>
    <row r="70" spans="2:7" x14ac:dyDescent="0.25">
      <c r="C70" s="16" t="s">
        <v>10</v>
      </c>
      <c r="D70" s="15">
        <v>159.80000000000001</v>
      </c>
      <c r="E70" s="47">
        <v>2019</v>
      </c>
      <c r="F70">
        <f t="shared" si="4"/>
        <v>7.9148093115403675E-2</v>
      </c>
    </row>
    <row r="71" spans="2:7" x14ac:dyDescent="0.25">
      <c r="C71" s="16" t="s">
        <v>11</v>
      </c>
      <c r="D71" s="15" t="s">
        <v>3</v>
      </c>
      <c r="E71" s="47">
        <v>1962</v>
      </c>
    </row>
    <row r="72" spans="2:7" x14ac:dyDescent="0.25">
      <c r="C72" s="16" t="s">
        <v>12</v>
      </c>
      <c r="D72" s="15">
        <v>145.5</v>
      </c>
      <c r="E72" s="47">
        <v>1860</v>
      </c>
      <c r="F72">
        <f t="shared" si="4"/>
        <v>7.8225806451612909E-2</v>
      </c>
    </row>
    <row r="74" spans="2:7" ht="16.5" x14ac:dyDescent="0.25">
      <c r="B74" s="57" t="s">
        <v>22</v>
      </c>
      <c r="C74" s="51" t="s">
        <v>0</v>
      </c>
      <c r="D74" s="52" t="s">
        <v>23</v>
      </c>
      <c r="E74" s="53" t="s">
        <v>45</v>
      </c>
      <c r="F74" s="57" t="s">
        <v>56</v>
      </c>
      <c r="G74" s="56"/>
    </row>
    <row r="75" spans="2:7" x14ac:dyDescent="0.25">
      <c r="B75" s="50"/>
      <c r="C75" s="54" t="s">
        <v>2</v>
      </c>
      <c r="D75" s="55" t="s">
        <v>3</v>
      </c>
      <c r="E75" s="55" t="s">
        <v>3</v>
      </c>
      <c r="F75" s="56"/>
      <c r="G75" s="56"/>
    </row>
    <row r="76" spans="2:7" x14ac:dyDescent="0.25">
      <c r="B76" s="50"/>
      <c r="C76" s="54" t="s">
        <v>4</v>
      </c>
      <c r="D76" s="55" t="s">
        <v>3</v>
      </c>
      <c r="E76" s="55">
        <v>2171</v>
      </c>
      <c r="F76" s="56"/>
      <c r="G76" s="56"/>
    </row>
    <row r="77" spans="2:7" x14ac:dyDescent="0.25">
      <c r="B77" s="50"/>
      <c r="C77" s="54" t="s">
        <v>5</v>
      </c>
      <c r="D77" s="55" t="s">
        <v>3</v>
      </c>
      <c r="E77" s="55">
        <v>2173</v>
      </c>
      <c r="F77" s="56"/>
      <c r="G77" s="56"/>
    </row>
    <row r="78" spans="2:7" x14ac:dyDescent="0.25">
      <c r="B78" s="50"/>
      <c r="C78" s="54" t="s">
        <v>6</v>
      </c>
      <c r="D78" s="55">
        <v>27</v>
      </c>
      <c r="E78" s="55">
        <v>2171</v>
      </c>
      <c r="F78" s="56">
        <f>D78/E78</f>
        <v>1.243666513127591E-2</v>
      </c>
      <c r="G78" s="56"/>
    </row>
    <row r="79" spans="2:7" x14ac:dyDescent="0.25">
      <c r="B79" s="50"/>
      <c r="C79" s="54" t="s">
        <v>7</v>
      </c>
      <c r="D79" s="55">
        <v>26</v>
      </c>
      <c r="E79" s="55">
        <v>2152</v>
      </c>
      <c r="F79" s="56">
        <f t="shared" ref="F79:F83" si="5">D79/E79</f>
        <v>1.2081784386617101E-2</v>
      </c>
      <c r="G79" s="56"/>
    </row>
    <row r="80" spans="2:7" x14ac:dyDescent="0.25">
      <c r="B80" s="50"/>
      <c r="C80" s="54" t="s">
        <v>8</v>
      </c>
      <c r="D80" s="55">
        <v>27</v>
      </c>
      <c r="E80" s="55">
        <v>2115</v>
      </c>
      <c r="F80" s="56">
        <f t="shared" si="5"/>
        <v>1.276595744680851E-2</v>
      </c>
      <c r="G80" s="56"/>
    </row>
    <row r="81" spans="2:7" x14ac:dyDescent="0.25">
      <c r="B81" s="50"/>
      <c r="C81" s="54" t="s">
        <v>9</v>
      </c>
      <c r="D81" s="55">
        <v>20</v>
      </c>
      <c r="E81" s="55">
        <v>2069</v>
      </c>
      <c r="F81" s="56">
        <f t="shared" si="5"/>
        <v>9.6665055582406956E-3</v>
      </c>
      <c r="G81" s="56"/>
    </row>
    <row r="82" spans="2:7" x14ac:dyDescent="0.25">
      <c r="B82" s="50"/>
      <c r="C82" s="54" t="s">
        <v>10</v>
      </c>
      <c r="D82" s="55">
        <v>62</v>
      </c>
      <c r="E82" s="55">
        <v>2019</v>
      </c>
      <c r="F82" s="56">
        <f t="shared" si="5"/>
        <v>3.0708271421495788E-2</v>
      </c>
      <c r="G82" s="56"/>
    </row>
    <row r="83" spans="2:7" x14ac:dyDescent="0.25">
      <c r="B83" s="50"/>
      <c r="C83" s="54" t="s">
        <v>11</v>
      </c>
      <c r="D83" s="55">
        <v>99</v>
      </c>
      <c r="E83" s="55">
        <v>1962</v>
      </c>
      <c r="F83" s="56">
        <f t="shared" si="5"/>
        <v>5.0458715596330278E-2</v>
      </c>
      <c r="G83" s="56"/>
    </row>
    <row r="84" spans="2:7" x14ac:dyDescent="0.25">
      <c r="B84" s="50"/>
      <c r="C84" s="54" t="s">
        <v>12</v>
      </c>
      <c r="D84" s="55" t="s">
        <v>3</v>
      </c>
      <c r="E84" s="55">
        <v>1860</v>
      </c>
      <c r="F84" s="56"/>
      <c r="G84" s="56"/>
    </row>
    <row r="85" spans="2:7" x14ac:dyDescent="0.25">
      <c r="B85" s="50"/>
      <c r="C85" s="56"/>
      <c r="D85" s="56"/>
      <c r="E85" s="56"/>
      <c r="F85" s="56"/>
      <c r="G85" s="56"/>
    </row>
    <row r="86" spans="2:7" ht="16.5" x14ac:dyDescent="0.25">
      <c r="B86" s="57" t="s">
        <v>25</v>
      </c>
      <c r="C86" s="51" t="s">
        <v>0</v>
      </c>
      <c r="D86" s="52" t="s">
        <v>24</v>
      </c>
      <c r="E86" s="53" t="s">
        <v>45</v>
      </c>
      <c r="F86" s="57" t="s">
        <v>58</v>
      </c>
      <c r="G86" s="56"/>
    </row>
    <row r="87" spans="2:7" x14ac:dyDescent="0.25">
      <c r="B87" s="50"/>
      <c r="C87" s="54" t="s">
        <v>2</v>
      </c>
      <c r="D87" s="55" t="s">
        <v>3</v>
      </c>
      <c r="E87" s="55" t="s">
        <v>3</v>
      </c>
      <c r="F87" s="56"/>
      <c r="G87" s="56"/>
    </row>
    <row r="88" spans="2:7" x14ac:dyDescent="0.25">
      <c r="B88" s="50"/>
      <c r="C88" s="54" t="s">
        <v>4</v>
      </c>
      <c r="D88" s="55">
        <v>1117.92</v>
      </c>
      <c r="E88" s="55">
        <v>2171</v>
      </c>
      <c r="F88" s="56">
        <f>D88/E88</f>
        <v>0.51493321050207286</v>
      </c>
      <c r="G88" s="56"/>
    </row>
    <row r="89" spans="2:7" x14ac:dyDescent="0.25">
      <c r="B89" s="50"/>
      <c r="C89" s="54" t="s">
        <v>5</v>
      </c>
      <c r="D89" s="55">
        <v>1060.18</v>
      </c>
      <c r="E89" s="55">
        <v>2173</v>
      </c>
      <c r="F89" s="56">
        <f t="shared" ref="F89:F96" si="6">D89/E89</f>
        <v>0.48788771283939258</v>
      </c>
      <c r="G89" s="56"/>
    </row>
    <row r="90" spans="2:7" x14ac:dyDescent="0.25">
      <c r="B90" s="50"/>
      <c r="C90" s="54" t="s">
        <v>6</v>
      </c>
      <c r="D90" s="55">
        <v>1020.06</v>
      </c>
      <c r="E90" s="55">
        <v>2171</v>
      </c>
      <c r="F90" s="56">
        <f t="shared" si="6"/>
        <v>0.46985720865960384</v>
      </c>
      <c r="G90" s="56"/>
    </row>
    <row r="91" spans="2:7" x14ac:dyDescent="0.25">
      <c r="B91" s="50"/>
      <c r="C91" s="54" t="s">
        <v>7</v>
      </c>
      <c r="D91" s="55">
        <v>961.02</v>
      </c>
      <c r="E91" s="55">
        <v>2152</v>
      </c>
      <c r="F91" s="56">
        <f t="shared" si="6"/>
        <v>0.4465706319702602</v>
      </c>
      <c r="G91" s="56"/>
    </row>
    <row r="92" spans="2:7" x14ac:dyDescent="0.25">
      <c r="B92" s="50"/>
      <c r="C92" s="54" t="s">
        <v>8</v>
      </c>
      <c r="D92" s="55">
        <v>920.27</v>
      </c>
      <c r="E92" s="55">
        <v>2115</v>
      </c>
      <c r="F92" s="56">
        <f t="shared" si="6"/>
        <v>0.43511583924349884</v>
      </c>
      <c r="G92" s="56"/>
    </row>
    <row r="93" spans="2:7" x14ac:dyDescent="0.25">
      <c r="B93" s="50"/>
      <c r="C93" s="54" t="s">
        <v>9</v>
      </c>
      <c r="D93" s="55">
        <v>897.18</v>
      </c>
      <c r="E93" s="55">
        <v>2069</v>
      </c>
      <c r="F93" s="56">
        <f t="shared" si="6"/>
        <v>0.43362977283711934</v>
      </c>
      <c r="G93" s="56"/>
    </row>
    <row r="94" spans="2:7" x14ac:dyDescent="0.25">
      <c r="B94" s="50"/>
      <c r="C94" s="54" t="s">
        <v>10</v>
      </c>
      <c r="D94" s="55">
        <v>862.44</v>
      </c>
      <c r="E94" s="55">
        <v>2019</v>
      </c>
      <c r="F94" s="56">
        <f t="shared" si="6"/>
        <v>0.4271619613670134</v>
      </c>
      <c r="G94" s="56"/>
    </row>
    <row r="95" spans="2:7" x14ac:dyDescent="0.25">
      <c r="B95" s="50"/>
      <c r="C95" s="54" t="s">
        <v>11</v>
      </c>
      <c r="D95" s="55">
        <v>823.8</v>
      </c>
      <c r="E95" s="55">
        <v>1962</v>
      </c>
      <c r="F95" s="56">
        <f t="shared" si="6"/>
        <v>0.41987767584097857</v>
      </c>
      <c r="G95" s="56"/>
    </row>
    <row r="96" spans="2:7" x14ac:dyDescent="0.25">
      <c r="B96" s="50"/>
      <c r="C96" s="54" t="s">
        <v>12</v>
      </c>
      <c r="D96" s="55">
        <v>747.08</v>
      </c>
      <c r="E96" s="55">
        <v>1860</v>
      </c>
      <c r="F96" s="56">
        <f t="shared" si="6"/>
        <v>0.40165591397849465</v>
      </c>
      <c r="G96" s="56"/>
    </row>
    <row r="97" spans="2:9" x14ac:dyDescent="0.25">
      <c r="B97" s="50"/>
      <c r="C97" s="56"/>
      <c r="D97" s="56"/>
      <c r="E97" s="56"/>
      <c r="F97" s="56"/>
      <c r="G97" s="56"/>
    </row>
    <row r="98" spans="2:9" ht="16.5" x14ac:dyDescent="0.25">
      <c r="B98" s="57" t="s">
        <v>26</v>
      </c>
      <c r="C98" s="51" t="s">
        <v>0</v>
      </c>
      <c r="D98" s="51" t="s">
        <v>27</v>
      </c>
      <c r="E98" s="51" t="s">
        <v>28</v>
      </c>
      <c r="F98" s="57" t="s">
        <v>60</v>
      </c>
    </row>
    <row r="99" spans="2:9" x14ac:dyDescent="0.25">
      <c r="B99" s="50"/>
      <c r="C99" s="54" t="s">
        <v>2</v>
      </c>
      <c r="D99" s="55" t="s">
        <v>3</v>
      </c>
      <c r="E99" s="55" t="s">
        <v>3</v>
      </c>
    </row>
    <row r="100" spans="2:9" x14ac:dyDescent="0.25">
      <c r="B100" s="50"/>
      <c r="C100" s="54" t="s">
        <v>4</v>
      </c>
      <c r="D100" s="55">
        <v>22229584</v>
      </c>
      <c r="E100" s="55">
        <v>13943120</v>
      </c>
      <c r="F100" s="18">
        <f>E100/D100</f>
        <v>0.627232610380833</v>
      </c>
      <c r="G100" s="18"/>
      <c r="H100" s="18"/>
      <c r="I100" s="18"/>
    </row>
    <row r="101" spans="2:9" x14ac:dyDescent="0.25">
      <c r="C101" s="19" t="s">
        <v>5</v>
      </c>
      <c r="D101" s="17">
        <v>22490081</v>
      </c>
      <c r="E101" s="17">
        <v>14793502</v>
      </c>
      <c r="F101" s="49">
        <f t="shared" ref="F101:F108" si="7">E101/D101</f>
        <v>0.6577789559761924</v>
      </c>
      <c r="G101" s="17"/>
      <c r="H101" s="17"/>
      <c r="I101" s="17"/>
    </row>
    <row r="102" spans="2:9" x14ac:dyDescent="0.25">
      <c r="C102" s="19" t="s">
        <v>6</v>
      </c>
      <c r="D102" s="17">
        <v>16012122</v>
      </c>
      <c r="E102" s="17">
        <v>9654564</v>
      </c>
      <c r="F102" s="49">
        <f t="shared" si="7"/>
        <v>0.60295343740198837</v>
      </c>
      <c r="G102" s="17"/>
      <c r="H102" s="17"/>
      <c r="I102" s="17"/>
    </row>
    <row r="103" spans="2:9" x14ac:dyDescent="0.25">
      <c r="C103" s="19" t="s">
        <v>7</v>
      </c>
      <c r="D103" s="17">
        <v>13312646</v>
      </c>
      <c r="E103" s="17">
        <v>8417075</v>
      </c>
      <c r="F103" s="49">
        <f t="shared" si="7"/>
        <v>0.63226161050177399</v>
      </c>
      <c r="G103" s="17"/>
      <c r="H103" s="17"/>
      <c r="I103" s="17"/>
    </row>
    <row r="104" spans="2:9" x14ac:dyDescent="0.25">
      <c r="C104" s="19" t="s">
        <v>8</v>
      </c>
      <c r="D104" s="17">
        <v>11812724</v>
      </c>
      <c r="E104" s="17">
        <v>7347896</v>
      </c>
      <c r="F104" s="49">
        <f t="shared" si="7"/>
        <v>0.62203231024444494</v>
      </c>
      <c r="G104" s="17"/>
      <c r="H104" s="17"/>
      <c r="I104" s="17"/>
    </row>
    <row r="105" spans="2:9" x14ac:dyDescent="0.25">
      <c r="C105" s="19" t="s">
        <v>9</v>
      </c>
      <c r="D105" s="17">
        <v>9950957</v>
      </c>
      <c r="E105" s="17">
        <v>6401624</v>
      </c>
      <c r="F105" s="49">
        <f t="shared" si="7"/>
        <v>0.64331742163090444</v>
      </c>
      <c r="G105" s="17"/>
      <c r="H105" s="17"/>
      <c r="I105" s="17"/>
    </row>
    <row r="106" spans="2:9" x14ac:dyDescent="0.25">
      <c r="C106" s="19" t="s">
        <v>10</v>
      </c>
      <c r="D106" s="17">
        <v>8127830</v>
      </c>
      <c r="E106" s="17">
        <v>5608331</v>
      </c>
      <c r="F106" s="49">
        <f t="shared" si="7"/>
        <v>0.69001578527109941</v>
      </c>
      <c r="G106" s="17"/>
      <c r="H106" s="17"/>
      <c r="I106" s="17"/>
    </row>
    <row r="107" spans="2:9" x14ac:dyDescent="0.25">
      <c r="C107" s="19" t="s">
        <v>11</v>
      </c>
      <c r="D107" s="17">
        <v>6589000</v>
      </c>
      <c r="E107" s="17">
        <v>4824000</v>
      </c>
      <c r="F107" s="49">
        <f t="shared" si="7"/>
        <v>0.73212930641979057</v>
      </c>
      <c r="G107" s="17"/>
      <c r="H107" s="17"/>
      <c r="I107" s="17"/>
    </row>
    <row r="108" spans="2:9" x14ac:dyDescent="0.25">
      <c r="C108" s="19" t="s">
        <v>12</v>
      </c>
      <c r="D108" s="17">
        <v>5276284</v>
      </c>
      <c r="E108" s="17">
        <v>4156907</v>
      </c>
      <c r="F108" s="49">
        <f t="shared" si="7"/>
        <v>0.78784746992390853</v>
      </c>
      <c r="G108" s="17"/>
      <c r="H108" s="17"/>
      <c r="I108" s="17"/>
    </row>
    <row r="110" spans="2:9" ht="16.5" x14ac:dyDescent="0.25">
      <c r="B110" s="57" t="s">
        <v>32</v>
      </c>
      <c r="C110" s="51" t="s">
        <v>0</v>
      </c>
      <c r="D110" s="51" t="s">
        <v>31</v>
      </c>
      <c r="E110" s="56" t="s">
        <v>61</v>
      </c>
      <c r="F110" s="57" t="s">
        <v>62</v>
      </c>
    </row>
    <row r="111" spans="2:9" x14ac:dyDescent="0.25">
      <c r="B111" s="50"/>
      <c r="C111" s="54" t="s">
        <v>2</v>
      </c>
      <c r="D111" s="55" t="s">
        <v>3</v>
      </c>
      <c r="E111" s="56"/>
      <c r="F111" s="56"/>
    </row>
    <row r="112" spans="2:9" x14ac:dyDescent="0.25">
      <c r="B112" s="50"/>
      <c r="C112" s="54" t="s">
        <v>4</v>
      </c>
      <c r="D112" s="55">
        <v>20</v>
      </c>
      <c r="E112" s="56">
        <v>1071.3052060202319</v>
      </c>
      <c r="F112" s="56">
        <f>D112/E112</f>
        <v>1.8668816213726392E-2</v>
      </c>
    </row>
    <row r="113" spans="2:7" x14ac:dyDescent="0.25">
      <c r="B113" s="50"/>
      <c r="C113" s="54" t="s">
        <v>5</v>
      </c>
      <c r="D113" s="55">
        <v>20</v>
      </c>
      <c r="E113" s="56">
        <v>1055.6230264755891</v>
      </c>
      <c r="F113" s="56">
        <f t="shared" ref="F113:F120" si="8">D113/E113</f>
        <v>1.8946157386102162E-2</v>
      </c>
    </row>
    <row r="114" spans="2:7" x14ac:dyDescent="0.25">
      <c r="B114" s="50"/>
      <c r="C114" s="54" t="s">
        <v>6</v>
      </c>
      <c r="D114" s="55">
        <v>19</v>
      </c>
      <c r="E114" s="56">
        <v>1036.5242301265218</v>
      </c>
      <c r="F114" s="56">
        <f t="shared" si="8"/>
        <v>1.8330492860432979E-2</v>
      </c>
    </row>
    <row r="115" spans="2:7" x14ac:dyDescent="0.25">
      <c r="B115" s="50"/>
      <c r="C115" s="54" t="s">
        <v>7</v>
      </c>
      <c r="D115" s="55">
        <v>19</v>
      </c>
      <c r="E115" s="56">
        <v>1064.0822784810125</v>
      </c>
      <c r="F115" s="56">
        <f t="shared" si="8"/>
        <v>1.7855762081784389E-2</v>
      </c>
    </row>
    <row r="116" spans="2:7" x14ac:dyDescent="0.25">
      <c r="B116" s="50"/>
      <c r="C116" s="54" t="s">
        <v>8</v>
      </c>
      <c r="D116" s="55">
        <v>19</v>
      </c>
      <c r="E116" s="56">
        <v>1018.6879876697814</v>
      </c>
      <c r="F116" s="56">
        <f t="shared" si="8"/>
        <v>1.865144208037825E-2</v>
      </c>
    </row>
    <row r="117" spans="2:7" x14ac:dyDescent="0.25">
      <c r="B117" s="50"/>
      <c r="C117" s="54" t="s">
        <v>9</v>
      </c>
      <c r="D117" s="55">
        <v>19</v>
      </c>
      <c r="E117" s="56">
        <v>1008.3828833219611</v>
      </c>
      <c r="F117" s="56">
        <f t="shared" si="8"/>
        <v>1.8842049299178348E-2</v>
      </c>
    </row>
    <row r="118" spans="2:7" x14ac:dyDescent="0.25">
      <c r="B118" s="50"/>
      <c r="C118" s="54" t="s">
        <v>10</v>
      </c>
      <c r="D118" s="55">
        <v>19</v>
      </c>
      <c r="E118" s="56">
        <v>989.2694399529621</v>
      </c>
      <c r="F118" s="56">
        <f t="shared" si="8"/>
        <v>1.9206092124814261E-2</v>
      </c>
    </row>
    <row r="119" spans="2:7" x14ac:dyDescent="0.25">
      <c r="B119" s="50"/>
      <c r="C119" s="54" t="s">
        <v>11</v>
      </c>
      <c r="D119" s="55">
        <v>19</v>
      </c>
      <c r="E119" s="56"/>
      <c r="F119" s="56"/>
    </row>
    <row r="120" spans="2:7" x14ac:dyDescent="0.25">
      <c r="B120" s="50"/>
      <c r="C120" s="54" t="s">
        <v>12</v>
      </c>
      <c r="D120" s="55">
        <v>19</v>
      </c>
      <c r="E120" s="56">
        <v>910.55955353208992</v>
      </c>
      <c r="F120" s="56">
        <f t="shared" si="8"/>
        <v>2.0866290322580645E-2</v>
      </c>
      <c r="G120" s="56"/>
    </row>
    <row r="121" spans="2:7" x14ac:dyDescent="0.25">
      <c r="B121" s="50"/>
      <c r="C121" s="56"/>
      <c r="D121" s="56"/>
      <c r="E121" s="56"/>
      <c r="F121" s="56"/>
      <c r="G121" s="56"/>
    </row>
    <row r="122" spans="2:7" ht="16.5" x14ac:dyDescent="0.25">
      <c r="B122" s="57" t="s">
        <v>33</v>
      </c>
      <c r="C122" s="51" t="s">
        <v>0</v>
      </c>
      <c r="D122" s="51" t="s">
        <v>29</v>
      </c>
      <c r="E122" s="53" t="s">
        <v>45</v>
      </c>
      <c r="F122" s="57" t="s">
        <v>63</v>
      </c>
      <c r="G122" s="56"/>
    </row>
    <row r="123" spans="2:7" x14ac:dyDescent="0.25">
      <c r="B123" s="50"/>
      <c r="C123" s="54" t="s">
        <v>2</v>
      </c>
      <c r="D123" s="55" t="s">
        <v>3</v>
      </c>
      <c r="E123" s="55" t="s">
        <v>3</v>
      </c>
      <c r="F123" s="56"/>
      <c r="G123" s="56"/>
    </row>
    <row r="124" spans="2:7" x14ac:dyDescent="0.25">
      <c r="B124" s="50"/>
      <c r="C124" s="54" t="s">
        <v>4</v>
      </c>
      <c r="D124" s="55">
        <v>9976</v>
      </c>
      <c r="E124" s="55">
        <v>2171</v>
      </c>
      <c r="F124" s="56">
        <f>D124/E124/10</f>
        <v>0.45951174573929066</v>
      </c>
      <c r="G124" s="56"/>
    </row>
    <row r="125" spans="2:7" x14ac:dyDescent="0.25">
      <c r="C125" s="21" t="s">
        <v>5</v>
      </c>
      <c r="D125" s="20">
        <v>9773</v>
      </c>
      <c r="E125" s="55">
        <v>2173</v>
      </c>
      <c r="F125" s="56">
        <f t="shared" ref="F125:F132" si="9">D125/E125/10</f>
        <v>0.44974689369535203</v>
      </c>
    </row>
    <row r="126" spans="2:7" x14ac:dyDescent="0.25">
      <c r="C126" s="21" t="s">
        <v>6</v>
      </c>
      <c r="D126" s="20">
        <v>9771</v>
      </c>
      <c r="E126" s="55">
        <v>2171</v>
      </c>
      <c r="F126" s="56">
        <f t="shared" si="9"/>
        <v>0.45006909258406258</v>
      </c>
    </row>
    <row r="127" spans="2:7" x14ac:dyDescent="0.25">
      <c r="C127" s="21" t="s">
        <v>7</v>
      </c>
      <c r="D127" s="20">
        <v>9638</v>
      </c>
      <c r="E127" s="55">
        <v>2152</v>
      </c>
      <c r="F127" s="56">
        <f t="shared" si="9"/>
        <v>0.44786245353159854</v>
      </c>
    </row>
    <row r="128" spans="2:7" x14ac:dyDescent="0.25">
      <c r="C128" s="21" t="s">
        <v>8</v>
      </c>
      <c r="D128" s="20">
        <v>9683</v>
      </c>
      <c r="E128" s="55">
        <v>2115</v>
      </c>
      <c r="F128" s="56">
        <f t="shared" si="9"/>
        <v>0.45782505910165483</v>
      </c>
    </row>
    <row r="129" spans="1:6" x14ac:dyDescent="0.25">
      <c r="C129" s="21" t="s">
        <v>9</v>
      </c>
      <c r="D129" s="20">
        <v>9632</v>
      </c>
      <c r="E129" s="55">
        <v>2069</v>
      </c>
      <c r="F129" s="56">
        <f t="shared" si="9"/>
        <v>0.46553890768487188</v>
      </c>
    </row>
    <row r="130" spans="1:6" x14ac:dyDescent="0.25">
      <c r="C130" s="21" t="s">
        <v>10</v>
      </c>
      <c r="D130" s="20">
        <v>9495</v>
      </c>
      <c r="E130" s="55">
        <v>2019</v>
      </c>
      <c r="F130" s="56">
        <f t="shared" si="9"/>
        <v>0.47028231797919762</v>
      </c>
    </row>
    <row r="131" spans="1:6" x14ac:dyDescent="0.25">
      <c r="C131" s="21" t="s">
        <v>11</v>
      </c>
      <c r="D131" s="20">
        <v>9411</v>
      </c>
      <c r="E131" s="55">
        <v>1962</v>
      </c>
      <c r="F131" s="56">
        <f t="shared" si="9"/>
        <v>0.47966360856269113</v>
      </c>
    </row>
    <row r="132" spans="1:6" x14ac:dyDescent="0.25">
      <c r="C132" s="21" t="s">
        <v>12</v>
      </c>
      <c r="D132" s="20">
        <v>9734</v>
      </c>
      <c r="E132" s="55">
        <v>1860</v>
      </c>
      <c r="F132" s="56">
        <f t="shared" si="9"/>
        <v>0.52333333333333332</v>
      </c>
    </row>
    <row r="134" spans="1:6" ht="16.5" x14ac:dyDescent="0.25">
      <c r="A134" s="56"/>
      <c r="B134" s="57" t="s">
        <v>64</v>
      </c>
      <c r="C134" s="51" t="s">
        <v>0</v>
      </c>
      <c r="D134" s="51" t="s">
        <v>30</v>
      </c>
      <c r="E134" s="53" t="s">
        <v>45</v>
      </c>
      <c r="F134" s="57" t="s">
        <v>64</v>
      </c>
    </row>
    <row r="135" spans="1:6" x14ac:dyDescent="0.25">
      <c r="C135" s="21" t="s">
        <v>2</v>
      </c>
      <c r="D135" s="20" t="s">
        <v>3</v>
      </c>
      <c r="E135" s="55" t="s">
        <v>3</v>
      </c>
    </row>
    <row r="136" spans="1:6" x14ac:dyDescent="0.25">
      <c r="C136" s="21" t="s">
        <v>4</v>
      </c>
      <c r="D136" s="20">
        <v>161</v>
      </c>
      <c r="E136" s="55">
        <v>2171</v>
      </c>
      <c r="F136">
        <f>D136/E136</f>
        <v>7.415937356057116E-2</v>
      </c>
    </row>
    <row r="137" spans="1:6" x14ac:dyDescent="0.25">
      <c r="C137" s="21" t="s">
        <v>5</v>
      </c>
      <c r="D137" s="20">
        <v>154</v>
      </c>
      <c r="E137" s="55">
        <v>2173</v>
      </c>
      <c r="F137">
        <f t="shared" ref="F137:F144" si="10">D137/E137</f>
        <v>7.0869765301426593E-2</v>
      </c>
    </row>
    <row r="138" spans="1:6" x14ac:dyDescent="0.25">
      <c r="C138" s="21" t="s">
        <v>6</v>
      </c>
      <c r="D138" s="20">
        <v>149</v>
      </c>
      <c r="E138" s="55">
        <v>2171</v>
      </c>
      <c r="F138">
        <f t="shared" si="10"/>
        <v>6.8631966835559652E-2</v>
      </c>
    </row>
    <row r="139" spans="1:6" x14ac:dyDescent="0.25">
      <c r="C139" s="21" t="s">
        <v>7</v>
      </c>
      <c r="D139" s="20">
        <v>144</v>
      </c>
      <c r="E139" s="55">
        <v>2152</v>
      </c>
      <c r="F139">
        <f t="shared" si="10"/>
        <v>6.6914498141263934E-2</v>
      </c>
    </row>
    <row r="140" spans="1:6" x14ac:dyDescent="0.25">
      <c r="C140" s="21" t="s">
        <v>8</v>
      </c>
      <c r="D140" s="20">
        <v>134</v>
      </c>
      <c r="E140" s="55">
        <v>2115</v>
      </c>
      <c r="F140">
        <f t="shared" si="10"/>
        <v>6.3356973995271862E-2</v>
      </c>
    </row>
    <row r="141" spans="1:6" x14ac:dyDescent="0.25">
      <c r="C141" s="21" t="s">
        <v>9</v>
      </c>
      <c r="D141" s="20">
        <v>123</v>
      </c>
      <c r="E141" s="55">
        <v>2069</v>
      </c>
      <c r="F141">
        <f t="shared" si="10"/>
        <v>5.9449009183180281E-2</v>
      </c>
    </row>
    <row r="142" spans="1:6" x14ac:dyDescent="0.25">
      <c r="C142" s="21" t="s">
        <v>10</v>
      </c>
      <c r="D142" s="20">
        <v>104</v>
      </c>
      <c r="E142" s="55">
        <v>2019</v>
      </c>
      <c r="F142">
        <f t="shared" si="10"/>
        <v>5.1510648836057452E-2</v>
      </c>
    </row>
    <row r="143" spans="1:6" x14ac:dyDescent="0.25">
      <c r="C143" s="21" t="s">
        <v>11</v>
      </c>
      <c r="D143" s="20">
        <v>90</v>
      </c>
      <c r="E143" s="55">
        <v>1962</v>
      </c>
      <c r="F143">
        <f t="shared" si="10"/>
        <v>4.5871559633027525E-2</v>
      </c>
    </row>
    <row r="144" spans="1:6" x14ac:dyDescent="0.25">
      <c r="C144" s="21" t="s">
        <v>12</v>
      </c>
      <c r="D144" s="20">
        <v>82</v>
      </c>
      <c r="E144" s="55">
        <v>1860</v>
      </c>
      <c r="F144">
        <f t="shared" si="10"/>
        <v>4.4086021505376341E-2</v>
      </c>
    </row>
    <row r="146" spans="2:6" ht="16.5" x14ac:dyDescent="0.25">
      <c r="B146" s="5" t="s">
        <v>35</v>
      </c>
      <c r="C146" s="23" t="s">
        <v>0</v>
      </c>
      <c r="D146" s="23" t="s">
        <v>34</v>
      </c>
    </row>
    <row r="147" spans="2:6" x14ac:dyDescent="0.25">
      <c r="C147" s="24" t="s">
        <v>2</v>
      </c>
      <c r="D147" s="22" t="s">
        <v>3</v>
      </c>
    </row>
    <row r="148" spans="2:6" x14ac:dyDescent="0.25">
      <c r="C148" s="24" t="s">
        <v>4</v>
      </c>
      <c r="D148" s="22">
        <v>113</v>
      </c>
    </row>
    <row r="149" spans="2:6" x14ac:dyDescent="0.25">
      <c r="C149" s="24" t="s">
        <v>5</v>
      </c>
      <c r="D149" s="22">
        <v>108</v>
      </c>
    </row>
    <row r="150" spans="2:6" x14ac:dyDescent="0.25">
      <c r="C150" s="24" t="s">
        <v>6</v>
      </c>
      <c r="D150" s="22">
        <v>104</v>
      </c>
    </row>
    <row r="151" spans="2:6" x14ac:dyDescent="0.25">
      <c r="C151" s="24" t="s">
        <v>7</v>
      </c>
      <c r="D151" s="22">
        <v>99</v>
      </c>
    </row>
    <row r="152" spans="2:6" x14ac:dyDescent="0.25">
      <c r="C152" s="24" t="s">
        <v>8</v>
      </c>
      <c r="D152" s="22">
        <v>155</v>
      </c>
    </row>
    <row r="153" spans="2:6" x14ac:dyDescent="0.25">
      <c r="C153" s="24" t="s">
        <v>9</v>
      </c>
      <c r="D153" s="22">
        <v>95</v>
      </c>
    </row>
    <row r="154" spans="2:6" x14ac:dyDescent="0.25">
      <c r="C154" s="24" t="s">
        <v>10</v>
      </c>
      <c r="D154" s="22">
        <v>142</v>
      </c>
    </row>
    <row r="155" spans="2:6" x14ac:dyDescent="0.25">
      <c r="C155" s="24" t="s">
        <v>11</v>
      </c>
      <c r="D155" s="22">
        <v>136</v>
      </c>
    </row>
    <row r="156" spans="2:6" x14ac:dyDescent="0.25">
      <c r="C156" s="24" t="s">
        <v>12</v>
      </c>
      <c r="D156" s="22">
        <v>129</v>
      </c>
    </row>
    <row r="158" spans="2:6" ht="16.5" x14ac:dyDescent="0.25">
      <c r="B158" s="57" t="s">
        <v>65</v>
      </c>
      <c r="C158" s="51" t="s">
        <v>0</v>
      </c>
      <c r="D158" s="51" t="s">
        <v>36</v>
      </c>
      <c r="E158" s="53" t="s">
        <v>45</v>
      </c>
      <c r="F158" s="57" t="s">
        <v>66</v>
      </c>
    </row>
    <row r="159" spans="2:6" x14ac:dyDescent="0.25">
      <c r="B159" s="50"/>
      <c r="C159" s="54" t="s">
        <v>2</v>
      </c>
      <c r="D159" s="55" t="s">
        <v>3</v>
      </c>
      <c r="E159" s="55" t="s">
        <v>3</v>
      </c>
      <c r="F159" s="56"/>
    </row>
    <row r="160" spans="2:6" x14ac:dyDescent="0.25">
      <c r="B160" s="50"/>
      <c r="C160" s="54" t="s">
        <v>4</v>
      </c>
      <c r="D160" s="55">
        <v>12.06</v>
      </c>
      <c r="E160" s="55">
        <v>2171</v>
      </c>
      <c r="F160" s="56">
        <f>D160/E160*10000</f>
        <v>55.550437586365739</v>
      </c>
    </row>
    <row r="161" spans="2:25" x14ac:dyDescent="0.25">
      <c r="B161" s="50"/>
      <c r="C161" s="54" t="s">
        <v>5</v>
      </c>
      <c r="D161" s="55">
        <v>11.7</v>
      </c>
      <c r="E161" s="55">
        <v>2173</v>
      </c>
      <c r="F161" s="56">
        <f t="shared" ref="F161:F168" si="11">D161/E161*10000</f>
        <v>53.84261389783709</v>
      </c>
    </row>
    <row r="162" spans="2:25" x14ac:dyDescent="0.25">
      <c r="B162" s="50"/>
      <c r="C162" s="54" t="s">
        <v>6</v>
      </c>
      <c r="D162" s="55">
        <v>11.16</v>
      </c>
      <c r="E162" s="55">
        <v>2171</v>
      </c>
      <c r="F162" s="56">
        <f t="shared" si="11"/>
        <v>51.404882542607091</v>
      </c>
    </row>
    <row r="163" spans="2:25" x14ac:dyDescent="0.25">
      <c r="B163" s="50"/>
      <c r="C163" s="54" t="s">
        <v>7</v>
      </c>
      <c r="D163" s="55">
        <v>10.98</v>
      </c>
      <c r="E163" s="55">
        <v>2152</v>
      </c>
      <c r="F163" s="56">
        <f t="shared" si="11"/>
        <v>51.02230483271375</v>
      </c>
    </row>
    <row r="164" spans="2:25" x14ac:dyDescent="0.25">
      <c r="B164" s="50"/>
      <c r="C164" s="54" t="s">
        <v>8</v>
      </c>
      <c r="D164" s="55">
        <v>10.4</v>
      </c>
      <c r="E164" s="55">
        <v>2115</v>
      </c>
      <c r="F164" s="56">
        <f t="shared" si="11"/>
        <v>49.1725768321513</v>
      </c>
    </row>
    <row r="165" spans="2:25" x14ac:dyDescent="0.25">
      <c r="B165" s="50"/>
      <c r="C165" s="54" t="s">
        <v>9</v>
      </c>
      <c r="D165" s="55">
        <v>10.02</v>
      </c>
      <c r="E165" s="55">
        <v>2069</v>
      </c>
      <c r="F165" s="56">
        <f t="shared" si="11"/>
        <v>48.429192846785881</v>
      </c>
    </row>
    <row r="166" spans="2:25" x14ac:dyDescent="0.25">
      <c r="B166" s="50"/>
      <c r="C166" s="54" t="s">
        <v>10</v>
      </c>
      <c r="D166" s="55">
        <v>9.4700000000000006</v>
      </c>
      <c r="E166" s="55">
        <v>2019</v>
      </c>
      <c r="F166" s="56">
        <f t="shared" si="11"/>
        <v>46.90440812283309</v>
      </c>
    </row>
    <row r="167" spans="2:25" x14ac:dyDescent="0.25">
      <c r="B167" s="50"/>
      <c r="C167" s="54" t="s">
        <v>11</v>
      </c>
      <c r="D167" s="55">
        <v>9.2799999999999994</v>
      </c>
      <c r="E167" s="55">
        <v>1962</v>
      </c>
      <c r="F167" s="56">
        <f t="shared" si="11"/>
        <v>47.298674821610597</v>
      </c>
    </row>
    <row r="168" spans="2:25" x14ac:dyDescent="0.25">
      <c r="B168" s="50"/>
      <c r="C168" s="54" t="s">
        <v>12</v>
      </c>
      <c r="D168" s="55">
        <v>9.01</v>
      </c>
      <c r="E168" s="55">
        <v>1860</v>
      </c>
      <c r="F168" s="56">
        <f t="shared" si="11"/>
        <v>48.440860215053767</v>
      </c>
    </row>
    <row r="170" spans="2:25" ht="16.5" x14ac:dyDescent="0.25">
      <c r="B170" s="57" t="s">
        <v>68</v>
      </c>
      <c r="C170" s="51" t="s">
        <v>0</v>
      </c>
      <c r="D170" s="51" t="s">
        <v>37</v>
      </c>
      <c r="E170" s="51" t="s">
        <v>38</v>
      </c>
      <c r="F170" s="57" t="s">
        <v>68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2:25" x14ac:dyDescent="0.25">
      <c r="C171" s="29" t="s">
        <v>2</v>
      </c>
      <c r="D171" s="26" t="s">
        <v>3</v>
      </c>
      <c r="E171" s="26" t="s">
        <v>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2:25" x14ac:dyDescent="0.25">
      <c r="C172" s="29" t="s">
        <v>4</v>
      </c>
      <c r="D172" s="26">
        <v>6824.53</v>
      </c>
      <c r="E172" s="26">
        <v>493.24</v>
      </c>
      <c r="F172" s="26">
        <f>E172/D172</f>
        <v>7.2274574219763119E-2</v>
      </c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2:25" x14ac:dyDescent="0.25">
      <c r="C173" s="29" t="s">
        <v>5</v>
      </c>
      <c r="D173" s="26">
        <v>6406.77</v>
      </c>
      <c r="E173" s="26">
        <v>367.2</v>
      </c>
      <c r="F173" s="47">
        <f t="shared" ref="F173:F180" si="12">E173/D173</f>
        <v>5.7314372140719889E-2</v>
      </c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2:25" x14ac:dyDescent="0.25">
      <c r="C174" s="29" t="s">
        <v>6</v>
      </c>
      <c r="D174" s="26">
        <v>5737.7</v>
      </c>
      <c r="E174" s="26">
        <v>300.12</v>
      </c>
      <c r="F174" s="47">
        <f t="shared" si="12"/>
        <v>5.2306673405720067E-2</v>
      </c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2:25" x14ac:dyDescent="0.25">
      <c r="C175" s="29" t="s">
        <v>7</v>
      </c>
      <c r="D175" s="26">
        <v>4524.67</v>
      </c>
      <c r="E175" s="26">
        <v>272.23</v>
      </c>
      <c r="F175" s="47">
        <f t="shared" si="12"/>
        <v>6.0165713742659686E-2</v>
      </c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2:25" x14ac:dyDescent="0.25">
      <c r="C176" s="29" t="s">
        <v>8</v>
      </c>
      <c r="D176" s="26">
        <v>4173.66</v>
      </c>
      <c r="E176" s="26">
        <v>297.12</v>
      </c>
      <c r="F176" s="47">
        <f t="shared" si="12"/>
        <v>7.1189315852273546E-2</v>
      </c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2:25" x14ac:dyDescent="0.25">
      <c r="C177" s="29" t="s">
        <v>9</v>
      </c>
      <c r="D177" s="26">
        <v>3685.31</v>
      </c>
      <c r="E177" s="26">
        <v>286.57</v>
      </c>
      <c r="F177" s="47">
        <f t="shared" si="12"/>
        <v>7.7760079884731548E-2</v>
      </c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2:25" x14ac:dyDescent="0.25">
      <c r="C178" s="29" t="s">
        <v>10</v>
      </c>
      <c r="D178" s="26">
        <v>3245.23</v>
      </c>
      <c r="E178" s="26">
        <v>261.38</v>
      </c>
      <c r="F178" s="47">
        <f t="shared" si="12"/>
        <v>8.0542827472937201E-2</v>
      </c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2:25" x14ac:dyDescent="0.25">
      <c r="C179" s="29" t="s">
        <v>11</v>
      </c>
      <c r="D179" s="26">
        <v>2717.32</v>
      </c>
      <c r="E179" s="26">
        <v>239.57</v>
      </c>
      <c r="F179" s="47">
        <f t="shared" si="12"/>
        <v>8.8164073425286676E-2</v>
      </c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2:25" x14ac:dyDescent="0.25">
      <c r="C180" s="29" t="s">
        <v>12</v>
      </c>
      <c r="D180" s="26">
        <v>2319.37</v>
      </c>
      <c r="E180" s="26">
        <v>212.21</v>
      </c>
      <c r="F180" s="47">
        <f t="shared" si="12"/>
        <v>9.1494673122442735E-2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2:25" x14ac:dyDescent="0.25">
      <c r="B181" s="27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2:25" x14ac:dyDescent="0.25">
      <c r="B182" s="31" t="s">
        <v>39</v>
      </c>
      <c r="C182" s="31" t="s">
        <v>0</v>
      </c>
      <c r="D182" s="31" t="s">
        <v>39</v>
      </c>
    </row>
    <row r="183" spans="2:25" x14ac:dyDescent="0.25">
      <c r="C183" s="32" t="s">
        <v>2</v>
      </c>
      <c r="D183" s="30" t="s">
        <v>3</v>
      </c>
    </row>
    <row r="184" spans="2:25" x14ac:dyDescent="0.25">
      <c r="C184" s="32" t="s">
        <v>4</v>
      </c>
      <c r="D184" s="30" t="s">
        <v>3</v>
      </c>
    </row>
    <row r="185" spans="2:25" x14ac:dyDescent="0.25">
      <c r="C185" s="32" t="s">
        <v>5</v>
      </c>
      <c r="D185" s="30" t="s">
        <v>3</v>
      </c>
    </row>
    <row r="186" spans="2:25" x14ac:dyDescent="0.25">
      <c r="C186" s="32" t="s">
        <v>6</v>
      </c>
      <c r="D186" s="30" t="s">
        <v>3</v>
      </c>
    </row>
    <row r="187" spans="2:25" x14ac:dyDescent="0.25">
      <c r="C187" s="32" t="s">
        <v>7</v>
      </c>
      <c r="D187" s="30" t="s">
        <v>3</v>
      </c>
    </row>
    <row r="188" spans="2:25" x14ac:dyDescent="0.25">
      <c r="C188" s="32" t="s">
        <v>8</v>
      </c>
      <c r="D188" s="30" t="s">
        <v>3</v>
      </c>
    </row>
    <row r="189" spans="2:25" x14ac:dyDescent="0.25">
      <c r="C189" s="32" t="s">
        <v>9</v>
      </c>
      <c r="D189" s="30" t="s">
        <v>3</v>
      </c>
    </row>
    <row r="190" spans="2:25" x14ac:dyDescent="0.25">
      <c r="C190" s="32" t="s">
        <v>10</v>
      </c>
      <c r="D190" s="30" t="s">
        <v>3</v>
      </c>
    </row>
    <row r="191" spans="2:25" x14ac:dyDescent="0.25">
      <c r="C191" s="32" t="s">
        <v>11</v>
      </c>
      <c r="D191" s="30">
        <v>80.180000000000007</v>
      </c>
    </row>
    <row r="192" spans="2:25" x14ac:dyDescent="0.25">
      <c r="C192" s="32" t="s">
        <v>12</v>
      </c>
      <c r="D192" s="30" t="s">
        <v>3</v>
      </c>
    </row>
    <row r="194" spans="2:15" x14ac:dyDescent="0.25">
      <c r="B194" s="34" t="s">
        <v>40</v>
      </c>
      <c r="C194" s="34" t="s">
        <v>0</v>
      </c>
      <c r="D194" s="34" t="s">
        <v>40</v>
      </c>
    </row>
    <row r="195" spans="2:15" x14ac:dyDescent="0.25">
      <c r="C195" s="35" t="s">
        <v>2</v>
      </c>
      <c r="D195" s="33" t="s">
        <v>3</v>
      </c>
    </row>
    <row r="196" spans="2:15" x14ac:dyDescent="0.25">
      <c r="C196" s="35" t="s">
        <v>4</v>
      </c>
      <c r="D196" s="33">
        <v>5.3</v>
      </c>
    </row>
    <row r="197" spans="2:15" x14ac:dyDescent="0.25">
      <c r="C197" s="35" t="s">
        <v>5</v>
      </c>
      <c r="D197" s="33">
        <v>5.2</v>
      </c>
    </row>
    <row r="198" spans="2:15" x14ac:dyDescent="0.25">
      <c r="C198" s="35" t="s">
        <v>6</v>
      </c>
      <c r="D198" s="33">
        <v>4.95</v>
      </c>
    </row>
    <row r="199" spans="2:15" x14ac:dyDescent="0.25">
      <c r="C199" s="35" t="s">
        <v>7</v>
      </c>
      <c r="D199" s="33">
        <v>4.92</v>
      </c>
    </row>
    <row r="200" spans="2:15" x14ac:dyDescent="0.25">
      <c r="C200" s="35" t="s">
        <v>8</v>
      </c>
      <c r="D200" s="33">
        <v>4.5199999999999996</v>
      </c>
    </row>
    <row r="201" spans="2:15" x14ac:dyDescent="0.25">
      <c r="C201" s="35" t="s">
        <v>9</v>
      </c>
      <c r="D201" s="33">
        <v>4.3099999999999996</v>
      </c>
    </row>
    <row r="202" spans="2:15" x14ac:dyDescent="0.25">
      <c r="C202" s="35" t="s">
        <v>10</v>
      </c>
      <c r="D202" s="33">
        <v>4.2699999999999996</v>
      </c>
    </row>
    <row r="203" spans="2:15" x14ac:dyDescent="0.25">
      <c r="C203" s="35" t="s">
        <v>11</v>
      </c>
      <c r="D203" s="33">
        <v>4.41</v>
      </c>
    </row>
    <row r="204" spans="2:15" x14ac:dyDescent="0.25">
      <c r="C204" s="35" t="s">
        <v>12</v>
      </c>
      <c r="D204" s="33">
        <v>4.5599999999999996</v>
      </c>
    </row>
    <row r="207" spans="2:15" x14ac:dyDescent="0.25">
      <c r="C207" s="37" t="s">
        <v>0</v>
      </c>
      <c r="D207" s="37" t="s">
        <v>41</v>
      </c>
      <c r="E207" s="37"/>
      <c r="F207" s="37"/>
      <c r="H207" s="37"/>
      <c r="I207" s="37"/>
      <c r="J207" s="37"/>
      <c r="K207" s="37"/>
      <c r="L207" s="37"/>
      <c r="M207" s="37"/>
      <c r="N207" s="37"/>
      <c r="O207" s="37"/>
    </row>
    <row r="208" spans="2:15" x14ac:dyDescent="0.25">
      <c r="C208" s="38" t="s">
        <v>2</v>
      </c>
      <c r="D208" s="36" t="s">
        <v>3</v>
      </c>
      <c r="E208" s="36"/>
      <c r="F208" s="36"/>
      <c r="H208" s="36"/>
      <c r="I208" s="36"/>
      <c r="J208" s="36"/>
      <c r="K208" s="36"/>
      <c r="L208" s="36"/>
      <c r="M208" s="36"/>
      <c r="N208" s="36"/>
      <c r="O208" s="36"/>
    </row>
    <row r="209" spans="2:15" x14ac:dyDescent="0.25">
      <c r="C209" s="38" t="s">
        <v>4</v>
      </c>
      <c r="D209" s="36">
        <v>6.77</v>
      </c>
      <c r="E209" s="36"/>
      <c r="F209" s="36"/>
      <c r="H209" s="36"/>
      <c r="I209" s="36"/>
      <c r="J209" s="36"/>
      <c r="K209" s="36"/>
      <c r="L209" s="36"/>
      <c r="M209" s="36"/>
      <c r="N209" s="36"/>
      <c r="O209" s="36"/>
    </row>
    <row r="210" spans="2:15" x14ac:dyDescent="0.25">
      <c r="C210" s="38" t="s">
        <v>5</v>
      </c>
      <c r="D210" s="36">
        <v>7.5</v>
      </c>
      <c r="E210" s="36"/>
      <c r="F210" s="36"/>
      <c r="H210" s="36"/>
      <c r="I210" s="36"/>
      <c r="J210" s="36"/>
      <c r="K210" s="36"/>
      <c r="L210" s="36"/>
      <c r="M210" s="36"/>
      <c r="N210" s="36"/>
      <c r="O210" s="36"/>
    </row>
    <row r="211" spans="2:15" x14ac:dyDescent="0.25">
      <c r="C211" s="38" t="s">
        <v>6</v>
      </c>
      <c r="D211" s="36">
        <v>8.1</v>
      </c>
      <c r="E211" s="36"/>
      <c r="F211" s="36"/>
      <c r="H211" s="36"/>
      <c r="I211" s="36"/>
      <c r="J211" s="36"/>
      <c r="K211" s="36"/>
      <c r="L211" s="36"/>
      <c r="M211" s="36"/>
      <c r="N211" s="36"/>
      <c r="O211" s="36"/>
    </row>
    <row r="212" spans="2:15" x14ac:dyDescent="0.25">
      <c r="C212" s="38" t="s">
        <v>7</v>
      </c>
      <c r="D212" s="36">
        <v>8.9</v>
      </c>
      <c r="E212" s="36"/>
      <c r="F212" s="36"/>
      <c r="H212" s="36"/>
      <c r="I212" s="36"/>
      <c r="J212" s="36"/>
      <c r="K212" s="36"/>
      <c r="L212" s="36"/>
      <c r="M212" s="36"/>
      <c r="N212" s="36"/>
      <c r="O212" s="36"/>
    </row>
    <row r="213" spans="2:15" x14ac:dyDescent="0.25">
      <c r="C213" s="38" t="s">
        <v>8</v>
      </c>
      <c r="D213" s="36">
        <v>9.5</v>
      </c>
      <c r="E213" s="36"/>
      <c r="F213" s="36"/>
      <c r="H213" s="36"/>
      <c r="I213" s="36"/>
      <c r="J213" s="36"/>
      <c r="K213" s="36"/>
      <c r="L213" s="36"/>
      <c r="M213" s="36"/>
      <c r="N213" s="36"/>
      <c r="O213" s="36"/>
    </row>
    <row r="214" spans="2:15" x14ac:dyDescent="0.25">
      <c r="C214" s="38" t="s">
        <v>9</v>
      </c>
      <c r="D214" s="36">
        <v>10.3</v>
      </c>
      <c r="E214" s="36"/>
      <c r="F214" s="36"/>
      <c r="H214" s="36"/>
      <c r="I214" s="36"/>
      <c r="J214" s="36"/>
      <c r="K214" s="36"/>
      <c r="L214" s="36"/>
      <c r="M214" s="36"/>
      <c r="N214" s="36"/>
      <c r="O214" s="36"/>
    </row>
    <row r="215" spans="2:15" x14ac:dyDescent="0.25">
      <c r="C215" s="38" t="s">
        <v>10</v>
      </c>
      <c r="D215" s="36">
        <v>12.1</v>
      </c>
      <c r="E215" s="36"/>
      <c r="F215" s="36"/>
      <c r="H215" s="36"/>
      <c r="I215" s="36"/>
      <c r="J215" s="36"/>
      <c r="K215" s="36"/>
      <c r="L215" s="36"/>
      <c r="M215" s="36"/>
      <c r="N215" s="36"/>
      <c r="O215" s="36"/>
    </row>
    <row r="216" spans="2:15" x14ac:dyDescent="0.25">
      <c r="C216" s="38" t="s">
        <v>11</v>
      </c>
      <c r="D216" s="36">
        <v>13.1</v>
      </c>
      <c r="E216" s="36"/>
      <c r="F216" s="36"/>
      <c r="H216" s="36"/>
      <c r="I216" s="36"/>
      <c r="J216" s="36"/>
      <c r="K216" s="36"/>
      <c r="L216" s="36"/>
      <c r="M216" s="36"/>
      <c r="N216" s="36"/>
      <c r="O216" s="36"/>
    </row>
    <row r="217" spans="2:15" x14ac:dyDescent="0.25">
      <c r="C217" s="38" t="s">
        <v>12</v>
      </c>
      <c r="D217" s="36">
        <v>13.8</v>
      </c>
      <c r="E217" s="36"/>
      <c r="F217" s="36"/>
      <c r="H217" s="36"/>
      <c r="I217" s="36"/>
      <c r="J217" s="36"/>
      <c r="K217" s="36"/>
      <c r="L217" s="36"/>
      <c r="M217" s="36"/>
      <c r="N217" s="36"/>
      <c r="O217" s="36"/>
    </row>
    <row r="219" spans="2:15" x14ac:dyDescent="0.25">
      <c r="B219" s="37" t="s">
        <v>41</v>
      </c>
      <c r="C219" s="37" t="s">
        <v>0</v>
      </c>
      <c r="D219" s="37" t="s">
        <v>42</v>
      </c>
    </row>
    <row r="220" spans="2:15" x14ac:dyDescent="0.25">
      <c r="C220" s="38" t="s">
        <v>2</v>
      </c>
      <c r="D220" s="36" t="s">
        <v>3</v>
      </c>
    </row>
    <row r="221" spans="2:15" x14ac:dyDescent="0.25">
      <c r="C221" s="38" t="s">
        <v>4</v>
      </c>
      <c r="D221" s="36">
        <v>9.0500000000000007</v>
      </c>
    </row>
    <row r="222" spans="2:15" x14ac:dyDescent="0.25">
      <c r="C222" s="38" t="s">
        <v>5</v>
      </c>
      <c r="D222" s="36">
        <v>10.199999999999999</v>
      </c>
    </row>
    <row r="223" spans="2:15" x14ac:dyDescent="0.25">
      <c r="C223" s="38" t="s">
        <v>6</v>
      </c>
      <c r="D223" s="36">
        <v>10.7</v>
      </c>
    </row>
    <row r="224" spans="2:15" x14ac:dyDescent="0.25">
      <c r="C224" s="38" t="s">
        <v>7</v>
      </c>
      <c r="D224" s="36">
        <v>11.7</v>
      </c>
    </row>
    <row r="225" spans="2:4" x14ac:dyDescent="0.25">
      <c r="C225" s="38" t="s">
        <v>8</v>
      </c>
      <c r="D225" s="36">
        <v>12</v>
      </c>
    </row>
    <row r="226" spans="2:4" x14ac:dyDescent="0.25">
      <c r="C226" s="38" t="s">
        <v>9</v>
      </c>
      <c r="D226" s="36">
        <v>13.2</v>
      </c>
    </row>
    <row r="227" spans="2:4" x14ac:dyDescent="0.25">
      <c r="C227" s="38" t="s">
        <v>10</v>
      </c>
      <c r="D227" s="36">
        <v>15.6</v>
      </c>
    </row>
    <row r="228" spans="2:4" x14ac:dyDescent="0.25">
      <c r="C228" s="38" t="s">
        <v>11</v>
      </c>
      <c r="D228" s="36">
        <v>16.399999999999999</v>
      </c>
    </row>
    <row r="229" spans="2:4" x14ac:dyDescent="0.25">
      <c r="C229" s="38" t="s">
        <v>12</v>
      </c>
      <c r="D229" s="36">
        <v>17.2</v>
      </c>
    </row>
    <row r="231" spans="2:4" x14ac:dyDescent="0.25">
      <c r="B231" s="37" t="s">
        <v>43</v>
      </c>
      <c r="C231" s="37" t="s">
        <v>0</v>
      </c>
      <c r="D231" s="37" t="s">
        <v>43</v>
      </c>
    </row>
    <row r="232" spans="2:4" x14ac:dyDescent="0.25">
      <c r="C232" s="38" t="s">
        <v>2</v>
      </c>
      <c r="D232" s="36" t="s">
        <v>3</v>
      </c>
    </row>
    <row r="233" spans="2:4" x14ac:dyDescent="0.25">
      <c r="C233" s="38" t="s">
        <v>4</v>
      </c>
      <c r="D233" s="36">
        <v>19.600000000000001</v>
      </c>
    </row>
    <row r="234" spans="2:4" x14ac:dyDescent="0.25">
      <c r="C234" s="38" t="s">
        <v>5</v>
      </c>
      <c r="D234" s="36">
        <v>19.899999999999999</v>
      </c>
    </row>
    <row r="235" spans="2:4" x14ac:dyDescent="0.25">
      <c r="C235" s="38" t="s">
        <v>6</v>
      </c>
      <c r="D235" s="36">
        <v>20.100000000000001</v>
      </c>
    </row>
    <row r="236" spans="2:4" x14ac:dyDescent="0.25">
      <c r="C236" s="38" t="s">
        <v>7</v>
      </c>
      <c r="D236" s="36">
        <v>21.7</v>
      </c>
    </row>
    <row r="237" spans="2:4" x14ac:dyDescent="0.25">
      <c r="C237" s="38" t="s">
        <v>8</v>
      </c>
      <c r="D237" s="36">
        <v>23.2</v>
      </c>
    </row>
    <row r="238" spans="2:4" x14ac:dyDescent="0.25">
      <c r="C238" s="38" t="s">
        <v>9</v>
      </c>
      <c r="D238" s="36">
        <v>24.5</v>
      </c>
    </row>
    <row r="239" spans="2:4" x14ac:dyDescent="0.25">
      <c r="C239" s="38" t="s">
        <v>10</v>
      </c>
      <c r="D239" s="36">
        <v>26.1</v>
      </c>
    </row>
    <row r="240" spans="2:4" x14ac:dyDescent="0.25">
      <c r="C240" s="38" t="s">
        <v>11</v>
      </c>
      <c r="D240" s="36">
        <v>30</v>
      </c>
    </row>
    <row r="241" spans="1:6" x14ac:dyDescent="0.25">
      <c r="C241" s="38" t="s">
        <v>12</v>
      </c>
      <c r="D241" s="36">
        <v>31.9</v>
      </c>
    </row>
    <row r="243" spans="1:6" ht="16.5" x14ac:dyDescent="0.25">
      <c r="A243" s="56"/>
      <c r="B243" s="57" t="s">
        <v>69</v>
      </c>
      <c r="C243" s="51" t="s">
        <v>0</v>
      </c>
      <c r="D243" s="58" t="s">
        <v>44</v>
      </c>
      <c r="E243" s="53" t="s">
        <v>45</v>
      </c>
      <c r="F243" s="57" t="s">
        <v>69</v>
      </c>
    </row>
    <row r="244" spans="1:6" x14ac:dyDescent="0.25">
      <c r="A244" s="56"/>
      <c r="B244" s="50"/>
      <c r="C244" s="54" t="s">
        <v>2</v>
      </c>
      <c r="D244" s="55" t="s">
        <v>3</v>
      </c>
      <c r="E244" s="55" t="s">
        <v>3</v>
      </c>
      <c r="F244" s="56"/>
    </row>
    <row r="245" spans="1:6" x14ac:dyDescent="0.25">
      <c r="C245" s="40" t="s">
        <v>4</v>
      </c>
      <c r="D245" s="39" t="s">
        <v>3</v>
      </c>
      <c r="E245" s="55">
        <v>2171</v>
      </c>
    </row>
    <row r="246" spans="1:6" x14ac:dyDescent="0.25">
      <c r="C246" s="40" t="s">
        <v>5</v>
      </c>
      <c r="D246" s="39">
        <v>11913</v>
      </c>
      <c r="E246" s="55">
        <v>2173</v>
      </c>
      <c r="F246">
        <f>D246/E246</f>
        <v>5.4822825586746431</v>
      </c>
    </row>
    <row r="247" spans="1:6" x14ac:dyDescent="0.25">
      <c r="C247" s="40" t="s">
        <v>6</v>
      </c>
      <c r="D247" s="39">
        <v>11528</v>
      </c>
      <c r="E247" s="55">
        <v>2171</v>
      </c>
      <c r="F247">
        <f t="shared" ref="F247:F253" si="13">D247/E247</f>
        <v>5.3099953938277293</v>
      </c>
    </row>
    <row r="248" spans="1:6" x14ac:dyDescent="0.25">
      <c r="C248" s="40" t="s">
        <v>7</v>
      </c>
      <c r="D248" s="39">
        <v>10911</v>
      </c>
      <c r="E248" s="55">
        <v>2152</v>
      </c>
      <c r="F248">
        <f t="shared" si="13"/>
        <v>5.0701672862453533</v>
      </c>
    </row>
    <row r="249" spans="1:6" x14ac:dyDescent="0.25">
      <c r="C249" s="40" t="s">
        <v>8</v>
      </c>
      <c r="D249" s="39">
        <v>10467</v>
      </c>
      <c r="E249" s="55">
        <v>2115</v>
      </c>
      <c r="F249">
        <f t="shared" si="13"/>
        <v>4.9489361702127663</v>
      </c>
    </row>
    <row r="250" spans="1:6" x14ac:dyDescent="0.25">
      <c r="C250" s="40" t="s">
        <v>9</v>
      </c>
      <c r="D250" s="39">
        <v>10267</v>
      </c>
      <c r="E250" s="55">
        <v>2069</v>
      </c>
      <c r="F250">
        <f t="shared" si="13"/>
        <v>4.9623006283228612</v>
      </c>
    </row>
    <row r="251" spans="1:6" x14ac:dyDescent="0.25">
      <c r="C251" s="40" t="s">
        <v>10</v>
      </c>
      <c r="D251" s="39">
        <v>9339</v>
      </c>
      <c r="E251" s="55">
        <v>2019</v>
      </c>
      <c r="F251">
        <f t="shared" si="13"/>
        <v>4.6255572065378905</v>
      </c>
    </row>
    <row r="252" spans="1:6" x14ac:dyDescent="0.25">
      <c r="C252" s="40" t="s">
        <v>11</v>
      </c>
      <c r="D252" s="39">
        <v>4288</v>
      </c>
      <c r="E252" s="55">
        <v>1962</v>
      </c>
      <c r="F252">
        <f t="shared" si="13"/>
        <v>2.1855249745158001</v>
      </c>
    </row>
    <row r="253" spans="1:6" x14ac:dyDescent="0.25">
      <c r="C253" s="40" t="s">
        <v>12</v>
      </c>
      <c r="D253" s="39">
        <v>3150</v>
      </c>
      <c r="E253" s="55">
        <v>1860</v>
      </c>
      <c r="F253">
        <f t="shared" si="13"/>
        <v>1.6935483870967742</v>
      </c>
    </row>
    <row r="254" spans="1:6" x14ac:dyDescent="0.25">
      <c r="E254" s="48"/>
      <c r="F254" s="46"/>
    </row>
    <row r="255" spans="1:6" x14ac:dyDescent="0.25">
      <c r="E255" s="48"/>
      <c r="F255" s="4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BF9B-BA9A-4F9E-A09E-E04366910273}">
  <dimension ref="A2:X30"/>
  <sheetViews>
    <sheetView topLeftCell="E10" zoomScale="70" zoomScaleNormal="70" workbookViewId="0">
      <selection activeCell="U8" sqref="U8"/>
    </sheetView>
  </sheetViews>
  <sheetFormatPr defaultRowHeight="16.5" x14ac:dyDescent="0.45"/>
  <cols>
    <col min="1" max="1" width="4.1796875" style="62" customWidth="1"/>
    <col min="2" max="2" width="8.7265625" style="59"/>
    <col min="3" max="4" width="10.90625" style="59" customWidth="1"/>
    <col min="5" max="5" width="15.54296875" style="59" customWidth="1"/>
    <col min="6" max="6" width="13.7265625" style="59" customWidth="1"/>
    <col min="7" max="7" width="14.26953125" style="59" customWidth="1"/>
    <col min="8" max="8" width="11" style="59" customWidth="1"/>
    <col min="9" max="9" width="14" style="59" customWidth="1"/>
    <col min="10" max="10" width="10.1796875" style="59" customWidth="1"/>
    <col min="11" max="11" width="8.7265625" style="59" customWidth="1"/>
    <col min="12" max="12" width="8.7265625" style="59"/>
    <col min="13" max="13" width="11.36328125" style="59" customWidth="1"/>
    <col min="14" max="17" width="8.7265625" style="59"/>
    <col min="18" max="18" width="14.7265625" style="59" customWidth="1"/>
    <col min="19" max="23" width="8.7265625" style="59"/>
    <col min="24" max="24" width="14" style="59" bestFit="1" customWidth="1"/>
    <col min="25" max="16384" width="8.7265625" style="59"/>
  </cols>
  <sheetData>
    <row r="2" spans="1:24" ht="17" thickBot="1" x14ac:dyDescent="0.5">
      <c r="B2" s="59" t="s">
        <v>97</v>
      </c>
      <c r="C2" s="107" t="s">
        <v>101</v>
      </c>
      <c r="D2" s="107"/>
      <c r="E2" s="107"/>
    </row>
    <row r="3" spans="1:24" s="92" customFormat="1" x14ac:dyDescent="0.45">
      <c r="A3" s="97"/>
      <c r="B3" s="89" t="s">
        <v>85</v>
      </c>
      <c r="C3" s="90"/>
      <c r="D3" s="130" t="s">
        <v>83</v>
      </c>
      <c r="E3" s="130"/>
      <c r="F3" s="130"/>
      <c r="G3" s="130"/>
      <c r="H3" s="130"/>
      <c r="I3" s="130" t="s">
        <v>87</v>
      </c>
      <c r="J3" s="130"/>
      <c r="K3" s="130"/>
      <c r="L3" s="130"/>
      <c r="M3" s="130" t="s">
        <v>94</v>
      </c>
      <c r="N3" s="130"/>
      <c r="O3" s="130"/>
      <c r="P3" s="130"/>
      <c r="Q3" s="130"/>
      <c r="R3" s="130"/>
      <c r="S3" s="123" t="s">
        <v>96</v>
      </c>
      <c r="T3" s="124"/>
      <c r="U3" s="124"/>
      <c r="V3" s="124"/>
      <c r="W3" s="132"/>
      <c r="X3" s="91" t="s">
        <v>99</v>
      </c>
    </row>
    <row r="4" spans="1:24" s="96" customFormat="1" x14ac:dyDescent="0.45">
      <c r="A4" s="97"/>
      <c r="B4" s="93" t="s">
        <v>86</v>
      </c>
      <c r="C4" s="94"/>
      <c r="D4" s="94" t="s">
        <v>80</v>
      </c>
      <c r="E4" s="94" t="s">
        <v>81</v>
      </c>
      <c r="F4" s="129" t="s">
        <v>82</v>
      </c>
      <c r="G4" s="129"/>
      <c r="H4" s="129"/>
      <c r="I4" s="94" t="s">
        <v>88</v>
      </c>
      <c r="J4" s="94" t="s">
        <v>89</v>
      </c>
      <c r="K4" s="94" t="s">
        <v>90</v>
      </c>
      <c r="L4" s="94" t="s">
        <v>91</v>
      </c>
      <c r="M4" s="94" t="s">
        <v>92</v>
      </c>
      <c r="N4" s="129" t="s">
        <v>93</v>
      </c>
      <c r="O4" s="129"/>
      <c r="P4" s="129"/>
      <c r="Q4" s="129"/>
      <c r="R4" s="129"/>
      <c r="S4" s="126" t="s">
        <v>95</v>
      </c>
      <c r="T4" s="127"/>
      <c r="U4" s="127"/>
      <c r="V4" s="127"/>
      <c r="W4" s="131"/>
      <c r="X4" s="95" t="s">
        <v>100</v>
      </c>
    </row>
    <row r="5" spans="1:24" s="64" customFormat="1" ht="82.5" x14ac:dyDescent="0.25">
      <c r="A5" s="98"/>
      <c r="B5" s="75" t="s">
        <v>84</v>
      </c>
      <c r="C5" s="65" t="s">
        <v>0</v>
      </c>
      <c r="D5" s="65" t="s">
        <v>79</v>
      </c>
      <c r="E5" s="65" t="s">
        <v>77</v>
      </c>
      <c r="F5" s="66" t="s">
        <v>70</v>
      </c>
      <c r="G5" s="65" t="s">
        <v>76</v>
      </c>
      <c r="H5" s="65" t="s">
        <v>51</v>
      </c>
      <c r="I5" s="65" t="s">
        <v>53</v>
      </c>
      <c r="J5" s="65" t="s">
        <v>55</v>
      </c>
      <c r="K5" s="65" t="s">
        <v>57</v>
      </c>
      <c r="L5" s="65" t="s">
        <v>59</v>
      </c>
      <c r="M5" s="65" t="s">
        <v>71</v>
      </c>
      <c r="N5" s="65" t="s">
        <v>72</v>
      </c>
      <c r="O5" s="65" t="s">
        <v>73</v>
      </c>
      <c r="P5" s="65" t="s">
        <v>78</v>
      </c>
      <c r="Q5" s="65" t="s">
        <v>74</v>
      </c>
      <c r="R5" s="65" t="s">
        <v>67</v>
      </c>
      <c r="S5" s="67" t="s">
        <v>39</v>
      </c>
      <c r="T5" s="67" t="s">
        <v>40</v>
      </c>
      <c r="U5" s="118" t="s">
        <v>41</v>
      </c>
      <c r="V5" s="118" t="s">
        <v>42</v>
      </c>
      <c r="W5" s="118" t="s">
        <v>43</v>
      </c>
      <c r="X5" s="76" t="s">
        <v>75</v>
      </c>
    </row>
    <row r="6" spans="1:24" x14ac:dyDescent="0.45">
      <c r="B6" s="77"/>
      <c r="C6" s="68" t="s">
        <v>2</v>
      </c>
      <c r="D6" s="69"/>
      <c r="E6" s="69"/>
      <c r="F6" s="70" t="s">
        <v>3</v>
      </c>
      <c r="G6" s="71"/>
      <c r="H6" s="69"/>
      <c r="I6" s="72"/>
      <c r="J6" s="69"/>
      <c r="K6" s="69"/>
      <c r="L6" s="69"/>
      <c r="M6" s="71"/>
      <c r="N6" s="71"/>
      <c r="O6" s="69"/>
      <c r="P6" s="73" t="s">
        <v>3</v>
      </c>
      <c r="Q6" s="69"/>
      <c r="R6" s="73"/>
      <c r="S6" s="73" t="s">
        <v>3</v>
      </c>
      <c r="T6" s="73" t="s">
        <v>3</v>
      </c>
      <c r="U6" s="73" t="s">
        <v>3</v>
      </c>
      <c r="V6" s="73" t="s">
        <v>3</v>
      </c>
      <c r="W6" s="73" t="s">
        <v>3</v>
      </c>
      <c r="X6" s="78"/>
    </row>
    <row r="7" spans="1:24" x14ac:dyDescent="0.45">
      <c r="B7" s="77"/>
      <c r="C7" s="68" t="s">
        <v>4</v>
      </c>
      <c r="D7" s="69">
        <v>84</v>
      </c>
      <c r="E7" s="69">
        <v>4259.6499309074161</v>
      </c>
      <c r="F7" s="70">
        <v>48.4</v>
      </c>
      <c r="G7" s="69">
        <v>14.279134039613082</v>
      </c>
      <c r="H7" s="69">
        <v>2.4297558728696451</v>
      </c>
      <c r="I7" s="72">
        <v>9.3136803316444028E-2</v>
      </c>
      <c r="J7" s="101">
        <v>1.2999999999999999E-2</v>
      </c>
      <c r="K7" s="69">
        <v>0.51493321050207286</v>
      </c>
      <c r="L7" s="74">
        <v>0.627232610380833</v>
      </c>
      <c r="M7" s="71">
        <v>1.8668816213726392E-2</v>
      </c>
      <c r="N7" s="71">
        <v>4.5951174573929067E-3</v>
      </c>
      <c r="O7" s="69">
        <v>7.415937356057116E-2</v>
      </c>
      <c r="P7" s="73">
        <v>113</v>
      </c>
      <c r="Q7" s="69">
        <v>55.550437586365739</v>
      </c>
      <c r="R7" s="73">
        <v>7.2274574219763119E-2</v>
      </c>
      <c r="S7" s="105">
        <f t="shared" ref="S7:S13" si="0">S8+0.1</f>
        <v>80.879999999999967</v>
      </c>
      <c r="T7" s="73">
        <v>5.3</v>
      </c>
      <c r="U7" s="73">
        <v>6.77</v>
      </c>
      <c r="V7" s="73">
        <v>9.0500000000000007</v>
      </c>
      <c r="W7" s="73">
        <v>19.600000000000001</v>
      </c>
      <c r="X7" s="106">
        <f>X8*1.03</f>
        <v>5.6467510354348827</v>
      </c>
    </row>
    <row r="8" spans="1:24" x14ac:dyDescent="0.45">
      <c r="B8" s="77"/>
      <c r="C8" s="68" t="s">
        <v>5</v>
      </c>
      <c r="D8" s="69">
        <v>92</v>
      </c>
      <c r="E8" s="69">
        <v>4015.6925908881731</v>
      </c>
      <c r="F8" s="70">
        <v>48.4</v>
      </c>
      <c r="G8" s="69">
        <v>13.851817763460652</v>
      </c>
      <c r="H8" s="69">
        <v>2.4841233317993558</v>
      </c>
      <c r="I8" s="72">
        <v>8.7988955361251717E-2</v>
      </c>
      <c r="J8" s="101">
        <v>1.2699999999999999E-2</v>
      </c>
      <c r="K8" s="69">
        <v>0.48788771283939258</v>
      </c>
      <c r="L8" s="74">
        <v>0.6577789559761924</v>
      </c>
      <c r="M8" s="71">
        <v>1.8946157386102162E-2</v>
      </c>
      <c r="N8" s="69">
        <v>4.497468936953521E-3</v>
      </c>
      <c r="O8" s="69">
        <v>7.0869765301426593E-2</v>
      </c>
      <c r="P8" s="73">
        <v>108</v>
      </c>
      <c r="Q8" s="69">
        <v>53.84261389783709</v>
      </c>
      <c r="R8" s="73">
        <v>5.7314372140719889E-2</v>
      </c>
      <c r="S8" s="105">
        <f t="shared" si="0"/>
        <v>80.779999999999973</v>
      </c>
      <c r="T8" s="73">
        <v>5.2</v>
      </c>
      <c r="U8" s="73">
        <v>7.5</v>
      </c>
      <c r="V8" s="73">
        <v>10.199999999999999</v>
      </c>
      <c r="W8" s="73">
        <v>19.899999999999999</v>
      </c>
      <c r="X8" s="79">
        <v>5.4822825586746431</v>
      </c>
    </row>
    <row r="9" spans="1:24" x14ac:dyDescent="0.45">
      <c r="B9" s="77"/>
      <c r="C9" s="68" t="s">
        <v>6</v>
      </c>
      <c r="D9" s="69">
        <v>102</v>
      </c>
      <c r="E9" s="69">
        <v>3640.3961308152925</v>
      </c>
      <c r="F9" s="70">
        <v>48.4</v>
      </c>
      <c r="G9" s="69">
        <v>13.588208198986644</v>
      </c>
      <c r="H9" s="69">
        <v>2.4877936434822661</v>
      </c>
      <c r="I9" s="72">
        <v>8.337171810225702E-2</v>
      </c>
      <c r="J9" s="69">
        <v>1.243666513127591E-2</v>
      </c>
      <c r="K9" s="69">
        <v>0.46985720865960384</v>
      </c>
      <c r="L9" s="74">
        <v>0.60295343740198837</v>
      </c>
      <c r="M9" s="71">
        <v>1.8330492860432979E-2</v>
      </c>
      <c r="N9" s="69">
        <v>4.5006909258406263E-3</v>
      </c>
      <c r="O9" s="69">
        <v>6.8631966835559652E-2</v>
      </c>
      <c r="P9" s="73">
        <v>104</v>
      </c>
      <c r="Q9" s="69">
        <v>51.404882542607091</v>
      </c>
      <c r="R9" s="73">
        <v>5.2306673405720067E-2</v>
      </c>
      <c r="S9" s="105">
        <f t="shared" si="0"/>
        <v>80.679999999999978</v>
      </c>
      <c r="T9" s="73">
        <v>4.95</v>
      </c>
      <c r="U9" s="73">
        <v>8.1</v>
      </c>
      <c r="V9" s="73">
        <v>10.7</v>
      </c>
      <c r="W9" s="73">
        <v>20.100000000000001</v>
      </c>
      <c r="X9" s="79">
        <v>5.3099953938277293</v>
      </c>
    </row>
    <row r="10" spans="1:24" x14ac:dyDescent="0.45">
      <c r="B10" s="77"/>
      <c r="C10" s="68" t="s">
        <v>7</v>
      </c>
      <c r="D10" s="69">
        <v>116</v>
      </c>
      <c r="E10" s="69">
        <v>3410.0371747211898</v>
      </c>
      <c r="F10" s="70">
        <v>49.1</v>
      </c>
      <c r="G10" s="69">
        <v>10.780669144981411</v>
      </c>
      <c r="H10" s="69">
        <v>2.5227695167286246</v>
      </c>
      <c r="I10" s="72">
        <v>8.0390334572490701E-2</v>
      </c>
      <c r="J10" s="69">
        <v>1.2081784386617101E-2</v>
      </c>
      <c r="K10" s="69">
        <v>0.4465706319702602</v>
      </c>
      <c r="L10" s="74">
        <v>0.63226161050177399</v>
      </c>
      <c r="M10" s="71">
        <v>1.7855762081784389E-2</v>
      </c>
      <c r="N10" s="69">
        <v>4.4786245353159856E-3</v>
      </c>
      <c r="O10" s="69">
        <v>6.6914498141263934E-2</v>
      </c>
      <c r="P10" s="73">
        <v>99</v>
      </c>
      <c r="Q10" s="69">
        <v>51.02230483271375</v>
      </c>
      <c r="R10" s="73">
        <v>6.0165713742659686E-2</v>
      </c>
      <c r="S10" s="105">
        <f t="shared" si="0"/>
        <v>80.579999999999984</v>
      </c>
      <c r="T10" s="73">
        <v>4.92</v>
      </c>
      <c r="U10" s="73">
        <v>8.9</v>
      </c>
      <c r="V10" s="73">
        <v>11.7</v>
      </c>
      <c r="W10" s="73">
        <v>21.7</v>
      </c>
      <c r="X10" s="79">
        <v>5.0701672862453533</v>
      </c>
    </row>
    <row r="11" spans="1:24" x14ac:dyDescent="0.45">
      <c r="B11" s="77"/>
      <c r="C11" s="68" t="s">
        <v>8</v>
      </c>
      <c r="D11" s="69">
        <v>108</v>
      </c>
      <c r="E11" s="69">
        <v>3175.8392434988182</v>
      </c>
      <c r="F11" s="70">
        <v>47.1</v>
      </c>
      <c r="G11" s="69">
        <v>10.969267139479904</v>
      </c>
      <c r="H11" s="69">
        <v>2.630260047281324</v>
      </c>
      <c r="I11" s="72">
        <v>7.5697399527186765E-2</v>
      </c>
      <c r="J11" s="69">
        <v>1.276595744680851E-2</v>
      </c>
      <c r="K11" s="69">
        <v>0.43511583924349884</v>
      </c>
      <c r="L11" s="74">
        <v>0.62203231024444494</v>
      </c>
      <c r="M11" s="71">
        <v>1.865144208037825E-2</v>
      </c>
      <c r="N11" s="69">
        <v>4.5782505910165481E-3</v>
      </c>
      <c r="O11" s="69">
        <v>6.3356973995271862E-2</v>
      </c>
      <c r="P11" s="73">
        <v>155</v>
      </c>
      <c r="Q11" s="69">
        <v>49.1725768321513</v>
      </c>
      <c r="R11" s="73">
        <v>7.1189315852273546E-2</v>
      </c>
      <c r="S11" s="105">
        <f t="shared" si="0"/>
        <v>80.47999999999999</v>
      </c>
      <c r="T11" s="73">
        <v>4.5199999999999996</v>
      </c>
      <c r="U11" s="73">
        <v>9.5</v>
      </c>
      <c r="V11" s="73">
        <v>12</v>
      </c>
      <c r="W11" s="73">
        <v>23.2</v>
      </c>
      <c r="X11" s="79">
        <v>4.9489361702127663</v>
      </c>
    </row>
    <row r="12" spans="1:24" x14ac:dyDescent="0.45">
      <c r="B12" s="77"/>
      <c r="C12" s="68" t="s">
        <v>9</v>
      </c>
      <c r="D12" s="69">
        <v>109</v>
      </c>
      <c r="E12" s="69">
        <v>3133.4461092315123</v>
      </c>
      <c r="F12" s="70">
        <v>46.2</v>
      </c>
      <c r="G12" s="69">
        <v>10.246495891735139</v>
      </c>
      <c r="H12" s="69">
        <v>2.7902368293861768</v>
      </c>
      <c r="I12" s="72">
        <v>7.3417109714838086E-2</v>
      </c>
      <c r="J12" s="69">
        <v>9.6665055582406956E-3</v>
      </c>
      <c r="K12" s="69">
        <v>0.43362977283711934</v>
      </c>
      <c r="L12" s="74">
        <v>0.64331742163090444</v>
      </c>
      <c r="M12" s="71">
        <v>1.8842049299178348E-2</v>
      </c>
      <c r="N12" s="69">
        <v>4.6553890768487186E-3</v>
      </c>
      <c r="O12" s="69">
        <v>5.9449009183180281E-2</v>
      </c>
      <c r="P12" s="73">
        <v>95</v>
      </c>
      <c r="Q12" s="69">
        <v>48.429192846785881</v>
      </c>
      <c r="R12" s="73">
        <v>7.7760079884731548E-2</v>
      </c>
      <c r="S12" s="105">
        <f t="shared" si="0"/>
        <v>80.38</v>
      </c>
      <c r="T12" s="73">
        <v>4.3099999999999996</v>
      </c>
      <c r="U12" s="73">
        <v>10.3</v>
      </c>
      <c r="V12" s="73">
        <v>13.2</v>
      </c>
      <c r="W12" s="73">
        <v>24.5</v>
      </c>
      <c r="X12" s="79">
        <v>4.9623006283228612</v>
      </c>
    </row>
    <row r="13" spans="1:24" x14ac:dyDescent="0.45">
      <c r="B13" s="77"/>
      <c r="C13" s="68" t="s">
        <v>10</v>
      </c>
      <c r="D13" s="69">
        <v>114</v>
      </c>
      <c r="E13" s="69">
        <v>3141.9019316493313</v>
      </c>
      <c r="F13" s="70">
        <v>45.6</v>
      </c>
      <c r="G13" s="69">
        <v>9.757305596830113</v>
      </c>
      <c r="H13" s="69">
        <v>2.8940069341258048</v>
      </c>
      <c r="I13" s="72">
        <v>7.9148093115403675E-2</v>
      </c>
      <c r="J13" s="69">
        <v>3.0708271421495788E-2</v>
      </c>
      <c r="K13" s="69">
        <v>0.4271619613670134</v>
      </c>
      <c r="L13" s="74">
        <v>0.69001578527109941</v>
      </c>
      <c r="M13" s="71">
        <v>1.9206092124814261E-2</v>
      </c>
      <c r="N13" s="69">
        <v>4.7028231797919765E-3</v>
      </c>
      <c r="O13" s="69">
        <v>5.1510648836057452E-2</v>
      </c>
      <c r="P13" s="73">
        <v>142</v>
      </c>
      <c r="Q13" s="69">
        <v>46.90440812283309</v>
      </c>
      <c r="R13" s="73">
        <v>8.0542827472937201E-2</v>
      </c>
      <c r="S13" s="105">
        <f t="shared" si="0"/>
        <v>80.28</v>
      </c>
      <c r="T13" s="73">
        <v>4.2699999999999996</v>
      </c>
      <c r="U13" s="73">
        <v>12.1</v>
      </c>
      <c r="V13" s="73">
        <v>15.6</v>
      </c>
      <c r="W13" s="73">
        <v>26.1</v>
      </c>
      <c r="X13" s="79">
        <v>4.6255572065378905</v>
      </c>
    </row>
    <row r="14" spans="1:24" x14ac:dyDescent="0.45">
      <c r="B14" s="77"/>
      <c r="C14" s="68" t="s">
        <v>11</v>
      </c>
      <c r="D14" s="69"/>
      <c r="E14" s="69">
        <v>3226.1977573904182</v>
      </c>
      <c r="F14" s="102">
        <f>(F13+F15)/2</f>
        <v>46.650000000000006</v>
      </c>
      <c r="G14" s="69">
        <v>9.6839959225280321</v>
      </c>
      <c r="H14" s="69">
        <v>3.0407747196738022</v>
      </c>
      <c r="I14" s="103">
        <f>(I13+I15)/2</f>
        <v>7.8686949783508292E-2</v>
      </c>
      <c r="J14" s="69">
        <v>5.0458715596330278E-2</v>
      </c>
      <c r="K14" s="69">
        <v>0.41987767584097857</v>
      </c>
      <c r="L14" s="74">
        <v>0.73212930641979057</v>
      </c>
      <c r="M14" s="104">
        <f>(M13+M15)/2</f>
        <v>2.0036191223697451E-2</v>
      </c>
      <c r="N14" s="69">
        <v>4.7966360856269109E-3</v>
      </c>
      <c r="O14" s="69">
        <v>4.5871559633027525E-2</v>
      </c>
      <c r="P14" s="73">
        <v>136</v>
      </c>
      <c r="Q14" s="69">
        <v>47.298674821610597</v>
      </c>
      <c r="R14" s="73">
        <v>8.8164073425286676E-2</v>
      </c>
      <c r="S14" s="73">
        <v>80.180000000000007</v>
      </c>
      <c r="T14" s="73">
        <v>4.41</v>
      </c>
      <c r="U14" s="73">
        <v>13.1</v>
      </c>
      <c r="V14" s="73">
        <v>16.399999999999999</v>
      </c>
      <c r="W14" s="73">
        <v>30</v>
      </c>
      <c r="X14" s="79">
        <v>2.1855249745158001</v>
      </c>
    </row>
    <row r="15" spans="1:24" ht="17" thickBot="1" x14ac:dyDescent="0.5">
      <c r="B15" s="80"/>
      <c r="C15" s="81" t="s">
        <v>12</v>
      </c>
      <c r="D15" s="82"/>
      <c r="E15" s="82">
        <v>3527.5268817204301</v>
      </c>
      <c r="F15" s="83">
        <v>47.7</v>
      </c>
      <c r="G15" s="82">
        <v>9.7311827956989259</v>
      </c>
      <c r="H15" s="82">
        <v>3.2376344086021507</v>
      </c>
      <c r="I15" s="84">
        <v>7.8225806451612909E-2</v>
      </c>
      <c r="J15" s="82"/>
      <c r="K15" s="82">
        <v>0.40165591397849465</v>
      </c>
      <c r="L15" s="85">
        <v>0.78784746992390853</v>
      </c>
      <c r="M15" s="86">
        <v>2.0866290322580645E-2</v>
      </c>
      <c r="N15" s="82">
        <v>5.2333333333333338E-3</v>
      </c>
      <c r="O15" s="82">
        <v>4.4086021505376341E-2</v>
      </c>
      <c r="P15" s="87">
        <v>129</v>
      </c>
      <c r="Q15" s="82">
        <v>48.440860215053767</v>
      </c>
      <c r="R15" s="87">
        <v>9.1494673122442735E-2</v>
      </c>
      <c r="S15" s="87" t="s">
        <v>3</v>
      </c>
      <c r="T15" s="87">
        <v>4.5599999999999996</v>
      </c>
      <c r="U15" s="87">
        <v>13.8</v>
      </c>
      <c r="V15" s="87">
        <v>17.2</v>
      </c>
      <c r="W15" s="87">
        <v>31.9</v>
      </c>
      <c r="X15" s="88">
        <v>1.6935483870967742</v>
      </c>
    </row>
    <row r="16" spans="1:24" x14ac:dyDescent="0.45">
      <c r="F16" s="61"/>
      <c r="I16" s="63"/>
      <c r="L16" s="60"/>
    </row>
    <row r="17" spans="1:24" ht="17" thickBot="1" x14ac:dyDescent="0.5">
      <c r="B17" s="59" t="s">
        <v>98</v>
      </c>
      <c r="F17" s="61"/>
      <c r="I17" s="63"/>
      <c r="L17" s="60"/>
    </row>
    <row r="18" spans="1:24" s="92" customFormat="1" x14ac:dyDescent="0.45">
      <c r="A18" s="97"/>
      <c r="B18" s="89" t="s">
        <v>85</v>
      </c>
      <c r="C18" s="90"/>
      <c r="D18" s="130" t="s">
        <v>83</v>
      </c>
      <c r="E18" s="130"/>
      <c r="F18" s="130"/>
      <c r="G18" s="130"/>
      <c r="H18" s="130"/>
      <c r="I18" s="130" t="s">
        <v>87</v>
      </c>
      <c r="J18" s="130"/>
      <c r="K18" s="130"/>
      <c r="L18" s="130"/>
      <c r="M18" s="130" t="s">
        <v>94</v>
      </c>
      <c r="N18" s="130"/>
      <c r="O18" s="130"/>
      <c r="P18" s="130"/>
      <c r="Q18" s="130"/>
      <c r="R18" s="130"/>
      <c r="S18" s="123" t="s">
        <v>96</v>
      </c>
      <c r="T18" s="124"/>
      <c r="U18" s="124"/>
      <c r="V18" s="124"/>
      <c r="W18" s="125"/>
      <c r="X18" s="108" t="s">
        <v>99</v>
      </c>
    </row>
    <row r="19" spans="1:24" s="96" customFormat="1" x14ac:dyDescent="0.45">
      <c r="A19" s="97"/>
      <c r="B19" s="93" t="s">
        <v>86</v>
      </c>
      <c r="C19" s="94"/>
      <c r="D19" s="94" t="s">
        <v>80</v>
      </c>
      <c r="E19" s="94" t="s">
        <v>81</v>
      </c>
      <c r="F19" s="129" t="s">
        <v>82</v>
      </c>
      <c r="G19" s="129"/>
      <c r="H19" s="129"/>
      <c r="I19" s="94" t="s">
        <v>88</v>
      </c>
      <c r="J19" s="94" t="s">
        <v>89</v>
      </c>
      <c r="K19" s="94" t="s">
        <v>90</v>
      </c>
      <c r="L19" s="94" t="s">
        <v>91</v>
      </c>
      <c r="M19" s="94" t="s">
        <v>92</v>
      </c>
      <c r="N19" s="129" t="s">
        <v>93</v>
      </c>
      <c r="O19" s="129"/>
      <c r="P19" s="129"/>
      <c r="Q19" s="129"/>
      <c r="R19" s="129"/>
      <c r="S19" s="126" t="s">
        <v>95</v>
      </c>
      <c r="T19" s="127"/>
      <c r="U19" s="127"/>
      <c r="V19" s="127"/>
      <c r="W19" s="128"/>
      <c r="X19" s="109" t="s">
        <v>100</v>
      </c>
    </row>
    <row r="20" spans="1:24" s="64" customFormat="1" ht="82.5" x14ac:dyDescent="0.25">
      <c r="A20" s="98"/>
      <c r="B20" s="75" t="s">
        <v>84</v>
      </c>
      <c r="C20" s="65" t="s">
        <v>0</v>
      </c>
      <c r="D20" s="65" t="s">
        <v>79</v>
      </c>
      <c r="E20" s="65" t="s">
        <v>77</v>
      </c>
      <c r="F20" s="66" t="s">
        <v>70</v>
      </c>
      <c r="G20" s="65" t="s">
        <v>76</v>
      </c>
      <c r="H20" s="65" t="s">
        <v>51</v>
      </c>
      <c r="I20" s="65" t="s">
        <v>53</v>
      </c>
      <c r="J20" s="65" t="s">
        <v>55</v>
      </c>
      <c r="K20" s="65" t="s">
        <v>57</v>
      </c>
      <c r="L20" s="65" t="s">
        <v>59</v>
      </c>
      <c r="M20" s="65" t="s">
        <v>71</v>
      </c>
      <c r="N20" s="65" t="s">
        <v>72</v>
      </c>
      <c r="O20" s="65" t="s">
        <v>73</v>
      </c>
      <c r="P20" s="65" t="s">
        <v>78</v>
      </c>
      <c r="Q20" s="65" t="s">
        <v>74</v>
      </c>
      <c r="R20" s="65" t="s">
        <v>67</v>
      </c>
      <c r="S20" s="67" t="s">
        <v>39</v>
      </c>
      <c r="T20" s="67" t="s">
        <v>40</v>
      </c>
      <c r="U20" s="118" t="s">
        <v>41</v>
      </c>
      <c r="V20" s="118" t="s">
        <v>42</v>
      </c>
      <c r="W20" s="119" t="s">
        <v>43</v>
      </c>
      <c r="X20" s="110" t="s">
        <v>75</v>
      </c>
    </row>
    <row r="21" spans="1:24" x14ac:dyDescent="0.45">
      <c r="B21" s="77"/>
      <c r="C21" s="68" t="s">
        <v>2</v>
      </c>
      <c r="D21" s="69"/>
      <c r="E21" s="69"/>
      <c r="F21" s="70" t="s">
        <v>3</v>
      </c>
      <c r="G21" s="71"/>
      <c r="H21" s="69"/>
      <c r="I21" s="72"/>
      <c r="J21" s="69"/>
      <c r="K21" s="69"/>
      <c r="L21" s="69"/>
      <c r="M21" s="71"/>
      <c r="N21" s="71"/>
      <c r="O21" s="69"/>
      <c r="P21" s="73" t="s">
        <v>3</v>
      </c>
      <c r="Q21" s="69"/>
      <c r="R21" s="73"/>
      <c r="S21" s="73" t="s">
        <v>3</v>
      </c>
      <c r="T21" s="73" t="s">
        <v>3</v>
      </c>
      <c r="U21" s="73" t="s">
        <v>3</v>
      </c>
      <c r="V21" s="73" t="s">
        <v>3</v>
      </c>
      <c r="W21" s="115" t="s">
        <v>3</v>
      </c>
      <c r="X21" s="111"/>
    </row>
    <row r="22" spans="1:24" x14ac:dyDescent="0.45">
      <c r="B22" s="77"/>
      <c r="C22" s="68" t="s">
        <v>4</v>
      </c>
      <c r="D22" s="72">
        <f>(D7-D8)/D8</f>
        <v>-8.6956521739130432E-2</v>
      </c>
      <c r="E22" s="72">
        <f>(E7-E8)/E8</f>
        <v>6.075099985810558E-2</v>
      </c>
      <c r="F22" s="72">
        <f t="shared" ref="F22:X23" si="1">(F7-F8)/F8</f>
        <v>0</v>
      </c>
      <c r="G22" s="72">
        <f t="shared" si="1"/>
        <v>3.0849111896319954E-2</v>
      </c>
      <c r="H22" s="72">
        <f t="shared" si="1"/>
        <v>-2.1885974111571213E-2</v>
      </c>
      <c r="I22" s="72">
        <f t="shared" si="1"/>
        <v>5.8505615097452369E-2</v>
      </c>
      <c r="J22" s="72">
        <f t="shared" si="1"/>
        <v>2.3622047244094484E-2</v>
      </c>
      <c r="K22" s="72">
        <f t="shared" si="1"/>
        <v>5.5433856912037796E-2</v>
      </c>
      <c r="L22" s="72">
        <f t="shared" si="1"/>
        <v>-4.6438617894101489E-2</v>
      </c>
      <c r="M22" s="72">
        <f t="shared" si="1"/>
        <v>-1.4638386387479933E-2</v>
      </c>
      <c r="N22" s="72">
        <f t="shared" si="1"/>
        <v>2.1711883241050351E-2</v>
      </c>
      <c r="O22" s="72">
        <f t="shared" si="1"/>
        <v>4.6417654202085344E-2</v>
      </c>
      <c r="P22" s="72">
        <f t="shared" si="1"/>
        <v>4.6296296296296294E-2</v>
      </c>
      <c r="Q22" s="72">
        <f t="shared" si="1"/>
        <v>3.1718810898912424E-2</v>
      </c>
      <c r="R22" s="72">
        <f t="shared" si="1"/>
        <v>0.2610200813560779</v>
      </c>
      <c r="S22" s="72"/>
      <c r="T22" s="72">
        <f t="shared" si="1"/>
        <v>1.9230769230769162E-2</v>
      </c>
      <c r="U22" s="72">
        <f t="shared" si="1"/>
        <v>-9.7333333333333397E-2</v>
      </c>
      <c r="V22" s="72">
        <f t="shared" si="1"/>
        <v>-0.11274509803921555</v>
      </c>
      <c r="W22" s="99">
        <f t="shared" si="1"/>
        <v>-1.5075376884421969E-2</v>
      </c>
      <c r="X22" s="112">
        <f t="shared" si="1"/>
        <v>3.0000000000000051E-2</v>
      </c>
    </row>
    <row r="23" spans="1:24" x14ac:dyDescent="0.45">
      <c r="B23" s="77"/>
      <c r="C23" s="68" t="s">
        <v>5</v>
      </c>
      <c r="D23" s="72">
        <f t="shared" ref="D23:R29" si="2">(D8-D9)/D9</f>
        <v>-9.8039215686274508E-2</v>
      </c>
      <c r="E23" s="72">
        <f t="shared" si="2"/>
        <v>0.10309220386651445</v>
      </c>
      <c r="F23" s="72">
        <f t="shared" si="2"/>
        <v>0</v>
      </c>
      <c r="G23" s="72">
        <f t="shared" si="2"/>
        <v>1.9399876761799009E-2</v>
      </c>
      <c r="H23" s="72">
        <f t="shared" si="2"/>
        <v>-1.4753280251061038E-3</v>
      </c>
      <c r="I23" s="72">
        <f t="shared" si="2"/>
        <v>5.5381337509820376E-2</v>
      </c>
      <c r="J23" s="72">
        <f t="shared" si="1"/>
        <v>2.1174074074074026E-2</v>
      </c>
      <c r="K23" s="72">
        <f t="shared" si="2"/>
        <v>3.83744334395245E-2</v>
      </c>
      <c r="L23" s="72">
        <f t="shared" si="2"/>
        <v>9.0928279321927014E-2</v>
      </c>
      <c r="M23" s="72">
        <f t="shared" si="2"/>
        <v>3.3586905183445308E-2</v>
      </c>
      <c r="N23" s="72">
        <f t="shared" si="2"/>
        <v>-7.1588761374533202E-4</v>
      </c>
      <c r="O23" s="72">
        <f t="shared" si="2"/>
        <v>3.2605774962396847E-2</v>
      </c>
      <c r="P23" s="72">
        <f t="shared" si="2"/>
        <v>3.8461538461538464E-2</v>
      </c>
      <c r="Q23" s="72">
        <f t="shared" si="2"/>
        <v>4.7422175378174995E-2</v>
      </c>
      <c r="R23" s="72">
        <f t="shared" si="2"/>
        <v>9.5737281859950951E-2</v>
      </c>
      <c r="S23" s="72"/>
      <c r="T23" s="72">
        <f t="shared" ref="T23:X23" si="3">(T8-T9)/T9</f>
        <v>5.0505050505050504E-2</v>
      </c>
      <c r="U23" s="72">
        <f t="shared" si="3"/>
        <v>-7.4074074074074028E-2</v>
      </c>
      <c r="V23" s="72">
        <f t="shared" si="3"/>
        <v>-4.6728971962616828E-2</v>
      </c>
      <c r="W23" s="99">
        <f t="shared" si="3"/>
        <v>-9.9502487562190458E-3</v>
      </c>
      <c r="X23" s="113">
        <f t="shared" si="3"/>
        <v>3.2445821901687176E-2</v>
      </c>
    </row>
    <row r="24" spans="1:24" x14ac:dyDescent="0.45">
      <c r="B24" s="77"/>
      <c r="C24" s="68" t="s">
        <v>6</v>
      </c>
      <c r="D24" s="72">
        <f t="shared" si="2"/>
        <v>-0.1206896551724138</v>
      </c>
      <c r="E24" s="72">
        <f t="shared" si="2"/>
        <v>6.7553209625328278E-2</v>
      </c>
      <c r="F24" s="72">
        <f t="shared" si="2"/>
        <v>-1.4256619144602909E-2</v>
      </c>
      <c r="G24" s="72">
        <f t="shared" si="2"/>
        <v>0.26042345018186469</v>
      </c>
      <c r="H24" s="72">
        <f t="shared" si="2"/>
        <v>-1.3864077956559875E-2</v>
      </c>
      <c r="I24" s="72">
        <f t="shared" si="2"/>
        <v>3.7086343098596056E-2</v>
      </c>
      <c r="J24" s="72">
        <f t="shared" si="2"/>
        <v>2.9373206250221395E-2</v>
      </c>
      <c r="K24" s="72">
        <f t="shared" si="2"/>
        <v>5.2145338323310149E-2</v>
      </c>
      <c r="L24" s="72">
        <f t="shared" si="2"/>
        <v>-4.6354503599429567E-2</v>
      </c>
      <c r="M24" s="72">
        <f t="shared" si="2"/>
        <v>2.6586979400497708E-2</v>
      </c>
      <c r="N24" s="72">
        <f t="shared" si="2"/>
        <v>4.927046317599785E-3</v>
      </c>
      <c r="O24" s="72">
        <f t="shared" si="2"/>
        <v>2.5666615486974898E-2</v>
      </c>
      <c r="P24" s="72">
        <f t="shared" si="2"/>
        <v>5.0505050505050504E-2</v>
      </c>
      <c r="Q24" s="72">
        <f t="shared" si="2"/>
        <v>7.498244368765645E-3</v>
      </c>
      <c r="R24" s="72">
        <f t="shared" si="2"/>
        <v>-0.13062323785527161</v>
      </c>
      <c r="S24" s="72"/>
      <c r="T24" s="72">
        <f t="shared" ref="T24:X24" si="4">(T9-T10)/T10</f>
        <v>6.0975609756098066E-3</v>
      </c>
      <c r="U24" s="72">
        <f t="shared" si="4"/>
        <v>-8.9887640449438283E-2</v>
      </c>
      <c r="V24" s="72">
        <f t="shared" si="4"/>
        <v>-8.5470085470085472E-2</v>
      </c>
      <c r="W24" s="99">
        <f t="shared" si="4"/>
        <v>-7.3732718894009119E-2</v>
      </c>
      <c r="X24" s="113">
        <f t="shared" si="4"/>
        <v>4.7301813538380831E-2</v>
      </c>
    </row>
    <row r="25" spans="1:24" x14ac:dyDescent="0.45">
      <c r="B25" s="77"/>
      <c r="C25" s="68" t="s">
        <v>7</v>
      </c>
      <c r="D25" s="72">
        <f t="shared" si="2"/>
        <v>7.407407407407407E-2</v>
      </c>
      <c r="E25" s="72">
        <f t="shared" si="2"/>
        <v>7.3743635387651441E-2</v>
      </c>
      <c r="F25" s="72">
        <f t="shared" si="2"/>
        <v>4.2462845010615709E-2</v>
      </c>
      <c r="G25" s="72">
        <f t="shared" si="2"/>
        <v>-1.7193308550185814E-2</v>
      </c>
      <c r="H25" s="72">
        <f t="shared" si="2"/>
        <v>-4.0866883357713331E-2</v>
      </c>
      <c r="I25" s="72">
        <f t="shared" si="2"/>
        <v>6.1995987637837757E-2</v>
      </c>
      <c r="J25" s="72">
        <f t="shared" si="2"/>
        <v>-5.3593556381660364E-2</v>
      </c>
      <c r="K25" s="72">
        <f t="shared" si="2"/>
        <v>2.6325846346289986E-2</v>
      </c>
      <c r="L25" s="72">
        <f t="shared" si="2"/>
        <v>1.6444966103624351E-2</v>
      </c>
      <c r="M25" s="72">
        <f t="shared" si="2"/>
        <v>-4.2660508241930246E-2</v>
      </c>
      <c r="N25" s="72">
        <f t="shared" si="2"/>
        <v>-2.1760725788153423E-2</v>
      </c>
      <c r="O25" s="72">
        <f t="shared" si="2"/>
        <v>5.6150474393830099E-2</v>
      </c>
      <c r="P25" s="72">
        <f t="shared" si="2"/>
        <v>-0.36129032258064514</v>
      </c>
      <c r="Q25" s="72">
        <f t="shared" si="2"/>
        <v>3.7617064626822912E-2</v>
      </c>
      <c r="R25" s="72">
        <f t="shared" si="2"/>
        <v>-0.15484910871301488</v>
      </c>
      <c r="S25" s="72"/>
      <c r="T25" s="72">
        <f t="shared" ref="T25:X25" si="5">(T10-T11)/T11</f>
        <v>8.849557522123902E-2</v>
      </c>
      <c r="U25" s="72">
        <f t="shared" si="5"/>
        <v>-6.3157894736842066E-2</v>
      </c>
      <c r="V25" s="72">
        <f t="shared" si="5"/>
        <v>-2.500000000000006E-2</v>
      </c>
      <c r="W25" s="99">
        <f t="shared" si="5"/>
        <v>-6.4655172413793108E-2</v>
      </c>
      <c r="X25" s="113">
        <f t="shared" si="5"/>
        <v>2.4496399198330125E-2</v>
      </c>
    </row>
    <row r="26" spans="1:24" x14ac:dyDescent="0.45">
      <c r="B26" s="77"/>
      <c r="C26" s="68" t="s">
        <v>8</v>
      </c>
      <c r="D26" s="72">
        <f t="shared" si="2"/>
        <v>-9.1743119266055051E-3</v>
      </c>
      <c r="E26" s="72">
        <f t="shared" si="2"/>
        <v>1.3529236753876364E-2</v>
      </c>
      <c r="F26" s="72">
        <f t="shared" si="2"/>
        <v>1.9480519480519449E-2</v>
      </c>
      <c r="G26" s="72">
        <f t="shared" si="2"/>
        <v>7.0538382621882958E-2</v>
      </c>
      <c r="H26" s="72">
        <f t="shared" si="2"/>
        <v>-5.7334481582355865E-2</v>
      </c>
      <c r="I26" s="72">
        <f t="shared" si="2"/>
        <v>3.1059378681694651E-2</v>
      </c>
      <c r="J26" s="72">
        <f t="shared" si="2"/>
        <v>0.32063829787234044</v>
      </c>
      <c r="K26" s="72">
        <f t="shared" si="2"/>
        <v>3.427039607212792E-3</v>
      </c>
      <c r="L26" s="72">
        <f t="shared" si="2"/>
        <v>-3.3086483702708697E-2</v>
      </c>
      <c r="M26" s="72">
        <f t="shared" si="2"/>
        <v>-1.01160556250328E-2</v>
      </c>
      <c r="N26" s="72">
        <f t="shared" si="2"/>
        <v>-1.656971835410723E-2</v>
      </c>
      <c r="O26" s="72">
        <f t="shared" si="2"/>
        <v>6.5736416229410427E-2</v>
      </c>
      <c r="P26" s="72">
        <f t="shared" si="2"/>
        <v>0.63157894736842102</v>
      </c>
      <c r="Q26" s="72">
        <f t="shared" si="2"/>
        <v>1.5349914827555414E-2</v>
      </c>
      <c r="R26" s="72">
        <f t="shared" si="2"/>
        <v>-8.4500479451644614E-2</v>
      </c>
      <c r="S26" s="72"/>
      <c r="T26" s="72">
        <f t="shared" ref="T26:X26" si="6">(T11-T12)/T12</f>
        <v>4.8723897911832945E-2</v>
      </c>
      <c r="U26" s="72">
        <f t="shared" si="6"/>
        <v>-7.7669902912621422E-2</v>
      </c>
      <c r="V26" s="72">
        <f t="shared" si="6"/>
        <v>-9.0909090909090856E-2</v>
      </c>
      <c r="W26" s="99">
        <f t="shared" si="6"/>
        <v>-5.3061224489795944E-2</v>
      </c>
      <c r="X26" s="113">
        <f t="shared" si="6"/>
        <v>-2.693197996472811E-3</v>
      </c>
    </row>
    <row r="27" spans="1:24" x14ac:dyDescent="0.45">
      <c r="B27" s="77"/>
      <c r="C27" s="68" t="s">
        <v>9</v>
      </c>
      <c r="D27" s="72">
        <f t="shared" si="2"/>
        <v>-4.3859649122807015E-2</v>
      </c>
      <c r="E27" s="72">
        <f t="shared" si="2"/>
        <v>-2.691306922294732E-3</v>
      </c>
      <c r="F27" s="72">
        <f t="shared" si="2"/>
        <v>1.3157894736842136E-2</v>
      </c>
      <c r="G27" s="72">
        <f t="shared" si="2"/>
        <v>5.0135797229098812E-2</v>
      </c>
      <c r="H27" s="72">
        <f t="shared" si="2"/>
        <v>-3.5856895681894395E-2</v>
      </c>
      <c r="I27" s="72">
        <f t="shared" si="2"/>
        <v>-7.2408357232427556E-2</v>
      </c>
      <c r="J27" s="72">
        <f t="shared" si="2"/>
        <v>-0.68521492383729088</v>
      </c>
      <c r="K27" s="72">
        <f t="shared" si="2"/>
        <v>1.5141356335680048E-2</v>
      </c>
      <c r="L27" s="72">
        <f t="shared" si="2"/>
        <v>-6.767723961829035E-2</v>
      </c>
      <c r="M27" s="72">
        <f t="shared" si="2"/>
        <v>-1.8954549591354355E-2</v>
      </c>
      <c r="N27" s="72">
        <f t="shared" si="2"/>
        <v>-1.0086303722215667E-2</v>
      </c>
      <c r="O27" s="72">
        <f t="shared" si="2"/>
        <v>0.15411105327731722</v>
      </c>
      <c r="P27" s="72">
        <f t="shared" si="2"/>
        <v>-0.33098591549295775</v>
      </c>
      <c r="Q27" s="72">
        <f t="shared" si="2"/>
        <v>3.2508345909827728E-2</v>
      </c>
      <c r="R27" s="72">
        <f t="shared" si="2"/>
        <v>-3.4549911835919468E-2</v>
      </c>
      <c r="S27" s="72"/>
      <c r="T27" s="72">
        <f t="shared" ref="T27:X27" si="7">(T12-T13)/T13</f>
        <v>9.3676814988290485E-3</v>
      </c>
      <c r="U27" s="72">
        <f t="shared" si="7"/>
        <v>-0.14876033057851232</v>
      </c>
      <c r="V27" s="72">
        <f t="shared" si="7"/>
        <v>-0.15384615384615388</v>
      </c>
      <c r="W27" s="99">
        <f t="shared" si="7"/>
        <v>-6.1302681992337217E-2</v>
      </c>
      <c r="X27" s="113">
        <f t="shared" si="7"/>
        <v>7.2800617687531419E-2</v>
      </c>
    </row>
    <row r="28" spans="1:24" x14ac:dyDescent="0.45">
      <c r="B28" s="77"/>
      <c r="C28" s="68" t="s">
        <v>10</v>
      </c>
      <c r="D28" s="72"/>
      <c r="E28" s="72">
        <f t="shared" ref="E28:X28" si="8">(E13-E14)/E14</f>
        <v>-2.6128536463081376E-2</v>
      </c>
      <c r="F28" s="72">
        <f t="shared" si="2"/>
        <v>-2.2508038585209091E-2</v>
      </c>
      <c r="G28" s="72">
        <f t="shared" si="8"/>
        <v>7.570188472667513E-3</v>
      </c>
      <c r="H28" s="72">
        <f t="shared" si="8"/>
        <v>-4.8266576474215707E-2</v>
      </c>
      <c r="I28" s="72">
        <f t="shared" si="2"/>
        <v>5.8604804629500675E-3</v>
      </c>
      <c r="J28" s="72">
        <f t="shared" si="8"/>
        <v>-0.39141789364671986</v>
      </c>
      <c r="K28" s="72">
        <f t="shared" si="8"/>
        <v>1.734858970876467E-2</v>
      </c>
      <c r="L28" s="72">
        <f t="shared" si="8"/>
        <v>-5.7521971568973061E-2</v>
      </c>
      <c r="M28" s="72">
        <f t="shared" si="8"/>
        <v>-4.1429984851682068E-2</v>
      </c>
      <c r="N28" s="72">
        <f t="shared" si="8"/>
        <v>-1.955806197515049E-2</v>
      </c>
      <c r="O28" s="72">
        <f t="shared" si="8"/>
        <v>0.12293214462605238</v>
      </c>
      <c r="P28" s="72">
        <f t="shared" si="8"/>
        <v>4.4117647058823532E-2</v>
      </c>
      <c r="Q28" s="72">
        <f t="shared" si="8"/>
        <v>-8.335681713377896E-3</v>
      </c>
      <c r="R28" s="72">
        <f t="shared" si="8"/>
        <v>-8.6443895526310793E-2</v>
      </c>
      <c r="S28" s="72"/>
      <c r="T28" s="72">
        <f t="shared" si="8"/>
        <v>-3.1746031746031876E-2</v>
      </c>
      <c r="U28" s="72">
        <f t="shared" si="8"/>
        <v>-7.6335877862595422E-2</v>
      </c>
      <c r="V28" s="72">
        <f t="shared" si="8"/>
        <v>-4.8780487804877988E-2</v>
      </c>
      <c r="W28" s="99">
        <f t="shared" si="8"/>
        <v>-0.12999999999999995</v>
      </c>
      <c r="X28" s="113">
        <f t="shared" si="8"/>
        <v>1.1164513151183166</v>
      </c>
    </row>
    <row r="29" spans="1:24" x14ac:dyDescent="0.45">
      <c r="B29" s="77"/>
      <c r="C29" s="68" t="s">
        <v>11</v>
      </c>
      <c r="D29" s="69"/>
      <c r="E29" s="72">
        <f t="shared" ref="E29:W29" si="9">(E14-E15)/E15</f>
        <v>-8.5422204970709931E-2</v>
      </c>
      <c r="F29" s="72">
        <f t="shared" si="9"/>
        <v>-2.2012578616352141E-2</v>
      </c>
      <c r="G29" s="72">
        <f t="shared" si="9"/>
        <v>-4.8490377954620101E-3</v>
      </c>
      <c r="H29" s="72">
        <f t="shared" si="9"/>
        <v>-6.0803557191419493E-2</v>
      </c>
      <c r="I29" s="72">
        <f t="shared" si="2"/>
        <v>5.895028160312117E-3</v>
      </c>
      <c r="J29" s="72"/>
      <c r="K29" s="72">
        <f t="shared" si="9"/>
        <v>4.5366596702120378E-2</v>
      </c>
      <c r="L29" s="72">
        <f t="shared" si="9"/>
        <v>-7.0722018704330286E-2</v>
      </c>
      <c r="M29" s="72">
        <f t="shared" si="9"/>
        <v>-3.9781824466656387E-2</v>
      </c>
      <c r="N29" s="72">
        <f t="shared" si="9"/>
        <v>-8.3445333956641304E-2</v>
      </c>
      <c r="O29" s="72">
        <f t="shared" si="9"/>
        <v>4.0501230700380531E-2</v>
      </c>
      <c r="P29" s="72">
        <f t="shared" si="9"/>
        <v>5.4263565891472867E-2</v>
      </c>
      <c r="Q29" s="72">
        <f t="shared" si="9"/>
        <v>-2.3578965946773559E-2</v>
      </c>
      <c r="R29" s="72">
        <f t="shared" si="9"/>
        <v>-3.6402115920987924E-2</v>
      </c>
      <c r="S29" s="72"/>
      <c r="T29" s="72">
        <f t="shared" si="9"/>
        <v>-3.289473684210515E-2</v>
      </c>
      <c r="U29" s="72">
        <f t="shared" si="9"/>
        <v>-5.0724637681159493E-2</v>
      </c>
      <c r="V29" s="72">
        <f t="shared" si="9"/>
        <v>-4.6511627906976785E-2</v>
      </c>
      <c r="W29" s="99">
        <f t="shared" si="9"/>
        <v>-5.9561128526645725E-2</v>
      </c>
      <c r="X29" s="113">
        <f>(X14-X15)/X15</f>
        <v>0.29050046114266287</v>
      </c>
    </row>
    <row r="30" spans="1:24" ht="17" thickBot="1" x14ac:dyDescent="0.5">
      <c r="B30" s="80"/>
      <c r="C30" s="81" t="s">
        <v>12</v>
      </c>
      <c r="D30" s="82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100"/>
      <c r="X30" s="114"/>
    </row>
  </sheetData>
  <mergeCells count="14">
    <mergeCell ref="S4:W4"/>
    <mergeCell ref="S3:W3"/>
    <mergeCell ref="F4:H4"/>
    <mergeCell ref="D3:H3"/>
    <mergeCell ref="I3:L3"/>
    <mergeCell ref="N4:R4"/>
    <mergeCell ref="M3:R3"/>
    <mergeCell ref="S18:W18"/>
    <mergeCell ref="S19:W19"/>
    <mergeCell ref="F19:H19"/>
    <mergeCell ref="N19:R19"/>
    <mergeCell ref="D18:H18"/>
    <mergeCell ref="I18:L18"/>
    <mergeCell ref="M18:R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2154-2284-43AD-8AA4-18CAAAF6B9F0}">
  <dimension ref="A2:U30"/>
  <sheetViews>
    <sheetView tabSelected="1" zoomScale="70" zoomScaleNormal="70" workbookViewId="0">
      <selection activeCell="N13" sqref="N13"/>
    </sheetView>
  </sheetViews>
  <sheetFormatPr defaultRowHeight="16.5" x14ac:dyDescent="0.45"/>
  <cols>
    <col min="1" max="1" width="4.1796875" style="62" customWidth="1"/>
    <col min="2" max="2" width="8.7265625" style="59"/>
    <col min="3" max="4" width="10.90625" style="59" customWidth="1"/>
    <col min="5" max="5" width="15.54296875" style="59" customWidth="1"/>
    <col min="6" max="6" width="13.7265625" style="59" customWidth="1"/>
    <col min="7" max="7" width="14.26953125" style="59" customWidth="1"/>
    <col min="8" max="8" width="11" style="59" customWidth="1"/>
    <col min="9" max="9" width="14" style="59" customWidth="1"/>
    <col min="10" max="10" width="10.1796875" style="59" customWidth="1"/>
    <col min="11" max="11" width="8.7265625" style="59" customWidth="1"/>
    <col min="12" max="12" width="8.7265625" style="59"/>
    <col min="13" max="13" width="11.36328125" style="59" customWidth="1"/>
    <col min="14" max="17" width="8.7265625" style="59"/>
    <col min="18" max="18" width="14.7265625" style="59" customWidth="1"/>
    <col min="19" max="20" width="8.7265625" style="59"/>
    <col min="21" max="21" width="14" style="59" bestFit="1" customWidth="1"/>
    <col min="22" max="16384" width="8.7265625" style="59"/>
  </cols>
  <sheetData>
    <row r="2" spans="1:21" ht="17" thickBot="1" x14ac:dyDescent="0.5">
      <c r="B2" s="59" t="s">
        <v>97</v>
      </c>
      <c r="C2" s="107" t="s">
        <v>101</v>
      </c>
      <c r="D2" s="107"/>
      <c r="E2" s="107"/>
      <c r="F2" s="122" t="s">
        <v>102</v>
      </c>
    </row>
    <row r="3" spans="1:21" s="92" customFormat="1" x14ac:dyDescent="0.45">
      <c r="A3" s="97"/>
      <c r="B3" s="89" t="s">
        <v>85</v>
      </c>
      <c r="C3" s="90"/>
      <c r="D3" s="130" t="s">
        <v>83</v>
      </c>
      <c r="E3" s="130"/>
      <c r="F3" s="130"/>
      <c r="G3" s="130"/>
      <c r="H3" s="130"/>
      <c r="I3" s="130" t="s">
        <v>87</v>
      </c>
      <c r="J3" s="130"/>
      <c r="K3" s="130"/>
      <c r="L3" s="130"/>
      <c r="M3" s="130" t="s">
        <v>94</v>
      </c>
      <c r="N3" s="130"/>
      <c r="O3" s="130"/>
      <c r="P3" s="130"/>
      <c r="Q3" s="130"/>
      <c r="R3" s="130"/>
      <c r="S3" s="123" t="s">
        <v>96</v>
      </c>
      <c r="T3" s="124"/>
      <c r="U3" s="91" t="s">
        <v>99</v>
      </c>
    </row>
    <row r="4" spans="1:21" s="96" customFormat="1" x14ac:dyDescent="0.45">
      <c r="A4" s="97"/>
      <c r="B4" s="93" t="s">
        <v>86</v>
      </c>
      <c r="C4" s="94"/>
      <c r="D4" s="94" t="s">
        <v>80</v>
      </c>
      <c r="E4" s="94" t="s">
        <v>81</v>
      </c>
      <c r="F4" s="129" t="s">
        <v>82</v>
      </c>
      <c r="G4" s="129"/>
      <c r="H4" s="129"/>
      <c r="I4" s="94" t="s">
        <v>88</v>
      </c>
      <c r="J4" s="94" t="s">
        <v>89</v>
      </c>
      <c r="K4" s="94" t="s">
        <v>90</v>
      </c>
      <c r="L4" s="94" t="s">
        <v>91</v>
      </c>
      <c r="M4" s="94" t="s">
        <v>92</v>
      </c>
      <c r="N4" s="129" t="s">
        <v>93</v>
      </c>
      <c r="O4" s="129"/>
      <c r="P4" s="129"/>
      <c r="Q4" s="129"/>
      <c r="R4" s="129"/>
      <c r="S4" s="126" t="s">
        <v>95</v>
      </c>
      <c r="T4" s="127"/>
      <c r="U4" s="95" t="s">
        <v>100</v>
      </c>
    </row>
    <row r="5" spans="1:21" s="64" customFormat="1" ht="82.5" x14ac:dyDescent="0.25">
      <c r="A5" s="98"/>
      <c r="B5" s="75" t="s">
        <v>84</v>
      </c>
      <c r="C5" s="65" t="s">
        <v>0</v>
      </c>
      <c r="D5" s="65" t="s">
        <v>79</v>
      </c>
      <c r="E5" s="65" t="s">
        <v>77</v>
      </c>
      <c r="F5" s="66" t="s">
        <v>70</v>
      </c>
      <c r="G5" s="65" t="s">
        <v>76</v>
      </c>
      <c r="H5" s="65" t="s">
        <v>51</v>
      </c>
      <c r="I5" s="65" t="s">
        <v>53</v>
      </c>
      <c r="J5" s="65" t="s">
        <v>55</v>
      </c>
      <c r="K5" s="65" t="s">
        <v>57</v>
      </c>
      <c r="L5" s="65" t="s">
        <v>59</v>
      </c>
      <c r="M5" s="65" t="s">
        <v>71</v>
      </c>
      <c r="N5" s="65" t="s">
        <v>72</v>
      </c>
      <c r="O5" s="65" t="s">
        <v>73</v>
      </c>
      <c r="P5" s="65" t="s">
        <v>78</v>
      </c>
      <c r="Q5" s="65" t="s">
        <v>74</v>
      </c>
      <c r="R5" s="65" t="s">
        <v>67</v>
      </c>
      <c r="S5" s="67" t="s">
        <v>39</v>
      </c>
      <c r="T5" s="67" t="s">
        <v>40</v>
      </c>
      <c r="U5" s="76" t="s">
        <v>75</v>
      </c>
    </row>
    <row r="6" spans="1:21" x14ac:dyDescent="0.45">
      <c r="B6" s="77"/>
      <c r="C6" s="68" t="s">
        <v>2</v>
      </c>
      <c r="D6" s="69"/>
      <c r="E6" s="69"/>
      <c r="F6" s="70" t="s">
        <v>3</v>
      </c>
      <c r="G6" s="71"/>
      <c r="H6" s="69"/>
      <c r="I6" s="72"/>
      <c r="J6" s="69"/>
      <c r="K6" s="69"/>
      <c r="L6" s="69"/>
      <c r="M6" s="71"/>
      <c r="N6" s="71"/>
      <c r="O6" s="69"/>
      <c r="P6" s="73" t="s">
        <v>3</v>
      </c>
      <c r="Q6" s="69"/>
      <c r="R6" s="73"/>
      <c r="S6" s="73" t="s">
        <v>3</v>
      </c>
      <c r="T6" s="73" t="s">
        <v>3</v>
      </c>
      <c r="U6" s="78"/>
    </row>
    <row r="7" spans="1:21" x14ac:dyDescent="0.45">
      <c r="B7" s="77"/>
      <c r="C7" s="68" t="s">
        <v>4</v>
      </c>
      <c r="D7" s="69">
        <v>84</v>
      </c>
      <c r="E7" s="69">
        <v>4259.6499309074161</v>
      </c>
      <c r="F7" s="70">
        <v>48.4</v>
      </c>
      <c r="G7" s="69">
        <v>14.279134039613082</v>
      </c>
      <c r="H7" s="69">
        <v>2.4297558728696451</v>
      </c>
      <c r="I7" s="72">
        <v>9.3136803316444028E-2</v>
      </c>
      <c r="J7" s="101">
        <v>1.2999999999999999E-2</v>
      </c>
      <c r="K7" s="69">
        <v>0.51493321050207286</v>
      </c>
      <c r="L7" s="74">
        <v>0.627232610380833</v>
      </c>
      <c r="M7" s="71">
        <v>1.8668816213726392E-2</v>
      </c>
      <c r="N7" s="120">
        <v>0.45951174573929066</v>
      </c>
      <c r="O7" s="69">
        <v>7.415937356057116E-2</v>
      </c>
      <c r="P7" s="73">
        <v>113</v>
      </c>
      <c r="Q7" s="69">
        <v>55.550437586365739</v>
      </c>
      <c r="R7" s="73">
        <v>7.2274574219763119E-2</v>
      </c>
      <c r="S7" s="133"/>
      <c r="T7" s="73">
        <v>5.3</v>
      </c>
      <c r="U7" s="106">
        <f>U8*1.03</f>
        <v>5.6467510354348827</v>
      </c>
    </row>
    <row r="8" spans="1:21" x14ac:dyDescent="0.45">
      <c r="B8" s="77"/>
      <c r="C8" s="68" t="s">
        <v>5</v>
      </c>
      <c r="D8" s="69">
        <v>92</v>
      </c>
      <c r="E8" s="69">
        <v>4015.6925908881731</v>
      </c>
      <c r="F8" s="70">
        <v>48.4</v>
      </c>
      <c r="G8" s="69">
        <v>13.851817763460652</v>
      </c>
      <c r="H8" s="69">
        <v>2.4841233317993558</v>
      </c>
      <c r="I8" s="72">
        <v>8.7988955361251717E-2</v>
      </c>
      <c r="J8" s="101">
        <v>1.2699999999999999E-2</v>
      </c>
      <c r="K8" s="69">
        <v>0.48788771283939258</v>
      </c>
      <c r="L8" s="74">
        <v>0.6577789559761924</v>
      </c>
      <c r="M8" s="71">
        <v>1.8946157386102162E-2</v>
      </c>
      <c r="N8" s="120">
        <v>0.44974689369535203</v>
      </c>
      <c r="O8" s="69">
        <v>7.0869765301426593E-2</v>
      </c>
      <c r="P8" s="73">
        <v>108</v>
      </c>
      <c r="Q8" s="69">
        <v>53.84261389783709</v>
      </c>
      <c r="R8" s="73">
        <v>5.7314372140719889E-2</v>
      </c>
      <c r="S8" s="133"/>
      <c r="T8" s="73">
        <v>5.2</v>
      </c>
      <c r="U8" s="79">
        <v>5.4822825586746431</v>
      </c>
    </row>
    <row r="9" spans="1:21" x14ac:dyDescent="0.45">
      <c r="B9" s="77"/>
      <c r="C9" s="68" t="s">
        <v>6</v>
      </c>
      <c r="D9" s="69">
        <v>102</v>
      </c>
      <c r="E9" s="69">
        <v>3640.3961308152925</v>
      </c>
      <c r="F9" s="70">
        <v>48.4</v>
      </c>
      <c r="G9" s="69">
        <v>13.588208198986644</v>
      </c>
      <c r="H9" s="69">
        <v>2.4877936434822661</v>
      </c>
      <c r="I9" s="72">
        <v>8.337171810225702E-2</v>
      </c>
      <c r="J9" s="69">
        <v>1.243666513127591E-2</v>
      </c>
      <c r="K9" s="69">
        <v>0.46985720865960384</v>
      </c>
      <c r="L9" s="74">
        <v>0.60295343740198837</v>
      </c>
      <c r="M9" s="71">
        <v>1.8330492860432979E-2</v>
      </c>
      <c r="N9" s="120">
        <v>0.45006909258406258</v>
      </c>
      <c r="O9" s="69">
        <v>6.8631966835559652E-2</v>
      </c>
      <c r="P9" s="73">
        <v>104</v>
      </c>
      <c r="Q9" s="69">
        <v>51.404882542607091</v>
      </c>
      <c r="R9" s="73">
        <v>5.2306673405720067E-2</v>
      </c>
      <c r="S9" s="133"/>
      <c r="T9" s="73">
        <v>4.95</v>
      </c>
      <c r="U9" s="79">
        <v>5.3099953938277293</v>
      </c>
    </row>
    <row r="10" spans="1:21" x14ac:dyDescent="0.45">
      <c r="B10" s="77"/>
      <c r="C10" s="68" t="s">
        <v>7</v>
      </c>
      <c r="D10" s="69">
        <v>116</v>
      </c>
      <c r="E10" s="69">
        <v>3410.0371747211898</v>
      </c>
      <c r="F10" s="70">
        <v>49.1</v>
      </c>
      <c r="G10" s="69">
        <v>10.780669144981411</v>
      </c>
      <c r="H10" s="69">
        <v>2.5227695167286246</v>
      </c>
      <c r="I10" s="72">
        <v>8.0390334572490701E-2</v>
      </c>
      <c r="J10" s="69">
        <v>1.2081784386617101E-2</v>
      </c>
      <c r="K10" s="69">
        <v>0.4465706319702602</v>
      </c>
      <c r="L10" s="74">
        <v>0.63226161050177399</v>
      </c>
      <c r="M10" s="71">
        <v>1.7855762081784389E-2</v>
      </c>
      <c r="N10" s="120">
        <v>0.44786245353159854</v>
      </c>
      <c r="O10" s="69">
        <v>6.6914498141263934E-2</v>
      </c>
      <c r="P10" s="73">
        <v>99</v>
      </c>
      <c r="Q10" s="69">
        <v>51.02230483271375</v>
      </c>
      <c r="R10" s="73">
        <v>6.0165713742659686E-2</v>
      </c>
      <c r="S10" s="133"/>
      <c r="T10" s="73">
        <v>4.92</v>
      </c>
      <c r="U10" s="79">
        <v>5.0701672862453533</v>
      </c>
    </row>
    <row r="11" spans="1:21" x14ac:dyDescent="0.45">
      <c r="B11" s="77"/>
      <c r="C11" s="68" t="s">
        <v>8</v>
      </c>
      <c r="D11" s="69">
        <v>108</v>
      </c>
      <c r="E11" s="69">
        <v>3175.8392434988182</v>
      </c>
      <c r="F11" s="70">
        <v>47.1</v>
      </c>
      <c r="G11" s="69">
        <v>10.969267139479904</v>
      </c>
      <c r="H11" s="69">
        <v>2.630260047281324</v>
      </c>
      <c r="I11" s="72">
        <v>7.5697399527186765E-2</v>
      </c>
      <c r="J11" s="69">
        <v>1.276595744680851E-2</v>
      </c>
      <c r="K11" s="69">
        <v>0.43511583924349884</v>
      </c>
      <c r="L11" s="74">
        <v>0.62203231024444494</v>
      </c>
      <c r="M11" s="71">
        <v>1.865144208037825E-2</v>
      </c>
      <c r="N11" s="120">
        <v>0.45782505910165483</v>
      </c>
      <c r="O11" s="69">
        <v>6.3356973995271862E-2</v>
      </c>
      <c r="P11" s="73">
        <v>155</v>
      </c>
      <c r="Q11" s="69">
        <v>49.1725768321513</v>
      </c>
      <c r="R11" s="73">
        <v>7.1189315852273546E-2</v>
      </c>
      <c r="S11" s="133"/>
      <c r="T11" s="73">
        <v>4.5199999999999996</v>
      </c>
      <c r="U11" s="79">
        <v>4.9489361702127663</v>
      </c>
    </row>
    <row r="12" spans="1:21" x14ac:dyDescent="0.45">
      <c r="B12" s="77"/>
      <c r="C12" s="68" t="s">
        <v>9</v>
      </c>
      <c r="D12" s="69">
        <v>109</v>
      </c>
      <c r="E12" s="69">
        <v>3133.4461092315123</v>
      </c>
      <c r="F12" s="70">
        <v>46.2</v>
      </c>
      <c r="G12" s="69">
        <v>10.246495891735139</v>
      </c>
      <c r="H12" s="69">
        <v>2.7902368293861768</v>
      </c>
      <c r="I12" s="72">
        <v>7.3417109714838086E-2</v>
      </c>
      <c r="J12" s="69">
        <v>9.6665055582406956E-3</v>
      </c>
      <c r="K12" s="69">
        <v>0.43362977283711934</v>
      </c>
      <c r="L12" s="74">
        <v>0.64331742163090444</v>
      </c>
      <c r="M12" s="71">
        <v>1.8842049299178348E-2</v>
      </c>
      <c r="N12" s="120">
        <v>0.46553890768487188</v>
      </c>
      <c r="O12" s="69">
        <v>5.9449009183180281E-2</v>
      </c>
      <c r="P12" s="73">
        <v>95</v>
      </c>
      <c r="Q12" s="69">
        <v>48.429192846785881</v>
      </c>
      <c r="R12" s="73">
        <v>7.7760079884731548E-2</v>
      </c>
      <c r="S12" s="133"/>
      <c r="T12" s="73">
        <v>4.3099999999999996</v>
      </c>
      <c r="U12" s="79">
        <v>4.9623006283228612</v>
      </c>
    </row>
    <row r="13" spans="1:21" x14ac:dyDescent="0.45">
      <c r="B13" s="77"/>
      <c r="C13" s="68" t="s">
        <v>10</v>
      </c>
      <c r="D13" s="69">
        <v>114</v>
      </c>
      <c r="E13" s="69">
        <v>3141.9019316493313</v>
      </c>
      <c r="F13" s="70">
        <v>45.6</v>
      </c>
      <c r="G13" s="69">
        <v>9.757305596830113</v>
      </c>
      <c r="H13" s="69">
        <v>2.8940069341258048</v>
      </c>
      <c r="I13" s="72">
        <v>7.9148093115403675E-2</v>
      </c>
      <c r="J13" s="69">
        <v>3.0708271421495788E-2</v>
      </c>
      <c r="K13" s="69">
        <v>0.4271619613670134</v>
      </c>
      <c r="L13" s="74">
        <v>0.69001578527109941</v>
      </c>
      <c r="M13" s="71">
        <v>1.9206092124814261E-2</v>
      </c>
      <c r="N13" s="120">
        <v>0.47028231797919762</v>
      </c>
      <c r="O13" s="69">
        <v>5.1510648836057452E-2</v>
      </c>
      <c r="P13" s="73">
        <v>142</v>
      </c>
      <c r="Q13" s="69">
        <v>46.90440812283309</v>
      </c>
      <c r="R13" s="73">
        <v>8.0542827472937201E-2</v>
      </c>
      <c r="S13" s="133"/>
      <c r="T13" s="73">
        <v>4.2699999999999996</v>
      </c>
      <c r="U13" s="79">
        <v>4.6255572065378905</v>
      </c>
    </row>
    <row r="14" spans="1:21" x14ac:dyDescent="0.45">
      <c r="B14" s="77"/>
      <c r="C14" s="68" t="s">
        <v>11</v>
      </c>
      <c r="D14" s="69"/>
      <c r="E14" s="69">
        <v>3226.1977573904182</v>
      </c>
      <c r="F14" s="102">
        <f>(F13+F15)/2</f>
        <v>46.650000000000006</v>
      </c>
      <c r="G14" s="69">
        <v>9.6839959225280321</v>
      </c>
      <c r="H14" s="69">
        <v>3.0407747196738022</v>
      </c>
      <c r="I14" s="103">
        <f>(I13+I15)/2</f>
        <v>7.8686949783508292E-2</v>
      </c>
      <c r="J14" s="69">
        <v>5.0458715596330278E-2</v>
      </c>
      <c r="K14" s="69">
        <v>0.41987767584097857</v>
      </c>
      <c r="L14" s="74">
        <v>0.73212930641979057</v>
      </c>
      <c r="M14" s="104">
        <f>(M13+M15)/2</f>
        <v>2.0036191223697451E-2</v>
      </c>
      <c r="N14" s="120">
        <v>0.47966360856269113</v>
      </c>
      <c r="O14" s="69">
        <v>4.5871559633027525E-2</v>
      </c>
      <c r="P14" s="73">
        <v>136</v>
      </c>
      <c r="Q14" s="69">
        <v>47.298674821610597</v>
      </c>
      <c r="R14" s="73">
        <v>8.8164073425286676E-2</v>
      </c>
      <c r="S14" s="73">
        <v>80.180000000000007</v>
      </c>
      <c r="T14" s="73">
        <v>4.41</v>
      </c>
      <c r="U14" s="79">
        <v>2.1855249745158001</v>
      </c>
    </row>
    <row r="15" spans="1:21" ht="17" thickBot="1" x14ac:dyDescent="0.5">
      <c r="B15" s="80"/>
      <c r="C15" s="81" t="s">
        <v>12</v>
      </c>
      <c r="D15" s="82"/>
      <c r="E15" s="82">
        <v>3527.5268817204301</v>
      </c>
      <c r="F15" s="83">
        <v>47.7</v>
      </c>
      <c r="G15" s="82">
        <v>9.7311827956989259</v>
      </c>
      <c r="H15" s="82">
        <v>3.2376344086021507</v>
      </c>
      <c r="I15" s="84">
        <v>7.8225806451612909E-2</v>
      </c>
      <c r="J15" s="82"/>
      <c r="K15" s="82">
        <v>0.40165591397849465</v>
      </c>
      <c r="L15" s="85">
        <v>0.78784746992390853</v>
      </c>
      <c r="M15" s="86">
        <v>2.0866290322580645E-2</v>
      </c>
      <c r="N15" s="121">
        <v>0.52333333333333332</v>
      </c>
      <c r="O15" s="82">
        <v>4.4086021505376341E-2</v>
      </c>
      <c r="P15" s="87">
        <v>129</v>
      </c>
      <c r="Q15" s="82">
        <v>48.440860215053767</v>
      </c>
      <c r="R15" s="87">
        <v>9.1494673122442735E-2</v>
      </c>
      <c r="S15" s="87" t="s">
        <v>3</v>
      </c>
      <c r="T15" s="87">
        <v>4.5599999999999996</v>
      </c>
      <c r="U15" s="88">
        <v>1.6935483870967742</v>
      </c>
    </row>
    <row r="16" spans="1:21" x14ac:dyDescent="0.45">
      <c r="F16" s="61"/>
      <c r="I16" s="63"/>
      <c r="L16" s="60"/>
    </row>
    <row r="17" spans="1:21" ht="17" thickBot="1" x14ac:dyDescent="0.5">
      <c r="B17" s="59" t="s">
        <v>98</v>
      </c>
      <c r="F17" s="61"/>
      <c r="I17" s="63"/>
      <c r="L17" s="60"/>
    </row>
    <row r="18" spans="1:21" s="92" customFormat="1" x14ac:dyDescent="0.45">
      <c r="A18" s="97"/>
      <c r="B18" s="89" t="s">
        <v>85</v>
      </c>
      <c r="C18" s="90"/>
      <c r="D18" s="130" t="s">
        <v>83</v>
      </c>
      <c r="E18" s="130"/>
      <c r="F18" s="130"/>
      <c r="G18" s="130"/>
      <c r="H18" s="130"/>
      <c r="I18" s="130" t="s">
        <v>87</v>
      </c>
      <c r="J18" s="130"/>
      <c r="K18" s="130"/>
      <c r="L18" s="130"/>
      <c r="M18" s="130" t="s">
        <v>94</v>
      </c>
      <c r="N18" s="130"/>
      <c r="O18" s="130"/>
      <c r="P18" s="130"/>
      <c r="Q18" s="130"/>
      <c r="R18" s="130"/>
      <c r="S18" s="123" t="s">
        <v>96</v>
      </c>
      <c r="T18" s="124"/>
      <c r="U18" s="116" t="s">
        <v>99</v>
      </c>
    </row>
    <row r="19" spans="1:21" s="96" customFormat="1" x14ac:dyDescent="0.45">
      <c r="A19" s="97"/>
      <c r="B19" s="93" t="s">
        <v>86</v>
      </c>
      <c r="C19" s="94"/>
      <c r="D19" s="94" t="s">
        <v>80</v>
      </c>
      <c r="E19" s="94" t="s">
        <v>81</v>
      </c>
      <c r="F19" s="129" t="s">
        <v>82</v>
      </c>
      <c r="G19" s="129"/>
      <c r="H19" s="129"/>
      <c r="I19" s="94" t="s">
        <v>88</v>
      </c>
      <c r="J19" s="94" t="s">
        <v>89</v>
      </c>
      <c r="K19" s="94" t="s">
        <v>90</v>
      </c>
      <c r="L19" s="94" t="s">
        <v>91</v>
      </c>
      <c r="M19" s="94" t="s">
        <v>92</v>
      </c>
      <c r="N19" s="129" t="s">
        <v>93</v>
      </c>
      <c r="O19" s="129"/>
      <c r="P19" s="129"/>
      <c r="Q19" s="129"/>
      <c r="R19" s="129"/>
      <c r="S19" s="126" t="s">
        <v>95</v>
      </c>
      <c r="T19" s="127"/>
      <c r="U19" s="117" t="s">
        <v>100</v>
      </c>
    </row>
    <row r="20" spans="1:21" s="64" customFormat="1" ht="82.5" x14ac:dyDescent="0.25">
      <c r="A20" s="98"/>
      <c r="B20" s="75" t="s">
        <v>84</v>
      </c>
      <c r="C20" s="65" t="s">
        <v>0</v>
      </c>
      <c r="D20" s="65" t="s">
        <v>79</v>
      </c>
      <c r="E20" s="65" t="s">
        <v>77</v>
      </c>
      <c r="F20" s="66" t="s">
        <v>70</v>
      </c>
      <c r="G20" s="65" t="s">
        <v>76</v>
      </c>
      <c r="H20" s="65" t="s">
        <v>51</v>
      </c>
      <c r="I20" s="65" t="s">
        <v>53</v>
      </c>
      <c r="J20" s="65" t="s">
        <v>55</v>
      </c>
      <c r="K20" s="65" t="s">
        <v>57</v>
      </c>
      <c r="L20" s="65" t="s">
        <v>59</v>
      </c>
      <c r="M20" s="65" t="s">
        <v>71</v>
      </c>
      <c r="N20" s="65" t="s">
        <v>72</v>
      </c>
      <c r="O20" s="65" t="s">
        <v>73</v>
      </c>
      <c r="P20" s="65" t="s">
        <v>78</v>
      </c>
      <c r="Q20" s="65" t="s">
        <v>74</v>
      </c>
      <c r="R20" s="65" t="s">
        <v>67</v>
      </c>
      <c r="S20" s="67" t="s">
        <v>39</v>
      </c>
      <c r="T20" s="67" t="s">
        <v>40</v>
      </c>
      <c r="U20" s="110" t="s">
        <v>75</v>
      </c>
    </row>
    <row r="21" spans="1:21" x14ac:dyDescent="0.45">
      <c r="B21" s="77"/>
      <c r="C21" s="68" t="s">
        <v>2</v>
      </c>
      <c r="D21" s="69"/>
      <c r="E21" s="69"/>
      <c r="F21" s="70" t="s">
        <v>3</v>
      </c>
      <c r="G21" s="71"/>
      <c r="H21" s="69"/>
      <c r="I21" s="72"/>
      <c r="J21" s="69"/>
      <c r="K21" s="69"/>
      <c r="L21" s="69"/>
      <c r="M21" s="71"/>
      <c r="N21" s="71"/>
      <c r="O21" s="69"/>
      <c r="P21" s="73" t="s">
        <v>3</v>
      </c>
      <c r="Q21" s="69"/>
      <c r="R21" s="73"/>
      <c r="S21" s="73" t="s">
        <v>3</v>
      </c>
      <c r="T21" s="73" t="s">
        <v>3</v>
      </c>
      <c r="U21" s="111"/>
    </row>
    <row r="22" spans="1:21" x14ac:dyDescent="0.45">
      <c r="B22" s="77"/>
      <c r="C22" s="68" t="s">
        <v>4</v>
      </c>
      <c r="D22" s="72">
        <f>(D7-D8)/D8</f>
        <v>-8.6956521739130432E-2</v>
      </c>
      <c r="E22" s="72">
        <f>(E7-E8)/E8</f>
        <v>6.075099985810558E-2</v>
      </c>
      <c r="F22" s="72">
        <f t="shared" ref="F22:U29" si="0">(F7-F8)/F8</f>
        <v>0</v>
      </c>
      <c r="G22" s="72">
        <f t="shared" si="0"/>
        <v>3.0849111896319954E-2</v>
      </c>
      <c r="H22" s="72">
        <f t="shared" si="0"/>
        <v>-2.1885974111571213E-2</v>
      </c>
      <c r="I22" s="72">
        <f t="shared" si="0"/>
        <v>5.8505615097452369E-2</v>
      </c>
      <c r="J22" s="72">
        <f t="shared" si="0"/>
        <v>2.3622047244094484E-2</v>
      </c>
      <c r="K22" s="72">
        <f t="shared" si="0"/>
        <v>5.5433856912037796E-2</v>
      </c>
      <c r="L22" s="72">
        <f t="shared" si="0"/>
        <v>-4.6438617894101489E-2</v>
      </c>
      <c r="M22" s="72">
        <f t="shared" si="0"/>
        <v>-1.4638386387479933E-2</v>
      </c>
      <c r="N22" s="72">
        <f t="shared" si="0"/>
        <v>2.1711883241050469E-2</v>
      </c>
      <c r="O22" s="72">
        <f t="shared" si="0"/>
        <v>4.6417654202085344E-2</v>
      </c>
      <c r="P22" s="72">
        <f t="shared" si="0"/>
        <v>4.6296296296296294E-2</v>
      </c>
      <c r="Q22" s="72">
        <f t="shared" si="0"/>
        <v>3.1718810898912424E-2</v>
      </c>
      <c r="R22" s="72">
        <f t="shared" si="0"/>
        <v>0.2610200813560779</v>
      </c>
      <c r="S22" s="72"/>
      <c r="T22" s="72">
        <f t="shared" si="0"/>
        <v>1.9230769230769162E-2</v>
      </c>
      <c r="U22" s="112">
        <f t="shared" si="0"/>
        <v>3.0000000000000051E-2</v>
      </c>
    </row>
    <row r="23" spans="1:21" x14ac:dyDescent="0.45">
      <c r="B23" s="77"/>
      <c r="C23" s="68" t="s">
        <v>5</v>
      </c>
      <c r="D23" s="72">
        <f t="shared" ref="D23:R29" si="1">(D8-D9)/D9</f>
        <v>-9.8039215686274508E-2</v>
      </c>
      <c r="E23" s="72">
        <f t="shared" si="1"/>
        <v>0.10309220386651445</v>
      </c>
      <c r="F23" s="72">
        <f t="shared" si="1"/>
        <v>0</v>
      </c>
      <c r="G23" s="72">
        <f t="shared" si="1"/>
        <v>1.9399876761799009E-2</v>
      </c>
      <c r="H23" s="72">
        <f t="shared" si="1"/>
        <v>-1.4753280251061038E-3</v>
      </c>
      <c r="I23" s="72">
        <f t="shared" si="1"/>
        <v>5.5381337509820376E-2</v>
      </c>
      <c r="J23" s="72">
        <f t="shared" si="0"/>
        <v>2.1174074074074026E-2</v>
      </c>
      <c r="K23" s="72">
        <f t="shared" si="1"/>
        <v>3.83744334395245E-2</v>
      </c>
      <c r="L23" s="72">
        <f t="shared" si="1"/>
        <v>9.0928279321927014E-2</v>
      </c>
      <c r="M23" s="72">
        <f t="shared" si="1"/>
        <v>3.3586905183445308E-2</v>
      </c>
      <c r="N23" s="72">
        <f t="shared" si="1"/>
        <v>-7.1588761374536292E-4</v>
      </c>
      <c r="O23" s="72">
        <f t="shared" si="1"/>
        <v>3.2605774962396847E-2</v>
      </c>
      <c r="P23" s="72">
        <f t="shared" si="1"/>
        <v>3.8461538461538464E-2</v>
      </c>
      <c r="Q23" s="72">
        <f t="shared" si="1"/>
        <v>4.7422175378174995E-2</v>
      </c>
      <c r="R23" s="72">
        <f t="shared" si="1"/>
        <v>9.5737281859950951E-2</v>
      </c>
      <c r="S23" s="72"/>
      <c r="T23" s="72">
        <f t="shared" si="0"/>
        <v>5.0505050505050504E-2</v>
      </c>
      <c r="U23" s="113">
        <f t="shared" si="0"/>
        <v>3.2445821901687176E-2</v>
      </c>
    </row>
    <row r="24" spans="1:21" x14ac:dyDescent="0.45">
      <c r="B24" s="77"/>
      <c r="C24" s="68" t="s">
        <v>6</v>
      </c>
      <c r="D24" s="72">
        <f t="shared" si="1"/>
        <v>-0.1206896551724138</v>
      </c>
      <c r="E24" s="72">
        <f t="shared" si="1"/>
        <v>6.7553209625328278E-2</v>
      </c>
      <c r="F24" s="72">
        <f t="shared" si="1"/>
        <v>-1.4256619144602909E-2</v>
      </c>
      <c r="G24" s="72">
        <f t="shared" si="1"/>
        <v>0.26042345018186469</v>
      </c>
      <c r="H24" s="72">
        <f t="shared" si="1"/>
        <v>-1.3864077956559875E-2</v>
      </c>
      <c r="I24" s="72">
        <f t="shared" si="1"/>
        <v>3.7086343098596056E-2</v>
      </c>
      <c r="J24" s="72">
        <f t="shared" si="1"/>
        <v>2.9373206250221395E-2</v>
      </c>
      <c r="K24" s="72">
        <f t="shared" si="1"/>
        <v>5.2145338323310149E-2</v>
      </c>
      <c r="L24" s="72">
        <f t="shared" si="1"/>
        <v>-4.6354503599429567E-2</v>
      </c>
      <c r="M24" s="72">
        <f t="shared" si="1"/>
        <v>2.6586979400497708E-2</v>
      </c>
      <c r="N24" s="72">
        <f t="shared" si="1"/>
        <v>4.9270463175997313E-3</v>
      </c>
      <c r="O24" s="72">
        <f t="shared" si="1"/>
        <v>2.5666615486974898E-2</v>
      </c>
      <c r="P24" s="72">
        <f t="shared" si="1"/>
        <v>5.0505050505050504E-2</v>
      </c>
      <c r="Q24" s="72">
        <f t="shared" si="1"/>
        <v>7.498244368765645E-3</v>
      </c>
      <c r="R24" s="72">
        <f t="shared" si="1"/>
        <v>-0.13062323785527161</v>
      </c>
      <c r="S24" s="72"/>
      <c r="T24" s="72">
        <f t="shared" si="0"/>
        <v>6.0975609756098066E-3</v>
      </c>
      <c r="U24" s="113">
        <f t="shared" si="0"/>
        <v>4.7301813538380831E-2</v>
      </c>
    </row>
    <row r="25" spans="1:21" x14ac:dyDescent="0.45">
      <c r="B25" s="77"/>
      <c r="C25" s="68" t="s">
        <v>7</v>
      </c>
      <c r="D25" s="72">
        <f t="shared" si="1"/>
        <v>7.407407407407407E-2</v>
      </c>
      <c r="E25" s="72">
        <f t="shared" si="1"/>
        <v>7.3743635387651441E-2</v>
      </c>
      <c r="F25" s="72">
        <f t="shared" si="1"/>
        <v>4.2462845010615709E-2</v>
      </c>
      <c r="G25" s="72">
        <f t="shared" si="1"/>
        <v>-1.7193308550185814E-2</v>
      </c>
      <c r="H25" s="72">
        <f t="shared" si="1"/>
        <v>-4.0866883357713331E-2</v>
      </c>
      <c r="I25" s="72">
        <f t="shared" si="1"/>
        <v>6.1995987637837757E-2</v>
      </c>
      <c r="J25" s="72">
        <f t="shared" si="1"/>
        <v>-5.3593556381660364E-2</v>
      </c>
      <c r="K25" s="72">
        <f t="shared" si="1"/>
        <v>2.6325846346289986E-2</v>
      </c>
      <c r="L25" s="72">
        <f t="shared" si="1"/>
        <v>1.6444966103624351E-2</v>
      </c>
      <c r="M25" s="72">
        <f t="shared" si="1"/>
        <v>-4.2660508241930246E-2</v>
      </c>
      <c r="N25" s="72">
        <f t="shared" si="1"/>
        <v>-2.1760725788153527E-2</v>
      </c>
      <c r="O25" s="72">
        <f t="shared" si="1"/>
        <v>5.6150474393830099E-2</v>
      </c>
      <c r="P25" s="72">
        <f t="shared" si="1"/>
        <v>-0.36129032258064514</v>
      </c>
      <c r="Q25" s="72">
        <f t="shared" si="1"/>
        <v>3.7617064626822912E-2</v>
      </c>
      <c r="R25" s="72">
        <f t="shared" si="1"/>
        <v>-0.15484910871301488</v>
      </c>
      <c r="S25" s="72"/>
      <c r="T25" s="72">
        <f t="shared" si="0"/>
        <v>8.849557522123902E-2</v>
      </c>
      <c r="U25" s="113">
        <f t="shared" si="0"/>
        <v>2.4496399198330125E-2</v>
      </c>
    </row>
    <row r="26" spans="1:21" x14ac:dyDescent="0.45">
      <c r="B26" s="77"/>
      <c r="C26" s="68" t="s">
        <v>8</v>
      </c>
      <c r="D26" s="72">
        <f t="shared" si="1"/>
        <v>-9.1743119266055051E-3</v>
      </c>
      <c r="E26" s="72">
        <f t="shared" si="1"/>
        <v>1.3529236753876364E-2</v>
      </c>
      <c r="F26" s="72">
        <f t="shared" si="1"/>
        <v>1.9480519480519449E-2</v>
      </c>
      <c r="G26" s="72">
        <f t="shared" si="1"/>
        <v>7.0538382621882958E-2</v>
      </c>
      <c r="H26" s="72">
        <f t="shared" si="1"/>
        <v>-5.7334481582355865E-2</v>
      </c>
      <c r="I26" s="72">
        <f t="shared" si="1"/>
        <v>3.1059378681694651E-2</v>
      </c>
      <c r="J26" s="72">
        <f t="shared" si="1"/>
        <v>0.32063829787234044</v>
      </c>
      <c r="K26" s="72">
        <f t="shared" si="1"/>
        <v>3.427039607212792E-3</v>
      </c>
      <c r="L26" s="72">
        <f t="shared" si="1"/>
        <v>-3.3086483702708697E-2</v>
      </c>
      <c r="M26" s="72">
        <f t="shared" si="1"/>
        <v>-1.01160556250328E-2</v>
      </c>
      <c r="N26" s="72">
        <f t="shared" si="1"/>
        <v>-1.656971835410723E-2</v>
      </c>
      <c r="O26" s="72">
        <f t="shared" si="1"/>
        <v>6.5736416229410427E-2</v>
      </c>
      <c r="P26" s="72">
        <f t="shared" si="1"/>
        <v>0.63157894736842102</v>
      </c>
      <c r="Q26" s="72">
        <f t="shared" si="1"/>
        <v>1.5349914827555414E-2</v>
      </c>
      <c r="R26" s="72">
        <f t="shared" si="1"/>
        <v>-8.4500479451644614E-2</v>
      </c>
      <c r="S26" s="72"/>
      <c r="T26" s="72">
        <f t="shared" si="0"/>
        <v>4.8723897911832945E-2</v>
      </c>
      <c r="U26" s="113">
        <f t="shared" si="0"/>
        <v>-2.693197996472811E-3</v>
      </c>
    </row>
    <row r="27" spans="1:21" x14ac:dyDescent="0.45">
      <c r="B27" s="77"/>
      <c r="C27" s="68" t="s">
        <v>9</v>
      </c>
      <c r="D27" s="72">
        <f t="shared" si="1"/>
        <v>-4.3859649122807015E-2</v>
      </c>
      <c r="E27" s="72">
        <f t="shared" si="1"/>
        <v>-2.691306922294732E-3</v>
      </c>
      <c r="F27" s="72">
        <f t="shared" si="1"/>
        <v>1.3157894736842136E-2</v>
      </c>
      <c r="G27" s="72">
        <f t="shared" si="1"/>
        <v>5.0135797229098812E-2</v>
      </c>
      <c r="H27" s="72">
        <f t="shared" si="1"/>
        <v>-3.5856895681894395E-2</v>
      </c>
      <c r="I27" s="72">
        <f t="shared" si="1"/>
        <v>-7.2408357232427556E-2</v>
      </c>
      <c r="J27" s="72">
        <f t="shared" si="1"/>
        <v>-0.68521492383729088</v>
      </c>
      <c r="K27" s="72">
        <f t="shared" si="1"/>
        <v>1.5141356335680048E-2</v>
      </c>
      <c r="L27" s="72">
        <f t="shared" si="1"/>
        <v>-6.767723961829035E-2</v>
      </c>
      <c r="M27" s="72">
        <f t="shared" si="1"/>
        <v>-1.8954549591354355E-2</v>
      </c>
      <c r="N27" s="72">
        <f t="shared" si="1"/>
        <v>-1.0086303722215542E-2</v>
      </c>
      <c r="O27" s="72">
        <f t="shared" si="1"/>
        <v>0.15411105327731722</v>
      </c>
      <c r="P27" s="72">
        <f t="shared" si="1"/>
        <v>-0.33098591549295775</v>
      </c>
      <c r="Q27" s="72">
        <f t="shared" si="1"/>
        <v>3.2508345909827728E-2</v>
      </c>
      <c r="R27" s="72">
        <f t="shared" si="1"/>
        <v>-3.4549911835919468E-2</v>
      </c>
      <c r="S27" s="72"/>
      <c r="T27" s="72">
        <f t="shared" si="0"/>
        <v>9.3676814988290485E-3</v>
      </c>
      <c r="U27" s="113">
        <f t="shared" si="0"/>
        <v>7.2800617687531419E-2</v>
      </c>
    </row>
    <row r="28" spans="1:21" x14ac:dyDescent="0.45">
      <c r="B28" s="77"/>
      <c r="C28" s="68" t="s">
        <v>10</v>
      </c>
      <c r="D28" s="72"/>
      <c r="E28" s="72">
        <f t="shared" si="1"/>
        <v>-2.6128536463081376E-2</v>
      </c>
      <c r="F28" s="72">
        <f t="shared" si="1"/>
        <v>-2.2508038585209091E-2</v>
      </c>
      <c r="G28" s="72">
        <f t="shared" si="1"/>
        <v>7.570188472667513E-3</v>
      </c>
      <c r="H28" s="72">
        <f t="shared" si="1"/>
        <v>-4.8266576474215707E-2</v>
      </c>
      <c r="I28" s="72">
        <f t="shared" si="1"/>
        <v>5.8604804629500675E-3</v>
      </c>
      <c r="J28" s="72">
        <f t="shared" si="1"/>
        <v>-0.39141789364671986</v>
      </c>
      <c r="K28" s="72">
        <f t="shared" si="1"/>
        <v>1.734858970876467E-2</v>
      </c>
      <c r="L28" s="72">
        <f t="shared" si="1"/>
        <v>-5.7521971568973061E-2</v>
      </c>
      <c r="M28" s="72">
        <f t="shared" si="1"/>
        <v>-4.1429984851682068E-2</v>
      </c>
      <c r="N28" s="72">
        <f t="shared" si="1"/>
        <v>-1.9558061975150656E-2</v>
      </c>
      <c r="O28" s="72">
        <f t="shared" si="1"/>
        <v>0.12293214462605238</v>
      </c>
      <c r="P28" s="72">
        <f t="shared" si="1"/>
        <v>4.4117647058823532E-2</v>
      </c>
      <c r="Q28" s="72">
        <f t="shared" si="1"/>
        <v>-8.335681713377896E-3</v>
      </c>
      <c r="R28" s="72">
        <f t="shared" si="1"/>
        <v>-8.6443895526310793E-2</v>
      </c>
      <c r="S28" s="72"/>
      <c r="T28" s="72">
        <f t="shared" si="0"/>
        <v>-3.1746031746031876E-2</v>
      </c>
      <c r="U28" s="113">
        <f t="shared" si="0"/>
        <v>1.1164513151183166</v>
      </c>
    </row>
    <row r="29" spans="1:21" x14ac:dyDescent="0.45">
      <c r="B29" s="77"/>
      <c r="C29" s="68" t="s">
        <v>11</v>
      </c>
      <c r="D29" s="69"/>
      <c r="E29" s="72">
        <f t="shared" si="1"/>
        <v>-8.5422204970709931E-2</v>
      </c>
      <c r="F29" s="72">
        <f t="shared" si="1"/>
        <v>-2.2012578616352141E-2</v>
      </c>
      <c r="G29" s="72">
        <f t="shared" si="1"/>
        <v>-4.8490377954620101E-3</v>
      </c>
      <c r="H29" s="72">
        <f t="shared" si="1"/>
        <v>-6.0803557191419493E-2</v>
      </c>
      <c r="I29" s="72">
        <f t="shared" si="1"/>
        <v>5.895028160312117E-3</v>
      </c>
      <c r="J29" s="72"/>
      <c r="K29" s="72">
        <f t="shared" si="1"/>
        <v>4.5366596702120378E-2</v>
      </c>
      <c r="L29" s="72">
        <f t="shared" si="1"/>
        <v>-7.0722018704330286E-2</v>
      </c>
      <c r="M29" s="72">
        <f t="shared" si="1"/>
        <v>-3.9781824466656387E-2</v>
      </c>
      <c r="N29" s="72">
        <f t="shared" si="1"/>
        <v>-8.344533395664111E-2</v>
      </c>
      <c r="O29" s="72">
        <f t="shared" si="1"/>
        <v>4.0501230700380531E-2</v>
      </c>
      <c r="P29" s="72">
        <f t="shared" si="1"/>
        <v>5.4263565891472867E-2</v>
      </c>
      <c r="Q29" s="72">
        <f t="shared" si="1"/>
        <v>-2.3578965946773559E-2</v>
      </c>
      <c r="R29" s="72">
        <f t="shared" si="1"/>
        <v>-3.6402115920987924E-2</v>
      </c>
      <c r="S29" s="72"/>
      <c r="T29" s="72">
        <f t="shared" si="0"/>
        <v>-3.289473684210515E-2</v>
      </c>
      <c r="U29" s="113">
        <f>(U14-U15)/U15</f>
        <v>0.29050046114266287</v>
      </c>
    </row>
    <row r="30" spans="1:21" ht="17" thickBot="1" x14ac:dyDescent="0.5">
      <c r="B30" s="80"/>
      <c r="C30" s="81" t="s">
        <v>12</v>
      </c>
      <c r="D30" s="82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114"/>
    </row>
  </sheetData>
  <mergeCells count="14">
    <mergeCell ref="D3:H3"/>
    <mergeCell ref="I3:L3"/>
    <mergeCell ref="M3:R3"/>
    <mergeCell ref="S3:T3"/>
    <mergeCell ref="F4:H4"/>
    <mergeCell ref="N4:R4"/>
    <mergeCell ref="S4:T4"/>
    <mergeCell ref="D18:H18"/>
    <mergeCell ref="I18:L18"/>
    <mergeCell ref="M18:R18"/>
    <mergeCell ref="S18:T18"/>
    <mergeCell ref="F19:H19"/>
    <mergeCell ref="N19:R19"/>
    <mergeCell ref="S19:T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</vt:lpstr>
      <vt:lpstr>指标副本1</vt:lpstr>
      <vt:lpstr>指标final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suibe</cp:lastModifiedBy>
  <dcterms:created xsi:type="dcterms:W3CDTF">2019-05-21T02:10:31Z</dcterms:created>
  <dcterms:modified xsi:type="dcterms:W3CDTF">2019-05-22T01:28:47Z</dcterms:modified>
</cp:coreProperties>
</file>