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suibe\Desktop\深圳杯\数据\"/>
    </mc:Choice>
  </mc:AlternateContent>
  <xr:revisionPtr revIDLastSave="0" documentId="13_ncr:1_{884DAF01-5F5E-4C89-B0EF-0DFF25BED5B4}" xr6:coauthVersionLast="43" xr6:coauthVersionMax="43" xr10:uidLastSave="{00000000-0000-0000-0000-000000000000}"/>
  <bookViews>
    <workbookView xWindow="-110" yWindow="-110" windowWidth="19420" windowHeight="10420" activeTab="1" xr2:uid="{00000000-000D-0000-FFFF-FFFF00000000}"/>
  </bookViews>
  <sheets>
    <sheet name="计算" sheetId="1" r:id="rId1"/>
    <sheet name="指标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4" i="2" l="1"/>
  <c r="S23" i="2"/>
  <c r="S26" i="2"/>
  <c r="I14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T23" i="2"/>
  <c r="U23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T26" i="2"/>
  <c r="U26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T27" i="2"/>
  <c r="U27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N7" i="1"/>
  <c r="U7" i="1"/>
  <c r="L8" i="1"/>
  <c r="L9" i="1"/>
  <c r="L10" i="1"/>
  <c r="L11" i="1"/>
  <c r="L12" i="1"/>
  <c r="L13" i="1"/>
  <c r="L14" i="1"/>
  <c r="L15" i="1"/>
  <c r="L7" i="1"/>
  <c r="S27" i="2" l="1"/>
  <c r="E8" i="1"/>
  <c r="E9" i="1"/>
  <c r="E10" i="1"/>
  <c r="E11" i="1"/>
  <c r="E12" i="1"/>
  <c r="E13" i="1"/>
  <c r="E14" i="1"/>
  <c r="E15" i="1"/>
  <c r="E7" i="1"/>
  <c r="D22" i="2" l="1"/>
  <c r="AL9" i="1"/>
  <c r="AL10" i="1"/>
  <c r="AL11" i="1"/>
  <c r="AL12" i="1"/>
  <c r="AL13" i="1"/>
  <c r="AL14" i="1"/>
  <c r="AL15" i="1"/>
  <c r="AL8" i="1"/>
  <c r="AH8" i="1"/>
  <c r="AH9" i="1"/>
  <c r="AH10" i="1"/>
  <c r="AH11" i="1"/>
  <c r="AH12" i="1"/>
  <c r="AH13" i="1"/>
  <c r="AH14" i="1"/>
  <c r="AH15" i="1"/>
  <c r="AH7" i="1"/>
  <c r="AE8" i="1"/>
  <c r="AE9" i="1"/>
  <c r="AE10" i="1"/>
  <c r="AE11" i="1"/>
  <c r="AE12" i="1"/>
  <c r="AE13" i="1"/>
  <c r="AE14" i="1"/>
  <c r="AE15" i="1"/>
  <c r="AE7" i="1"/>
  <c r="AC8" i="1"/>
  <c r="AC9" i="1"/>
  <c r="AC10" i="1"/>
  <c r="AC11" i="1"/>
  <c r="AC12" i="1"/>
  <c r="AC13" i="1"/>
  <c r="AC14" i="1"/>
  <c r="AC15" i="1"/>
  <c r="AC7" i="1"/>
  <c r="AA8" i="1"/>
  <c r="AA9" i="1"/>
  <c r="AA10" i="1"/>
  <c r="AA11" i="1"/>
  <c r="AA12" i="1"/>
  <c r="AA13" i="1"/>
  <c r="AA14" i="1"/>
  <c r="AA15" i="1"/>
  <c r="AA7" i="1"/>
  <c r="Y8" i="1" l="1"/>
  <c r="Y9" i="1"/>
  <c r="Y10" i="1"/>
  <c r="Y11" i="1"/>
  <c r="Y12" i="1"/>
  <c r="Y13" i="1"/>
  <c r="Y14" i="1"/>
  <c r="Y15" i="1"/>
  <c r="Y7" i="1"/>
  <c r="W14" i="1"/>
  <c r="U8" i="1"/>
  <c r="U9" i="1"/>
  <c r="U10" i="1"/>
  <c r="U11" i="1"/>
  <c r="U12" i="1"/>
  <c r="U13" i="1"/>
  <c r="U14" i="1"/>
  <c r="U15" i="1"/>
  <c r="R8" i="1"/>
  <c r="R9" i="1"/>
  <c r="R10" i="1"/>
  <c r="R11" i="1"/>
  <c r="R12" i="1"/>
  <c r="R13" i="1"/>
  <c r="R14" i="1"/>
  <c r="R15" i="1"/>
  <c r="R7" i="1"/>
  <c r="P10" i="1"/>
  <c r="P11" i="1"/>
  <c r="P12" i="1"/>
  <c r="P13" i="1"/>
  <c r="P14" i="1"/>
  <c r="P9" i="1"/>
  <c r="N8" i="1"/>
  <c r="N9" i="1"/>
  <c r="N10" i="1"/>
  <c r="N11" i="1"/>
  <c r="N12" i="1"/>
  <c r="N13" i="1"/>
  <c r="N14" i="1"/>
  <c r="N15" i="1"/>
  <c r="I8" i="1"/>
  <c r="I9" i="1"/>
  <c r="I10" i="1"/>
  <c r="I11" i="1"/>
  <c r="I12" i="1"/>
  <c r="I13" i="1"/>
  <c r="I14" i="1"/>
  <c r="I15" i="1"/>
  <c r="I7" i="1"/>
  <c r="G8" i="1"/>
  <c r="G9" i="1"/>
  <c r="G10" i="1"/>
  <c r="G11" i="1"/>
  <c r="G12" i="1"/>
  <c r="G13" i="1"/>
  <c r="G14" i="1"/>
  <c r="G15" i="1"/>
  <c r="G7" i="1"/>
  <c r="W8" i="1" l="1"/>
  <c r="W9" i="1"/>
  <c r="W10" i="1"/>
  <c r="W11" i="1"/>
  <c r="W12" i="1"/>
  <c r="W13" i="1"/>
  <c r="W15" i="1"/>
  <c r="W7" i="1"/>
</calcChain>
</file>

<file path=xl/sharedStrings.xml><?xml version="1.0" encoding="utf-8"?>
<sst xmlns="http://schemas.openxmlformats.org/spreadsheetml/2006/main" count="160" uniqueCount="73">
  <si>
    <t>指标：年末常住人口(万人)</t>
  </si>
  <si>
    <t>时间</t>
  </si>
  <si>
    <t>2018年</t>
  </si>
  <si>
    <t/>
  </si>
  <si>
    <t>2017年</t>
  </si>
  <si>
    <t>2016年</t>
  </si>
  <si>
    <t>2015年</t>
  </si>
  <si>
    <t>2014年</t>
  </si>
  <si>
    <t>2013年</t>
  </si>
  <si>
    <t>2012年</t>
  </si>
  <si>
    <t>2011年</t>
  </si>
  <si>
    <t>2010年</t>
  </si>
  <si>
    <t>2009年</t>
  </si>
  <si>
    <t>指标：性别比(女=100)(人口抽样调查)(女=100)</t>
  </si>
  <si>
    <t>女性人数（万人)</t>
    <phoneticPr fontId="5" type="noConversion"/>
  </si>
  <si>
    <t>指标：生活垃圾清运量(万吨)</t>
  </si>
  <si>
    <t>指标：城市绿地面积(万公顷)</t>
  </si>
  <si>
    <t>指标：公共厕所数量(座)</t>
  </si>
  <si>
    <t>指标：城镇居民基本医疗保险年末参保人数(万人)</t>
  </si>
  <si>
    <t>指标：等级教练员发展人数(人)</t>
  </si>
  <si>
    <t>指标：工伤保险年末参保人数(万人)</t>
  </si>
  <si>
    <t>指标：基本养老保险基金收入(万元)</t>
  </si>
  <si>
    <t>指标：基本养老保险基金支出(万元)</t>
  </si>
  <si>
    <t>指标：妇幼保健院(所/站)数(个)</t>
  </si>
  <si>
    <t>指标：医疗卫生机构数(个)</t>
  </si>
  <si>
    <t>指标：中医医院数(个)</t>
  </si>
  <si>
    <t>指标：卫生机构床位数(万张)</t>
  </si>
  <si>
    <t>指标：卫生技术人员数(万人)</t>
  </si>
  <si>
    <t>指标：地方财政一般预算支出(亿元)</t>
  </si>
  <si>
    <t>指标：地方财政医疗卫生支出(亿元)</t>
  </si>
  <si>
    <t>指标：平均预期寿命(岁)</t>
  </si>
  <si>
    <t>指标：人口死亡率(‰)</t>
  </si>
  <si>
    <t>指标：社区服务机构数(个)</t>
  </si>
  <si>
    <t>指标</t>
    <phoneticPr fontId="5" type="noConversion"/>
  </si>
  <si>
    <t>蓝色为统计数字空缺，拍脑门得来</t>
    <phoneticPr fontId="5" type="noConversion"/>
  </si>
  <si>
    <t>一级指标</t>
    <phoneticPr fontId="5" type="noConversion"/>
  </si>
  <si>
    <t>健康环境</t>
    <phoneticPr fontId="5" type="noConversion"/>
  </si>
  <si>
    <t>健康社会</t>
    <phoneticPr fontId="5" type="noConversion"/>
  </si>
  <si>
    <t>健康服务</t>
    <phoneticPr fontId="5" type="noConversion"/>
  </si>
  <si>
    <t>健康人群</t>
    <phoneticPr fontId="5" type="noConversion"/>
  </si>
  <si>
    <t>健康文化</t>
    <phoneticPr fontId="5" type="noConversion"/>
  </si>
  <si>
    <t>二级指标</t>
    <phoneticPr fontId="5" type="noConversion"/>
  </si>
  <si>
    <t>空气质量</t>
    <phoneticPr fontId="5" type="noConversion"/>
  </si>
  <si>
    <t>垃圾废物处理</t>
    <phoneticPr fontId="5" type="noConversion"/>
  </si>
  <si>
    <t>其他相关环境</t>
    <phoneticPr fontId="5" type="noConversion"/>
  </si>
  <si>
    <t>社会保障</t>
    <phoneticPr fontId="5" type="noConversion"/>
  </si>
  <si>
    <t>健身活动</t>
    <phoneticPr fontId="5" type="noConversion"/>
  </si>
  <si>
    <t>职业安全</t>
    <phoneticPr fontId="5" type="noConversion"/>
  </si>
  <si>
    <t>养老</t>
    <phoneticPr fontId="5" type="noConversion"/>
  </si>
  <si>
    <t>妇幼卫生服务</t>
    <phoneticPr fontId="5" type="noConversion"/>
  </si>
  <si>
    <t>卫生资源</t>
    <phoneticPr fontId="5" type="noConversion"/>
  </si>
  <si>
    <t>健康水平</t>
    <phoneticPr fontId="5" type="noConversion"/>
  </si>
  <si>
    <t>健康氛围</t>
    <phoneticPr fontId="5" type="noConversion"/>
  </si>
  <si>
    <t>三级指标</t>
    <phoneticPr fontId="5" type="noConversion"/>
  </si>
  <si>
    <t>主城区环境空气细颗粒物（微克/立方米）</t>
  </si>
  <si>
    <t>每万人生活垃圾清运量（吨）</t>
    <phoneticPr fontId="8" type="noConversion"/>
  </si>
  <si>
    <t>建成区绿化覆盖率(%)</t>
    <phoneticPr fontId="5" type="noConversion"/>
  </si>
  <si>
    <t>每万人公园绿地面积(公顷）</t>
    <phoneticPr fontId="5" type="noConversion"/>
  </si>
  <si>
    <t>每万人拥有公厕（座）</t>
  </si>
  <si>
    <t>城镇基本医疗保险年末参保人数比（%）</t>
  </si>
  <si>
    <t>每万人等级教练员(人)</t>
  </si>
  <si>
    <t>工伤保险年末参保人数比(%)</t>
  </si>
  <si>
    <t>养老保险基金支出比（%）</t>
  </si>
  <si>
    <t>每万名女性妇幼保健院个数(个）</t>
    <phoneticPr fontId="5" type="noConversion"/>
  </si>
  <si>
    <t>每千人医疗卫生机构数（个）</t>
    <phoneticPr fontId="5" type="noConversion"/>
  </si>
  <si>
    <t>每万人中医院个数（个）</t>
    <phoneticPr fontId="5" type="noConversion"/>
  </si>
  <si>
    <t>每万人拥有卫生技术人员数(人)</t>
    <phoneticPr fontId="5" type="noConversion"/>
  </si>
  <si>
    <t>每万人卫生机构床位数（张)</t>
    <phoneticPr fontId="5" type="noConversion"/>
  </si>
  <si>
    <t>地方财政医疗卫生支出占财政支出比率(%)</t>
  </si>
  <si>
    <t>平均预期寿命(岁)</t>
  </si>
  <si>
    <t>人口死亡率(‰)</t>
  </si>
  <si>
    <t>每万人社会服务机构（个）</t>
    <phoneticPr fontId="5" type="noConversion"/>
  </si>
  <si>
    <t>环比年增长率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</si>
</sst>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0"/>
      <name val="Arial"/>
      <family val="2"/>
    </font>
    <font>
      <sz val="10"/>
      <name val="宋体"/>
      <family val="3"/>
      <charset val="134"/>
    </font>
    <font>
      <b/>
      <sz val="10"/>
      <name val="Arial"/>
      <family val="2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Arial"/>
      <family val="2"/>
    </font>
    <font>
      <sz val="1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>
      <alignment vertical="center"/>
    </xf>
    <xf numFmtId="0" fontId="2" fillId="0" borderId="0"/>
    <xf numFmtId="0" fontId="11" fillId="0" borderId="0"/>
  </cellStyleXfs>
  <cellXfs count="107">
    <xf numFmtId="0" fontId="0" fillId="0" borderId="0" xfId="0"/>
    <xf numFmtId="0" fontId="2" fillId="0" borderId="0" xfId="2"/>
    <xf numFmtId="0" fontId="3" fillId="0" borderId="0" xfId="2" applyFont="1" applyAlignment="1">
      <alignment horizontal="right" vertical="center"/>
    </xf>
    <xf numFmtId="0" fontId="4" fillId="0" borderId="0" xfId="2" applyFont="1" applyAlignment="1">
      <alignment vertical="center"/>
    </xf>
    <xf numFmtId="0" fontId="2" fillId="0" borderId="0" xfId="2" applyAlignment="1">
      <alignment vertical="center"/>
    </xf>
    <xf numFmtId="0" fontId="2" fillId="0" borderId="0" xfId="2" applyAlignment="1">
      <alignment horizontal="center" vertical="center" wrapText="1"/>
    </xf>
    <xf numFmtId="0" fontId="3" fillId="0" borderId="0" xfId="2" applyFont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4" fillId="0" borderId="0" xfId="2" applyFont="1" applyAlignment="1">
      <alignment vertical="center" wrapText="1"/>
    </xf>
    <xf numFmtId="0" fontId="0" fillId="0" borderId="0" xfId="0" applyAlignment="1">
      <alignment wrapText="1"/>
    </xf>
    <xf numFmtId="0" fontId="3" fillId="0" borderId="0" xfId="2" applyFont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3" fillId="0" borderId="0" xfId="2" applyFont="1" applyFill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6" fillId="0" borderId="0" xfId="0" applyFont="1" applyFill="1"/>
    <xf numFmtId="0" fontId="3" fillId="0" borderId="0" xfId="2" applyFont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6" fillId="0" borderId="0" xfId="0" applyFont="1"/>
    <xf numFmtId="0" fontId="6" fillId="2" borderId="0" xfId="0" applyFont="1" applyFill="1"/>
    <xf numFmtId="0" fontId="7" fillId="0" borderId="0" xfId="0" applyFont="1" applyFill="1"/>
    <xf numFmtId="0" fontId="7" fillId="3" borderId="1" xfId="0" applyFont="1" applyFill="1" applyBorder="1"/>
    <xf numFmtId="0" fontId="7" fillId="3" borderId="2" xfId="0" applyFont="1" applyFill="1" applyBorder="1"/>
    <xf numFmtId="0" fontId="7" fillId="3" borderId="5" xfId="0" applyFont="1" applyFill="1" applyBorder="1" applyAlignment="1">
      <alignment horizontal="center"/>
    </xf>
    <xf numFmtId="0" fontId="7" fillId="3" borderId="0" xfId="0" applyFont="1" applyFill="1"/>
    <xf numFmtId="0" fontId="7" fillId="4" borderId="6" xfId="0" applyFont="1" applyFill="1" applyBorder="1"/>
    <xf numFmtId="0" fontId="7" fillId="4" borderId="7" xfId="0" applyFont="1" applyFill="1" applyBorder="1"/>
    <xf numFmtId="0" fontId="7" fillId="4" borderId="10" xfId="0" applyFont="1" applyFill="1" applyBorder="1" applyAlignment="1">
      <alignment horizontal="center"/>
    </xf>
    <xf numFmtId="0" fontId="7" fillId="4" borderId="0" xfId="0" applyFont="1" applyFill="1"/>
    <xf numFmtId="0" fontId="7" fillId="0" borderId="0" xfId="0" applyFont="1" applyFill="1" applyAlignment="1">
      <alignment horizontal="left" vertical="center"/>
    </xf>
    <xf numFmtId="0" fontId="7" fillId="5" borderId="6" xfId="0" applyFont="1" applyFill="1" applyBorder="1" applyAlignment="1">
      <alignment horizontal="left" vertical="center"/>
    </xf>
    <xf numFmtId="0" fontId="7" fillId="5" borderId="7" xfId="0" applyFont="1" applyFill="1" applyBorder="1" applyAlignment="1">
      <alignment horizontal="left" vertical="center" wrapText="1"/>
    </xf>
    <xf numFmtId="0" fontId="9" fillId="5" borderId="7" xfId="0" applyFont="1" applyFill="1" applyBorder="1" applyAlignment="1">
      <alignment horizontal="left" vertical="center" wrapText="1"/>
    </xf>
    <xf numFmtId="0" fontId="9" fillId="5" borderId="7" xfId="2" applyFont="1" applyFill="1" applyBorder="1" applyAlignment="1">
      <alignment horizontal="left" vertical="center" wrapText="1"/>
    </xf>
    <xf numFmtId="0" fontId="7" fillId="5" borderId="10" xfId="0" applyFont="1" applyFill="1" applyBorder="1" applyAlignment="1">
      <alignment horizontal="left" vertical="center" wrapText="1"/>
    </xf>
    <xf numFmtId="0" fontId="7" fillId="5" borderId="0" xfId="0" applyFont="1" applyFill="1" applyAlignment="1">
      <alignment horizontal="left" vertical="center"/>
    </xf>
    <xf numFmtId="0" fontId="6" fillId="0" borderId="6" xfId="0" applyFont="1" applyBorder="1"/>
    <xf numFmtId="0" fontId="6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0" fillId="0" borderId="7" xfId="0" applyFont="1" applyBorder="1" applyAlignment="1">
      <alignment horizontal="right" vertical="center" wrapText="1"/>
    </xf>
    <xf numFmtId="0" fontId="6" fillId="0" borderId="7" xfId="0" applyFont="1" applyFill="1" applyBorder="1" applyAlignment="1">
      <alignment wrapText="1"/>
    </xf>
    <xf numFmtId="10" fontId="6" fillId="0" borderId="7" xfId="1" applyNumberFormat="1" applyFont="1" applyBorder="1" applyAlignment="1">
      <alignment wrapText="1"/>
    </xf>
    <xf numFmtId="0" fontId="10" fillId="0" borderId="7" xfId="2" applyFont="1" applyBorder="1" applyAlignment="1">
      <alignment horizontal="right" vertical="center" wrapText="1"/>
    </xf>
    <xf numFmtId="0" fontId="6" fillId="0" borderId="10" xfId="0" applyFont="1" applyFill="1" applyBorder="1" applyAlignment="1">
      <alignment wrapText="1"/>
    </xf>
    <xf numFmtId="0" fontId="6" fillId="0" borderId="11" xfId="0" applyFont="1" applyBorder="1"/>
    <xf numFmtId="0" fontId="6" fillId="0" borderId="12" xfId="0" applyFont="1" applyBorder="1" applyAlignment="1">
      <alignment vertical="center" wrapText="1"/>
    </xf>
    <xf numFmtId="10" fontId="6" fillId="0" borderId="12" xfId="1" applyNumberFormat="1" applyFont="1" applyBorder="1" applyAlignment="1">
      <alignment wrapText="1"/>
    </xf>
    <xf numFmtId="0" fontId="6" fillId="0" borderId="12" xfId="0" applyFont="1" applyFill="1" applyBorder="1" applyAlignment="1">
      <alignment wrapText="1"/>
    </xf>
    <xf numFmtId="0" fontId="10" fillId="0" borderId="0" xfId="0" applyFont="1" applyAlignment="1">
      <alignment horizontal="right" vertical="center"/>
    </xf>
    <xf numFmtId="10" fontId="6" fillId="0" borderId="0" xfId="1" applyNumberFormat="1" applyFont="1" applyAlignment="1"/>
    <xf numFmtId="0" fontId="10" fillId="0" borderId="0" xfId="2" applyFont="1" applyAlignment="1">
      <alignment horizontal="center" vertical="center"/>
    </xf>
    <xf numFmtId="0" fontId="7" fillId="3" borderId="14" xfId="0" applyFont="1" applyFill="1" applyBorder="1" applyAlignment="1">
      <alignment horizontal="center"/>
    </xf>
    <xf numFmtId="0" fontId="7" fillId="4" borderId="15" xfId="0" applyFont="1" applyFill="1" applyBorder="1" applyAlignment="1">
      <alignment horizontal="center"/>
    </xf>
    <xf numFmtId="0" fontId="7" fillId="5" borderId="15" xfId="0" applyFont="1" applyFill="1" applyBorder="1" applyAlignment="1">
      <alignment horizontal="left" vertical="center" wrapText="1"/>
    </xf>
    <xf numFmtId="0" fontId="6" fillId="0" borderId="15" xfId="0" applyFont="1" applyFill="1" applyBorder="1" applyAlignment="1">
      <alignment wrapText="1"/>
    </xf>
    <xf numFmtId="0" fontId="10" fillId="0" borderId="7" xfId="0" applyFont="1" applyFill="1" applyBorder="1" applyAlignment="1">
      <alignment horizontal="right" vertical="center" wrapText="1"/>
    </xf>
    <xf numFmtId="10" fontId="6" fillId="0" borderId="7" xfId="1" applyNumberFormat="1" applyFont="1" applyFill="1" applyBorder="1" applyAlignment="1">
      <alignment wrapText="1"/>
    </xf>
    <xf numFmtId="0" fontId="10" fillId="0" borderId="7" xfId="2" applyFont="1" applyFill="1" applyBorder="1" applyAlignment="1">
      <alignment horizontal="right" vertical="center" wrapText="1"/>
    </xf>
    <xf numFmtId="10" fontId="10" fillId="0" borderId="7" xfId="1" applyNumberFormat="1" applyFont="1" applyFill="1" applyBorder="1" applyAlignment="1">
      <alignment horizontal="center" vertical="center" wrapText="1"/>
    </xf>
    <xf numFmtId="10" fontId="6" fillId="0" borderId="12" xfId="1" applyNumberFormat="1" applyFont="1" applyFill="1" applyBorder="1" applyAlignment="1">
      <alignment wrapText="1"/>
    </xf>
    <xf numFmtId="10" fontId="10" fillId="0" borderId="12" xfId="1" applyNumberFormat="1" applyFont="1" applyFill="1" applyBorder="1" applyAlignment="1">
      <alignment horizontal="center" vertical="center" wrapText="1"/>
    </xf>
    <xf numFmtId="0" fontId="10" fillId="0" borderId="12" xfId="2" applyFont="1" applyFill="1" applyBorder="1" applyAlignment="1">
      <alignment horizontal="right" vertical="center" wrapText="1"/>
    </xf>
    <xf numFmtId="0" fontId="6" fillId="0" borderId="13" xfId="0" applyFont="1" applyFill="1" applyBorder="1" applyAlignment="1">
      <alignment wrapText="1"/>
    </xf>
    <xf numFmtId="0" fontId="3" fillId="0" borderId="0" xfId="2" applyFont="1" applyAlignment="1">
      <alignment horizontal="right" vertical="center"/>
    </xf>
    <xf numFmtId="10" fontId="10" fillId="0" borderId="7" xfId="1" applyNumberFormat="1" applyFont="1" applyFill="1" applyBorder="1" applyAlignment="1">
      <alignment horizontal="right" vertical="center" wrapText="1"/>
    </xf>
    <xf numFmtId="10" fontId="10" fillId="0" borderId="12" xfId="1" applyNumberFormat="1" applyFont="1" applyFill="1" applyBorder="1" applyAlignment="1">
      <alignment horizontal="right" vertical="center" wrapText="1"/>
    </xf>
    <xf numFmtId="10" fontId="6" fillId="0" borderId="13" xfId="1" applyNumberFormat="1" applyFont="1" applyBorder="1" applyAlignment="1">
      <alignment wrapText="1"/>
    </xf>
    <xf numFmtId="0" fontId="6" fillId="0" borderId="7" xfId="0" applyFont="1" applyFill="1" applyBorder="1"/>
    <xf numFmtId="0" fontId="10" fillId="0" borderId="12" xfId="0" applyFont="1" applyFill="1" applyBorder="1" applyAlignment="1">
      <alignment horizontal="right" vertical="center" wrapText="1"/>
    </xf>
    <xf numFmtId="0" fontId="3" fillId="0" borderId="0" xfId="2" applyFont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12" fillId="0" borderId="0" xfId="3" applyFont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3" fillId="0" borderId="0" xfId="2" applyFont="1" applyAlignment="1">
      <alignment horizontal="right" vertical="center"/>
    </xf>
    <xf numFmtId="10" fontId="6" fillId="2" borderId="7" xfId="1" applyNumberFormat="1" applyFont="1" applyFill="1" applyBorder="1" applyAlignment="1">
      <alignment wrapText="1"/>
    </xf>
    <xf numFmtId="0" fontId="3" fillId="0" borderId="0" xfId="2" applyFont="1" applyAlignment="1">
      <alignment horizontal="right" vertical="center"/>
    </xf>
    <xf numFmtId="0" fontId="6" fillId="2" borderId="7" xfId="0" applyFont="1" applyFill="1" applyBorder="1" applyAlignment="1">
      <alignment wrapText="1"/>
    </xf>
    <xf numFmtId="0" fontId="6" fillId="2" borderId="12" xfId="0" applyFont="1" applyFill="1" applyBorder="1" applyAlignment="1">
      <alignment wrapText="1"/>
    </xf>
    <xf numFmtId="0" fontId="10" fillId="2" borderId="12" xfId="2" applyFont="1" applyFill="1" applyBorder="1" applyAlignment="1">
      <alignment horizontal="right" vertical="center" wrapText="1"/>
    </xf>
    <xf numFmtId="0" fontId="10" fillId="2" borderId="7" xfId="2" applyFont="1" applyFill="1" applyBorder="1" applyAlignment="1">
      <alignment horizontal="right" vertical="center" wrapText="1"/>
    </xf>
    <xf numFmtId="0" fontId="6" fillId="2" borderId="10" xfId="0" applyFont="1" applyFill="1" applyBorder="1"/>
    <xf numFmtId="0" fontId="6" fillId="2" borderId="7" xfId="1" applyNumberFormat="1" applyFont="1" applyFill="1" applyBorder="1" applyAlignment="1">
      <alignment wrapText="1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</cellXfs>
  <cellStyles count="4">
    <cellStyle name="百分比" xfId="1" builtinId="5"/>
    <cellStyle name="常规" xfId="0" builtinId="0"/>
    <cellStyle name="常规 2" xfId="2" xr:uid="{0F8CC90C-3775-44CD-960F-CA28428D3BAF}"/>
    <cellStyle name="常规 3" xfId="3" xr:uid="{325C0235-F097-4B19-93EF-C76AD7F968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L15"/>
  <sheetViews>
    <sheetView topLeftCell="A4" workbookViewId="0">
      <pane xSplit="5" topLeftCell="AA1" activePane="topRight" state="frozen"/>
      <selection pane="topRight" activeCell="AL8" sqref="AL8:AL15"/>
    </sheetView>
  </sheetViews>
  <sheetFormatPr defaultRowHeight="14" x14ac:dyDescent="0.25"/>
  <cols>
    <col min="4" max="4" width="8.7265625" customWidth="1"/>
  </cols>
  <sheetData>
    <row r="3" spans="2:38" x14ac:dyDescent="0.25">
      <c r="B3" s="3"/>
      <c r="C3" s="1"/>
    </row>
    <row r="4" spans="2:38" x14ac:dyDescent="0.25">
      <c r="B4" s="3"/>
      <c r="C4" s="1"/>
    </row>
    <row r="5" spans="2:38" s="9" customFormat="1" ht="99" x14ac:dyDescent="0.25">
      <c r="B5" s="5"/>
      <c r="C5" s="8" t="s">
        <v>0</v>
      </c>
      <c r="D5" s="8" t="s">
        <v>13</v>
      </c>
      <c r="E5" s="9" t="s">
        <v>14</v>
      </c>
      <c r="F5" s="8" t="s">
        <v>15</v>
      </c>
      <c r="G5" s="36" t="s">
        <v>55</v>
      </c>
      <c r="H5" s="8" t="s">
        <v>16</v>
      </c>
      <c r="I5" s="36" t="s">
        <v>57</v>
      </c>
      <c r="J5" s="8" t="s">
        <v>56</v>
      </c>
      <c r="K5" s="8" t="s">
        <v>17</v>
      </c>
      <c r="L5" s="36" t="s">
        <v>58</v>
      </c>
      <c r="M5" s="8" t="s">
        <v>18</v>
      </c>
      <c r="N5" s="36" t="s">
        <v>59</v>
      </c>
      <c r="O5" s="8" t="s">
        <v>19</v>
      </c>
      <c r="P5" s="36" t="s">
        <v>60</v>
      </c>
      <c r="Q5" s="8" t="s">
        <v>20</v>
      </c>
      <c r="R5" s="36" t="s">
        <v>61</v>
      </c>
      <c r="S5" s="8" t="s">
        <v>21</v>
      </c>
      <c r="T5" s="8" t="s">
        <v>22</v>
      </c>
      <c r="U5" s="36" t="s">
        <v>62</v>
      </c>
      <c r="V5" s="8" t="s">
        <v>23</v>
      </c>
      <c r="W5" s="36" t="s">
        <v>63</v>
      </c>
      <c r="X5" s="8" t="s">
        <v>24</v>
      </c>
      <c r="Y5" s="36" t="s">
        <v>64</v>
      </c>
      <c r="Z5" s="8" t="s">
        <v>25</v>
      </c>
      <c r="AA5" s="36" t="s">
        <v>65</v>
      </c>
      <c r="AB5" s="8" t="s">
        <v>27</v>
      </c>
      <c r="AC5" s="36" t="s">
        <v>66</v>
      </c>
      <c r="AD5" s="8" t="s">
        <v>26</v>
      </c>
      <c r="AE5" s="36" t="s">
        <v>67</v>
      </c>
      <c r="AF5" s="8" t="s">
        <v>28</v>
      </c>
      <c r="AG5" s="8" t="s">
        <v>29</v>
      </c>
      <c r="AH5" s="36" t="s">
        <v>68</v>
      </c>
      <c r="AI5" s="8" t="s">
        <v>30</v>
      </c>
      <c r="AJ5" s="8" t="s">
        <v>31</v>
      </c>
      <c r="AK5" s="8" t="s">
        <v>32</v>
      </c>
      <c r="AL5" s="39" t="s">
        <v>71</v>
      </c>
    </row>
    <row r="6" spans="2:38" x14ac:dyDescent="0.25">
      <c r="B6" s="4" t="s">
        <v>2</v>
      </c>
      <c r="C6" s="2"/>
      <c r="D6" s="6"/>
      <c r="F6" s="75" t="s">
        <v>3</v>
      </c>
      <c r="G6" s="22"/>
      <c r="H6" s="7"/>
      <c r="I6" s="22"/>
      <c r="J6" s="77" t="s">
        <v>3</v>
      </c>
      <c r="K6" s="78" t="s">
        <v>3</v>
      </c>
      <c r="L6" s="22"/>
      <c r="M6" s="10" t="s">
        <v>3</v>
      </c>
      <c r="N6" s="22"/>
      <c r="O6" s="11"/>
      <c r="P6" s="22"/>
      <c r="Q6" s="12" t="s">
        <v>3</v>
      </c>
      <c r="R6" s="22"/>
      <c r="S6" s="83" t="s">
        <v>3</v>
      </c>
      <c r="T6" s="82" t="s">
        <v>3</v>
      </c>
      <c r="U6" s="22"/>
      <c r="V6" s="13"/>
      <c r="W6" s="22"/>
      <c r="X6" s="14"/>
      <c r="Y6" s="22"/>
      <c r="Z6" s="84" t="s">
        <v>3</v>
      </c>
      <c r="AA6" s="22"/>
      <c r="AB6" s="87" t="s">
        <v>3</v>
      </c>
      <c r="AC6" s="22"/>
      <c r="AD6" s="15"/>
      <c r="AE6" s="22"/>
      <c r="AF6" s="16"/>
      <c r="AG6" s="17"/>
      <c r="AH6" s="22"/>
      <c r="AJ6" s="19"/>
      <c r="AK6" s="21"/>
    </row>
    <row r="7" spans="2:38" x14ac:dyDescent="0.25">
      <c r="B7" s="4" t="s">
        <v>4</v>
      </c>
      <c r="C7" s="2">
        <v>1557</v>
      </c>
      <c r="D7" s="74">
        <v>111.1</v>
      </c>
      <c r="E7">
        <f>C7/(D7/100+1)</f>
        <v>737.56513500710571</v>
      </c>
      <c r="F7" s="75">
        <v>306.87</v>
      </c>
      <c r="G7" s="22">
        <f>F7/C7*10000</f>
        <v>1970.9055876685936</v>
      </c>
      <c r="H7" s="76">
        <v>4.43</v>
      </c>
      <c r="I7" s="22">
        <f>H7/C7*10000</f>
        <v>28.452151573538856</v>
      </c>
      <c r="J7" s="77">
        <v>36.799999999999997</v>
      </c>
      <c r="K7" s="78">
        <v>1475</v>
      </c>
      <c r="L7" s="22">
        <f>K7/C7</f>
        <v>0.94733461785484907</v>
      </c>
      <c r="M7" s="79">
        <v>1088.5</v>
      </c>
      <c r="N7" s="22">
        <f>M7/C7</f>
        <v>0.69910083493898523</v>
      </c>
      <c r="O7" s="11"/>
      <c r="P7" s="22"/>
      <c r="Q7" s="81">
        <v>395.33</v>
      </c>
      <c r="R7" s="22">
        <f t="shared" ref="R7:R15" si="0">Q7/C7</f>
        <v>0.25390494540783559</v>
      </c>
      <c r="S7" s="94">
        <v>8943027</v>
      </c>
      <c r="T7" s="82">
        <v>8361198</v>
      </c>
      <c r="U7" s="22">
        <f>T7/S7</f>
        <v>0.93494048491634885</v>
      </c>
      <c r="V7" s="85">
        <v>20</v>
      </c>
      <c r="W7" s="22">
        <f t="shared" ref="W7:W15" si="1">V7/E7</f>
        <v>2.711624919717405E-2</v>
      </c>
      <c r="X7" s="86">
        <v>5539</v>
      </c>
      <c r="Y7" s="22">
        <f t="shared" ref="Y7:Y15" si="2">X7/C7/10</f>
        <v>0.35574823378291587</v>
      </c>
      <c r="Z7" s="84">
        <v>51</v>
      </c>
      <c r="AA7" s="22">
        <f t="shared" ref="AA7:AA15" si="3">Z7/C7</f>
        <v>3.2755298651252408E-2</v>
      </c>
      <c r="AB7" s="87">
        <v>10.1</v>
      </c>
      <c r="AC7" s="22">
        <f t="shared" ref="AC7:AC15" si="4">AB7/C7</f>
        <v>6.4868336544637124E-3</v>
      </c>
      <c r="AD7" s="89">
        <v>6.84</v>
      </c>
      <c r="AE7" s="22">
        <f t="shared" ref="AE7:AE15" si="5">AD7/C7</f>
        <v>4.3930635838150284E-3</v>
      </c>
      <c r="AF7" s="88">
        <v>3282.54</v>
      </c>
      <c r="AG7" s="90">
        <v>182.1</v>
      </c>
      <c r="AH7" s="22">
        <f>AG7/AF7</f>
        <v>5.5475333126176682E-2</v>
      </c>
      <c r="AJ7" s="91">
        <v>5.05</v>
      </c>
      <c r="AK7" s="21"/>
    </row>
    <row r="8" spans="2:38" x14ac:dyDescent="0.25">
      <c r="B8" s="4" t="s">
        <v>5</v>
      </c>
      <c r="C8" s="2">
        <v>1562</v>
      </c>
      <c r="D8" s="74">
        <v>114.39</v>
      </c>
      <c r="E8">
        <f t="shared" ref="E8:E15" si="6">C8/(D8/100+1)</f>
        <v>728.57875833760909</v>
      </c>
      <c r="F8" s="75">
        <v>269.02999999999997</v>
      </c>
      <c r="G8" s="22">
        <f t="shared" ref="G8:G15" si="7">F8/C8*10000</f>
        <v>1722.3431498079383</v>
      </c>
      <c r="H8" s="76">
        <v>3.34</v>
      </c>
      <c r="I8" s="22">
        <f t="shared" ref="I8:I15" si="8">H8/C8*10000</f>
        <v>21.382842509603069</v>
      </c>
      <c r="J8" s="77">
        <v>37.200000000000003</v>
      </c>
      <c r="K8" s="78">
        <v>1358</v>
      </c>
      <c r="L8" s="78">
        <f t="shared" ref="L8:L15" si="9">K8/C8</f>
        <v>0.86939820742637641</v>
      </c>
      <c r="M8" s="79">
        <v>1066.8</v>
      </c>
      <c r="N8" s="68">
        <f t="shared" ref="N8:N15" si="10">M8/C8</f>
        <v>0.68297055057618439</v>
      </c>
      <c r="O8" s="11"/>
      <c r="P8" s="22"/>
      <c r="Q8" s="81">
        <v>388.11</v>
      </c>
      <c r="R8" s="68">
        <f t="shared" si="0"/>
        <v>0.24846991037131883</v>
      </c>
      <c r="S8" s="94">
        <v>7513730</v>
      </c>
      <c r="T8" s="82">
        <v>7500697</v>
      </c>
      <c r="U8" s="68">
        <f t="shared" ref="U8:U15" si="11">T8/S8</f>
        <v>0.99826544206406143</v>
      </c>
      <c r="V8" s="85">
        <v>21</v>
      </c>
      <c r="W8" s="68">
        <f t="shared" si="1"/>
        <v>2.8823239436619717E-2</v>
      </c>
      <c r="X8" s="86">
        <v>5443</v>
      </c>
      <c r="Y8" s="68">
        <f t="shared" si="2"/>
        <v>0.34846350832266326</v>
      </c>
      <c r="Z8" s="84">
        <v>53</v>
      </c>
      <c r="AA8" s="68">
        <f t="shared" si="3"/>
        <v>3.3930857874519847E-2</v>
      </c>
      <c r="AB8" s="87">
        <v>9.5</v>
      </c>
      <c r="AC8" s="68">
        <f t="shared" si="4"/>
        <v>6.0819462227912936E-3</v>
      </c>
      <c r="AD8" s="89">
        <v>6.58</v>
      </c>
      <c r="AE8" s="68">
        <f t="shared" si="5"/>
        <v>4.2125480153649168E-3</v>
      </c>
      <c r="AF8" s="88">
        <v>3699.43</v>
      </c>
      <c r="AG8" s="90">
        <v>203.23</v>
      </c>
      <c r="AH8" s="68">
        <f t="shared" ref="AH8:AH15" si="12">AG8/AF8</f>
        <v>5.493549006198252E-2</v>
      </c>
      <c r="AJ8" s="91">
        <v>5.54</v>
      </c>
      <c r="AK8" s="92">
        <v>2952</v>
      </c>
      <c r="AL8">
        <f t="shared" ref="AL8:AL15" si="13">AK8/C8</f>
        <v>1.8898847631241997</v>
      </c>
    </row>
    <row r="9" spans="2:38" x14ac:dyDescent="0.25">
      <c r="B9" s="4" t="s">
        <v>6</v>
      </c>
      <c r="C9" s="2">
        <v>1547</v>
      </c>
      <c r="D9" s="74">
        <v>120.43</v>
      </c>
      <c r="E9">
        <f t="shared" si="6"/>
        <v>701.81009844395044</v>
      </c>
      <c r="F9" s="75">
        <v>240.68</v>
      </c>
      <c r="G9" s="22">
        <f t="shared" si="7"/>
        <v>1555.7853910795088</v>
      </c>
      <c r="H9" s="76">
        <v>2.84</v>
      </c>
      <c r="I9" s="22">
        <f t="shared" si="8"/>
        <v>18.358112475759533</v>
      </c>
      <c r="J9" s="77">
        <v>36.4</v>
      </c>
      <c r="K9" s="78">
        <v>1327</v>
      </c>
      <c r="L9" s="78">
        <f t="shared" si="9"/>
        <v>0.85778926955397539</v>
      </c>
      <c r="M9" s="79">
        <v>1054.0999999999999</v>
      </c>
      <c r="N9" s="68">
        <f t="shared" si="10"/>
        <v>0.68138332255979306</v>
      </c>
      <c r="O9" s="80">
        <v>43</v>
      </c>
      <c r="P9" s="22">
        <f t="shared" ref="P9:P14" si="14">O9/C9</f>
        <v>2.7795733678086618E-2</v>
      </c>
      <c r="Q9" s="81">
        <v>385.61</v>
      </c>
      <c r="R9" s="68">
        <f t="shared" si="0"/>
        <v>0.24926308985132514</v>
      </c>
      <c r="S9" s="94">
        <v>5942640</v>
      </c>
      <c r="T9" s="82">
        <v>5595140</v>
      </c>
      <c r="U9" s="68">
        <f t="shared" si="11"/>
        <v>0.94152430569578505</v>
      </c>
      <c r="V9" s="85">
        <v>21</v>
      </c>
      <c r="W9" s="68">
        <f t="shared" si="1"/>
        <v>2.9922624434389141E-2</v>
      </c>
      <c r="X9" s="86">
        <v>5223</v>
      </c>
      <c r="Y9" s="68">
        <f t="shared" si="2"/>
        <v>0.3376212023270847</v>
      </c>
      <c r="Z9" s="84">
        <v>48</v>
      </c>
      <c r="AA9" s="68">
        <f t="shared" si="3"/>
        <v>3.1027795733678087E-2</v>
      </c>
      <c r="AB9" s="87">
        <v>9.07</v>
      </c>
      <c r="AC9" s="68">
        <f t="shared" si="4"/>
        <v>5.8629605688429219E-3</v>
      </c>
      <c r="AD9" s="89">
        <v>6.37</v>
      </c>
      <c r="AE9" s="68">
        <f t="shared" si="5"/>
        <v>4.1176470588235297E-3</v>
      </c>
      <c r="AF9" s="88">
        <v>3232.35</v>
      </c>
      <c r="AG9" s="90">
        <v>195.02</v>
      </c>
      <c r="AH9" s="68">
        <f t="shared" si="12"/>
        <v>6.0333812860612256E-2</v>
      </c>
      <c r="AJ9" s="91">
        <v>5.61</v>
      </c>
      <c r="AK9" s="92">
        <v>2069</v>
      </c>
      <c r="AL9">
        <f t="shared" si="13"/>
        <v>1.3374272786037491</v>
      </c>
    </row>
    <row r="10" spans="2:38" x14ac:dyDescent="0.25">
      <c r="B10" s="4" t="s">
        <v>7</v>
      </c>
      <c r="C10" s="2">
        <v>1517</v>
      </c>
      <c r="D10" s="74">
        <v>100.34</v>
      </c>
      <c r="E10">
        <f t="shared" si="6"/>
        <v>757.21273834481383</v>
      </c>
      <c r="F10" s="75">
        <v>215.89</v>
      </c>
      <c r="G10" s="22">
        <f t="shared" si="7"/>
        <v>1423.1377719182597</v>
      </c>
      <c r="H10" s="76">
        <v>2.5299999999999998</v>
      </c>
      <c r="I10" s="22">
        <f t="shared" si="8"/>
        <v>16.677653263019117</v>
      </c>
      <c r="J10" s="77">
        <v>34.9</v>
      </c>
      <c r="K10" s="78">
        <v>1206</v>
      </c>
      <c r="L10" s="78">
        <f t="shared" si="9"/>
        <v>0.79499011206328285</v>
      </c>
      <c r="M10" s="79">
        <v>1023.6</v>
      </c>
      <c r="N10" s="68">
        <f t="shared" si="10"/>
        <v>0.67475280158206985</v>
      </c>
      <c r="O10" s="80">
        <v>40</v>
      </c>
      <c r="P10" s="68">
        <f t="shared" si="14"/>
        <v>2.6367831245880026E-2</v>
      </c>
      <c r="Q10" s="81">
        <v>345.18</v>
      </c>
      <c r="R10" s="68">
        <f t="shared" si="0"/>
        <v>0.2275411997363217</v>
      </c>
      <c r="S10" s="94">
        <v>5344425</v>
      </c>
      <c r="T10" s="82">
        <v>4916553</v>
      </c>
      <c r="U10" s="68">
        <f t="shared" si="11"/>
        <v>0.91994049874401829</v>
      </c>
      <c r="V10" s="85">
        <v>22</v>
      </c>
      <c r="W10" s="68">
        <f t="shared" si="1"/>
        <v>2.9053922214897825E-2</v>
      </c>
      <c r="X10" s="86">
        <v>4990</v>
      </c>
      <c r="Y10" s="68">
        <f t="shared" si="2"/>
        <v>0.32893869479235333</v>
      </c>
      <c r="Z10" s="84">
        <v>40</v>
      </c>
      <c r="AA10" s="68">
        <f t="shared" si="3"/>
        <v>2.6367831245880026E-2</v>
      </c>
      <c r="AB10" s="87">
        <v>8.49</v>
      </c>
      <c r="AC10" s="68">
        <f t="shared" si="4"/>
        <v>5.596572181938036E-3</v>
      </c>
      <c r="AD10" s="89">
        <v>6.09</v>
      </c>
      <c r="AE10" s="68">
        <f t="shared" si="5"/>
        <v>4.0145023071852335E-3</v>
      </c>
      <c r="AF10" s="88">
        <v>2884.7</v>
      </c>
      <c r="AG10" s="90">
        <v>161.33000000000001</v>
      </c>
      <c r="AH10" s="68">
        <f t="shared" si="12"/>
        <v>5.592609283461019E-2</v>
      </c>
      <c r="AJ10" s="91">
        <v>6.05</v>
      </c>
      <c r="AK10" s="92">
        <v>1793</v>
      </c>
      <c r="AL10">
        <f t="shared" si="13"/>
        <v>1.1819380355965723</v>
      </c>
    </row>
    <row r="11" spans="2:38" x14ac:dyDescent="0.25">
      <c r="B11" s="4" t="s">
        <v>8</v>
      </c>
      <c r="C11" s="2">
        <v>1472</v>
      </c>
      <c r="D11" s="74">
        <v>98.87</v>
      </c>
      <c r="E11">
        <f t="shared" si="6"/>
        <v>740.18202846080351</v>
      </c>
      <c r="F11" s="75">
        <v>199.95</v>
      </c>
      <c r="G11" s="22">
        <f t="shared" si="7"/>
        <v>1358.3559782608695</v>
      </c>
      <c r="H11" s="76">
        <v>2.3199999999999998</v>
      </c>
      <c r="I11" s="22">
        <f t="shared" si="8"/>
        <v>15.760869565217389</v>
      </c>
      <c r="J11" s="77">
        <v>34.9</v>
      </c>
      <c r="K11" s="78">
        <v>1193</v>
      </c>
      <c r="L11" s="78">
        <f t="shared" si="9"/>
        <v>0.81046195652173914</v>
      </c>
      <c r="M11" s="79">
        <v>1001.5</v>
      </c>
      <c r="N11" s="68">
        <f t="shared" si="10"/>
        <v>0.68036684782608692</v>
      </c>
      <c r="O11" s="80">
        <v>32</v>
      </c>
      <c r="P11" s="68">
        <f t="shared" si="14"/>
        <v>2.1739130434782608E-2</v>
      </c>
      <c r="Q11" s="81">
        <v>335.06</v>
      </c>
      <c r="R11" s="68">
        <f t="shared" si="0"/>
        <v>0.22762228260869566</v>
      </c>
      <c r="S11" s="94">
        <v>4660043</v>
      </c>
      <c r="T11" s="82">
        <v>4263457</v>
      </c>
      <c r="U11" s="68">
        <f t="shared" si="11"/>
        <v>0.91489649344437385</v>
      </c>
      <c r="V11" s="85">
        <v>23</v>
      </c>
      <c r="W11" s="68">
        <f t="shared" si="1"/>
        <v>3.1073437500000002E-2</v>
      </c>
      <c r="X11" s="86">
        <v>4689</v>
      </c>
      <c r="Y11" s="68">
        <f t="shared" si="2"/>
        <v>0.3185461956521739</v>
      </c>
      <c r="Z11" s="84">
        <v>37</v>
      </c>
      <c r="AA11" s="68">
        <f t="shared" si="3"/>
        <v>2.5135869565217392E-2</v>
      </c>
      <c r="AB11" s="87">
        <v>8.11</v>
      </c>
      <c r="AC11" s="68">
        <f t="shared" si="4"/>
        <v>5.5095108695652172E-3</v>
      </c>
      <c r="AD11" s="89">
        <v>5.77</v>
      </c>
      <c r="AE11" s="68">
        <f t="shared" si="5"/>
        <v>3.9198369565217389E-3</v>
      </c>
      <c r="AF11" s="88">
        <v>2549.21</v>
      </c>
      <c r="AG11" s="90">
        <v>128.94</v>
      </c>
      <c r="AH11" s="68">
        <f t="shared" si="12"/>
        <v>5.058037588115534E-2</v>
      </c>
      <c r="AJ11" s="91">
        <v>6</v>
      </c>
      <c r="AK11" s="92">
        <v>1739</v>
      </c>
      <c r="AL11">
        <f t="shared" si="13"/>
        <v>1.1813858695652173</v>
      </c>
    </row>
    <row r="12" spans="2:38" x14ac:dyDescent="0.25">
      <c r="B12" s="4" t="s">
        <v>9</v>
      </c>
      <c r="C12" s="2">
        <v>1413</v>
      </c>
      <c r="D12" s="74">
        <v>98.61</v>
      </c>
      <c r="E12">
        <f t="shared" si="6"/>
        <v>711.44453954987159</v>
      </c>
      <c r="F12" s="75">
        <v>185.77</v>
      </c>
      <c r="G12" s="22">
        <f t="shared" si="7"/>
        <v>1314.7204529370135</v>
      </c>
      <c r="H12" s="76">
        <v>2.23</v>
      </c>
      <c r="I12" s="22">
        <f t="shared" si="8"/>
        <v>15.78202406227884</v>
      </c>
      <c r="J12" s="77">
        <v>34.9</v>
      </c>
      <c r="K12" s="78">
        <v>1192</v>
      </c>
      <c r="L12" s="78">
        <f t="shared" si="9"/>
        <v>0.84359518754423213</v>
      </c>
      <c r="M12" s="79">
        <v>981.3</v>
      </c>
      <c r="N12" s="68">
        <f t="shared" si="10"/>
        <v>0.69447983014861991</v>
      </c>
      <c r="O12" s="80">
        <v>16</v>
      </c>
      <c r="P12" s="68">
        <f t="shared" si="14"/>
        <v>1.132342533616419E-2</v>
      </c>
      <c r="Q12" s="81">
        <v>330.06</v>
      </c>
      <c r="R12" s="68">
        <f t="shared" si="0"/>
        <v>0.23358811040339703</v>
      </c>
      <c r="S12" s="94">
        <v>4204939</v>
      </c>
      <c r="T12" s="82">
        <v>3650161</v>
      </c>
      <c r="U12" s="68">
        <f t="shared" si="11"/>
        <v>0.86806514910204402</v>
      </c>
      <c r="V12" s="85">
        <v>23</v>
      </c>
      <c r="W12" s="68">
        <f t="shared" si="1"/>
        <v>3.2328591648973816E-2</v>
      </c>
      <c r="X12" s="86">
        <v>4551</v>
      </c>
      <c r="Y12" s="68">
        <f t="shared" si="2"/>
        <v>0.32208067940552015</v>
      </c>
      <c r="Z12" s="84">
        <v>31</v>
      </c>
      <c r="AA12" s="68">
        <f t="shared" si="3"/>
        <v>2.1939136588818117E-2</v>
      </c>
      <c r="AB12" s="87">
        <v>7.71</v>
      </c>
      <c r="AC12" s="68">
        <f t="shared" si="4"/>
        <v>5.4564755838641191E-3</v>
      </c>
      <c r="AD12" s="89">
        <v>5.35</v>
      </c>
      <c r="AE12" s="68">
        <f t="shared" si="5"/>
        <v>3.7862703467799008E-3</v>
      </c>
      <c r="AF12" s="88">
        <v>2143.21</v>
      </c>
      <c r="AG12" s="90">
        <v>105.91</v>
      </c>
      <c r="AH12" s="68">
        <f t="shared" si="12"/>
        <v>4.9416529411490238E-2</v>
      </c>
      <c r="AJ12" s="91">
        <v>6.12</v>
      </c>
      <c r="AK12" s="92">
        <v>1321</v>
      </c>
      <c r="AL12">
        <f t="shared" si="13"/>
        <v>0.93489030431705589</v>
      </c>
    </row>
    <row r="13" spans="2:38" x14ac:dyDescent="0.25">
      <c r="B13" s="4" t="s">
        <v>10</v>
      </c>
      <c r="C13" s="2">
        <v>1355</v>
      </c>
      <c r="D13" s="74">
        <v>98.83</v>
      </c>
      <c r="E13">
        <f t="shared" si="6"/>
        <v>681.48669717849418</v>
      </c>
      <c r="F13" s="75">
        <v>189.9</v>
      </c>
      <c r="G13" s="22">
        <f t="shared" si="7"/>
        <v>1401.4760147601476</v>
      </c>
      <c r="H13" s="76">
        <v>2.17</v>
      </c>
      <c r="I13" s="22">
        <f t="shared" si="8"/>
        <v>16.014760147601475</v>
      </c>
      <c r="J13" s="77">
        <v>34.5</v>
      </c>
      <c r="K13" s="78">
        <v>1231</v>
      </c>
      <c r="L13" s="78">
        <f t="shared" si="9"/>
        <v>0.90848708487084873</v>
      </c>
      <c r="M13" s="79">
        <v>972.8</v>
      </c>
      <c r="N13" s="68">
        <f t="shared" si="10"/>
        <v>0.71793357933579327</v>
      </c>
      <c r="O13" s="80">
        <v>14</v>
      </c>
      <c r="P13" s="68">
        <f t="shared" si="14"/>
        <v>1.0332103321033211E-2</v>
      </c>
      <c r="Q13" s="81">
        <v>320.42</v>
      </c>
      <c r="R13" s="68">
        <f t="shared" si="0"/>
        <v>0.23647232472324725</v>
      </c>
      <c r="S13" s="94">
        <v>3358157</v>
      </c>
      <c r="T13" s="82">
        <v>3150725</v>
      </c>
      <c r="U13" s="68">
        <f t="shared" si="11"/>
        <v>0.93823040435572247</v>
      </c>
      <c r="V13" s="85">
        <v>23</v>
      </c>
      <c r="W13" s="68">
        <f t="shared" si="1"/>
        <v>3.3749741697416971E-2</v>
      </c>
      <c r="X13" s="86">
        <v>4428</v>
      </c>
      <c r="Y13" s="68">
        <f t="shared" si="2"/>
        <v>0.32678966789667896</v>
      </c>
      <c r="Z13" s="84">
        <v>30</v>
      </c>
      <c r="AA13" s="68">
        <f t="shared" si="3"/>
        <v>2.2140221402214021E-2</v>
      </c>
      <c r="AB13" s="87">
        <v>7.33</v>
      </c>
      <c r="AC13" s="68">
        <f t="shared" si="4"/>
        <v>5.4095940959409594E-3</v>
      </c>
      <c r="AD13" s="89">
        <v>4.9400000000000004</v>
      </c>
      <c r="AE13" s="68">
        <f t="shared" si="5"/>
        <v>3.6457564575645761E-3</v>
      </c>
      <c r="AF13" s="88">
        <v>1796.33</v>
      </c>
      <c r="AG13" s="90">
        <v>90.53</v>
      </c>
      <c r="AH13" s="68">
        <f t="shared" si="12"/>
        <v>5.0397198732972229E-2</v>
      </c>
      <c r="AJ13" s="91">
        <v>6.08</v>
      </c>
      <c r="AK13" s="92">
        <v>1484</v>
      </c>
      <c r="AL13">
        <f t="shared" si="13"/>
        <v>1.0952029520295203</v>
      </c>
    </row>
    <row r="14" spans="2:38" x14ac:dyDescent="0.25">
      <c r="B14" s="4" t="s">
        <v>11</v>
      </c>
      <c r="C14" s="2">
        <v>1299</v>
      </c>
      <c r="D14" s="74" t="s">
        <v>3</v>
      </c>
      <c r="E14" t="e">
        <f t="shared" si="6"/>
        <v>#VALUE!</v>
      </c>
      <c r="F14" s="75">
        <v>183.71</v>
      </c>
      <c r="G14" s="22">
        <f t="shared" si="7"/>
        <v>1414.2417244033873</v>
      </c>
      <c r="H14" s="76">
        <v>1.92</v>
      </c>
      <c r="I14" s="22">
        <f t="shared" si="8"/>
        <v>14.780600461893764</v>
      </c>
      <c r="J14" s="77">
        <v>32.1</v>
      </c>
      <c r="K14" s="78">
        <v>1237</v>
      </c>
      <c r="L14" s="78">
        <f t="shared" si="9"/>
        <v>0.95227097767513469</v>
      </c>
      <c r="M14" s="79" t="s">
        <v>3</v>
      </c>
      <c r="N14" s="68" t="e">
        <f t="shared" si="10"/>
        <v>#VALUE!</v>
      </c>
      <c r="O14" s="80">
        <v>6</v>
      </c>
      <c r="P14" s="68">
        <f t="shared" si="14"/>
        <v>4.6189376443418013E-3</v>
      </c>
      <c r="Q14" s="81">
        <v>304.5</v>
      </c>
      <c r="R14" s="68">
        <f t="shared" si="0"/>
        <v>0.23441108545034642</v>
      </c>
      <c r="S14" s="94">
        <v>2789000</v>
      </c>
      <c r="T14" s="82">
        <v>2718000</v>
      </c>
      <c r="U14" s="68">
        <f t="shared" si="11"/>
        <v>0.97454284689852999</v>
      </c>
      <c r="V14" s="85">
        <v>23</v>
      </c>
      <c r="W14" s="68" t="e">
        <f t="shared" si="1"/>
        <v>#VALUE!</v>
      </c>
      <c r="X14" s="86">
        <v>4542</v>
      </c>
      <c r="Y14" s="68">
        <f t="shared" si="2"/>
        <v>0.34965357967667438</v>
      </c>
      <c r="Z14" s="84">
        <v>28</v>
      </c>
      <c r="AA14" s="68">
        <f t="shared" si="3"/>
        <v>2.1555042340261739E-2</v>
      </c>
      <c r="AB14" s="87">
        <v>7.05</v>
      </c>
      <c r="AC14" s="68">
        <f t="shared" si="4"/>
        <v>5.4272517321016164E-3</v>
      </c>
      <c r="AD14" s="89">
        <v>4.88</v>
      </c>
      <c r="AE14" s="68">
        <f t="shared" si="5"/>
        <v>3.7567359507313315E-3</v>
      </c>
      <c r="AF14" s="88">
        <v>1376.84</v>
      </c>
      <c r="AG14" s="90">
        <v>70.069999999999993</v>
      </c>
      <c r="AH14" s="68">
        <f t="shared" si="12"/>
        <v>5.0891897388222307E-2</v>
      </c>
      <c r="AI14" s="18">
        <v>78.89</v>
      </c>
      <c r="AJ14" s="91">
        <v>5.58</v>
      </c>
      <c r="AK14" s="92">
        <v>1295</v>
      </c>
      <c r="AL14">
        <f t="shared" si="13"/>
        <v>0.99692070823710544</v>
      </c>
    </row>
    <row r="15" spans="2:38" x14ac:dyDescent="0.25">
      <c r="B15" s="4" t="s">
        <v>12</v>
      </c>
      <c r="C15" s="2">
        <v>1228</v>
      </c>
      <c r="D15" s="74">
        <v>102.38</v>
      </c>
      <c r="E15">
        <f t="shared" si="6"/>
        <v>606.77932602035776</v>
      </c>
      <c r="F15" s="75">
        <v>188.35</v>
      </c>
      <c r="G15" s="22">
        <f t="shared" si="7"/>
        <v>1533.7947882736155</v>
      </c>
      <c r="H15" s="76">
        <v>1.74</v>
      </c>
      <c r="I15" s="22">
        <f t="shared" si="8"/>
        <v>14.169381107491857</v>
      </c>
      <c r="J15" s="77">
        <v>30.3</v>
      </c>
      <c r="K15" s="78">
        <v>1411</v>
      </c>
      <c r="L15" s="78">
        <f t="shared" si="9"/>
        <v>1.1490228013029316</v>
      </c>
      <c r="M15" s="79">
        <v>605.29999999999995</v>
      </c>
      <c r="N15" s="68">
        <f t="shared" si="10"/>
        <v>0.49291530944625406</v>
      </c>
      <c r="O15" s="11"/>
      <c r="P15" s="22"/>
      <c r="Q15" s="81">
        <v>292.20999999999998</v>
      </c>
      <c r="R15" s="68">
        <f t="shared" si="0"/>
        <v>0.23795602605863189</v>
      </c>
      <c r="S15" s="94">
        <v>2500609</v>
      </c>
      <c r="T15" s="82">
        <v>2300894</v>
      </c>
      <c r="U15" s="68">
        <f t="shared" si="11"/>
        <v>0.92013345549024261</v>
      </c>
      <c r="V15" s="85">
        <v>23</v>
      </c>
      <c r="W15" s="68">
        <f t="shared" si="1"/>
        <v>3.7905048859934849E-2</v>
      </c>
      <c r="X15" s="86">
        <v>4238</v>
      </c>
      <c r="Y15" s="68">
        <f t="shared" si="2"/>
        <v>0.34511400651465796</v>
      </c>
      <c r="Z15" s="84">
        <v>26</v>
      </c>
      <c r="AA15" s="68">
        <f t="shared" si="3"/>
        <v>2.1172638436482084E-2</v>
      </c>
      <c r="AB15" s="87">
        <v>6.79</v>
      </c>
      <c r="AC15" s="68">
        <f t="shared" si="4"/>
        <v>5.5293159609120521E-3</v>
      </c>
      <c r="AD15" s="89">
        <v>4.6399999999999997</v>
      </c>
      <c r="AE15" s="68">
        <f t="shared" si="5"/>
        <v>3.7785016286644947E-3</v>
      </c>
      <c r="AF15" s="88">
        <v>1124.28</v>
      </c>
      <c r="AG15" s="90">
        <v>54.22</v>
      </c>
      <c r="AH15" s="68">
        <f t="shared" si="12"/>
        <v>4.8226420464652933E-2</v>
      </c>
      <c r="AJ15" s="91">
        <v>5.7</v>
      </c>
      <c r="AK15" s="92">
        <v>1946</v>
      </c>
      <c r="AL15">
        <f t="shared" si="13"/>
        <v>1.5846905537459284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B2838-F950-4996-9357-F64108908A42}">
  <dimension ref="A2:U34"/>
  <sheetViews>
    <sheetView tabSelected="1" zoomScale="70" zoomScaleNormal="70" workbookViewId="0">
      <selection activeCell="S15" sqref="S15"/>
    </sheetView>
  </sheetViews>
  <sheetFormatPr defaultRowHeight="14" x14ac:dyDescent="0.25"/>
  <cols>
    <col min="4" max="4" width="16.36328125" customWidth="1"/>
    <col min="5" max="5" width="17.90625" customWidth="1"/>
    <col min="6" max="6" width="13.1796875" customWidth="1"/>
    <col min="9" max="9" width="15.90625" customWidth="1"/>
    <col min="10" max="10" width="11.26953125" customWidth="1"/>
    <col min="12" max="12" width="9.453125" customWidth="1"/>
    <col min="13" max="13" width="12.1796875" customWidth="1"/>
    <col min="18" max="18" width="15.453125" customWidth="1"/>
    <col min="21" max="21" width="11.6328125" customWidth="1"/>
  </cols>
  <sheetData>
    <row r="2" spans="1:21" s="23" customFormat="1" ht="17" thickBot="1" x14ac:dyDescent="0.5">
      <c r="A2" s="20"/>
      <c r="B2" s="23" t="s">
        <v>33</v>
      </c>
      <c r="C2" s="24" t="s">
        <v>34</v>
      </c>
      <c r="D2" s="24"/>
      <c r="E2" s="24"/>
    </row>
    <row r="3" spans="1:21" s="29" customFormat="1" ht="16.5" x14ac:dyDescent="0.45">
      <c r="A3" s="25"/>
      <c r="B3" s="26" t="s">
        <v>35</v>
      </c>
      <c r="C3" s="27"/>
      <c r="D3" s="101" t="s">
        <v>36</v>
      </c>
      <c r="E3" s="101"/>
      <c r="F3" s="101"/>
      <c r="G3" s="101"/>
      <c r="H3" s="101"/>
      <c r="I3" s="101" t="s">
        <v>37</v>
      </c>
      <c r="J3" s="101"/>
      <c r="K3" s="101"/>
      <c r="L3" s="101"/>
      <c r="M3" s="101" t="s">
        <v>38</v>
      </c>
      <c r="N3" s="101"/>
      <c r="O3" s="101"/>
      <c r="P3" s="101"/>
      <c r="Q3" s="101"/>
      <c r="R3" s="101"/>
      <c r="S3" s="101" t="s">
        <v>39</v>
      </c>
      <c r="T3" s="101"/>
      <c r="U3" s="28" t="s">
        <v>40</v>
      </c>
    </row>
    <row r="4" spans="1:21" s="33" customFormat="1" ht="16.5" x14ac:dyDescent="0.45">
      <c r="A4" s="25"/>
      <c r="B4" s="30" t="s">
        <v>41</v>
      </c>
      <c r="C4" s="31"/>
      <c r="D4" s="31" t="s">
        <v>42</v>
      </c>
      <c r="E4" s="31" t="s">
        <v>43</v>
      </c>
      <c r="F4" s="104" t="s">
        <v>44</v>
      </c>
      <c r="G4" s="104"/>
      <c r="H4" s="104"/>
      <c r="I4" s="31" t="s">
        <v>45</v>
      </c>
      <c r="J4" s="31" t="s">
        <v>46</v>
      </c>
      <c r="K4" s="31" t="s">
        <v>47</v>
      </c>
      <c r="L4" s="31" t="s">
        <v>48</v>
      </c>
      <c r="M4" s="31" t="s">
        <v>49</v>
      </c>
      <c r="N4" s="104" t="s">
        <v>50</v>
      </c>
      <c r="O4" s="104"/>
      <c r="P4" s="104"/>
      <c r="Q4" s="104"/>
      <c r="R4" s="104"/>
      <c r="S4" s="104" t="s">
        <v>51</v>
      </c>
      <c r="T4" s="104"/>
      <c r="U4" s="32" t="s">
        <v>52</v>
      </c>
    </row>
    <row r="5" spans="1:21" s="40" customFormat="1" ht="82.5" x14ac:dyDescent="0.25">
      <c r="A5" s="34"/>
      <c r="B5" s="35" t="s">
        <v>53</v>
      </c>
      <c r="C5" s="36" t="s">
        <v>1</v>
      </c>
      <c r="D5" s="36" t="s">
        <v>54</v>
      </c>
      <c r="E5" s="36" t="s">
        <v>55</v>
      </c>
      <c r="F5" s="37" t="s">
        <v>56</v>
      </c>
      <c r="G5" s="36" t="s">
        <v>57</v>
      </c>
      <c r="H5" s="36" t="s">
        <v>58</v>
      </c>
      <c r="I5" s="36" t="s">
        <v>59</v>
      </c>
      <c r="J5" s="36" t="s">
        <v>60</v>
      </c>
      <c r="K5" s="36" t="s">
        <v>61</v>
      </c>
      <c r="L5" s="36" t="s">
        <v>62</v>
      </c>
      <c r="M5" s="36" t="s">
        <v>63</v>
      </c>
      <c r="N5" s="36" t="s">
        <v>64</v>
      </c>
      <c r="O5" s="36" t="s">
        <v>65</v>
      </c>
      <c r="P5" s="36" t="s">
        <v>66</v>
      </c>
      <c r="Q5" s="36" t="s">
        <v>67</v>
      </c>
      <c r="R5" s="36" t="s">
        <v>68</v>
      </c>
      <c r="S5" s="38" t="s">
        <v>69</v>
      </c>
      <c r="T5" s="38" t="s">
        <v>70</v>
      </c>
      <c r="U5" s="39" t="s">
        <v>71</v>
      </c>
    </row>
    <row r="6" spans="1:21" s="23" customFormat="1" ht="16.5" x14ac:dyDescent="0.45">
      <c r="A6" s="20"/>
      <c r="B6" s="41"/>
      <c r="C6" s="42" t="s">
        <v>2</v>
      </c>
      <c r="D6" s="45"/>
      <c r="E6" s="72"/>
      <c r="F6" s="60"/>
      <c r="G6" s="72"/>
      <c r="H6" s="45"/>
      <c r="I6" s="72"/>
      <c r="J6" s="45"/>
      <c r="K6" s="45"/>
      <c r="L6" s="45"/>
      <c r="M6" s="45"/>
      <c r="N6" s="45"/>
      <c r="O6" s="45"/>
      <c r="P6" s="62"/>
      <c r="Q6" s="45"/>
      <c r="R6" s="62"/>
      <c r="S6" s="62"/>
      <c r="T6" s="62"/>
      <c r="U6" s="48"/>
    </row>
    <row r="7" spans="1:21" s="23" customFormat="1" ht="16.5" x14ac:dyDescent="0.45">
      <c r="A7" s="20"/>
      <c r="B7" s="41"/>
      <c r="C7" s="42" t="s">
        <v>4</v>
      </c>
      <c r="D7" s="45">
        <v>52</v>
      </c>
      <c r="E7" s="45">
        <v>1970.9055876685936</v>
      </c>
      <c r="F7" s="60">
        <v>36.799999999999997</v>
      </c>
      <c r="G7" s="45">
        <v>28.452151573538856</v>
      </c>
      <c r="H7" s="45">
        <v>0.94733461785484907</v>
      </c>
      <c r="I7" s="61">
        <v>0.69910083493898523</v>
      </c>
      <c r="J7" s="95">
        <v>3.2000000000000001E-2</v>
      </c>
      <c r="K7" s="61">
        <v>0.25390494540783559</v>
      </c>
      <c r="L7" s="63">
        <v>0.93494048491634885</v>
      </c>
      <c r="M7" s="45">
        <v>2.711624919717405E-2</v>
      </c>
      <c r="N7" s="45">
        <v>0.35574823378291587</v>
      </c>
      <c r="O7" s="45">
        <v>3.2755298651252408E-2</v>
      </c>
      <c r="P7" s="62">
        <v>6.4868336544637124E-3</v>
      </c>
      <c r="Q7" s="45">
        <v>4.3930635838150284E-3</v>
      </c>
      <c r="R7" s="69">
        <v>5.5475333126176682E-2</v>
      </c>
      <c r="S7" s="98"/>
      <c r="T7" s="62">
        <v>5.05</v>
      </c>
      <c r="U7" s="99">
        <v>2.133</v>
      </c>
    </row>
    <row r="8" spans="1:21" s="23" customFormat="1" ht="16.5" x14ac:dyDescent="0.45">
      <c r="A8" s="20"/>
      <c r="B8" s="41"/>
      <c r="C8" s="42" t="s">
        <v>5</v>
      </c>
      <c r="D8" s="45">
        <v>62</v>
      </c>
      <c r="E8" s="45">
        <v>1722.3431498079383</v>
      </c>
      <c r="F8" s="60">
        <v>37.200000000000003</v>
      </c>
      <c r="G8" s="45">
        <v>21.382842509603069</v>
      </c>
      <c r="H8" s="45">
        <v>0.86939820742637641</v>
      </c>
      <c r="I8" s="61">
        <v>0.68297055057618439</v>
      </c>
      <c r="J8" s="95">
        <v>2.9000000000000001E-2</v>
      </c>
      <c r="K8" s="61">
        <v>0.24846991037131883</v>
      </c>
      <c r="L8" s="63">
        <v>0.99826544206406143</v>
      </c>
      <c r="M8" s="45">
        <v>2.8823239436619717E-2</v>
      </c>
      <c r="N8" s="45">
        <v>0.34846350832266326</v>
      </c>
      <c r="O8" s="45">
        <v>3.3930857874519847E-2</v>
      </c>
      <c r="P8" s="62">
        <v>6.0819462227912936E-3</v>
      </c>
      <c r="Q8" s="45">
        <v>4.2125480153649168E-3</v>
      </c>
      <c r="R8" s="69">
        <v>5.493549006198252E-2</v>
      </c>
      <c r="S8" s="98"/>
      <c r="T8" s="62">
        <v>5.54</v>
      </c>
      <c r="U8" s="48">
        <v>1.8898847631241997</v>
      </c>
    </row>
    <row r="9" spans="1:21" s="23" customFormat="1" ht="16.5" x14ac:dyDescent="0.45">
      <c r="A9" s="20"/>
      <c r="B9" s="41"/>
      <c r="C9" s="42" t="s">
        <v>6</v>
      </c>
      <c r="D9" s="45">
        <v>67</v>
      </c>
      <c r="E9" s="45">
        <v>1555.7853910795088</v>
      </c>
      <c r="F9" s="60">
        <v>36.4</v>
      </c>
      <c r="G9" s="45">
        <v>18.358112475759533</v>
      </c>
      <c r="H9" s="45">
        <v>0.85778926955397539</v>
      </c>
      <c r="I9" s="61">
        <v>0.68138332255979306</v>
      </c>
      <c r="J9" s="45">
        <v>2.7795733678086618E-2</v>
      </c>
      <c r="K9" s="61">
        <v>0.24926308985132514</v>
      </c>
      <c r="L9" s="63">
        <v>0.94152430569578505</v>
      </c>
      <c r="M9" s="45">
        <v>2.9922624434389141E-2</v>
      </c>
      <c r="N9" s="45">
        <v>0.3376212023270847</v>
      </c>
      <c r="O9" s="45">
        <v>3.1027795733678087E-2</v>
      </c>
      <c r="P9" s="62">
        <v>5.8629605688429219E-3</v>
      </c>
      <c r="Q9" s="45">
        <v>4.1176470588235297E-3</v>
      </c>
      <c r="R9" s="69">
        <v>6.0333812860612256E-2</v>
      </c>
      <c r="S9" s="98"/>
      <c r="T9" s="62">
        <v>5.61</v>
      </c>
      <c r="U9" s="48">
        <v>1.3374272786037491</v>
      </c>
    </row>
    <row r="10" spans="1:21" s="23" customFormat="1" ht="16.5" x14ac:dyDescent="0.45">
      <c r="A10" s="20"/>
      <c r="B10" s="41"/>
      <c r="C10" s="42" t="s">
        <v>7</v>
      </c>
      <c r="D10" s="45">
        <v>70</v>
      </c>
      <c r="E10" s="45">
        <v>1423.1377719182597</v>
      </c>
      <c r="F10" s="60">
        <v>34.9</v>
      </c>
      <c r="G10" s="45">
        <v>16.677653263019117</v>
      </c>
      <c r="H10" s="45">
        <v>0.79499011206328285</v>
      </c>
      <c r="I10" s="61">
        <v>0.67475280158206985</v>
      </c>
      <c r="J10" s="45">
        <v>2.6367831245880026E-2</v>
      </c>
      <c r="K10" s="61">
        <v>0.2275411997363217</v>
      </c>
      <c r="L10" s="63">
        <v>0.91994049874401829</v>
      </c>
      <c r="M10" s="45">
        <v>2.9053922214897825E-2</v>
      </c>
      <c r="N10" s="45">
        <v>0.32893869479235333</v>
      </c>
      <c r="O10" s="45">
        <v>2.6367831245880026E-2</v>
      </c>
      <c r="P10" s="62">
        <v>5.596572181938036E-3</v>
      </c>
      <c r="Q10" s="45">
        <v>4.0145023071852335E-3</v>
      </c>
      <c r="R10" s="69">
        <v>5.592609283461019E-2</v>
      </c>
      <c r="S10" s="98"/>
      <c r="T10" s="62">
        <v>6.05</v>
      </c>
      <c r="U10" s="48">
        <v>1.1819380355965723</v>
      </c>
    </row>
    <row r="11" spans="1:21" s="23" customFormat="1" ht="16.5" x14ac:dyDescent="0.45">
      <c r="A11" s="20"/>
      <c r="B11" s="41"/>
      <c r="C11" s="42" t="s">
        <v>8</v>
      </c>
      <c r="D11" s="45">
        <v>83</v>
      </c>
      <c r="E11" s="45">
        <v>1358.3559782608695</v>
      </c>
      <c r="F11" s="60">
        <v>34.9</v>
      </c>
      <c r="G11" s="45">
        <v>15.760869565217389</v>
      </c>
      <c r="H11" s="45">
        <v>0.81046195652173914</v>
      </c>
      <c r="I11" s="61">
        <v>0.68036684782608692</v>
      </c>
      <c r="J11" s="45">
        <v>2.1739130434782608E-2</v>
      </c>
      <c r="K11" s="61">
        <v>0.22762228260869566</v>
      </c>
      <c r="L11" s="63">
        <v>0.91489649344437385</v>
      </c>
      <c r="M11" s="45">
        <v>3.1073437500000002E-2</v>
      </c>
      <c r="N11" s="45">
        <v>0.3185461956521739</v>
      </c>
      <c r="O11" s="45">
        <v>2.5135869565217392E-2</v>
      </c>
      <c r="P11" s="62">
        <v>5.5095108695652172E-3</v>
      </c>
      <c r="Q11" s="45">
        <v>3.9198369565217389E-3</v>
      </c>
      <c r="R11" s="69">
        <v>5.058037588115534E-2</v>
      </c>
      <c r="S11" s="98"/>
      <c r="T11" s="62">
        <v>6</v>
      </c>
      <c r="U11" s="48">
        <v>1.1813858695652173</v>
      </c>
    </row>
    <row r="12" spans="1:21" s="23" customFormat="1" ht="16.5" x14ac:dyDescent="0.45">
      <c r="A12" s="20"/>
      <c r="B12" s="41"/>
      <c r="C12" s="42" t="s">
        <v>9</v>
      </c>
      <c r="D12" s="45">
        <v>92</v>
      </c>
      <c r="E12" s="45">
        <v>1314.7204529370135</v>
      </c>
      <c r="F12" s="60">
        <v>34.9</v>
      </c>
      <c r="G12" s="45">
        <v>15.78202406227884</v>
      </c>
      <c r="H12" s="45">
        <v>0.84359518754423213</v>
      </c>
      <c r="I12" s="61">
        <v>0.69447983014861991</v>
      </c>
      <c r="J12" s="45">
        <v>1.132342533616419E-2</v>
      </c>
      <c r="K12" s="61">
        <v>0.23358811040339703</v>
      </c>
      <c r="L12" s="63">
        <v>0.86806514910204402</v>
      </c>
      <c r="M12" s="45">
        <v>3.2328591648973816E-2</v>
      </c>
      <c r="N12" s="45">
        <v>0.32208067940552015</v>
      </c>
      <c r="O12" s="45">
        <v>2.1939136588818117E-2</v>
      </c>
      <c r="P12" s="62">
        <v>5.4564755838641191E-3</v>
      </c>
      <c r="Q12" s="45">
        <v>3.7862703467799008E-3</v>
      </c>
      <c r="R12" s="69">
        <v>4.9416529411490238E-2</v>
      </c>
      <c r="S12" s="98"/>
      <c r="T12" s="62">
        <v>6.12</v>
      </c>
      <c r="U12" s="48">
        <v>0.93489030431705589</v>
      </c>
    </row>
    <row r="13" spans="1:21" s="23" customFormat="1" ht="16.5" x14ac:dyDescent="0.45">
      <c r="A13" s="20"/>
      <c r="B13" s="41"/>
      <c r="C13" s="42" t="s">
        <v>10</v>
      </c>
      <c r="D13" s="45">
        <v>104</v>
      </c>
      <c r="E13" s="45">
        <v>1401.4760147601476</v>
      </c>
      <c r="F13" s="60">
        <v>34.5</v>
      </c>
      <c r="G13" s="45">
        <v>16.014760147601475</v>
      </c>
      <c r="H13" s="45">
        <v>0.90848708487084873</v>
      </c>
      <c r="I13" s="61">
        <v>0.71793357933579327</v>
      </c>
      <c r="J13" s="45">
        <v>1.0332103321033211E-2</v>
      </c>
      <c r="K13" s="61">
        <v>0.23647232472324725</v>
      </c>
      <c r="L13" s="63">
        <v>0.93823040435572247</v>
      </c>
      <c r="M13" s="45">
        <v>3.3749741697416971E-2</v>
      </c>
      <c r="N13" s="45">
        <v>0.32678966789667896</v>
      </c>
      <c r="O13" s="45">
        <v>2.2140221402214021E-2</v>
      </c>
      <c r="P13" s="62">
        <v>5.4095940959409594E-3</v>
      </c>
      <c r="Q13" s="45">
        <v>3.6457564575645761E-3</v>
      </c>
      <c r="R13" s="69">
        <v>5.0397198732972229E-2</v>
      </c>
      <c r="S13" s="98"/>
      <c r="T13" s="62">
        <v>6.08</v>
      </c>
      <c r="U13" s="48">
        <v>1.0952029520295203</v>
      </c>
    </row>
    <row r="14" spans="1:21" s="23" customFormat="1" ht="16.5" x14ac:dyDescent="0.45">
      <c r="A14" s="20"/>
      <c r="B14" s="41"/>
      <c r="C14" s="42" t="s">
        <v>11</v>
      </c>
      <c r="D14" s="45"/>
      <c r="E14" s="45">
        <v>1414.2417244033873</v>
      </c>
      <c r="F14" s="60">
        <v>32.1</v>
      </c>
      <c r="G14" s="45">
        <v>14.780600461893764</v>
      </c>
      <c r="H14" s="45">
        <v>0.95227097767513469</v>
      </c>
      <c r="I14" s="93">
        <f>(I13+I15)/2</f>
        <v>0.60542444439102372</v>
      </c>
      <c r="J14" s="45">
        <v>4.6189376443418013E-3</v>
      </c>
      <c r="K14" s="61">
        <v>0.23441108545034642</v>
      </c>
      <c r="L14" s="63">
        <v>0.97454284689852999</v>
      </c>
      <c r="M14" s="100">
        <f>(M13+M15)/2</f>
        <v>3.5827395278675914E-2</v>
      </c>
      <c r="N14" s="45">
        <v>0.34965357967667438</v>
      </c>
      <c r="O14" s="45">
        <v>2.1555042340261739E-2</v>
      </c>
      <c r="P14" s="62">
        <v>5.4272517321016164E-3</v>
      </c>
      <c r="Q14" s="45">
        <v>3.7567359507313315E-3</v>
      </c>
      <c r="R14" s="69">
        <v>5.0891897388222307E-2</v>
      </c>
      <c r="S14" s="62">
        <v>78.89</v>
      </c>
      <c r="T14" s="62">
        <v>5.58</v>
      </c>
      <c r="U14" s="48">
        <v>0.99692070823710544</v>
      </c>
    </row>
    <row r="15" spans="1:21" s="23" customFormat="1" ht="17" thickBot="1" x14ac:dyDescent="0.5">
      <c r="A15" s="20"/>
      <c r="B15" s="49"/>
      <c r="C15" s="50" t="s">
        <v>12</v>
      </c>
      <c r="D15" s="52"/>
      <c r="E15" s="52">
        <v>1533.7947882736155</v>
      </c>
      <c r="F15" s="73">
        <v>30.3</v>
      </c>
      <c r="G15" s="52">
        <v>14.169381107491857</v>
      </c>
      <c r="H15" s="52">
        <v>1.1490228013029316</v>
      </c>
      <c r="I15" s="64">
        <v>0.49291530944625406</v>
      </c>
      <c r="J15" s="96">
        <v>2.3E-3</v>
      </c>
      <c r="K15" s="64">
        <v>0.23795602605863189</v>
      </c>
      <c r="L15" s="65">
        <v>0.92013345549024261</v>
      </c>
      <c r="M15" s="52">
        <v>3.7905048859934849E-2</v>
      </c>
      <c r="N15" s="52">
        <v>0.34511400651465796</v>
      </c>
      <c r="O15" s="52">
        <v>2.1172638436482084E-2</v>
      </c>
      <c r="P15" s="66">
        <v>5.5293159609120521E-3</v>
      </c>
      <c r="Q15" s="52">
        <v>3.7785016286644947E-3</v>
      </c>
      <c r="R15" s="70">
        <v>4.8226420464652933E-2</v>
      </c>
      <c r="S15" s="97"/>
      <c r="T15" s="66">
        <v>5.7</v>
      </c>
      <c r="U15" s="67">
        <v>1.5846905537459284</v>
      </c>
    </row>
    <row r="16" spans="1:21" s="23" customFormat="1" ht="16.5" x14ac:dyDescent="0.45">
      <c r="A16" s="20"/>
      <c r="F16" s="53"/>
      <c r="I16" s="54"/>
      <c r="L16" s="55"/>
    </row>
    <row r="17" spans="1:21" s="23" customFormat="1" ht="17" thickBot="1" x14ac:dyDescent="0.5">
      <c r="A17" s="20"/>
      <c r="B17" s="23" t="s">
        <v>72</v>
      </c>
      <c r="F17" s="53"/>
      <c r="I17" s="54"/>
      <c r="L17" s="55"/>
    </row>
    <row r="18" spans="1:21" s="29" customFormat="1" ht="16.5" x14ac:dyDescent="0.45">
      <c r="A18" s="25"/>
      <c r="B18" s="26" t="s">
        <v>35</v>
      </c>
      <c r="C18" s="27"/>
      <c r="D18" s="101" t="s">
        <v>36</v>
      </c>
      <c r="E18" s="101"/>
      <c r="F18" s="101"/>
      <c r="G18" s="101"/>
      <c r="H18" s="101"/>
      <c r="I18" s="101" t="s">
        <v>37</v>
      </c>
      <c r="J18" s="101"/>
      <c r="K18" s="101"/>
      <c r="L18" s="101"/>
      <c r="M18" s="101" t="s">
        <v>38</v>
      </c>
      <c r="N18" s="101"/>
      <c r="O18" s="101"/>
      <c r="P18" s="101"/>
      <c r="Q18" s="101"/>
      <c r="R18" s="101"/>
      <c r="S18" s="102" t="s">
        <v>39</v>
      </c>
      <c r="T18" s="103"/>
      <c r="U18" s="56" t="s">
        <v>40</v>
      </c>
    </row>
    <row r="19" spans="1:21" s="33" customFormat="1" ht="16.5" x14ac:dyDescent="0.45">
      <c r="A19" s="25"/>
      <c r="B19" s="30" t="s">
        <v>41</v>
      </c>
      <c r="C19" s="31"/>
      <c r="D19" s="31" t="s">
        <v>42</v>
      </c>
      <c r="E19" s="31" t="s">
        <v>43</v>
      </c>
      <c r="F19" s="104" t="s">
        <v>44</v>
      </c>
      <c r="G19" s="104"/>
      <c r="H19" s="104"/>
      <c r="I19" s="31" t="s">
        <v>45</v>
      </c>
      <c r="J19" s="31" t="s">
        <v>46</v>
      </c>
      <c r="K19" s="31" t="s">
        <v>47</v>
      </c>
      <c r="L19" s="31" t="s">
        <v>48</v>
      </c>
      <c r="M19" s="31" t="s">
        <v>49</v>
      </c>
      <c r="N19" s="104" t="s">
        <v>50</v>
      </c>
      <c r="O19" s="104"/>
      <c r="P19" s="104"/>
      <c r="Q19" s="104"/>
      <c r="R19" s="104"/>
      <c r="S19" s="105" t="s">
        <v>51</v>
      </c>
      <c r="T19" s="106"/>
      <c r="U19" s="57" t="s">
        <v>52</v>
      </c>
    </row>
    <row r="20" spans="1:21" s="40" customFormat="1" ht="82.5" x14ac:dyDescent="0.25">
      <c r="A20" s="34"/>
      <c r="B20" s="35" t="s">
        <v>53</v>
      </c>
      <c r="C20" s="36" t="s">
        <v>1</v>
      </c>
      <c r="D20" s="36" t="s">
        <v>54</v>
      </c>
      <c r="E20" s="36" t="s">
        <v>55</v>
      </c>
      <c r="F20" s="37" t="s">
        <v>56</v>
      </c>
      <c r="G20" s="36" t="s">
        <v>57</v>
      </c>
      <c r="H20" s="36" t="s">
        <v>58</v>
      </c>
      <c r="I20" s="36" t="s">
        <v>59</v>
      </c>
      <c r="J20" s="36" t="s">
        <v>60</v>
      </c>
      <c r="K20" s="36" t="s">
        <v>61</v>
      </c>
      <c r="L20" s="36" t="s">
        <v>62</v>
      </c>
      <c r="M20" s="36" t="s">
        <v>63</v>
      </c>
      <c r="N20" s="36" t="s">
        <v>64</v>
      </c>
      <c r="O20" s="36" t="s">
        <v>65</v>
      </c>
      <c r="P20" s="36" t="s">
        <v>66</v>
      </c>
      <c r="Q20" s="36" t="s">
        <v>67</v>
      </c>
      <c r="R20" s="36" t="s">
        <v>68</v>
      </c>
      <c r="S20" s="38" t="s">
        <v>69</v>
      </c>
      <c r="T20" s="38" t="s">
        <v>70</v>
      </c>
      <c r="U20" s="58" t="s">
        <v>71</v>
      </c>
    </row>
    <row r="21" spans="1:21" s="23" customFormat="1" ht="16.5" x14ac:dyDescent="0.45">
      <c r="A21" s="20"/>
      <c r="B21" s="41"/>
      <c r="C21" s="42" t="s">
        <v>2</v>
      </c>
      <c r="D21" s="43"/>
      <c r="E21" s="43"/>
      <c r="F21" s="44" t="s">
        <v>3</v>
      </c>
      <c r="G21" s="45"/>
      <c r="H21" s="43"/>
      <c r="I21" s="46"/>
      <c r="J21" s="43"/>
      <c r="K21" s="43"/>
      <c r="L21" s="43"/>
      <c r="M21" s="45"/>
      <c r="N21" s="45"/>
      <c r="O21" s="43"/>
      <c r="P21" s="47" t="s">
        <v>3</v>
      </c>
      <c r="Q21" s="43"/>
      <c r="R21" s="47"/>
      <c r="S21" s="47" t="s">
        <v>3</v>
      </c>
      <c r="T21" s="47" t="s">
        <v>3</v>
      </c>
      <c r="U21" s="59"/>
    </row>
    <row r="22" spans="1:21" s="23" customFormat="1" ht="16.5" x14ac:dyDescent="0.45">
      <c r="A22" s="20"/>
      <c r="B22" s="41"/>
      <c r="C22" s="42" t="s">
        <v>4</v>
      </c>
      <c r="D22" s="46">
        <f>(D7-D8)/D8</f>
        <v>-0.16129032258064516</v>
      </c>
      <c r="E22" s="46">
        <f t="shared" ref="E22:U22" si="0">(E7-E8)/E8</f>
        <v>0.14431644349639211</v>
      </c>
      <c r="F22" s="46">
        <f t="shared" si="0"/>
        <v>-1.0752688172043163E-2</v>
      </c>
      <c r="G22" s="46">
        <f t="shared" si="0"/>
        <v>0.33060660951699705</v>
      </c>
      <c r="H22" s="46">
        <f t="shared" si="0"/>
        <v>8.9644089167359567E-2</v>
      </c>
      <c r="I22" s="46">
        <f t="shared" si="0"/>
        <v>2.3617832934659647E-2</v>
      </c>
      <c r="J22" s="46">
        <f t="shared" si="0"/>
        <v>0.10344827586206894</v>
      </c>
      <c r="K22" s="46">
        <f t="shared" si="0"/>
        <v>2.187401697209345E-2</v>
      </c>
      <c r="L22" s="46">
        <f t="shared" si="0"/>
        <v>-6.343498881097083E-2</v>
      </c>
      <c r="M22" s="46">
        <f t="shared" si="0"/>
        <v>-5.9222706149987703E-2</v>
      </c>
      <c r="N22" s="46">
        <f t="shared" si="0"/>
        <v>2.0905274975040546E-2</v>
      </c>
      <c r="O22" s="46">
        <f t="shared" si="0"/>
        <v>-3.4645726542334707E-2</v>
      </c>
      <c r="P22" s="46">
        <f t="shared" si="0"/>
        <v>6.6572017712875589E-2</v>
      </c>
      <c r="Q22" s="46">
        <f t="shared" si="0"/>
        <v>4.2851872024175439E-2</v>
      </c>
      <c r="R22" s="46">
        <f t="shared" si="0"/>
        <v>9.8268544357221332E-3</v>
      </c>
      <c r="S22" s="46" t="e">
        <f t="shared" si="0"/>
        <v>#DIV/0!</v>
      </c>
      <c r="T22" s="46">
        <f t="shared" si="0"/>
        <v>-8.8447653429602924E-2</v>
      </c>
      <c r="U22" s="46">
        <f t="shared" si="0"/>
        <v>0.12864024390243903</v>
      </c>
    </row>
    <row r="23" spans="1:21" s="23" customFormat="1" ht="16.5" x14ac:dyDescent="0.45">
      <c r="A23" s="20"/>
      <c r="B23" s="41"/>
      <c r="C23" s="42" t="s">
        <v>5</v>
      </c>
      <c r="D23" s="46">
        <f t="shared" ref="D23:U23" si="1">(D8-D9)/D9</f>
        <v>-7.4626865671641784E-2</v>
      </c>
      <c r="E23" s="46">
        <f t="shared" si="1"/>
        <v>0.10705702707033421</v>
      </c>
      <c r="F23" s="46">
        <f t="shared" si="1"/>
        <v>2.1978021978022098E-2</v>
      </c>
      <c r="G23" s="46">
        <f t="shared" si="1"/>
        <v>0.16476258318154755</v>
      </c>
      <c r="H23" s="46">
        <f t="shared" si="1"/>
        <v>1.3533554550568492E-2</v>
      </c>
      <c r="I23" s="46">
        <f t="shared" si="1"/>
        <v>2.3294201132315587E-3</v>
      </c>
      <c r="J23" s="46">
        <f t="shared" si="1"/>
        <v>4.332558139534895E-2</v>
      </c>
      <c r="K23" s="46">
        <f t="shared" si="1"/>
        <v>-3.1820976000875834E-3</v>
      </c>
      <c r="L23" s="46">
        <f t="shared" si="1"/>
        <v>6.0265184897531417E-2</v>
      </c>
      <c r="M23" s="46">
        <f t="shared" si="1"/>
        <v>-3.6740928262493429E-2</v>
      </c>
      <c r="N23" s="46">
        <f t="shared" si="1"/>
        <v>3.2113818447558937E-2</v>
      </c>
      <c r="O23" s="46">
        <f t="shared" si="1"/>
        <v>9.3563273580879208E-2</v>
      </c>
      <c r="P23" s="46">
        <f t="shared" si="1"/>
        <v>3.7350695331657219E-2</v>
      </c>
      <c r="Q23" s="46">
        <f t="shared" si="1"/>
        <v>2.3047375160051148E-2</v>
      </c>
      <c r="R23" s="46">
        <f t="shared" si="1"/>
        <v>-8.947425237488886E-2</v>
      </c>
      <c r="S23" s="46" t="e">
        <f t="shared" si="1"/>
        <v>#DIV/0!</v>
      </c>
      <c r="T23" s="46">
        <f t="shared" si="1"/>
        <v>-1.2477718360071352E-2</v>
      </c>
      <c r="U23" s="46">
        <f t="shared" si="1"/>
        <v>0.41307478422094596</v>
      </c>
    </row>
    <row r="24" spans="1:21" s="23" customFormat="1" ht="16.5" x14ac:dyDescent="0.45">
      <c r="A24" s="20"/>
      <c r="B24" s="41"/>
      <c r="C24" s="42" t="s">
        <v>6</v>
      </c>
      <c r="D24" s="46">
        <f t="shared" ref="D24:U24" si="2">(D9-D10)/D10</f>
        <v>-4.2857142857142858E-2</v>
      </c>
      <c r="E24" s="46">
        <f t="shared" si="2"/>
        <v>9.3207855050078739E-2</v>
      </c>
      <c r="F24" s="46">
        <f t="shared" si="2"/>
        <v>4.2979942693409746E-2</v>
      </c>
      <c r="G24" s="46">
        <f t="shared" si="2"/>
        <v>0.10076113145166844</v>
      </c>
      <c r="H24" s="46">
        <f t="shared" si="2"/>
        <v>7.8993633427347068E-2</v>
      </c>
      <c r="I24" s="46">
        <f t="shared" si="2"/>
        <v>9.8265927346679448E-3</v>
      </c>
      <c r="J24" s="46">
        <f t="shared" si="2"/>
        <v>5.4153199741434989E-2</v>
      </c>
      <c r="K24" s="46">
        <f t="shared" si="2"/>
        <v>9.5463547437453569E-2</v>
      </c>
      <c r="L24" s="46">
        <f t="shared" si="2"/>
        <v>2.346217715301677E-2</v>
      </c>
      <c r="M24" s="46">
        <f t="shared" si="2"/>
        <v>2.9899653928510784E-2</v>
      </c>
      <c r="N24" s="46">
        <f t="shared" si="2"/>
        <v>2.6395518898171339E-2</v>
      </c>
      <c r="O24" s="46">
        <f t="shared" si="2"/>
        <v>0.17672915319974147</v>
      </c>
      <c r="P24" s="46">
        <f t="shared" si="2"/>
        <v>4.7598490333888334E-2</v>
      </c>
      <c r="Q24" s="46">
        <f t="shared" si="2"/>
        <v>2.5693035835023869E-2</v>
      </c>
      <c r="R24" s="46">
        <f t="shared" si="2"/>
        <v>7.8813301673638855E-2</v>
      </c>
      <c r="S24" s="46" t="e">
        <f t="shared" si="2"/>
        <v>#DIV/0!</v>
      </c>
      <c r="T24" s="46">
        <f t="shared" si="2"/>
        <v>-7.272727272727264E-2</v>
      </c>
      <c r="U24" s="46">
        <f t="shared" si="2"/>
        <v>0.13155447944332804</v>
      </c>
    </row>
    <row r="25" spans="1:21" s="23" customFormat="1" ht="16.5" x14ac:dyDescent="0.45">
      <c r="A25" s="20"/>
      <c r="B25" s="41"/>
      <c r="C25" s="42" t="s">
        <v>7</v>
      </c>
      <c r="D25" s="46">
        <f t="shared" ref="D25:U25" si="3">(D10-D11)/D11</f>
        <v>-0.15662650602409639</v>
      </c>
      <c r="E25" s="46">
        <f t="shared" si="3"/>
        <v>4.7691322962579802E-2</v>
      </c>
      <c r="F25" s="46">
        <f t="shared" si="3"/>
        <v>0</v>
      </c>
      <c r="G25" s="46">
        <f t="shared" si="3"/>
        <v>5.8168344963971719E-2</v>
      </c>
      <c r="H25" s="46">
        <f t="shared" si="3"/>
        <v>-1.9090155107164837E-2</v>
      </c>
      <c r="I25" s="46">
        <f t="shared" si="3"/>
        <v>-8.2514988229586868E-3</v>
      </c>
      <c r="J25" s="46">
        <f t="shared" si="3"/>
        <v>0.21292023731048124</v>
      </c>
      <c r="K25" s="46">
        <f t="shared" si="3"/>
        <v>-3.5621676157843521E-4</v>
      </c>
      <c r="L25" s="46">
        <f t="shared" si="3"/>
        <v>5.5131977614811091E-3</v>
      </c>
      <c r="M25" s="46">
        <f t="shared" si="3"/>
        <v>-6.4991692184109898E-2</v>
      </c>
      <c r="N25" s="46">
        <f t="shared" si="3"/>
        <v>3.2624778704082133E-2</v>
      </c>
      <c r="O25" s="46">
        <f t="shared" si="3"/>
        <v>4.9012097133389117E-2</v>
      </c>
      <c r="P25" s="46">
        <f t="shared" si="3"/>
        <v>1.5802003922662063E-2</v>
      </c>
      <c r="Q25" s="46">
        <f t="shared" si="3"/>
        <v>2.4150328626804871E-2</v>
      </c>
      <c r="R25" s="46">
        <f t="shared" si="3"/>
        <v>0.10568756875226182</v>
      </c>
      <c r="S25" s="46" t="e">
        <f t="shared" si="3"/>
        <v>#DIV/0!</v>
      </c>
      <c r="T25" s="46">
        <f t="shared" si="3"/>
        <v>8.3333333333333037E-3</v>
      </c>
      <c r="U25" s="46">
        <f t="shared" si="3"/>
        <v>4.6738838306759767E-4</v>
      </c>
    </row>
    <row r="26" spans="1:21" s="23" customFormat="1" ht="16.5" x14ac:dyDescent="0.45">
      <c r="A26" s="20"/>
      <c r="B26" s="41"/>
      <c r="C26" s="42" t="s">
        <v>8</v>
      </c>
      <c r="D26" s="46">
        <f t="shared" ref="D26:U26" si="4">(D11-D12)/D12</f>
        <v>-9.7826086956521743E-2</v>
      </c>
      <c r="E26" s="46">
        <f t="shared" si="4"/>
        <v>3.3189964624324962E-2</v>
      </c>
      <c r="F26" s="46">
        <f t="shared" si="4"/>
        <v>0</v>
      </c>
      <c r="G26" s="46">
        <f t="shared" si="4"/>
        <v>-1.3404172353286975E-3</v>
      </c>
      <c r="H26" s="46">
        <f t="shared" si="4"/>
        <v>-3.9276221002334397E-2</v>
      </c>
      <c r="I26" s="46">
        <f t="shared" si="4"/>
        <v>-2.0321659045897406E-2</v>
      </c>
      <c r="J26" s="46">
        <f t="shared" si="4"/>
        <v>0.91983695652173902</v>
      </c>
      <c r="K26" s="46">
        <f t="shared" si="4"/>
        <v>-2.5539946294349608E-2</v>
      </c>
      <c r="L26" s="46">
        <f t="shared" si="4"/>
        <v>5.3949112449421285E-2</v>
      </c>
      <c r="M26" s="46">
        <f t="shared" si="4"/>
        <v>-3.8824894155686344E-2</v>
      </c>
      <c r="N26" s="46">
        <f t="shared" si="4"/>
        <v>-1.0973908027858172E-2</v>
      </c>
      <c r="O26" s="46">
        <f t="shared" si="4"/>
        <v>0.14570915147265082</v>
      </c>
      <c r="P26" s="46">
        <f t="shared" si="4"/>
        <v>9.7196963288782873E-3</v>
      </c>
      <c r="Q26" s="46">
        <f t="shared" si="4"/>
        <v>3.5276564404713495E-2</v>
      </c>
      <c r="R26" s="46">
        <f t="shared" si="4"/>
        <v>2.3551764632715914E-2</v>
      </c>
      <c r="S26" s="46" t="e">
        <f t="shared" si="4"/>
        <v>#DIV/0!</v>
      </c>
      <c r="T26" s="46">
        <f t="shared" si="4"/>
        <v>-1.9607843137254919E-2</v>
      </c>
      <c r="U26" s="46">
        <f t="shared" si="4"/>
        <v>0.26366255389527032</v>
      </c>
    </row>
    <row r="27" spans="1:21" s="23" customFormat="1" ht="16.5" x14ac:dyDescent="0.45">
      <c r="A27" s="20"/>
      <c r="B27" s="41"/>
      <c r="C27" s="42" t="s">
        <v>9</v>
      </c>
      <c r="D27" s="46">
        <f t="shared" ref="D27:U27" si="5">(D12-D13)/D13</f>
        <v>-0.11538461538461539</v>
      </c>
      <c r="E27" s="46">
        <f t="shared" si="5"/>
        <v>-6.1902994349840236E-2</v>
      </c>
      <c r="F27" s="46">
        <f t="shared" si="5"/>
        <v>1.1594202898550683E-2</v>
      </c>
      <c r="G27" s="46">
        <f t="shared" si="5"/>
        <v>-1.4532598876136902E-2</v>
      </c>
      <c r="H27" s="46">
        <f t="shared" si="5"/>
        <v>-7.1428530363578796E-2</v>
      </c>
      <c r="I27" s="46">
        <f t="shared" si="5"/>
        <v>-3.2668410925801708E-2</v>
      </c>
      <c r="J27" s="46">
        <f t="shared" si="5"/>
        <v>9.5945809321605471E-2</v>
      </c>
      <c r="K27" s="46">
        <f t="shared" si="5"/>
        <v>-1.2196836662496272E-2</v>
      </c>
      <c r="L27" s="46">
        <f t="shared" si="5"/>
        <v>-7.4784674348579161E-2</v>
      </c>
      <c r="M27" s="46">
        <f t="shared" si="5"/>
        <v>-4.2108471856894911E-2</v>
      </c>
      <c r="N27" s="46">
        <f t="shared" si="5"/>
        <v>-1.4409845089250636E-2</v>
      </c>
      <c r="O27" s="46">
        <f t="shared" si="5"/>
        <v>-9.0823307383816367E-3</v>
      </c>
      <c r="P27" s="46">
        <f t="shared" si="5"/>
        <v>8.6663596365458909E-3</v>
      </c>
      <c r="Q27" s="46">
        <f t="shared" si="5"/>
        <v>3.854176515926417E-2</v>
      </c>
      <c r="R27" s="46">
        <f t="shared" si="5"/>
        <v>-1.9458806166549693E-2</v>
      </c>
      <c r="S27" s="46" t="e">
        <f t="shared" si="5"/>
        <v>#DIV/0!</v>
      </c>
      <c r="T27" s="46">
        <f t="shared" si="5"/>
        <v>6.5789473684210583E-3</v>
      </c>
      <c r="U27" s="46">
        <f t="shared" si="5"/>
        <v>-0.14637711431966935</v>
      </c>
    </row>
    <row r="28" spans="1:21" s="23" customFormat="1" ht="16.5" x14ac:dyDescent="0.45">
      <c r="A28" s="20"/>
      <c r="B28" s="41"/>
      <c r="C28" s="42" t="s">
        <v>10</v>
      </c>
      <c r="D28" s="46"/>
      <c r="E28" s="46">
        <f t="shared" ref="E28:U28" si="6">(E13-E14)/E14</f>
        <v>-9.0265401048219233E-3</v>
      </c>
      <c r="F28" s="46">
        <f t="shared" si="6"/>
        <v>7.4766355140186869E-2</v>
      </c>
      <c r="G28" s="46">
        <f t="shared" si="6"/>
        <v>8.3498616236162324E-2</v>
      </c>
      <c r="H28" s="46">
        <f t="shared" si="6"/>
        <v>-4.5978396728187119E-2</v>
      </c>
      <c r="I28" s="46">
        <f t="shared" si="6"/>
        <v>0.18583513762471013</v>
      </c>
      <c r="J28" s="46">
        <f t="shared" si="6"/>
        <v>1.2369003690036902</v>
      </c>
      <c r="K28" s="46">
        <f t="shared" si="6"/>
        <v>8.7932670459710434E-3</v>
      </c>
      <c r="L28" s="46">
        <f t="shared" si="6"/>
        <v>-3.726100156434517E-2</v>
      </c>
      <c r="M28" s="46">
        <f t="shared" si="6"/>
        <v>-5.7990639986478167E-2</v>
      </c>
      <c r="N28" s="46">
        <f t="shared" si="6"/>
        <v>-6.539018362442546E-2</v>
      </c>
      <c r="O28" s="46">
        <f t="shared" si="6"/>
        <v>2.7148128624143359E-2</v>
      </c>
      <c r="P28" s="46">
        <f t="shared" si="6"/>
        <v>-3.2535133861976615E-3</v>
      </c>
      <c r="Q28" s="46">
        <f t="shared" si="6"/>
        <v>-2.9541467545822819E-2</v>
      </c>
      <c r="R28" s="46">
        <f t="shared" si="6"/>
        <v>-9.720577943406845E-3</v>
      </c>
      <c r="S28" s="46">
        <f t="shared" si="6"/>
        <v>-1</v>
      </c>
      <c r="T28" s="46">
        <f t="shared" si="6"/>
        <v>8.9605734767025089E-2</v>
      </c>
      <c r="U28" s="46">
        <f t="shared" si="6"/>
        <v>9.8585818290615412E-2</v>
      </c>
    </row>
    <row r="29" spans="1:21" s="23" customFormat="1" ht="16.5" x14ac:dyDescent="0.45">
      <c r="A29" s="20"/>
      <c r="B29" s="41"/>
      <c r="C29" s="42" t="s">
        <v>11</v>
      </c>
      <c r="D29" s="46"/>
      <c r="E29" s="46">
        <f t="shared" ref="E29:U29" si="7">(E14-E15)/E15</f>
        <v>-7.7945931740185978E-2</v>
      </c>
      <c r="F29" s="46">
        <f t="shared" si="7"/>
        <v>5.9405940594059431E-2</v>
      </c>
      <c r="G29" s="46">
        <f t="shared" si="7"/>
        <v>4.3136630299169074E-2</v>
      </c>
      <c r="H29" s="46">
        <f t="shared" si="7"/>
        <v>-0.17123404636069067</v>
      </c>
      <c r="I29" s="46">
        <f t="shared" si="7"/>
        <v>0.22825246607001015</v>
      </c>
      <c r="J29" s="46">
        <f t="shared" si="7"/>
        <v>1.0082337584094789</v>
      </c>
      <c r="K29" s="46">
        <f t="shared" si="7"/>
        <v>-1.489746095949681E-2</v>
      </c>
      <c r="L29" s="46">
        <f t="shared" si="7"/>
        <v>5.9132065119073755E-2</v>
      </c>
      <c r="M29" s="46">
        <f t="shared" si="7"/>
        <v>-5.481205390174259E-2</v>
      </c>
      <c r="N29" s="46">
        <f t="shared" si="7"/>
        <v>1.3153836344870606E-2</v>
      </c>
      <c r="O29" s="46">
        <f t="shared" si="7"/>
        <v>1.8061230532362176E-2</v>
      </c>
      <c r="P29" s="46">
        <f t="shared" si="7"/>
        <v>-1.8458744179560383E-2</v>
      </c>
      <c r="Q29" s="46">
        <f t="shared" si="7"/>
        <v>-5.7603992461043845E-3</v>
      </c>
      <c r="R29" s="46">
        <f t="shared" si="7"/>
        <v>5.5270055249549532E-2</v>
      </c>
      <c r="S29" s="46" t="e">
        <f t="shared" si="7"/>
        <v>#DIV/0!</v>
      </c>
      <c r="T29" s="46">
        <f t="shared" si="7"/>
        <v>-2.1052631578947385E-2</v>
      </c>
      <c r="U29" s="46">
        <f t="shared" si="7"/>
        <v>-0.37090512347627674</v>
      </c>
    </row>
    <row r="30" spans="1:21" s="23" customFormat="1" ht="17" thickBot="1" x14ac:dyDescent="0.5">
      <c r="A30" s="20"/>
      <c r="B30" s="49"/>
      <c r="C30" s="50" t="s">
        <v>12</v>
      </c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71"/>
    </row>
    <row r="31" spans="1:21" s="23" customFormat="1" ht="16.5" x14ac:dyDescent="0.45">
      <c r="A31" s="20"/>
    </row>
    <row r="32" spans="1:21" s="23" customFormat="1" ht="16.5" x14ac:dyDescent="0.45">
      <c r="A32" s="20"/>
    </row>
    <row r="33" spans="1:1" s="23" customFormat="1" ht="16.5" x14ac:dyDescent="0.45">
      <c r="A33" s="20"/>
    </row>
    <row r="34" spans="1:1" s="23" customFormat="1" ht="16.5" x14ac:dyDescent="0.45">
      <c r="A34" s="20"/>
    </row>
  </sheetData>
  <mergeCells count="14">
    <mergeCell ref="D3:H3"/>
    <mergeCell ref="I3:L3"/>
    <mergeCell ref="M3:R3"/>
    <mergeCell ref="S3:T3"/>
    <mergeCell ref="F4:H4"/>
    <mergeCell ref="N4:R4"/>
    <mergeCell ref="S4:T4"/>
    <mergeCell ref="D18:H18"/>
    <mergeCell ref="I18:L18"/>
    <mergeCell ref="M18:R18"/>
    <mergeCell ref="S18:T18"/>
    <mergeCell ref="F19:H19"/>
    <mergeCell ref="N19:R19"/>
    <mergeCell ref="S19:T19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计算</vt:lpstr>
      <vt:lpstr>指标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王沁怡</dc:creator>
  <cp:lastModifiedBy>suibe</cp:lastModifiedBy>
  <dcterms:created xsi:type="dcterms:W3CDTF">2019-05-21T12:44:44Z</dcterms:created>
  <dcterms:modified xsi:type="dcterms:W3CDTF">2019-05-22T01:32:29Z</dcterms:modified>
</cp:coreProperties>
</file>