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ibe\Desktop\深圳杯\数据\"/>
    </mc:Choice>
  </mc:AlternateContent>
  <xr:revisionPtr revIDLastSave="0" documentId="13_ncr:1_{1151B7AC-03B1-4C14-8CD2-3535341DA7EF}" xr6:coauthVersionLast="43" xr6:coauthVersionMax="43" xr10:uidLastSave="{00000000-0000-0000-0000-000000000000}"/>
  <bookViews>
    <workbookView xWindow="-110" yWindow="-110" windowWidth="19420" windowHeight="10420" activeTab="2" xr2:uid="{E1F2E347-7582-4B4A-B2FC-44EA09DF7BC2}"/>
  </bookViews>
  <sheets>
    <sheet name="计算" sheetId="1" r:id="rId1"/>
    <sheet name="指标草稿副本" sheetId="2" r:id="rId2"/>
    <sheet name="指标 (2)" sheetId="3" r:id="rId3"/>
  </sheets>
  <definedNames>
    <definedName name="_xlnm._FilterDatabase" localSheetId="2" hidden="1">'指标 (2)'!$A$6:$AA$6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4" i="1" l="1"/>
  <c r="P15" i="1"/>
  <c r="P16" i="1"/>
  <c r="P17" i="1"/>
  <c r="P18" i="1"/>
  <c r="P19" i="1"/>
  <c r="P20" i="1"/>
  <c r="P21" i="1"/>
  <c r="P13" i="1"/>
  <c r="D23" i="3" l="1"/>
  <c r="E23" i="3"/>
  <c r="F23" i="3"/>
  <c r="G23" i="3"/>
  <c r="H23" i="3"/>
  <c r="J23" i="3"/>
  <c r="L23" i="3"/>
  <c r="M23" i="3"/>
  <c r="N23" i="3"/>
  <c r="O23" i="3"/>
  <c r="P23" i="3"/>
  <c r="Q23" i="3"/>
  <c r="S23" i="3"/>
  <c r="T23" i="3"/>
  <c r="D24" i="3"/>
  <c r="E24" i="3"/>
  <c r="F24" i="3"/>
  <c r="G24" i="3"/>
  <c r="H24" i="3"/>
  <c r="J24" i="3"/>
  <c r="L24" i="3"/>
  <c r="M24" i="3"/>
  <c r="N24" i="3"/>
  <c r="O24" i="3"/>
  <c r="P24" i="3"/>
  <c r="Q24" i="3"/>
  <c r="S24" i="3"/>
  <c r="T24" i="3"/>
  <c r="D25" i="3"/>
  <c r="E25" i="3"/>
  <c r="F25" i="3"/>
  <c r="G25" i="3"/>
  <c r="H25" i="3"/>
  <c r="J25" i="3"/>
  <c r="L25" i="3"/>
  <c r="M25" i="3"/>
  <c r="N25" i="3"/>
  <c r="O25" i="3"/>
  <c r="P25" i="3"/>
  <c r="Q25" i="3"/>
  <c r="S25" i="3"/>
  <c r="T25" i="3"/>
  <c r="D26" i="3"/>
  <c r="E26" i="3"/>
  <c r="F26" i="3"/>
  <c r="G26" i="3"/>
  <c r="H26" i="3"/>
  <c r="J26" i="3"/>
  <c r="L26" i="3"/>
  <c r="M26" i="3"/>
  <c r="N26" i="3"/>
  <c r="O26" i="3"/>
  <c r="P26" i="3"/>
  <c r="Q26" i="3"/>
  <c r="S26" i="3"/>
  <c r="T26" i="3"/>
  <c r="D27" i="3"/>
  <c r="E27" i="3"/>
  <c r="F27" i="3"/>
  <c r="G27" i="3"/>
  <c r="H27" i="3"/>
  <c r="J27" i="3"/>
  <c r="L27" i="3"/>
  <c r="M27" i="3"/>
  <c r="N27" i="3"/>
  <c r="O27" i="3"/>
  <c r="P27" i="3"/>
  <c r="Q27" i="3"/>
  <c r="S27" i="3"/>
  <c r="T27" i="3"/>
  <c r="D28" i="3"/>
  <c r="E28" i="3"/>
  <c r="F28" i="3"/>
  <c r="G28" i="3"/>
  <c r="H28" i="3"/>
  <c r="J28" i="3"/>
  <c r="L28" i="3"/>
  <c r="M28" i="3"/>
  <c r="N28" i="3"/>
  <c r="O28" i="3"/>
  <c r="P28" i="3"/>
  <c r="Q28" i="3"/>
  <c r="S28" i="3"/>
  <c r="T28" i="3"/>
  <c r="D29" i="3"/>
  <c r="E29" i="3"/>
  <c r="F29" i="3"/>
  <c r="G29" i="3"/>
  <c r="H29" i="3"/>
  <c r="J29" i="3"/>
  <c r="L29" i="3"/>
  <c r="M29" i="3"/>
  <c r="N29" i="3"/>
  <c r="O29" i="3"/>
  <c r="P29" i="3"/>
  <c r="Q29" i="3"/>
  <c r="S29" i="3"/>
  <c r="T29" i="3"/>
  <c r="E22" i="3"/>
  <c r="F22" i="3"/>
  <c r="G22" i="3"/>
  <c r="H22" i="3"/>
  <c r="J22" i="3"/>
  <c r="L22" i="3"/>
  <c r="M22" i="3"/>
  <c r="N22" i="3"/>
  <c r="O22" i="3"/>
  <c r="P22" i="3"/>
  <c r="Q22" i="3"/>
  <c r="S22" i="3"/>
  <c r="T22" i="3"/>
  <c r="D22" i="3"/>
  <c r="W19" i="2"/>
  <c r="V14" i="2"/>
  <c r="V17" i="2"/>
  <c r="V18" i="2"/>
  <c r="V19" i="2"/>
  <c r="V20" i="2"/>
  <c r="V21" i="2" s="1"/>
  <c r="V16" i="2"/>
  <c r="U17" i="2"/>
  <c r="U18" i="2" s="1"/>
  <c r="U19" i="2" s="1"/>
  <c r="U20" i="2" s="1"/>
  <c r="U21" i="2" s="1"/>
  <c r="U16" i="2"/>
  <c r="S22" i="2"/>
  <c r="S21" i="2"/>
  <c r="S20" i="2"/>
  <c r="S19" i="2"/>
  <c r="S18" i="2"/>
  <c r="S17" i="2"/>
  <c r="S16" i="2"/>
  <c r="S15" i="2"/>
  <c r="R14" i="1"/>
  <c r="R15" i="1"/>
  <c r="R16" i="1"/>
  <c r="R17" i="1"/>
  <c r="R18" i="1"/>
  <c r="R19" i="1"/>
  <c r="R20" i="1"/>
  <c r="R21" i="1"/>
  <c r="R13" i="1"/>
  <c r="N14" i="1"/>
  <c r="N15" i="1"/>
  <c r="N16" i="1"/>
  <c r="N17" i="1"/>
  <c r="N18" i="1"/>
  <c r="N19" i="1"/>
  <c r="N20" i="1"/>
  <c r="N21" i="1"/>
  <c r="N13" i="1"/>
  <c r="L14" i="1"/>
  <c r="L15" i="1"/>
  <c r="L16" i="1"/>
  <c r="L17" i="1"/>
  <c r="L18" i="1"/>
  <c r="L19" i="1"/>
  <c r="L20" i="1"/>
  <c r="L21" i="1"/>
  <c r="L13" i="1"/>
  <c r="J16" i="1"/>
  <c r="J17" i="1"/>
  <c r="J18" i="1"/>
  <c r="J19" i="1"/>
  <c r="J20" i="1"/>
  <c r="J21" i="1"/>
  <c r="J15" i="1"/>
  <c r="H17" i="1"/>
  <c r="H18" i="1"/>
  <c r="H19" i="1"/>
  <c r="H20" i="1"/>
  <c r="H21" i="1"/>
  <c r="H16" i="1"/>
  <c r="F13" i="1"/>
  <c r="F15" i="1"/>
  <c r="F16" i="1"/>
  <c r="F17" i="1"/>
  <c r="F18" i="1"/>
  <c r="F19" i="1"/>
  <c r="F20" i="1"/>
  <c r="F21" i="1"/>
  <c r="F14" i="1"/>
  <c r="D15" i="1"/>
  <c r="D16" i="1"/>
  <c r="D17" i="1"/>
  <c r="D18" i="1"/>
  <c r="D19" i="1"/>
  <c r="D20" i="1"/>
  <c r="D21" i="1"/>
  <c r="D14" i="1"/>
</calcChain>
</file>

<file path=xl/sharedStrings.xml><?xml version="1.0" encoding="utf-8"?>
<sst xmlns="http://schemas.openxmlformats.org/spreadsheetml/2006/main" count="212" uniqueCount="85">
  <si>
    <t>时间</t>
  </si>
  <si>
    <t>每万人生活垃圾清运量（吨）</t>
    <phoneticPr fontId="3" type="noConversion"/>
  </si>
  <si>
    <t>建成区绿化覆盖率(%)</t>
    <phoneticPr fontId="5" type="noConversion"/>
  </si>
  <si>
    <t>每万人公园绿地面积(公顷）</t>
    <phoneticPr fontId="5" type="noConversion"/>
  </si>
  <si>
    <t>每万人拥有公厕（座）</t>
  </si>
  <si>
    <t>城镇基本医疗保险年末参保人数比（%）</t>
  </si>
  <si>
    <t>每万人等级教练员(人)</t>
  </si>
  <si>
    <t>工伤保险年末参保人数比(%)</t>
  </si>
  <si>
    <t>养老保险基金支出比（%）</t>
  </si>
  <si>
    <t>每万名女性妇幼保健院个数(个）</t>
    <phoneticPr fontId="5" type="noConversion"/>
  </si>
  <si>
    <t>每千人医疗卫生机构数（个）</t>
    <phoneticPr fontId="5" type="noConversion"/>
  </si>
  <si>
    <t>每万人中医院个数（个）</t>
    <phoneticPr fontId="5" type="noConversion"/>
  </si>
  <si>
    <t>每万人卫生机构床位数（张)</t>
    <phoneticPr fontId="5" type="noConversion"/>
  </si>
  <si>
    <t>地方财政医疗卫生支出占财政支出比率(%)</t>
  </si>
  <si>
    <t>平均预期寿命(岁)</t>
  </si>
  <si>
    <t>人口死亡率(‰)</t>
  </si>
  <si>
    <t>孕产妇死亡率(1/10万)</t>
  </si>
  <si>
    <t>每万人社会服务机构（个）</t>
    <phoneticPr fontId="5" type="noConversion"/>
  </si>
  <si>
    <t>每万人拥有卫生技术人员数(人)</t>
    <phoneticPr fontId="5" type="noConversion"/>
  </si>
  <si>
    <t>主城区环境空气细颗粒物（微克/立方米）</t>
  </si>
  <si>
    <t>指标</t>
    <phoneticPr fontId="5" type="noConversion"/>
  </si>
  <si>
    <t>一级指标</t>
    <phoneticPr fontId="5" type="noConversion"/>
  </si>
  <si>
    <t>健康环境</t>
    <phoneticPr fontId="5" type="noConversion"/>
  </si>
  <si>
    <t>健康社会</t>
    <phoneticPr fontId="5" type="noConversion"/>
  </si>
  <si>
    <t>健康服务</t>
    <phoneticPr fontId="5" type="noConversion"/>
  </si>
  <si>
    <t>健康人群</t>
    <phoneticPr fontId="5" type="noConversion"/>
  </si>
  <si>
    <t>健康文化</t>
    <phoneticPr fontId="5" type="noConversion"/>
  </si>
  <si>
    <t>二级指标</t>
    <phoneticPr fontId="5" type="noConversion"/>
  </si>
  <si>
    <t>空气质量</t>
    <phoneticPr fontId="5" type="noConversion"/>
  </si>
  <si>
    <t>垃圾废物处理</t>
    <phoneticPr fontId="5" type="noConversion"/>
  </si>
  <si>
    <t>其他相关环境</t>
    <phoneticPr fontId="5" type="noConversion"/>
  </si>
  <si>
    <t>社会保障</t>
    <phoneticPr fontId="5" type="noConversion"/>
  </si>
  <si>
    <t>健身活动</t>
    <phoneticPr fontId="5" type="noConversion"/>
  </si>
  <si>
    <t>职业安全</t>
    <phoneticPr fontId="5" type="noConversion"/>
  </si>
  <si>
    <t>养老</t>
    <phoneticPr fontId="5" type="noConversion"/>
  </si>
  <si>
    <t>妇幼卫生服务</t>
    <phoneticPr fontId="5" type="noConversion"/>
  </si>
  <si>
    <t>卫生资源</t>
    <phoneticPr fontId="5" type="noConversion"/>
  </si>
  <si>
    <t>健康水平</t>
    <phoneticPr fontId="5" type="noConversion"/>
  </si>
  <si>
    <t>健康氛围</t>
    <phoneticPr fontId="5" type="noConversion"/>
  </si>
  <si>
    <t>三级指标</t>
    <phoneticPr fontId="5" type="noConversion"/>
  </si>
  <si>
    <t>灰霾日
（天）</t>
    <phoneticPr fontId="3" type="noConversion"/>
  </si>
  <si>
    <t>生活垃圾清运量（万吨）</t>
  </si>
  <si>
    <t>每万人生活垃圾清运量（吨）</t>
  </si>
  <si>
    <t>需计算</t>
    <phoneticPr fontId="3" type="noConversion"/>
  </si>
  <si>
    <t>年末常住人口数 (万人)</t>
    <phoneticPr fontId="3" type="noConversion"/>
  </si>
  <si>
    <t>已更新</t>
    <phoneticPr fontId="3" type="noConversion"/>
  </si>
  <si>
    <t>公共厕所数量（座）</t>
    <phoneticPr fontId="3" type="noConversion"/>
  </si>
  <si>
    <t>每万人拥有公厕（座）</t>
    <phoneticPr fontId="3" type="noConversion"/>
  </si>
  <si>
    <t>二级运动员</t>
    <phoneticPr fontId="3" type="noConversion"/>
  </si>
  <si>
    <t>每万人二级运动员（人）</t>
  </si>
  <si>
    <t>每万人二级运动员（人）</t>
    <phoneticPr fontId="3" type="noConversion"/>
  </si>
  <si>
    <t>社会养老机构年末收养人数（人）</t>
    <phoneticPr fontId="3" type="noConversion"/>
  </si>
  <si>
    <t>每万人社会养老机构年末收养人数（人）</t>
  </si>
  <si>
    <t>每万人社会养老机构年末收养人数（人）</t>
    <phoneticPr fontId="3" type="noConversion"/>
  </si>
  <si>
    <t>每万名女性妇幼保健院个数(个）</t>
    <phoneticPr fontId="3" type="noConversion"/>
  </si>
  <si>
    <t>妇幼保健院个数(个）</t>
    <phoneticPr fontId="3" type="noConversion"/>
  </si>
  <si>
    <t>性别比</t>
    <phoneticPr fontId="3" type="noConversion"/>
  </si>
  <si>
    <t>医疗卫生机构数（个）</t>
    <phoneticPr fontId="3" type="noConversion"/>
  </si>
  <si>
    <r>
      <rPr>
        <sz val="8"/>
        <color rgb="FF231F20"/>
        <rFont val="Garamond"/>
        <family val="1"/>
      </rPr>
      <t>1 063</t>
    </r>
  </si>
  <si>
    <r>
      <rPr>
        <sz val="8"/>
        <color rgb="FF231F20"/>
        <rFont val="Garamond"/>
        <family val="1"/>
      </rPr>
      <t>1 692</t>
    </r>
  </si>
  <si>
    <r>
      <rPr>
        <sz val="8"/>
        <color rgb="FF231F20"/>
        <rFont val="Garamond"/>
        <family val="1"/>
      </rPr>
      <t>1 781</t>
    </r>
  </si>
  <si>
    <r>
      <rPr>
        <sz val="8"/>
        <color rgb="FF231F20"/>
        <rFont val="Garamond"/>
        <family val="1"/>
      </rPr>
      <t>1 806</t>
    </r>
  </si>
  <si>
    <t>每千人医疗卫生机构数（个）</t>
    <phoneticPr fontId="3" type="noConversion"/>
  </si>
  <si>
    <t>医院个数</t>
    <phoneticPr fontId="3" type="noConversion"/>
  </si>
  <si>
    <t>每万人中医院个数（个）</t>
    <phoneticPr fontId="3" type="noConversion"/>
  </si>
  <si>
    <t>每万人医生（人)</t>
    <phoneticPr fontId="3" type="noConversion"/>
  </si>
  <si>
    <t>每万人医生（人)</t>
    <phoneticPr fontId="5" type="noConversion"/>
  </si>
  <si>
    <t>每万人医院病床（张）</t>
    <phoneticPr fontId="3" type="noConversion"/>
  </si>
  <si>
    <t>5岁以下儿童死亡率(‰)</t>
    <phoneticPr fontId="3" type="noConversion"/>
  </si>
  <si>
    <t>婴儿死亡率(‰)</t>
    <phoneticPr fontId="3" type="noConversion"/>
  </si>
  <si>
    <t>数据来源可能不可靠</t>
    <phoneticPr fontId="3" type="noConversion"/>
  </si>
  <si>
    <t>https://wenku.baidu.com/view/7721532bed630b1c59eeb5d4.html</t>
  </si>
  <si>
    <t>https://max.book118.com/html/2017/0606/111907558.shtm</t>
  </si>
  <si>
    <t>http://wjw.sz.gov.cn/xxgk/tjsj/zxtjxx/201808/t20180821_13921182.htm</t>
  </si>
  <si>
    <t>孕产妇死亡率(1/10万)</t>
    <phoneticPr fontId="3" type="noConversion"/>
  </si>
  <si>
    <t>https://wenku.baidu.com/view/e148e3e0998fcc22bcd10d71.html</t>
  </si>
  <si>
    <t>可能不是很准的数据</t>
    <phoneticPr fontId="3" type="noConversion"/>
  </si>
  <si>
    <t>拍脑门</t>
    <phoneticPr fontId="3" type="noConversion"/>
  </si>
  <si>
    <t>女性（万人)</t>
    <phoneticPr fontId="3" type="noConversion"/>
  </si>
  <si>
    <t>拍脑门估计的数据</t>
    <phoneticPr fontId="3" type="noConversion"/>
  </si>
  <si>
    <t>暂时找不到替代性指标</t>
    <phoneticPr fontId="3" type="noConversion"/>
  </si>
  <si>
    <t>其他城市对照指标</t>
    <phoneticPr fontId="5" type="noConversion"/>
  </si>
  <si>
    <t>环比年增长率</t>
    <phoneticPr fontId="3" type="noConversion"/>
  </si>
  <si>
    <t>与对照指标不同的替代指标</t>
    <phoneticPr fontId="3" type="noConversion"/>
  </si>
  <si>
    <t>修改过的数据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</si>
</sst>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0.00000000"/>
    <numFmt numFmtId="178" formatCode="0.000000"/>
    <numFmt numFmtId="179" formatCode="0.0000"/>
    <numFmt numFmtId="180" formatCode="0.00_);[Red]\(0.00\)"/>
    <numFmt numFmtId="181" formatCode="0.0_ 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8"/>
      <color rgb="FF231F20"/>
      <name val="Garamond"/>
      <family val="2"/>
    </font>
    <font>
      <sz val="8"/>
      <name val="Garamond"/>
      <family val="1"/>
    </font>
    <font>
      <sz val="8"/>
      <color rgb="FF231F20"/>
      <name val="Garamond"/>
      <family val="1"/>
    </font>
    <font>
      <b/>
      <sz val="11"/>
      <name val="微软雅黑"/>
      <family val="2"/>
      <charset val="134"/>
    </font>
    <font>
      <sz val="11"/>
      <color rgb="FF231F20"/>
      <name val="微软雅黑"/>
      <family val="2"/>
      <charset val="134"/>
    </font>
    <font>
      <sz val="1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231F20"/>
      </top>
      <bottom/>
      <diagonal/>
    </border>
    <border>
      <left/>
      <right/>
      <top/>
      <bottom style="thin">
        <color rgb="FF231F2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/>
  </cellStyleXfs>
  <cellXfs count="143">
    <xf numFmtId="0" fontId="0" fillId="0" borderId="0" xfId="0">
      <alignment vertical="center"/>
    </xf>
    <xf numFmtId="0" fontId="7" fillId="0" borderId="0" xfId="0" applyFont="1" applyAlignment="1"/>
    <xf numFmtId="0" fontId="7" fillId="0" borderId="0" xfId="0" applyFont="1" applyFill="1" applyAlignment="1"/>
    <xf numFmtId="0" fontId="0" fillId="0" borderId="0" xfId="0" applyAlignment="1">
      <alignment vertical="center" wrapText="1"/>
    </xf>
    <xf numFmtId="0" fontId="2" fillId="0" borderId="0" xfId="0" applyFont="1" applyFill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6" xfId="0" applyFont="1" applyFill="1" applyBorder="1" applyAlignment="1">
      <alignment horizontal="center"/>
    </xf>
    <xf numFmtId="0" fontId="2" fillId="2" borderId="0" xfId="0" applyFont="1" applyFill="1" applyAlignment="1"/>
    <xf numFmtId="0" fontId="2" fillId="3" borderId="7" xfId="0" applyFont="1" applyFill="1" applyBorder="1" applyAlignment="1"/>
    <xf numFmtId="0" fontId="2" fillId="3" borderId="8" xfId="0" applyFont="1" applyFill="1" applyBorder="1" applyAlignment="1"/>
    <xf numFmtId="0" fontId="2" fillId="3" borderId="12" xfId="0" applyFont="1" applyFill="1" applyBorder="1" applyAlignment="1">
      <alignment horizontal="center"/>
    </xf>
    <xf numFmtId="0" fontId="2" fillId="3" borderId="0" xfId="0" applyFont="1" applyFill="1" applyAlignment="1"/>
    <xf numFmtId="0" fontId="2" fillId="0" borderId="0" xfId="0" applyFont="1" applyFill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7" fillId="0" borderId="7" xfId="0" applyFont="1" applyBorder="1" applyAlignment="1"/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wrapText="1"/>
    </xf>
    <xf numFmtId="0" fontId="7" fillId="0" borderId="8" xfId="0" applyFont="1" applyFill="1" applyBorder="1" applyAlignment="1">
      <alignment wrapText="1"/>
    </xf>
    <xf numFmtId="10" fontId="7" fillId="0" borderId="8" xfId="1" applyNumberFormat="1" applyFont="1" applyBorder="1" applyAlignment="1">
      <alignment wrapText="1"/>
    </xf>
    <xf numFmtId="0" fontId="8" fillId="0" borderId="8" xfId="2" applyFont="1" applyBorder="1" applyAlignment="1">
      <alignment horizontal="right" vertical="center" wrapText="1"/>
    </xf>
    <xf numFmtId="10" fontId="8" fillId="0" borderId="8" xfId="1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wrapText="1"/>
    </xf>
    <xf numFmtId="0" fontId="7" fillId="0" borderId="13" xfId="0" applyFont="1" applyBorder="1" applyAlignment="1"/>
    <xf numFmtId="0" fontId="7" fillId="0" borderId="14" xfId="0" applyFont="1" applyBorder="1" applyAlignment="1">
      <alignment wrapText="1"/>
    </xf>
    <xf numFmtId="10" fontId="7" fillId="0" borderId="14" xfId="1" applyNumberFormat="1" applyFont="1" applyBorder="1" applyAlignment="1">
      <alignment wrapText="1"/>
    </xf>
    <xf numFmtId="10" fontId="8" fillId="0" borderId="14" xfId="1" applyNumberFormat="1" applyFont="1" applyBorder="1" applyAlignment="1">
      <alignment horizontal="center" vertical="center" wrapText="1"/>
    </xf>
    <xf numFmtId="0" fontId="7" fillId="0" borderId="14" xfId="0" applyFont="1" applyFill="1" applyBorder="1" applyAlignment="1">
      <alignment wrapText="1"/>
    </xf>
    <xf numFmtId="0" fontId="8" fillId="0" borderId="14" xfId="2" applyFont="1" applyBorder="1" applyAlignment="1">
      <alignment horizontal="right" vertical="center" wrapText="1"/>
    </xf>
    <xf numFmtId="0" fontId="7" fillId="0" borderId="15" xfId="0" applyFont="1" applyBorder="1" applyAlignment="1">
      <alignment wrapText="1"/>
    </xf>
    <xf numFmtId="1" fontId="9" fillId="0" borderId="16" xfId="0" applyNumberFormat="1" applyFont="1" applyFill="1" applyBorder="1" applyAlignment="1">
      <alignment vertical="center" shrinkToFit="1"/>
    </xf>
    <xf numFmtId="1" fontId="9" fillId="0" borderId="0" xfId="0" applyNumberFormat="1" applyFont="1" applyFill="1" applyBorder="1" applyAlignment="1">
      <alignment vertical="center" shrinkToFit="1"/>
    </xf>
    <xf numFmtId="0" fontId="0" fillId="0" borderId="0" xfId="0" applyAlignment="1">
      <alignment horizontal="left" vertical="center"/>
    </xf>
    <xf numFmtId="1" fontId="9" fillId="0" borderId="17" xfId="0" applyNumberFormat="1" applyFont="1" applyFill="1" applyBorder="1" applyAlignment="1">
      <alignment vertical="center" shrinkToFit="1"/>
    </xf>
    <xf numFmtId="0" fontId="0" fillId="5" borderId="0" xfId="0" applyFill="1">
      <alignment vertical="center"/>
    </xf>
    <xf numFmtId="2" fontId="9" fillId="0" borderId="0" xfId="0" applyNumberFormat="1" applyFont="1" applyFill="1" applyBorder="1" applyAlignment="1">
      <alignment vertical="top" shrinkToFit="1"/>
    </xf>
    <xf numFmtId="0" fontId="10" fillId="0" borderId="0" xfId="0" applyFont="1" applyFill="1" applyBorder="1" applyAlignment="1">
      <alignment vertical="top" wrapText="1"/>
    </xf>
    <xf numFmtId="0" fontId="10" fillId="0" borderId="17" xfId="0" applyFont="1" applyFill="1" applyBorder="1" applyAlignment="1">
      <alignment vertical="top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176" fontId="9" fillId="0" borderId="0" xfId="0" applyNumberFormat="1" applyFont="1" applyFill="1" applyBorder="1" applyAlignment="1">
      <alignment vertical="top" shrinkToFit="1"/>
    </xf>
    <xf numFmtId="176" fontId="9" fillId="0" borderId="17" xfId="0" applyNumberFormat="1" applyFont="1" applyFill="1" applyBorder="1" applyAlignment="1">
      <alignment vertical="top" shrinkToFit="1"/>
    </xf>
    <xf numFmtId="0" fontId="0" fillId="7" borderId="0" xfId="0" applyFill="1" applyAlignment="1">
      <alignment vertical="center" wrapText="1"/>
    </xf>
    <xf numFmtId="0" fontId="2" fillId="7" borderId="8" xfId="0" applyFont="1" applyFill="1" applyBorder="1" applyAlignment="1">
      <alignment horizontal="left" vertical="center" wrapText="1"/>
    </xf>
    <xf numFmtId="1" fontId="9" fillId="0" borderId="0" xfId="0" applyNumberFormat="1" applyFont="1" applyFill="1" applyBorder="1" applyAlignment="1">
      <alignment vertical="top" shrinkToFit="1"/>
    </xf>
    <xf numFmtId="1" fontId="9" fillId="0" borderId="17" xfId="0" applyNumberFormat="1" applyFont="1" applyFill="1" applyBorder="1" applyAlignment="1">
      <alignment vertical="top" shrinkToFit="1"/>
    </xf>
    <xf numFmtId="2" fontId="9" fillId="0" borderId="17" xfId="0" applyNumberFormat="1" applyFont="1" applyFill="1" applyBorder="1" applyAlignment="1">
      <alignment vertical="top" shrinkToFit="1"/>
    </xf>
    <xf numFmtId="0" fontId="2" fillId="7" borderId="12" xfId="0" applyFont="1" applyFill="1" applyBorder="1" applyAlignment="1">
      <alignment horizontal="left" vertical="center" wrapText="1"/>
    </xf>
    <xf numFmtId="0" fontId="9" fillId="0" borderId="0" xfId="0" applyNumberFormat="1" applyFont="1" applyFill="1" applyBorder="1" applyAlignment="1">
      <alignment vertical="top" shrinkToFit="1"/>
    </xf>
    <xf numFmtId="0" fontId="0" fillId="6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 applyAlignment="1">
      <alignment vertical="center" wrapText="1"/>
    </xf>
    <xf numFmtId="0" fontId="4" fillId="8" borderId="8" xfId="2" applyFont="1" applyFill="1" applyBorder="1" applyAlignment="1">
      <alignment horizontal="left" vertical="center" wrapText="1"/>
    </xf>
    <xf numFmtId="0" fontId="0" fillId="8" borderId="0" xfId="0" applyFill="1" applyAlignment="1">
      <alignment vertical="center" wrapText="1"/>
    </xf>
    <xf numFmtId="0" fontId="0" fillId="0" borderId="0" xfId="0" applyAlignment="1"/>
    <xf numFmtId="180" fontId="10" fillId="0" borderId="0" xfId="0" applyNumberFormat="1" applyFont="1" applyFill="1" applyBorder="1" applyAlignment="1">
      <alignment vertical="top" wrapText="1"/>
    </xf>
    <xf numFmtId="180" fontId="10" fillId="5" borderId="0" xfId="0" applyNumberFormat="1" applyFont="1" applyFill="1" applyBorder="1" applyAlignment="1">
      <alignment vertical="top" wrapText="1"/>
    </xf>
    <xf numFmtId="180" fontId="10" fillId="0" borderId="17" xfId="0" applyNumberFormat="1" applyFont="1" applyFill="1" applyBorder="1" applyAlignment="1">
      <alignment vertical="top" wrapText="1"/>
    </xf>
    <xf numFmtId="177" fontId="9" fillId="0" borderId="0" xfId="0" applyNumberFormat="1" applyFont="1" applyFill="1" applyBorder="1" applyAlignment="1">
      <alignment vertical="center" shrinkToFit="1"/>
    </xf>
    <xf numFmtId="179" fontId="9" fillId="0" borderId="0" xfId="0" applyNumberFormat="1" applyFont="1" applyFill="1" applyBorder="1" applyAlignment="1">
      <alignment vertical="top" shrinkToFit="1"/>
    </xf>
    <xf numFmtId="178" fontId="9" fillId="0" borderId="0" xfId="0" applyNumberFormat="1" applyFont="1" applyFill="1" applyBorder="1" applyAlignment="1">
      <alignment vertical="top" shrinkToFit="1"/>
    </xf>
    <xf numFmtId="0" fontId="0" fillId="4" borderId="0" xfId="0" applyFill="1" applyAlignment="1">
      <alignment vertical="center" wrapText="1"/>
    </xf>
    <xf numFmtId="0" fontId="7" fillId="9" borderId="0" xfId="0" applyFont="1" applyFill="1" applyAlignment="1"/>
    <xf numFmtId="0" fontId="7" fillId="9" borderId="7" xfId="0" applyFont="1" applyFill="1" applyBorder="1" applyAlignment="1"/>
    <xf numFmtId="0" fontId="0" fillId="9" borderId="0" xfId="0" applyFill="1" applyAlignment="1">
      <alignment horizontal="left" vertical="center"/>
    </xf>
    <xf numFmtId="0" fontId="7" fillId="9" borderId="8" xfId="0" applyFont="1" applyFill="1" applyBorder="1" applyAlignment="1">
      <alignment wrapText="1"/>
    </xf>
    <xf numFmtId="0" fontId="8" fillId="9" borderId="8" xfId="0" applyFont="1" applyFill="1" applyBorder="1" applyAlignment="1">
      <alignment horizontal="right" vertical="center" wrapText="1"/>
    </xf>
    <xf numFmtId="176" fontId="9" fillId="9" borderId="0" xfId="0" applyNumberFormat="1" applyFont="1" applyFill="1" applyBorder="1" applyAlignment="1">
      <alignment vertical="top" shrinkToFit="1"/>
    </xf>
    <xf numFmtId="10" fontId="7" fillId="9" borderId="8" xfId="1" applyNumberFormat="1" applyFont="1" applyFill="1" applyBorder="1" applyAlignment="1">
      <alignment wrapText="1"/>
    </xf>
    <xf numFmtId="1" fontId="9" fillId="9" borderId="0" xfId="0" applyNumberFormat="1" applyFont="1" applyFill="1" applyBorder="1" applyAlignment="1">
      <alignment vertical="top" shrinkToFit="1"/>
    </xf>
    <xf numFmtId="0" fontId="8" fillId="9" borderId="8" xfId="2" applyFont="1" applyFill="1" applyBorder="1" applyAlignment="1">
      <alignment horizontal="right" vertical="center" wrapText="1"/>
    </xf>
    <xf numFmtId="2" fontId="9" fillId="9" borderId="0" xfId="0" applyNumberFormat="1" applyFont="1" applyFill="1" applyBorder="1" applyAlignment="1">
      <alignment vertical="top" shrinkToFit="1"/>
    </xf>
    <xf numFmtId="0" fontId="7" fillId="9" borderId="12" xfId="0" applyFont="1" applyFill="1" applyBorder="1" applyAlignment="1">
      <alignment wrapText="1"/>
    </xf>
    <xf numFmtId="10" fontId="8" fillId="9" borderId="8" xfId="1" applyNumberFormat="1" applyFont="1" applyFill="1" applyBorder="1" applyAlignment="1">
      <alignment horizontal="center" vertical="center" wrapText="1"/>
    </xf>
    <xf numFmtId="0" fontId="8" fillId="10" borderId="14" xfId="2" applyFont="1" applyFill="1" applyBorder="1" applyAlignment="1">
      <alignment horizontal="right" vertical="center" wrapText="1"/>
    </xf>
    <xf numFmtId="0" fontId="0" fillId="10" borderId="0" xfId="0" applyFill="1" applyAlignment="1">
      <alignment vertical="center" wrapText="1"/>
    </xf>
    <xf numFmtId="2" fontId="0" fillId="10" borderId="0" xfId="0" applyNumberFormat="1" applyFill="1" applyAlignment="1">
      <alignment vertical="center" wrapText="1"/>
    </xf>
    <xf numFmtId="2" fontId="8" fillId="10" borderId="8" xfId="2" applyNumberFormat="1" applyFont="1" applyFill="1" applyBorder="1" applyAlignment="1">
      <alignment horizontal="right" vertical="center" wrapText="1"/>
    </xf>
    <xf numFmtId="0" fontId="8" fillId="10" borderId="8" xfId="2" applyFont="1" applyFill="1" applyBorder="1" applyAlignment="1">
      <alignment horizontal="right" vertical="center" wrapText="1"/>
    </xf>
    <xf numFmtId="0" fontId="7" fillId="10" borderId="8" xfId="0" applyFont="1" applyFill="1" applyBorder="1" applyAlignment="1">
      <alignment wrapText="1"/>
    </xf>
    <xf numFmtId="0" fontId="7" fillId="10" borderId="14" xfId="0" applyFont="1" applyFill="1" applyBorder="1" applyAlignment="1">
      <alignment wrapText="1"/>
    </xf>
    <xf numFmtId="180" fontId="9" fillId="9" borderId="16" xfId="0" applyNumberFormat="1" applyFont="1" applyFill="1" applyBorder="1" applyAlignment="1">
      <alignment vertical="center" shrinkToFit="1"/>
    </xf>
    <xf numFmtId="180" fontId="9" fillId="9" borderId="0" xfId="0" applyNumberFormat="1" applyFont="1" applyFill="1" applyBorder="1" applyAlignment="1">
      <alignment vertical="center" shrinkToFit="1"/>
    </xf>
    <xf numFmtId="180" fontId="9" fillId="0" borderId="0" xfId="0" applyNumberFormat="1" applyFont="1" applyFill="1" applyBorder="1" applyAlignment="1">
      <alignment vertical="center" shrinkToFit="1"/>
    </xf>
    <xf numFmtId="180" fontId="9" fillId="0" borderId="17" xfId="0" applyNumberFormat="1" applyFont="1" applyFill="1" applyBorder="1" applyAlignment="1">
      <alignment vertical="center" shrinkToFit="1"/>
    </xf>
    <xf numFmtId="180" fontId="7" fillId="9" borderId="8" xfId="0" applyNumberFormat="1" applyFont="1" applyFill="1" applyBorder="1" applyAlignment="1">
      <alignment wrapText="1"/>
    </xf>
    <xf numFmtId="0" fontId="8" fillId="10" borderId="8" xfId="0" applyFont="1" applyFill="1" applyBorder="1" applyAlignment="1">
      <alignment horizontal="right" vertical="center" wrapText="1"/>
    </xf>
    <xf numFmtId="0" fontId="8" fillId="10" borderId="14" xfId="0" applyFont="1" applyFill="1" applyBorder="1" applyAlignment="1">
      <alignment horizontal="right" vertical="center" wrapText="1"/>
    </xf>
    <xf numFmtId="0" fontId="7" fillId="0" borderId="0" xfId="0" applyFont="1">
      <alignment vertical="center"/>
    </xf>
    <xf numFmtId="0" fontId="7" fillId="10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7" fillId="8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>
      <alignment vertical="center"/>
    </xf>
    <xf numFmtId="0" fontId="7" fillId="10" borderId="8" xfId="0" applyFont="1" applyFill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left" vertical="center"/>
    </xf>
    <xf numFmtId="181" fontId="7" fillId="0" borderId="0" xfId="0" applyNumberFormat="1" applyFont="1" applyAlignment="1">
      <alignment vertical="center" wrapText="1"/>
    </xf>
    <xf numFmtId="1" fontId="7" fillId="0" borderId="0" xfId="0" applyNumberFormat="1" applyFont="1" applyAlignment="1">
      <alignment vertical="center" wrapText="1"/>
    </xf>
    <xf numFmtId="0" fontId="12" fillId="4" borderId="8" xfId="0" applyFont="1" applyFill="1" applyBorder="1" applyAlignment="1">
      <alignment horizontal="left" vertical="center" wrapText="1"/>
    </xf>
    <xf numFmtId="0" fontId="12" fillId="8" borderId="8" xfId="2" applyFont="1" applyFill="1" applyBorder="1" applyAlignment="1">
      <alignment horizontal="left" vertical="center" wrapText="1"/>
    </xf>
    <xf numFmtId="0" fontId="12" fillId="4" borderId="8" xfId="2" applyFont="1" applyFill="1" applyBorder="1" applyAlignment="1">
      <alignment horizontal="left" vertical="center" wrapText="1"/>
    </xf>
    <xf numFmtId="180" fontId="13" fillId="0" borderId="8" xfId="0" applyNumberFormat="1" applyFont="1" applyFill="1" applyBorder="1" applyAlignment="1">
      <alignment vertical="center" shrinkToFit="1"/>
    </xf>
    <xf numFmtId="0" fontId="14" fillId="10" borderId="8" xfId="0" applyFont="1" applyFill="1" applyBorder="1" applyAlignment="1">
      <alignment horizontal="right" vertical="center" wrapText="1"/>
    </xf>
    <xf numFmtId="176" fontId="13" fillId="0" borderId="8" xfId="0" applyNumberFormat="1" applyFont="1" applyFill="1" applyBorder="1" applyAlignment="1">
      <alignment vertical="top" shrinkToFit="1"/>
    </xf>
    <xf numFmtId="10" fontId="14" fillId="0" borderId="8" xfId="1" applyNumberFormat="1" applyFont="1" applyBorder="1" applyAlignment="1">
      <alignment horizontal="center" vertical="center" wrapText="1"/>
    </xf>
    <xf numFmtId="1" fontId="13" fillId="0" borderId="8" xfId="0" applyNumberFormat="1" applyFont="1" applyFill="1" applyBorder="1" applyAlignment="1">
      <alignment vertical="top" shrinkToFit="1"/>
    </xf>
    <xf numFmtId="0" fontId="14" fillId="0" borderId="8" xfId="2" applyFont="1" applyBorder="1" applyAlignment="1">
      <alignment horizontal="right" vertical="center" wrapText="1"/>
    </xf>
    <xf numFmtId="2" fontId="13" fillId="0" borderId="8" xfId="0" applyNumberFormat="1" applyFont="1" applyFill="1" applyBorder="1" applyAlignment="1">
      <alignment vertical="top" shrinkToFit="1"/>
    </xf>
    <xf numFmtId="0" fontId="14" fillId="10" borderId="8" xfId="2" applyFont="1" applyFill="1" applyBorder="1" applyAlignment="1">
      <alignment horizontal="right" vertical="center" wrapText="1"/>
    </xf>
    <xf numFmtId="180" fontId="13" fillId="0" borderId="14" xfId="0" applyNumberFormat="1" applyFont="1" applyFill="1" applyBorder="1" applyAlignment="1">
      <alignment vertical="center" shrinkToFit="1"/>
    </xf>
    <xf numFmtId="176" fontId="13" fillId="0" borderId="14" xfId="0" applyNumberFormat="1" applyFont="1" applyFill="1" applyBorder="1" applyAlignment="1">
      <alignment vertical="top" shrinkToFit="1"/>
    </xf>
    <xf numFmtId="1" fontId="13" fillId="0" borderId="14" xfId="0" applyNumberFormat="1" applyFont="1" applyFill="1" applyBorder="1" applyAlignment="1">
      <alignment vertical="top" shrinkToFit="1"/>
    </xf>
    <xf numFmtId="2" fontId="13" fillId="0" borderId="14" xfId="0" applyNumberFormat="1" applyFont="1" applyFill="1" applyBorder="1" applyAlignment="1">
      <alignment vertical="top" shrinkToFit="1"/>
    </xf>
    <xf numFmtId="0" fontId="14" fillId="10" borderId="14" xfId="0" applyFont="1" applyFill="1" applyBorder="1" applyAlignment="1">
      <alignment horizontal="right" vertical="center" wrapText="1"/>
    </xf>
    <xf numFmtId="10" fontId="14" fillId="0" borderId="14" xfId="1" applyNumberFormat="1" applyFont="1" applyBorder="1" applyAlignment="1">
      <alignment horizontal="center" vertical="center" wrapText="1"/>
    </xf>
    <xf numFmtId="0" fontId="14" fillId="0" borderId="14" xfId="2" applyFont="1" applyBorder="1" applyAlignment="1">
      <alignment horizontal="right" vertical="center" wrapText="1"/>
    </xf>
    <xf numFmtId="0" fontId="2" fillId="11" borderId="8" xfId="0" applyFont="1" applyFill="1" applyBorder="1" applyAlignment="1">
      <alignment horizontal="left" vertical="center" wrapText="1"/>
    </xf>
    <xf numFmtId="10" fontId="13" fillId="0" borderId="8" xfId="1" applyNumberFormat="1" applyFont="1" applyFill="1" applyBorder="1" applyAlignment="1">
      <alignment vertical="center" shrinkToFit="1"/>
    </xf>
    <xf numFmtId="10" fontId="13" fillId="0" borderId="12" xfId="1" applyNumberFormat="1" applyFont="1" applyFill="1" applyBorder="1" applyAlignment="1">
      <alignment vertical="center" shrinkToFit="1"/>
    </xf>
    <xf numFmtId="10" fontId="13" fillId="0" borderId="14" xfId="1" applyNumberFormat="1" applyFont="1" applyFill="1" applyBorder="1" applyAlignment="1">
      <alignment vertical="center" shrinkToFit="1"/>
    </xf>
    <xf numFmtId="10" fontId="13" fillId="0" borderId="15" xfId="1" applyNumberFormat="1" applyFont="1" applyFill="1" applyBorder="1" applyAlignment="1">
      <alignment vertical="center" shrinkToFit="1"/>
    </xf>
    <xf numFmtId="0" fontId="7" fillId="11" borderId="0" xfId="0" applyFont="1" applyFill="1" applyAlignment="1">
      <alignment vertical="center" wrapText="1"/>
    </xf>
    <xf numFmtId="0" fontId="7" fillId="12" borderId="8" xfId="0" applyFont="1" applyFill="1" applyBorder="1" applyAlignment="1">
      <alignment vertical="center" wrapText="1"/>
    </xf>
    <xf numFmtId="0" fontId="7" fillId="12" borderId="8" xfId="0" applyFont="1" applyFill="1" applyBorder="1" applyAlignment="1">
      <alignment wrapText="1"/>
    </xf>
    <xf numFmtId="0" fontId="7" fillId="12" borderId="14" xfId="0" applyFont="1" applyFill="1" applyBorder="1" applyAlignment="1">
      <alignment wrapText="1"/>
    </xf>
    <xf numFmtId="0" fontId="7" fillId="12" borderId="0" xfId="0" applyFont="1" applyFill="1" applyAlignment="1">
      <alignment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</cellXfs>
  <cellStyles count="3">
    <cellStyle name="百分比" xfId="1" builtinId="5"/>
    <cellStyle name="常规" xfId="0" builtinId="0"/>
    <cellStyle name="常规 2" xfId="2" xr:uid="{37087BC2-79BA-46C6-B424-D96A9A4D21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B9C13-3D60-4C4C-9D12-747B4D2A08F0}">
  <dimension ref="A1:W27"/>
  <sheetViews>
    <sheetView topLeftCell="O4" zoomScale="85" zoomScaleNormal="85" workbookViewId="0">
      <selection activeCell="O16" sqref="O16"/>
    </sheetView>
  </sheetViews>
  <sheetFormatPr defaultRowHeight="14" x14ac:dyDescent="0.3"/>
  <cols>
    <col min="3" max="4" width="8.4140625" customWidth="1"/>
    <col min="23" max="23" width="8.6640625" style="55"/>
  </cols>
  <sheetData>
    <row r="1" spans="1:23" ht="79.5" customHeight="1" x14ac:dyDescent="0.3">
      <c r="A1" s="39" t="s">
        <v>43</v>
      </c>
      <c r="B1" s="54" t="s">
        <v>70</v>
      </c>
      <c r="C1" s="54"/>
      <c r="D1" s="54"/>
    </row>
    <row r="2" spans="1:23" ht="47.5" customHeight="1" x14ac:dyDescent="0.3">
      <c r="U2" s="56"/>
    </row>
    <row r="3" spans="1:23" s="3" customFormat="1" ht="70" x14ac:dyDescent="0.3">
      <c r="E3" s="43" t="s">
        <v>42</v>
      </c>
      <c r="F3" s="43"/>
      <c r="G3" s="43" t="s">
        <v>4</v>
      </c>
      <c r="H3" s="43"/>
      <c r="I3" s="43" t="s">
        <v>50</v>
      </c>
      <c r="J3" s="43"/>
      <c r="K3" s="43" t="s">
        <v>53</v>
      </c>
      <c r="L3" s="43"/>
      <c r="M3" s="43" t="s">
        <v>54</v>
      </c>
      <c r="N3" s="43"/>
      <c r="O3" s="43" t="s">
        <v>62</v>
      </c>
      <c r="P3" s="43"/>
      <c r="Q3" s="43" t="s">
        <v>64</v>
      </c>
      <c r="R3" s="43"/>
    </row>
    <row r="4" spans="1:23" s="3" customFormat="1" ht="70" x14ac:dyDescent="0.3">
      <c r="B4" s="3" t="s">
        <v>44</v>
      </c>
      <c r="C4" s="3" t="s">
        <v>56</v>
      </c>
      <c r="D4" s="3" t="s">
        <v>78</v>
      </c>
      <c r="E4" s="3" t="s">
        <v>41</v>
      </c>
      <c r="F4" s="43" t="s">
        <v>42</v>
      </c>
      <c r="G4" s="3" t="s">
        <v>46</v>
      </c>
      <c r="H4" s="43" t="s">
        <v>4</v>
      </c>
      <c r="I4" s="3" t="s">
        <v>48</v>
      </c>
      <c r="J4" s="43" t="s">
        <v>50</v>
      </c>
      <c r="K4" s="3" t="s">
        <v>51</v>
      </c>
      <c r="L4" s="43" t="s">
        <v>53</v>
      </c>
      <c r="M4" s="3" t="s">
        <v>55</v>
      </c>
      <c r="N4" s="43" t="s">
        <v>54</v>
      </c>
      <c r="O4" s="3" t="s">
        <v>57</v>
      </c>
      <c r="P4" s="43" t="s">
        <v>62</v>
      </c>
      <c r="Q4" s="3" t="s">
        <v>63</v>
      </c>
      <c r="R4" s="43" t="s">
        <v>64</v>
      </c>
      <c r="S4" s="3" t="s">
        <v>65</v>
      </c>
      <c r="T4" s="3" t="s">
        <v>67</v>
      </c>
      <c r="U4" s="3" t="s">
        <v>69</v>
      </c>
      <c r="V4" s="3" t="s">
        <v>68</v>
      </c>
      <c r="W4" s="57" t="s">
        <v>74</v>
      </c>
    </row>
    <row r="5" spans="1:23" x14ac:dyDescent="0.3">
      <c r="A5" s="37">
        <v>2001</v>
      </c>
      <c r="B5" s="40">
        <v>724.57</v>
      </c>
      <c r="C5" s="40"/>
      <c r="D5" s="40"/>
      <c r="E5" s="35">
        <v>122</v>
      </c>
      <c r="F5" s="36"/>
      <c r="M5" s="49">
        <v>7</v>
      </c>
      <c r="N5" s="49"/>
      <c r="O5" s="49">
        <v>723</v>
      </c>
      <c r="P5" s="49"/>
      <c r="Q5" s="49">
        <v>75</v>
      </c>
      <c r="R5" s="49"/>
      <c r="S5" s="49">
        <v>11</v>
      </c>
      <c r="T5" s="49">
        <v>15</v>
      </c>
    </row>
    <row r="6" spans="1:23" x14ac:dyDescent="0.3">
      <c r="A6" s="37">
        <v>2002</v>
      </c>
      <c r="B6" s="40">
        <v>746.62</v>
      </c>
      <c r="C6" s="40"/>
      <c r="D6" s="40"/>
      <c r="E6" s="36">
        <v>129</v>
      </c>
      <c r="F6" s="36"/>
      <c r="M6" s="49">
        <v>7</v>
      </c>
      <c r="N6" s="49"/>
      <c r="O6" s="49">
        <v>761</v>
      </c>
      <c r="P6" s="49"/>
      <c r="Q6" s="49">
        <v>77</v>
      </c>
      <c r="R6" s="49"/>
      <c r="S6" s="49">
        <v>11</v>
      </c>
      <c r="T6" s="49">
        <v>16</v>
      </c>
      <c r="V6" s="55"/>
    </row>
    <row r="7" spans="1:23" x14ac:dyDescent="0.3">
      <c r="A7" s="37">
        <v>2003</v>
      </c>
      <c r="B7" s="40">
        <v>778.27</v>
      </c>
      <c r="C7" s="40"/>
      <c r="D7" s="40"/>
      <c r="E7" s="36">
        <v>325</v>
      </c>
      <c r="F7" s="36"/>
      <c r="M7" s="49">
        <v>7</v>
      </c>
      <c r="N7" s="49"/>
      <c r="O7" s="49">
        <v>893</v>
      </c>
      <c r="P7" s="49"/>
      <c r="Q7" s="49">
        <v>85</v>
      </c>
      <c r="R7" s="49"/>
      <c r="S7" s="49">
        <v>12</v>
      </c>
      <c r="T7" s="49">
        <v>16</v>
      </c>
      <c r="U7" s="53">
        <v>5.08</v>
      </c>
      <c r="V7" s="53">
        <v>10.8</v>
      </c>
    </row>
    <row r="8" spans="1:23" x14ac:dyDescent="0.3">
      <c r="A8" s="37">
        <v>2004</v>
      </c>
      <c r="B8" s="40">
        <v>800.8</v>
      </c>
      <c r="C8" s="40"/>
      <c r="D8" s="40"/>
      <c r="E8" s="36">
        <v>325</v>
      </c>
      <c r="F8" s="36"/>
      <c r="M8" s="49">
        <v>7</v>
      </c>
      <c r="N8" s="49"/>
      <c r="O8" s="49">
        <v>856</v>
      </c>
      <c r="P8" s="49"/>
      <c r="Q8" s="49">
        <v>87</v>
      </c>
      <c r="R8" s="49"/>
      <c r="S8" s="49">
        <v>13</v>
      </c>
      <c r="T8" s="49">
        <v>18</v>
      </c>
      <c r="U8" s="53">
        <v>4.84</v>
      </c>
      <c r="V8" s="55"/>
    </row>
    <row r="9" spans="1:23" x14ac:dyDescent="0.3">
      <c r="A9" s="37">
        <v>2005</v>
      </c>
      <c r="B9" s="40">
        <v>827.75</v>
      </c>
      <c r="C9" s="40"/>
      <c r="D9" s="40"/>
      <c r="E9" s="36">
        <v>333</v>
      </c>
      <c r="F9" s="36"/>
      <c r="M9" s="49">
        <v>7</v>
      </c>
      <c r="N9" s="49"/>
      <c r="O9" s="41" t="s">
        <v>58</v>
      </c>
      <c r="P9" s="41"/>
      <c r="Q9" s="49">
        <v>97</v>
      </c>
      <c r="R9" s="49"/>
      <c r="S9" s="49">
        <v>14</v>
      </c>
      <c r="T9" s="49">
        <v>19</v>
      </c>
      <c r="U9" s="53">
        <v>4.3</v>
      </c>
      <c r="V9" s="55"/>
    </row>
    <row r="10" spans="1:23" x14ac:dyDescent="0.3">
      <c r="A10" s="37">
        <v>2006</v>
      </c>
      <c r="B10" s="40">
        <v>871.1</v>
      </c>
      <c r="C10" s="40"/>
      <c r="D10" s="40"/>
      <c r="E10" s="36">
        <v>360</v>
      </c>
      <c r="F10" s="36"/>
      <c r="M10" s="49">
        <v>7</v>
      </c>
      <c r="N10" s="49"/>
      <c r="O10" s="41" t="s">
        <v>59</v>
      </c>
      <c r="P10" s="41"/>
      <c r="Q10" s="49">
        <v>99</v>
      </c>
      <c r="R10" s="49"/>
      <c r="S10" s="49">
        <v>20</v>
      </c>
      <c r="T10" s="49">
        <v>19</v>
      </c>
      <c r="U10" s="53">
        <v>3.8</v>
      </c>
      <c r="V10" s="55"/>
    </row>
    <row r="11" spans="1:23" x14ac:dyDescent="0.3">
      <c r="A11" s="37">
        <v>2007</v>
      </c>
      <c r="B11" s="40">
        <v>912.37</v>
      </c>
      <c r="C11" s="40"/>
      <c r="D11" s="40"/>
      <c r="E11" s="36">
        <v>407</v>
      </c>
      <c r="F11" s="36"/>
      <c r="M11" s="49">
        <v>7</v>
      </c>
      <c r="N11" s="49"/>
      <c r="O11" s="41" t="s">
        <v>60</v>
      </c>
      <c r="P11" s="41"/>
      <c r="Q11" s="49">
        <v>101</v>
      </c>
      <c r="R11" s="49"/>
      <c r="S11" s="49">
        <v>21</v>
      </c>
      <c r="T11" s="49">
        <v>18</v>
      </c>
      <c r="U11" s="53">
        <v>3.18</v>
      </c>
      <c r="V11" s="55"/>
    </row>
    <row r="12" spans="1:23" x14ac:dyDescent="0.3">
      <c r="A12" s="37">
        <v>2008</v>
      </c>
      <c r="B12" s="40">
        <v>954.28</v>
      </c>
      <c r="C12" s="40"/>
      <c r="D12" s="40"/>
      <c r="E12" s="36">
        <v>441</v>
      </c>
      <c r="F12" s="36"/>
      <c r="M12" s="49">
        <v>7</v>
      </c>
      <c r="N12" s="49"/>
      <c r="O12" s="41" t="s">
        <v>61</v>
      </c>
      <c r="P12" s="41"/>
      <c r="Q12" s="49">
        <v>100</v>
      </c>
      <c r="R12" s="49"/>
      <c r="S12" s="49">
        <v>21</v>
      </c>
      <c r="T12" s="49">
        <v>19</v>
      </c>
      <c r="U12" s="53">
        <v>3.43</v>
      </c>
      <c r="V12" s="55"/>
    </row>
    <row r="13" spans="1:23" x14ac:dyDescent="0.3">
      <c r="A13" s="37">
        <v>2009</v>
      </c>
      <c r="B13" s="40">
        <v>995.01</v>
      </c>
      <c r="C13" s="40"/>
      <c r="D13" s="40"/>
      <c r="E13" s="36">
        <v>476</v>
      </c>
      <c r="F13" s="64">
        <f>E13/B13</f>
        <v>0.47838715188792075</v>
      </c>
      <c r="K13">
        <v>1760</v>
      </c>
      <c r="L13">
        <f>K13/B13</f>
        <v>1.7688264439553372</v>
      </c>
      <c r="M13" s="49">
        <v>7</v>
      </c>
      <c r="N13" s="66">
        <f>M13/B13</f>
        <v>7.0351051748223639E-3</v>
      </c>
      <c r="O13" s="41">
        <v>1963</v>
      </c>
      <c r="P13" s="41">
        <f>O13/B13/10</f>
        <v>0.19728444940251857</v>
      </c>
      <c r="Q13" s="49">
        <v>101</v>
      </c>
      <c r="R13" s="65">
        <f>Q13/B13</f>
        <v>0.10150651752243696</v>
      </c>
      <c r="S13" s="49">
        <v>21</v>
      </c>
      <c r="T13" s="49">
        <v>20</v>
      </c>
      <c r="U13" s="53">
        <v>2</v>
      </c>
      <c r="V13" s="55"/>
    </row>
    <row r="14" spans="1:23" x14ac:dyDescent="0.3">
      <c r="A14" s="37">
        <v>2010</v>
      </c>
      <c r="B14" s="61">
        <v>1037.2</v>
      </c>
      <c r="C14" s="61">
        <v>113.1</v>
      </c>
      <c r="D14" s="60">
        <f>B14/(C14/100+1)</f>
        <v>486.71984983575783</v>
      </c>
      <c r="E14" s="36">
        <v>479</v>
      </c>
      <c r="F14" s="64">
        <f>E14/B14</f>
        <v>0.46182028538372538</v>
      </c>
      <c r="K14">
        <v>1742</v>
      </c>
      <c r="L14">
        <f t="shared" ref="L14:L21" si="0">K14/B14</f>
        <v>1.6795217894330889</v>
      </c>
      <c r="M14" s="49">
        <v>7</v>
      </c>
      <c r="N14" s="66">
        <f t="shared" ref="N14:N21" si="1">M14/B14</f>
        <v>6.7489394523717701E-3</v>
      </c>
      <c r="O14" s="41">
        <v>1827</v>
      </c>
      <c r="P14" s="41">
        <f t="shared" ref="P14:P21" si="2">O14/B14/10</f>
        <v>0.17614731970690317</v>
      </c>
      <c r="Q14" s="49">
        <v>107</v>
      </c>
      <c r="R14" s="65">
        <f t="shared" ref="R14:R21" si="3">Q14/B14</f>
        <v>0.10316236020053991</v>
      </c>
      <c r="S14" s="49">
        <v>20</v>
      </c>
      <c r="T14" s="49">
        <v>20</v>
      </c>
      <c r="U14" s="53">
        <v>2.35</v>
      </c>
      <c r="V14" s="53">
        <v>3.26</v>
      </c>
    </row>
    <row r="15" spans="1:23" x14ac:dyDescent="0.3">
      <c r="A15" s="37">
        <v>2011</v>
      </c>
      <c r="B15" s="61">
        <v>1046.74</v>
      </c>
      <c r="C15" s="62">
        <v>111.0500625</v>
      </c>
      <c r="D15" s="60">
        <f t="shared" ref="D15:D21" si="4">B15/(C15/100+1)</f>
        <v>495.9676332718451</v>
      </c>
      <c r="E15" s="36">
        <v>482</v>
      </c>
      <c r="F15" s="64">
        <f t="shared" ref="F15:F21" si="5">E15/B15</f>
        <v>0.46047729139996563</v>
      </c>
      <c r="I15">
        <v>138</v>
      </c>
      <c r="J15">
        <f>I15/B15</f>
        <v>0.13183789670787396</v>
      </c>
      <c r="K15">
        <v>1869</v>
      </c>
      <c r="L15">
        <f t="shared" si="0"/>
        <v>1.7855436880218583</v>
      </c>
      <c r="M15" s="49">
        <v>7</v>
      </c>
      <c r="N15" s="66">
        <f t="shared" si="1"/>
        <v>6.6874295431530277E-3</v>
      </c>
      <c r="O15" s="41">
        <v>1854</v>
      </c>
      <c r="P15" s="41">
        <f t="shared" si="2"/>
        <v>0.17712134818579589</v>
      </c>
      <c r="Q15" s="49">
        <v>110</v>
      </c>
      <c r="R15" s="65">
        <f t="shared" si="3"/>
        <v>0.10508817853526185</v>
      </c>
      <c r="S15" s="49">
        <v>22</v>
      </c>
      <c r="T15" s="49">
        <v>21</v>
      </c>
    </row>
    <row r="16" spans="1:23" x14ac:dyDescent="0.3">
      <c r="A16" s="37">
        <v>2012</v>
      </c>
      <c r="B16" s="61">
        <v>1054.74</v>
      </c>
      <c r="C16" s="62">
        <v>110.02503125</v>
      </c>
      <c r="D16" s="60">
        <f t="shared" si="4"/>
        <v>502.1972827346026</v>
      </c>
      <c r="E16" s="36">
        <v>490</v>
      </c>
      <c r="F16" s="64">
        <f t="shared" si="5"/>
        <v>0.46456946735688415</v>
      </c>
      <c r="G16">
        <v>2590</v>
      </c>
      <c r="H16">
        <f>G16/B16</f>
        <v>2.455581470314959</v>
      </c>
      <c r="I16">
        <v>378</v>
      </c>
      <c r="J16">
        <f t="shared" ref="J16:J21" si="6">I16/B16</f>
        <v>0.35838216053245348</v>
      </c>
      <c r="K16">
        <v>2063</v>
      </c>
      <c r="L16">
        <f t="shared" si="0"/>
        <v>1.9559322676678612</v>
      </c>
      <c r="M16" s="49">
        <v>7</v>
      </c>
      <c r="N16" s="66">
        <f t="shared" si="1"/>
        <v>6.6367066765269161E-3</v>
      </c>
      <c r="O16" s="41">
        <v>2008</v>
      </c>
      <c r="P16" s="41">
        <f t="shared" si="2"/>
        <v>0.19037867152094354</v>
      </c>
      <c r="Q16" s="49">
        <v>115</v>
      </c>
      <c r="R16" s="65">
        <f t="shared" si="3"/>
        <v>0.10903160968579935</v>
      </c>
      <c r="S16" s="49">
        <v>23</v>
      </c>
      <c r="T16" s="49">
        <v>25</v>
      </c>
    </row>
    <row r="17" spans="1:23" x14ac:dyDescent="0.3">
      <c r="A17" s="37">
        <v>2013</v>
      </c>
      <c r="B17" s="61">
        <v>1062.8900000000001</v>
      </c>
      <c r="C17" s="61">
        <v>109</v>
      </c>
      <c r="D17" s="60">
        <f t="shared" si="4"/>
        <v>508.55980861244029</v>
      </c>
      <c r="E17" s="36">
        <v>522</v>
      </c>
      <c r="F17" s="64">
        <f t="shared" si="5"/>
        <v>0.49111384997506791</v>
      </c>
      <c r="G17">
        <v>2590</v>
      </c>
      <c r="H17">
        <f t="shared" ref="H17:H21" si="7">G17/B17</f>
        <v>2.436752627270931</v>
      </c>
      <c r="I17">
        <v>250</v>
      </c>
      <c r="J17">
        <f t="shared" si="6"/>
        <v>0.23520778255510916</v>
      </c>
      <c r="K17">
        <v>2554</v>
      </c>
      <c r="L17">
        <f t="shared" si="0"/>
        <v>2.4028827065829952</v>
      </c>
      <c r="M17" s="49">
        <v>9</v>
      </c>
      <c r="N17" s="66">
        <f t="shared" si="1"/>
        <v>8.46748017198393E-3</v>
      </c>
      <c r="O17" s="41">
        <v>2228</v>
      </c>
      <c r="P17" s="41">
        <f t="shared" si="2"/>
        <v>0.20961717581311329</v>
      </c>
      <c r="Q17" s="49">
        <v>117</v>
      </c>
      <c r="R17" s="65">
        <f t="shared" si="3"/>
        <v>0.11007724223579109</v>
      </c>
      <c r="S17" s="49">
        <v>24</v>
      </c>
      <c r="T17" s="49">
        <v>25</v>
      </c>
      <c r="W17" s="49">
        <v>37.1</v>
      </c>
    </row>
    <row r="18" spans="1:23" x14ac:dyDescent="0.3">
      <c r="A18" s="37">
        <v>2014</v>
      </c>
      <c r="B18" s="61">
        <v>1077.8900000000001</v>
      </c>
      <c r="C18" s="61">
        <v>107.6</v>
      </c>
      <c r="D18" s="60">
        <f t="shared" si="4"/>
        <v>519.21483622350684</v>
      </c>
      <c r="E18" s="36">
        <v>541</v>
      </c>
      <c r="F18" s="64">
        <f t="shared" si="5"/>
        <v>0.50190650251880986</v>
      </c>
      <c r="G18">
        <v>2590</v>
      </c>
      <c r="H18">
        <f t="shared" si="7"/>
        <v>2.4028425906168529</v>
      </c>
      <c r="I18">
        <v>541</v>
      </c>
      <c r="J18">
        <f t="shared" si="6"/>
        <v>0.50190650251880986</v>
      </c>
      <c r="K18">
        <v>2448</v>
      </c>
      <c r="L18">
        <f t="shared" si="0"/>
        <v>2.2711037304363151</v>
      </c>
      <c r="M18" s="49">
        <v>10</v>
      </c>
      <c r="N18" s="66">
        <f t="shared" si="1"/>
        <v>9.2773845197561891E-3</v>
      </c>
      <c r="O18" s="41">
        <v>2532</v>
      </c>
      <c r="P18" s="41">
        <f t="shared" si="2"/>
        <v>0.23490337604022674</v>
      </c>
      <c r="Q18" s="49">
        <v>122</v>
      </c>
      <c r="R18" s="65">
        <f t="shared" si="3"/>
        <v>0.11318409114102551</v>
      </c>
      <c r="S18" s="49">
        <v>25</v>
      </c>
      <c r="T18" s="49">
        <v>27</v>
      </c>
    </row>
    <row r="19" spans="1:23" x14ac:dyDescent="0.3">
      <c r="A19" s="37">
        <v>2015</v>
      </c>
      <c r="B19" s="61">
        <v>1137.8900000000001</v>
      </c>
      <c r="C19" s="61">
        <v>106.3</v>
      </c>
      <c r="D19" s="60">
        <f t="shared" si="4"/>
        <v>551.57052835676211</v>
      </c>
      <c r="E19" s="36">
        <v>575</v>
      </c>
      <c r="F19" s="64">
        <f t="shared" si="5"/>
        <v>0.50532125249365045</v>
      </c>
      <c r="G19">
        <v>2610</v>
      </c>
      <c r="H19">
        <f t="shared" si="7"/>
        <v>2.2937190765363962</v>
      </c>
      <c r="I19">
        <v>499</v>
      </c>
      <c r="J19">
        <f t="shared" si="6"/>
        <v>0.43853096520753321</v>
      </c>
      <c r="K19">
        <v>2745</v>
      </c>
      <c r="L19">
        <f t="shared" si="0"/>
        <v>2.4123597184262096</v>
      </c>
      <c r="M19" s="49">
        <v>10</v>
      </c>
      <c r="N19" s="66">
        <f t="shared" si="1"/>
        <v>8.7881956955417478E-3</v>
      </c>
      <c r="O19" s="41">
        <v>2946</v>
      </c>
      <c r="P19" s="41">
        <f t="shared" si="2"/>
        <v>0.25890024519065985</v>
      </c>
      <c r="Q19" s="49">
        <v>123</v>
      </c>
      <c r="R19" s="65">
        <f t="shared" si="3"/>
        <v>0.1080948070551635</v>
      </c>
      <c r="S19" s="49">
        <v>25</v>
      </c>
      <c r="T19" s="49">
        <v>28</v>
      </c>
      <c r="W19" s="53">
        <v>6.18</v>
      </c>
    </row>
    <row r="20" spans="1:23" x14ac:dyDescent="0.3">
      <c r="A20" s="37">
        <v>2016</v>
      </c>
      <c r="B20" s="61">
        <v>1190.94</v>
      </c>
      <c r="C20" s="61">
        <v>104.7</v>
      </c>
      <c r="D20" s="60">
        <f t="shared" si="4"/>
        <v>581.79775280898889</v>
      </c>
      <c r="E20" s="36">
        <v>572</v>
      </c>
      <c r="F20" s="64">
        <f t="shared" si="5"/>
        <v>0.48029287789477215</v>
      </c>
      <c r="G20">
        <v>3343</v>
      </c>
      <c r="H20">
        <f t="shared" si="7"/>
        <v>2.8070263825213697</v>
      </c>
      <c r="I20">
        <v>420</v>
      </c>
      <c r="J20">
        <f t="shared" si="6"/>
        <v>0.35266260265000754</v>
      </c>
      <c r="K20">
        <v>3213</v>
      </c>
      <c r="L20">
        <f t="shared" si="0"/>
        <v>2.6978689102725575</v>
      </c>
      <c r="M20" s="49">
        <v>10</v>
      </c>
      <c r="N20" s="66">
        <f t="shared" si="1"/>
        <v>8.3967286345239898E-3</v>
      </c>
      <c r="O20" s="41">
        <v>3339</v>
      </c>
      <c r="P20" s="41">
        <f t="shared" si="2"/>
        <v>0.28036676910675601</v>
      </c>
      <c r="Q20" s="49">
        <v>134</v>
      </c>
      <c r="R20" s="65">
        <f t="shared" si="3"/>
        <v>0.11251616370262145</v>
      </c>
      <c r="S20" s="49">
        <v>26</v>
      </c>
      <c r="T20" s="49">
        <v>32</v>
      </c>
      <c r="W20" s="53">
        <v>8.9700000000000006</v>
      </c>
    </row>
    <row r="21" spans="1:23" x14ac:dyDescent="0.3">
      <c r="A21" s="37">
        <v>2017</v>
      </c>
      <c r="B21" s="63">
        <v>1252.83</v>
      </c>
      <c r="C21" s="63">
        <v>102.7</v>
      </c>
      <c r="D21" s="60">
        <f t="shared" si="4"/>
        <v>618.07104094721251</v>
      </c>
      <c r="E21" s="38">
        <v>604</v>
      </c>
      <c r="F21" s="64">
        <f t="shared" si="5"/>
        <v>0.48210850634164254</v>
      </c>
      <c r="G21">
        <v>3343</v>
      </c>
      <c r="H21">
        <f t="shared" si="7"/>
        <v>2.6683588355962105</v>
      </c>
      <c r="I21">
        <v>477</v>
      </c>
      <c r="J21">
        <f t="shared" si="6"/>
        <v>0.38073800914729056</v>
      </c>
      <c r="K21">
        <v>3384</v>
      </c>
      <c r="L21">
        <f t="shared" si="0"/>
        <v>2.7010847441392687</v>
      </c>
      <c r="M21" s="50">
        <v>10</v>
      </c>
      <c r="N21" s="66">
        <f t="shared" si="1"/>
        <v>7.9819289129411022E-3</v>
      </c>
      <c r="O21" s="42">
        <v>3492</v>
      </c>
      <c r="P21" s="41">
        <f t="shared" si="2"/>
        <v>0.2787289576399033</v>
      </c>
      <c r="Q21" s="50">
        <v>135</v>
      </c>
      <c r="R21" s="65">
        <f t="shared" si="3"/>
        <v>0.10775604032470487</v>
      </c>
      <c r="S21" s="50">
        <v>27</v>
      </c>
      <c r="T21" s="50">
        <v>32</v>
      </c>
      <c r="U21" s="53">
        <v>1.5</v>
      </c>
      <c r="V21" s="53">
        <v>1.8</v>
      </c>
      <c r="W21" s="53">
        <v>5.61</v>
      </c>
    </row>
    <row r="24" spans="1:23" x14ac:dyDescent="0.3">
      <c r="B24" s="39" t="s">
        <v>77</v>
      </c>
    </row>
    <row r="25" spans="1:23" ht="112" x14ac:dyDescent="0.3">
      <c r="U25" s="44" t="s">
        <v>71</v>
      </c>
      <c r="V25" s="3" t="s">
        <v>73</v>
      </c>
      <c r="W25" s="57" t="s">
        <v>75</v>
      </c>
    </row>
    <row r="26" spans="1:23" ht="98" x14ac:dyDescent="0.3">
      <c r="V26" s="44" t="s">
        <v>72</v>
      </c>
      <c r="W26" s="57" t="s">
        <v>75</v>
      </c>
    </row>
    <row r="27" spans="1:23" ht="98" x14ac:dyDescent="0.3">
      <c r="W27" s="57" t="s">
        <v>75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856B-532E-4338-81E8-7ACE31E4757C}">
  <dimension ref="A1:AD22"/>
  <sheetViews>
    <sheetView topLeftCell="B4" zoomScale="70" zoomScaleNormal="70" workbookViewId="0">
      <selection activeCell="G15" sqref="G15"/>
    </sheetView>
  </sheetViews>
  <sheetFormatPr defaultRowHeight="14" x14ac:dyDescent="0.3"/>
  <cols>
    <col min="1" max="1" width="5.08203125" customWidth="1"/>
    <col min="3" max="3" width="14.5" style="3" customWidth="1"/>
    <col min="4" max="4" width="11.9140625" style="3" customWidth="1"/>
    <col min="5" max="6" width="8.6640625" style="3"/>
    <col min="7" max="7" width="13.75" style="3" customWidth="1"/>
    <col min="8" max="20" width="8.6640625" style="3"/>
    <col min="21" max="21" width="7.5" style="3" customWidth="1"/>
    <col min="22" max="30" width="8.6640625" style="3"/>
  </cols>
  <sheetData>
    <row r="1" spans="1:24" ht="42" x14ac:dyDescent="0.3">
      <c r="C1" s="81" t="s">
        <v>79</v>
      </c>
      <c r="D1" s="67" t="s">
        <v>45</v>
      </c>
      <c r="E1" s="47" t="s">
        <v>80</v>
      </c>
      <c r="F1" s="59" t="s">
        <v>76</v>
      </c>
    </row>
    <row r="2" spans="1:24" s="1" customFormat="1" ht="17" thickBot="1" x14ac:dyDescent="0.5">
      <c r="A2" s="2"/>
      <c r="B2" s="1" t="s">
        <v>20</v>
      </c>
    </row>
    <row r="3" spans="1:24" s="8" customFormat="1" ht="16.5" x14ac:dyDescent="0.45">
      <c r="A3" s="4"/>
      <c r="B3" s="5" t="s">
        <v>21</v>
      </c>
      <c r="C3" s="6"/>
      <c r="D3" s="135" t="s">
        <v>22</v>
      </c>
      <c r="E3" s="135"/>
      <c r="F3" s="135"/>
      <c r="G3" s="135"/>
      <c r="H3" s="135"/>
      <c r="I3" s="135" t="s">
        <v>23</v>
      </c>
      <c r="J3" s="135"/>
      <c r="K3" s="135"/>
      <c r="L3" s="135"/>
      <c r="M3" s="135" t="s">
        <v>24</v>
      </c>
      <c r="N3" s="135"/>
      <c r="O3" s="135"/>
      <c r="P3" s="135"/>
      <c r="Q3" s="135"/>
      <c r="R3" s="135"/>
      <c r="S3" s="136" t="s">
        <v>25</v>
      </c>
      <c r="T3" s="137"/>
      <c r="U3" s="137"/>
      <c r="V3" s="137"/>
      <c r="W3" s="138"/>
      <c r="X3" s="7" t="s">
        <v>26</v>
      </c>
    </row>
    <row r="4" spans="1:24" s="12" customFormat="1" ht="16.5" x14ac:dyDescent="0.45">
      <c r="A4" s="4"/>
      <c r="B4" s="9" t="s">
        <v>27</v>
      </c>
      <c r="C4" s="10"/>
      <c r="D4" s="10" t="s">
        <v>28</v>
      </c>
      <c r="E4" s="10" t="s">
        <v>29</v>
      </c>
      <c r="F4" s="139" t="s">
        <v>30</v>
      </c>
      <c r="G4" s="139"/>
      <c r="H4" s="139"/>
      <c r="I4" s="10" t="s">
        <v>31</v>
      </c>
      <c r="J4" s="10" t="s">
        <v>32</v>
      </c>
      <c r="K4" s="10" t="s">
        <v>33</v>
      </c>
      <c r="L4" s="10" t="s">
        <v>34</v>
      </c>
      <c r="M4" s="10" t="s">
        <v>35</v>
      </c>
      <c r="N4" s="139" t="s">
        <v>36</v>
      </c>
      <c r="O4" s="139"/>
      <c r="P4" s="139"/>
      <c r="Q4" s="139"/>
      <c r="R4" s="139"/>
      <c r="S4" s="140" t="s">
        <v>37</v>
      </c>
      <c r="T4" s="141"/>
      <c r="U4" s="141"/>
      <c r="V4" s="141"/>
      <c r="W4" s="142"/>
      <c r="X4" s="11" t="s">
        <v>38</v>
      </c>
    </row>
    <row r="5" spans="1:24" s="19" customFormat="1" ht="82.5" x14ac:dyDescent="0.3">
      <c r="A5" s="13"/>
      <c r="B5" s="14" t="s">
        <v>39</v>
      </c>
      <c r="C5" s="15" t="s">
        <v>0</v>
      </c>
      <c r="D5" s="15" t="s">
        <v>40</v>
      </c>
      <c r="E5" s="15" t="s">
        <v>1</v>
      </c>
      <c r="F5" s="16" t="s">
        <v>2</v>
      </c>
      <c r="G5" s="15" t="s">
        <v>3</v>
      </c>
      <c r="H5" s="15" t="s">
        <v>47</v>
      </c>
      <c r="I5" s="48" t="s">
        <v>5</v>
      </c>
      <c r="J5" s="15" t="s">
        <v>49</v>
      </c>
      <c r="K5" s="48" t="s">
        <v>7</v>
      </c>
      <c r="L5" s="15" t="s">
        <v>52</v>
      </c>
      <c r="M5" s="15" t="s">
        <v>9</v>
      </c>
      <c r="N5" s="15" t="s">
        <v>10</v>
      </c>
      <c r="O5" s="15" t="s">
        <v>11</v>
      </c>
      <c r="P5" s="15" t="s">
        <v>66</v>
      </c>
      <c r="Q5" s="15" t="s">
        <v>12</v>
      </c>
      <c r="R5" s="48" t="s">
        <v>13</v>
      </c>
      <c r="S5" s="58" t="s">
        <v>14</v>
      </c>
      <c r="T5" s="17" t="s">
        <v>15</v>
      </c>
      <c r="U5" s="58" t="s">
        <v>69</v>
      </c>
      <c r="V5" s="58" t="s">
        <v>68</v>
      </c>
      <c r="W5" s="58" t="s">
        <v>16</v>
      </c>
      <c r="X5" s="52" t="s">
        <v>17</v>
      </c>
    </row>
    <row r="6" spans="1:24" s="68" customFormat="1" ht="16.5" x14ac:dyDescent="0.45">
      <c r="B6" s="69"/>
      <c r="C6" s="70">
        <v>2001</v>
      </c>
      <c r="D6" s="87">
        <v>95</v>
      </c>
      <c r="E6" s="91"/>
      <c r="F6" s="72"/>
      <c r="G6" s="73">
        <v>14.7</v>
      </c>
      <c r="H6" s="71"/>
      <c r="I6" s="74"/>
      <c r="J6" s="71"/>
      <c r="K6" s="71"/>
      <c r="L6" s="71"/>
      <c r="M6" s="71"/>
      <c r="N6" s="71"/>
      <c r="O6" s="71"/>
      <c r="P6" s="75">
        <v>11</v>
      </c>
      <c r="Q6" s="75">
        <v>15</v>
      </c>
      <c r="R6" s="76"/>
      <c r="S6" s="76"/>
      <c r="T6" s="77">
        <v>1.73</v>
      </c>
      <c r="U6" s="76"/>
      <c r="V6" s="76"/>
      <c r="W6" s="76"/>
      <c r="X6" s="78"/>
    </row>
    <row r="7" spans="1:24" s="68" customFormat="1" ht="16.5" x14ac:dyDescent="0.45">
      <c r="B7" s="69"/>
      <c r="C7" s="70">
        <v>2002</v>
      </c>
      <c r="D7" s="88">
        <v>104</v>
      </c>
      <c r="E7" s="71"/>
      <c r="F7" s="72"/>
      <c r="G7" s="73">
        <v>14.9</v>
      </c>
      <c r="H7" s="71"/>
      <c r="I7" s="74"/>
      <c r="J7" s="71"/>
      <c r="K7" s="71"/>
      <c r="L7" s="79"/>
      <c r="M7" s="71"/>
      <c r="N7" s="71"/>
      <c r="O7" s="71"/>
      <c r="P7" s="75">
        <v>11</v>
      </c>
      <c r="Q7" s="75">
        <v>16</v>
      </c>
      <c r="R7" s="76"/>
      <c r="S7" s="76"/>
      <c r="T7" s="77">
        <v>1.46</v>
      </c>
      <c r="U7" s="76"/>
      <c r="V7" s="76"/>
      <c r="W7" s="76"/>
      <c r="X7" s="78"/>
    </row>
    <row r="8" spans="1:24" s="68" customFormat="1" ht="16.5" x14ac:dyDescent="0.45">
      <c r="B8" s="69"/>
      <c r="C8" s="70">
        <v>2003</v>
      </c>
      <c r="D8" s="88">
        <v>147</v>
      </c>
      <c r="E8" s="71"/>
      <c r="F8" s="72"/>
      <c r="G8" s="73">
        <v>15.1</v>
      </c>
      <c r="H8" s="71"/>
      <c r="I8" s="74"/>
      <c r="J8" s="71"/>
      <c r="K8" s="71"/>
      <c r="L8" s="79"/>
      <c r="M8" s="71"/>
      <c r="N8" s="71"/>
      <c r="O8" s="71"/>
      <c r="P8" s="75">
        <v>12</v>
      </c>
      <c r="Q8" s="75">
        <v>16</v>
      </c>
      <c r="R8" s="76"/>
      <c r="S8" s="76"/>
      <c r="T8" s="77">
        <v>1.53</v>
      </c>
      <c r="U8" s="76">
        <v>5.08</v>
      </c>
      <c r="V8" s="76">
        <v>10.8</v>
      </c>
      <c r="W8" s="76"/>
      <c r="X8" s="78"/>
    </row>
    <row r="9" spans="1:24" s="68" customFormat="1" ht="16.5" x14ac:dyDescent="0.45">
      <c r="B9" s="69"/>
      <c r="C9" s="70">
        <v>2004</v>
      </c>
      <c r="D9" s="88">
        <v>187</v>
      </c>
      <c r="E9" s="71"/>
      <c r="F9" s="72"/>
      <c r="G9" s="73">
        <v>16</v>
      </c>
      <c r="H9" s="71"/>
      <c r="I9" s="74"/>
      <c r="J9" s="71"/>
      <c r="K9" s="71"/>
      <c r="L9" s="79"/>
      <c r="M9" s="71"/>
      <c r="N9" s="71"/>
      <c r="O9" s="71"/>
      <c r="P9" s="75">
        <v>13</v>
      </c>
      <c r="Q9" s="75">
        <v>18</v>
      </c>
      <c r="R9" s="76"/>
      <c r="S9" s="76"/>
      <c r="T9" s="77">
        <v>1.37</v>
      </c>
      <c r="U9" s="76">
        <v>4.84</v>
      </c>
      <c r="V9" s="76"/>
      <c r="W9" s="76"/>
      <c r="X9" s="78"/>
    </row>
    <row r="10" spans="1:24" s="68" customFormat="1" ht="16.5" x14ac:dyDescent="0.45">
      <c r="B10" s="69"/>
      <c r="C10" s="70">
        <v>2005</v>
      </c>
      <c r="D10" s="88">
        <v>161</v>
      </c>
      <c r="E10" s="71"/>
      <c r="F10" s="72"/>
      <c r="G10" s="73">
        <v>16.100000000000001</v>
      </c>
      <c r="H10" s="71"/>
      <c r="I10" s="74"/>
      <c r="J10" s="71"/>
      <c r="K10" s="71"/>
      <c r="L10" s="79"/>
      <c r="M10" s="71"/>
      <c r="N10" s="71"/>
      <c r="O10" s="71"/>
      <c r="P10" s="75">
        <v>14</v>
      </c>
      <c r="Q10" s="75">
        <v>19</v>
      </c>
      <c r="R10" s="76"/>
      <c r="S10" s="76">
        <v>76.75</v>
      </c>
      <c r="T10" s="77">
        <v>1.41</v>
      </c>
      <c r="U10" s="76">
        <v>4.3</v>
      </c>
      <c r="V10" s="76"/>
      <c r="W10" s="76"/>
      <c r="X10" s="78"/>
    </row>
    <row r="11" spans="1:24" s="68" customFormat="1" ht="16.5" x14ac:dyDescent="0.45">
      <c r="B11" s="69"/>
      <c r="C11" s="70">
        <v>2006</v>
      </c>
      <c r="D11" s="88">
        <v>147</v>
      </c>
      <c r="E11" s="71"/>
      <c r="F11" s="72"/>
      <c r="G11" s="73">
        <v>16.100000000000001</v>
      </c>
      <c r="H11" s="71"/>
      <c r="I11" s="74"/>
      <c r="J11" s="71"/>
      <c r="K11" s="71"/>
      <c r="L11" s="79"/>
      <c r="M11" s="71"/>
      <c r="N11" s="71"/>
      <c r="O11" s="71"/>
      <c r="P11" s="75">
        <v>20</v>
      </c>
      <c r="Q11" s="75">
        <v>19</v>
      </c>
      <c r="R11" s="76"/>
      <c r="S11" s="76"/>
      <c r="T11" s="77">
        <v>1.1000000000000001</v>
      </c>
      <c r="U11" s="76">
        <v>3.8</v>
      </c>
      <c r="V11" s="76"/>
      <c r="W11" s="76"/>
      <c r="X11" s="78"/>
    </row>
    <row r="12" spans="1:24" s="68" customFormat="1" ht="16.5" x14ac:dyDescent="0.45">
      <c r="B12" s="69"/>
      <c r="C12" s="70">
        <v>2007</v>
      </c>
      <c r="D12" s="88">
        <v>153</v>
      </c>
      <c r="E12" s="71"/>
      <c r="F12" s="72"/>
      <c r="G12" s="73">
        <v>16.100000000000001</v>
      </c>
      <c r="H12" s="71"/>
      <c r="I12" s="74"/>
      <c r="J12" s="71"/>
      <c r="K12" s="71"/>
      <c r="L12" s="79"/>
      <c r="M12" s="71"/>
      <c r="N12" s="71"/>
      <c r="O12" s="71"/>
      <c r="P12" s="75">
        <v>21</v>
      </c>
      <c r="Q12" s="75">
        <v>18</v>
      </c>
      <c r="R12" s="76"/>
      <c r="S12" s="76"/>
      <c r="T12" s="77">
        <v>1.0900000000000001</v>
      </c>
      <c r="U12" s="76">
        <v>3.18</v>
      </c>
      <c r="V12" s="76"/>
      <c r="W12" s="76"/>
      <c r="X12" s="78"/>
    </row>
    <row r="13" spans="1:24" s="68" customFormat="1" ht="16.5" x14ac:dyDescent="0.45">
      <c r="B13" s="69"/>
      <c r="C13" s="70">
        <v>2008</v>
      </c>
      <c r="D13" s="88">
        <v>154</v>
      </c>
      <c r="E13" s="71"/>
      <c r="F13" s="72"/>
      <c r="G13" s="73">
        <v>16.2</v>
      </c>
      <c r="H13" s="71"/>
      <c r="I13" s="74"/>
      <c r="J13" s="71"/>
      <c r="K13" s="71"/>
      <c r="L13" s="79"/>
      <c r="M13" s="71"/>
      <c r="N13" s="71"/>
      <c r="O13" s="71"/>
      <c r="P13" s="75">
        <v>21</v>
      </c>
      <c r="Q13" s="75">
        <v>19</v>
      </c>
      <c r="R13" s="76"/>
      <c r="S13" s="76"/>
      <c r="T13" s="77">
        <v>0.98</v>
      </c>
      <c r="U13" s="76">
        <v>3.43</v>
      </c>
      <c r="V13" s="76"/>
      <c r="W13" s="76"/>
      <c r="X13" s="78"/>
    </row>
    <row r="14" spans="1:24" s="1" customFormat="1" ht="16.5" x14ac:dyDescent="0.45">
      <c r="A14" s="2"/>
      <c r="B14" s="20"/>
      <c r="C14" s="37">
        <v>2009</v>
      </c>
      <c r="D14" s="89">
        <v>115</v>
      </c>
      <c r="E14" s="22">
        <v>0.47838715188792075</v>
      </c>
      <c r="F14" s="92">
        <v>45</v>
      </c>
      <c r="G14" s="45">
        <v>16.3</v>
      </c>
      <c r="H14" s="85">
        <v>2.496</v>
      </c>
      <c r="I14" s="24"/>
      <c r="J14" s="85">
        <v>0.23</v>
      </c>
      <c r="K14" s="22"/>
      <c r="L14" s="26">
        <v>1.7688264439553372</v>
      </c>
      <c r="M14" s="23">
        <v>7.0351051748223639E-3</v>
      </c>
      <c r="N14" s="22">
        <v>1.9728444940251857</v>
      </c>
      <c r="O14" s="22">
        <v>0.10150651752243696</v>
      </c>
      <c r="P14" s="49">
        <v>21</v>
      </c>
      <c r="Q14" s="49">
        <v>20</v>
      </c>
      <c r="R14" s="25"/>
      <c r="S14" s="25">
        <v>77.680000000000007</v>
      </c>
      <c r="T14" s="40">
        <v>0.86</v>
      </c>
      <c r="U14" s="25">
        <v>2</v>
      </c>
      <c r="V14" s="83">
        <f>V15*(1+8.13%)</f>
        <v>3.5250379999999994</v>
      </c>
      <c r="W14" s="84">
        <v>40.6</v>
      </c>
      <c r="X14" s="27"/>
    </row>
    <row r="15" spans="1:24" s="1" customFormat="1" ht="17" thickBot="1" x14ac:dyDescent="0.5">
      <c r="A15" s="2"/>
      <c r="B15" s="28"/>
      <c r="C15" s="37">
        <v>2010</v>
      </c>
      <c r="D15" s="89">
        <v>115</v>
      </c>
      <c r="E15" s="29">
        <v>0.46182028538372538</v>
      </c>
      <c r="F15" s="93">
        <v>45</v>
      </c>
      <c r="G15" s="45">
        <v>16.399999999999999</v>
      </c>
      <c r="H15" s="86">
        <v>2.4780000000000002</v>
      </c>
      <c r="I15" s="30"/>
      <c r="J15" s="86">
        <v>0.19</v>
      </c>
      <c r="K15" s="29"/>
      <c r="L15" s="31">
        <v>1.6795217894330889</v>
      </c>
      <c r="M15" s="32">
        <v>6.7489394523717701E-3</v>
      </c>
      <c r="N15" s="29">
        <v>1.7614731970690318</v>
      </c>
      <c r="O15" s="29">
        <v>0.10316236020053991</v>
      </c>
      <c r="P15" s="49">
        <v>20</v>
      </c>
      <c r="Q15" s="49">
        <v>20</v>
      </c>
      <c r="R15" s="33"/>
      <c r="S15" s="80">
        <f t="shared" ref="S15:S22" si="0">S14+0.1</f>
        <v>77.78</v>
      </c>
      <c r="T15" s="40">
        <v>0.92</v>
      </c>
      <c r="U15" s="33">
        <v>2.35</v>
      </c>
      <c r="V15" s="33">
        <v>3.26</v>
      </c>
      <c r="W15" s="80">
        <v>40</v>
      </c>
      <c r="X15" s="34"/>
    </row>
    <row r="16" spans="1:24" ht="15" thickBot="1" x14ac:dyDescent="0.35">
      <c r="C16" s="37">
        <v>2011</v>
      </c>
      <c r="D16" s="89">
        <v>112</v>
      </c>
      <c r="E16" s="3">
        <v>0.46047729139996563</v>
      </c>
      <c r="F16" s="81">
        <v>45</v>
      </c>
      <c r="G16" s="45">
        <v>16.5</v>
      </c>
      <c r="H16" s="81">
        <v>2.4660000000000002</v>
      </c>
      <c r="J16" s="3">
        <v>0.13183789670787396</v>
      </c>
      <c r="L16" s="3">
        <v>1.7855436880218583</v>
      </c>
      <c r="M16" s="3">
        <v>6.6874295431530277E-3</v>
      </c>
      <c r="N16" s="3">
        <v>1.771213481857959</v>
      </c>
      <c r="O16" s="3">
        <v>0.10508817853526185</v>
      </c>
      <c r="P16" s="49">
        <v>22</v>
      </c>
      <c r="Q16" s="49">
        <v>21</v>
      </c>
      <c r="S16" s="80">
        <f t="shared" si="0"/>
        <v>77.88</v>
      </c>
      <c r="T16" s="40">
        <v>1.1000000000000001</v>
      </c>
      <c r="U16" s="82">
        <f>U15*(1-6.04%)</f>
        <v>2.2080600000000001</v>
      </c>
      <c r="V16" s="82">
        <f>V15*(1-8.13%)</f>
        <v>2.9949619999999997</v>
      </c>
      <c r="W16" s="81">
        <v>39.4</v>
      </c>
    </row>
    <row r="17" spans="3:23" ht="15" thickBot="1" x14ac:dyDescent="0.35">
      <c r="C17" s="37">
        <v>2012</v>
      </c>
      <c r="D17" s="89">
        <v>77</v>
      </c>
      <c r="E17" s="3">
        <v>0.46456946735688415</v>
      </c>
      <c r="F17" s="3">
        <v>45</v>
      </c>
      <c r="G17" s="45">
        <v>16.600000000000001</v>
      </c>
      <c r="H17" s="3">
        <v>2.455581470314959</v>
      </c>
      <c r="J17" s="3">
        <v>0.35838216053245348</v>
      </c>
      <c r="L17" s="3">
        <v>1.9559322676678612</v>
      </c>
      <c r="M17" s="3">
        <v>6.6367066765269161E-3</v>
      </c>
      <c r="N17" s="3">
        <v>1.9037867152094354</v>
      </c>
      <c r="O17" s="3">
        <v>0.10903160968579935</v>
      </c>
      <c r="P17" s="49">
        <v>23</v>
      </c>
      <c r="Q17" s="49">
        <v>25</v>
      </c>
      <c r="S17" s="80">
        <f t="shared" si="0"/>
        <v>77.97999999999999</v>
      </c>
      <c r="T17" s="40">
        <v>1.38</v>
      </c>
      <c r="U17" s="82">
        <f t="shared" ref="U17:U21" si="1">U16*(1-6.04%)</f>
        <v>2.0746931760000002</v>
      </c>
      <c r="V17" s="82">
        <f t="shared" ref="V17:V21" si="2">V16*(1-8.13%)</f>
        <v>2.7514715893999995</v>
      </c>
      <c r="W17" s="81">
        <v>38.200000000000003</v>
      </c>
    </row>
    <row r="18" spans="3:23" ht="15" thickBot="1" x14ac:dyDescent="0.35">
      <c r="C18" s="37">
        <v>2013</v>
      </c>
      <c r="D18" s="89">
        <v>98</v>
      </c>
      <c r="E18" s="3">
        <v>0.49111384997506791</v>
      </c>
      <c r="F18" s="3">
        <v>45</v>
      </c>
      <c r="G18" s="45">
        <v>16.7</v>
      </c>
      <c r="H18" s="3">
        <v>2.436752627270931</v>
      </c>
      <c r="J18" s="3">
        <v>0.23520778255510916</v>
      </c>
      <c r="L18" s="3">
        <v>2.4028827065829952</v>
      </c>
      <c r="M18" s="3">
        <v>8.46748017198393E-3</v>
      </c>
      <c r="N18" s="3">
        <v>2.096171758131133</v>
      </c>
      <c r="O18" s="3">
        <v>0.11007724223579109</v>
      </c>
      <c r="P18" s="49">
        <v>24</v>
      </c>
      <c r="Q18" s="49">
        <v>25</v>
      </c>
      <c r="S18" s="80">
        <f t="shared" si="0"/>
        <v>78.079999999999984</v>
      </c>
      <c r="T18" s="40">
        <v>1.07</v>
      </c>
      <c r="U18" s="82">
        <f t="shared" si="1"/>
        <v>1.9493817081696003</v>
      </c>
      <c r="V18" s="82">
        <f t="shared" si="2"/>
        <v>2.5277769491817792</v>
      </c>
      <c r="W18" s="3">
        <v>37.1</v>
      </c>
    </row>
    <row r="19" spans="3:23" ht="15" thickBot="1" x14ac:dyDescent="0.35">
      <c r="C19" s="37">
        <v>2014</v>
      </c>
      <c r="D19" s="89">
        <v>68</v>
      </c>
      <c r="E19" s="3">
        <v>0.50190650251880986</v>
      </c>
      <c r="F19" s="3">
        <v>45</v>
      </c>
      <c r="G19" s="45">
        <v>16.8</v>
      </c>
      <c r="H19" s="3">
        <v>2.4028425906168529</v>
      </c>
      <c r="J19" s="3">
        <v>0.50190650251880986</v>
      </c>
      <c r="L19" s="3">
        <v>2.2711037304363151</v>
      </c>
      <c r="M19" s="3">
        <v>9.2773845197561891E-3</v>
      </c>
      <c r="N19" s="3">
        <v>2.3490337604022673</v>
      </c>
      <c r="O19" s="3">
        <v>0.11318409114102551</v>
      </c>
      <c r="P19" s="49">
        <v>25</v>
      </c>
      <c r="Q19" s="49">
        <v>27</v>
      </c>
      <c r="S19" s="80">
        <f t="shared" si="0"/>
        <v>78.179999999999978</v>
      </c>
      <c r="T19" s="40">
        <v>2.41</v>
      </c>
      <c r="U19" s="82">
        <f t="shared" si="1"/>
        <v>1.8316390529961564</v>
      </c>
      <c r="V19" s="82">
        <f t="shared" si="2"/>
        <v>2.3222686832133004</v>
      </c>
      <c r="W19" s="81">
        <f>(W18+W20)/2</f>
        <v>21.64</v>
      </c>
    </row>
    <row r="20" spans="3:23" ht="15" thickBot="1" x14ac:dyDescent="0.35">
      <c r="C20" s="37">
        <v>2015</v>
      </c>
      <c r="D20" s="89">
        <v>35</v>
      </c>
      <c r="E20" s="3">
        <v>0.50532125249365045</v>
      </c>
      <c r="F20" s="3">
        <v>45</v>
      </c>
      <c r="G20" s="45">
        <v>16.899999999999999</v>
      </c>
      <c r="H20" s="3">
        <v>2.2937190765363962</v>
      </c>
      <c r="J20" s="3">
        <v>0.43853096520753321</v>
      </c>
      <c r="L20" s="3">
        <v>2.4123597184262096</v>
      </c>
      <c r="M20" s="3">
        <v>8.7881956955417478E-3</v>
      </c>
      <c r="N20" s="3">
        <v>2.5890024519065986</v>
      </c>
      <c r="O20" s="3">
        <v>0.1080948070551635</v>
      </c>
      <c r="P20" s="49">
        <v>25</v>
      </c>
      <c r="Q20" s="49">
        <v>28</v>
      </c>
      <c r="S20" s="80">
        <f t="shared" si="0"/>
        <v>78.279999999999973</v>
      </c>
      <c r="T20" s="40">
        <v>1.28</v>
      </c>
      <c r="U20" s="82">
        <f t="shared" si="1"/>
        <v>1.7210080541951884</v>
      </c>
      <c r="V20" s="82">
        <f t="shared" si="2"/>
        <v>2.1334682392680588</v>
      </c>
      <c r="W20" s="3">
        <v>6.18</v>
      </c>
    </row>
    <row r="21" spans="3:23" ht="15" thickBot="1" x14ac:dyDescent="0.35">
      <c r="C21" s="37">
        <v>2016</v>
      </c>
      <c r="D21" s="89">
        <v>27</v>
      </c>
      <c r="E21" s="3">
        <v>0.48029287789477215</v>
      </c>
      <c r="F21" s="3">
        <v>45</v>
      </c>
      <c r="G21" s="45">
        <v>16.5</v>
      </c>
      <c r="H21" s="3">
        <v>2.8070263825213697</v>
      </c>
      <c r="J21" s="3">
        <v>0.35266260265000754</v>
      </c>
      <c r="L21" s="3">
        <v>2.6978689102725575</v>
      </c>
      <c r="M21" s="3">
        <v>8.3967286345239898E-3</v>
      </c>
      <c r="N21" s="3">
        <v>2.80366769106756</v>
      </c>
      <c r="O21" s="3">
        <v>0.11251616370262145</v>
      </c>
      <c r="P21" s="49">
        <v>26</v>
      </c>
      <c r="Q21" s="49">
        <v>32</v>
      </c>
      <c r="S21" s="80">
        <f t="shared" si="0"/>
        <v>78.379999999999967</v>
      </c>
      <c r="T21" s="40">
        <v>1.34</v>
      </c>
      <c r="U21" s="82">
        <f t="shared" si="1"/>
        <v>1.6170591677217991</v>
      </c>
      <c r="V21" s="82">
        <f t="shared" si="2"/>
        <v>1.9600172714155655</v>
      </c>
      <c r="W21" s="3">
        <v>8.9700000000000006</v>
      </c>
    </row>
    <row r="22" spans="3:23" ht="15" thickBot="1" x14ac:dyDescent="0.35">
      <c r="C22" s="37">
        <v>2017</v>
      </c>
      <c r="D22" s="90">
        <v>22</v>
      </c>
      <c r="E22" s="3">
        <v>0.48210850634164254</v>
      </c>
      <c r="F22" s="3">
        <v>45</v>
      </c>
      <c r="G22" s="46">
        <v>16</v>
      </c>
      <c r="H22" s="3">
        <v>2.6683588355962105</v>
      </c>
      <c r="J22" s="3">
        <v>0.38073800914729056</v>
      </c>
      <c r="L22" s="3">
        <v>2.7010847441392687</v>
      </c>
      <c r="M22" s="3">
        <v>7.9819289129411022E-3</v>
      </c>
      <c r="N22" s="3">
        <v>2.7872895763990329</v>
      </c>
      <c r="O22" s="3">
        <v>0.10775604032470487</v>
      </c>
      <c r="P22" s="50">
        <v>27</v>
      </c>
      <c r="Q22" s="50">
        <v>32</v>
      </c>
      <c r="S22" s="80">
        <f t="shared" si="0"/>
        <v>78.479999999999961</v>
      </c>
      <c r="T22" s="51">
        <v>1.53</v>
      </c>
      <c r="U22" s="3">
        <v>1.5</v>
      </c>
      <c r="V22" s="3">
        <v>1.8</v>
      </c>
      <c r="W22" s="3">
        <v>5.61</v>
      </c>
    </row>
  </sheetData>
  <mergeCells count="7">
    <mergeCell ref="D3:H3"/>
    <mergeCell ref="I3:L3"/>
    <mergeCell ref="M3:R3"/>
    <mergeCell ref="S3:W3"/>
    <mergeCell ref="F4:H4"/>
    <mergeCell ref="N4:R4"/>
    <mergeCell ref="S4:W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F426-6AD4-4C62-A386-7F7B68B52633}">
  <dimension ref="A1:AA30"/>
  <sheetViews>
    <sheetView tabSelected="1" zoomScale="55" zoomScaleNormal="55" workbookViewId="0">
      <selection activeCell="M10" sqref="M10"/>
    </sheetView>
  </sheetViews>
  <sheetFormatPr defaultRowHeight="16.5" x14ac:dyDescent="0.3"/>
  <cols>
    <col min="1" max="1" width="5.08203125" style="94" customWidth="1"/>
    <col min="2" max="2" width="8.6640625" style="94"/>
    <col min="3" max="3" width="14.5" style="99" customWidth="1"/>
    <col min="4" max="4" width="11.9140625" style="99" customWidth="1"/>
    <col min="5" max="5" width="13.1640625" style="99" bestFit="1" customWidth="1"/>
    <col min="6" max="6" width="8.75" style="99" bestFit="1" customWidth="1"/>
    <col min="7" max="7" width="13.75" style="99" customWidth="1"/>
    <col min="8" max="8" width="13.1640625" style="99" bestFit="1" customWidth="1"/>
    <col min="9" max="9" width="8.6640625" style="99"/>
    <col min="10" max="10" width="13.1640625" style="99" bestFit="1" customWidth="1"/>
    <col min="11" max="11" width="8.6640625" style="99"/>
    <col min="12" max="15" width="13.1640625" style="99" bestFit="1" customWidth="1"/>
    <col min="16" max="18" width="8.6640625" style="99"/>
    <col min="19" max="19" width="8.75" style="99" bestFit="1" customWidth="1"/>
    <col min="20" max="27" width="8.6640625" style="99"/>
    <col min="28" max="16384" width="8.6640625" style="94"/>
  </cols>
  <sheetData>
    <row r="1" spans="1:27" s="99" customFormat="1" ht="49.5" x14ac:dyDescent="0.3">
      <c r="A1" s="94"/>
      <c r="B1" s="94"/>
      <c r="C1" s="95" t="s">
        <v>79</v>
      </c>
      <c r="D1" s="96" t="s">
        <v>45</v>
      </c>
      <c r="E1" s="97" t="s">
        <v>80</v>
      </c>
      <c r="F1" s="98" t="s">
        <v>76</v>
      </c>
      <c r="G1" s="130" t="s">
        <v>83</v>
      </c>
      <c r="H1" s="134" t="s">
        <v>84</v>
      </c>
    </row>
    <row r="2" spans="1:27" s="1" customFormat="1" ht="17" thickBot="1" x14ac:dyDescent="0.5">
      <c r="A2" s="2"/>
      <c r="B2" s="1" t="s">
        <v>20</v>
      </c>
    </row>
    <row r="3" spans="1:27" s="8" customFormat="1" x14ac:dyDescent="0.45">
      <c r="A3" s="4"/>
      <c r="B3" s="5" t="s">
        <v>21</v>
      </c>
      <c r="C3" s="6"/>
      <c r="D3" s="135" t="s">
        <v>22</v>
      </c>
      <c r="E3" s="135"/>
      <c r="F3" s="135"/>
      <c r="G3" s="135"/>
      <c r="H3" s="135"/>
      <c r="I3" s="135" t="s">
        <v>23</v>
      </c>
      <c r="J3" s="135"/>
      <c r="K3" s="135"/>
      <c r="L3" s="135"/>
      <c r="M3" s="135" t="s">
        <v>24</v>
      </c>
      <c r="N3" s="135"/>
      <c r="O3" s="135"/>
      <c r="P3" s="135"/>
      <c r="Q3" s="135"/>
      <c r="R3" s="135"/>
      <c r="S3" s="135" t="s">
        <v>25</v>
      </c>
      <c r="T3" s="135"/>
      <c r="U3" s="7" t="s">
        <v>26</v>
      </c>
    </row>
    <row r="4" spans="1:27" s="12" customFormat="1" x14ac:dyDescent="0.45">
      <c r="A4" s="4"/>
      <c r="B4" s="9" t="s">
        <v>27</v>
      </c>
      <c r="C4" s="10"/>
      <c r="D4" s="10" t="s">
        <v>28</v>
      </c>
      <c r="E4" s="10" t="s">
        <v>29</v>
      </c>
      <c r="F4" s="139" t="s">
        <v>30</v>
      </c>
      <c r="G4" s="139"/>
      <c r="H4" s="139"/>
      <c r="I4" s="10" t="s">
        <v>31</v>
      </c>
      <c r="J4" s="10" t="s">
        <v>32</v>
      </c>
      <c r="K4" s="10" t="s">
        <v>33</v>
      </c>
      <c r="L4" s="10" t="s">
        <v>34</v>
      </c>
      <c r="M4" s="10" t="s">
        <v>35</v>
      </c>
      <c r="N4" s="139" t="s">
        <v>36</v>
      </c>
      <c r="O4" s="139"/>
      <c r="P4" s="139"/>
      <c r="Q4" s="139"/>
      <c r="R4" s="139"/>
      <c r="S4" s="139" t="s">
        <v>37</v>
      </c>
      <c r="T4" s="139"/>
      <c r="U4" s="11" t="s">
        <v>38</v>
      </c>
    </row>
    <row r="5" spans="1:27" s="19" customFormat="1" ht="82.5" x14ac:dyDescent="0.3">
      <c r="A5" s="13"/>
      <c r="B5" s="14" t="s">
        <v>81</v>
      </c>
      <c r="C5" s="15" t="s">
        <v>0</v>
      </c>
      <c r="D5" s="125" t="s">
        <v>19</v>
      </c>
      <c r="E5" s="15" t="s">
        <v>1</v>
      </c>
      <c r="F5" s="16" t="s">
        <v>2</v>
      </c>
      <c r="G5" s="15" t="s">
        <v>3</v>
      </c>
      <c r="H5" s="15" t="s">
        <v>4</v>
      </c>
      <c r="I5" s="15" t="s">
        <v>5</v>
      </c>
      <c r="J5" s="125" t="s">
        <v>6</v>
      </c>
      <c r="K5" s="15" t="s">
        <v>7</v>
      </c>
      <c r="L5" s="125" t="s">
        <v>8</v>
      </c>
      <c r="M5" s="15" t="s">
        <v>9</v>
      </c>
      <c r="N5" s="15" t="s">
        <v>10</v>
      </c>
      <c r="O5" s="15" t="s">
        <v>11</v>
      </c>
      <c r="P5" s="125" t="s">
        <v>18</v>
      </c>
      <c r="Q5" s="15" t="s">
        <v>12</v>
      </c>
      <c r="R5" s="15" t="s">
        <v>13</v>
      </c>
      <c r="S5" s="17" t="s">
        <v>14</v>
      </c>
      <c r="T5" s="17" t="s">
        <v>15</v>
      </c>
      <c r="U5" s="18" t="s">
        <v>17</v>
      </c>
    </row>
    <row r="6" spans="1:27" s="19" customFormat="1" ht="82.5" x14ac:dyDescent="0.3">
      <c r="A6" s="13"/>
      <c r="B6" s="14" t="s">
        <v>39</v>
      </c>
      <c r="C6" s="15" t="s">
        <v>0</v>
      </c>
      <c r="D6" s="125" t="s">
        <v>40</v>
      </c>
      <c r="E6" s="15" t="s">
        <v>1</v>
      </c>
      <c r="F6" s="107" t="s">
        <v>2</v>
      </c>
      <c r="G6" s="15" t="s">
        <v>3</v>
      </c>
      <c r="H6" s="15" t="s">
        <v>47</v>
      </c>
      <c r="I6" s="48" t="s">
        <v>5</v>
      </c>
      <c r="J6" s="125" t="s">
        <v>49</v>
      </c>
      <c r="K6" s="48" t="s">
        <v>7</v>
      </c>
      <c r="L6" s="125" t="s">
        <v>52</v>
      </c>
      <c r="M6" s="15" t="s">
        <v>9</v>
      </c>
      <c r="N6" s="15" t="s">
        <v>10</v>
      </c>
      <c r="O6" s="15" t="s">
        <v>11</v>
      </c>
      <c r="P6" s="125" t="s">
        <v>66</v>
      </c>
      <c r="Q6" s="15" t="s">
        <v>12</v>
      </c>
      <c r="R6" s="48" t="s">
        <v>13</v>
      </c>
      <c r="S6" s="108" t="s">
        <v>14</v>
      </c>
      <c r="T6" s="109" t="s">
        <v>15</v>
      </c>
      <c r="U6" s="52" t="s">
        <v>17</v>
      </c>
    </row>
    <row r="7" spans="1:27" s="1" customFormat="1" x14ac:dyDescent="0.45">
      <c r="A7" s="94"/>
      <c r="B7" s="101"/>
      <c r="C7" s="100">
        <v>2017</v>
      </c>
      <c r="D7" s="110">
        <v>22</v>
      </c>
      <c r="E7" s="21">
        <v>0.48210850634164254</v>
      </c>
      <c r="F7" s="21">
        <v>45</v>
      </c>
      <c r="G7" s="112">
        <v>16</v>
      </c>
      <c r="H7" s="21">
        <v>2.6683588355962105</v>
      </c>
      <c r="I7" s="21"/>
      <c r="J7" s="21">
        <v>0.38073800914729056</v>
      </c>
      <c r="K7" s="21"/>
      <c r="L7" s="21">
        <v>2.7010847441392687</v>
      </c>
      <c r="M7" s="21">
        <v>7.9819289129411022E-3</v>
      </c>
      <c r="N7" s="131">
        <v>0.19728444940251857</v>
      </c>
      <c r="O7" s="21">
        <v>0.10775604032470487</v>
      </c>
      <c r="P7" s="114">
        <v>27</v>
      </c>
      <c r="Q7" s="114">
        <v>32</v>
      </c>
      <c r="R7" s="21"/>
      <c r="S7" s="117"/>
      <c r="T7" s="116">
        <v>1.53</v>
      </c>
      <c r="U7" s="103"/>
      <c r="V7" s="99"/>
      <c r="W7" s="99"/>
      <c r="X7" s="99"/>
      <c r="Y7" s="99"/>
      <c r="Z7" s="99"/>
      <c r="AA7" s="99"/>
    </row>
    <row r="8" spans="1:27" s="1" customFormat="1" x14ac:dyDescent="0.45">
      <c r="A8" s="94"/>
      <c r="B8" s="101"/>
      <c r="C8" s="100">
        <v>2016</v>
      </c>
      <c r="D8" s="110">
        <v>27</v>
      </c>
      <c r="E8" s="21">
        <v>0.48029287789477215</v>
      </c>
      <c r="F8" s="21">
        <v>45</v>
      </c>
      <c r="G8" s="112">
        <v>16.5</v>
      </c>
      <c r="H8" s="21">
        <v>2.8070263825213697</v>
      </c>
      <c r="I8" s="21"/>
      <c r="J8" s="21">
        <v>0.35266260265000754</v>
      </c>
      <c r="K8" s="21"/>
      <c r="L8" s="21">
        <v>2.6978689102725575</v>
      </c>
      <c r="M8" s="21">
        <v>8.3967286345239898E-3</v>
      </c>
      <c r="N8" s="131">
        <v>0.17614731970690317</v>
      </c>
      <c r="O8" s="21">
        <v>0.11251616370262145</v>
      </c>
      <c r="P8" s="114">
        <v>26</v>
      </c>
      <c r="Q8" s="114">
        <v>32</v>
      </c>
      <c r="R8" s="21"/>
      <c r="S8" s="117"/>
      <c r="T8" s="116">
        <v>1.34</v>
      </c>
      <c r="U8" s="103"/>
      <c r="V8" s="99"/>
      <c r="W8" s="99"/>
      <c r="X8" s="99"/>
      <c r="Y8" s="99"/>
      <c r="Z8" s="99"/>
      <c r="AA8" s="99"/>
    </row>
    <row r="9" spans="1:27" s="99" customFormat="1" x14ac:dyDescent="0.3">
      <c r="A9" s="94"/>
      <c r="B9" s="101"/>
      <c r="C9" s="100">
        <v>2015</v>
      </c>
      <c r="D9" s="110">
        <v>35</v>
      </c>
      <c r="E9" s="21">
        <v>0.50532125249365045</v>
      </c>
      <c r="F9" s="21">
        <v>45</v>
      </c>
      <c r="G9" s="112">
        <v>16.899999999999999</v>
      </c>
      <c r="H9" s="21">
        <v>2.2937190765363962</v>
      </c>
      <c r="I9" s="21"/>
      <c r="J9" s="21">
        <v>0.43853096520753321</v>
      </c>
      <c r="K9" s="21"/>
      <c r="L9" s="21">
        <v>2.4123597184262096</v>
      </c>
      <c r="M9" s="21">
        <v>8.7881956955417478E-3</v>
      </c>
      <c r="N9" s="131">
        <v>0.17712134818579589</v>
      </c>
      <c r="O9" s="21">
        <v>0.1080948070551635</v>
      </c>
      <c r="P9" s="114">
        <v>25</v>
      </c>
      <c r="Q9" s="114">
        <v>28</v>
      </c>
      <c r="R9" s="21"/>
      <c r="S9" s="117"/>
      <c r="T9" s="116">
        <v>1.28</v>
      </c>
      <c r="U9" s="103"/>
    </row>
    <row r="10" spans="1:27" s="99" customFormat="1" x14ac:dyDescent="0.3">
      <c r="A10" s="94"/>
      <c r="B10" s="101"/>
      <c r="C10" s="100">
        <v>2014</v>
      </c>
      <c r="D10" s="110">
        <v>68</v>
      </c>
      <c r="E10" s="21">
        <v>0.50190650251880986</v>
      </c>
      <c r="F10" s="21">
        <v>45</v>
      </c>
      <c r="G10" s="112">
        <v>16.8</v>
      </c>
      <c r="H10" s="21">
        <v>2.4028425906168529</v>
      </c>
      <c r="I10" s="21"/>
      <c r="J10" s="21">
        <v>0.50190650251880986</v>
      </c>
      <c r="K10" s="21"/>
      <c r="L10" s="21">
        <v>2.2711037304363151</v>
      </c>
      <c r="M10" s="21">
        <v>9.2773845197561891E-3</v>
      </c>
      <c r="N10" s="131">
        <v>0.19037867152094354</v>
      </c>
      <c r="O10" s="21">
        <v>0.11318409114102551</v>
      </c>
      <c r="P10" s="114">
        <v>25</v>
      </c>
      <c r="Q10" s="114">
        <v>27</v>
      </c>
      <c r="R10" s="21"/>
      <c r="S10" s="117"/>
      <c r="T10" s="116">
        <v>2.41</v>
      </c>
      <c r="U10" s="103"/>
    </row>
    <row r="11" spans="1:27" s="99" customFormat="1" x14ac:dyDescent="0.3">
      <c r="A11" s="94"/>
      <c r="B11" s="101"/>
      <c r="C11" s="100">
        <v>2013</v>
      </c>
      <c r="D11" s="110">
        <v>98</v>
      </c>
      <c r="E11" s="21">
        <v>0.49111384997506791</v>
      </c>
      <c r="F11" s="21">
        <v>45</v>
      </c>
      <c r="G11" s="112">
        <v>16.7</v>
      </c>
      <c r="H11" s="21">
        <v>2.436752627270931</v>
      </c>
      <c r="I11" s="21"/>
      <c r="J11" s="21">
        <v>0.23520778255510916</v>
      </c>
      <c r="K11" s="21"/>
      <c r="L11" s="21">
        <v>2.4028827065829952</v>
      </c>
      <c r="M11" s="21">
        <v>8.46748017198393E-3</v>
      </c>
      <c r="N11" s="131">
        <v>0.20961717581311329</v>
      </c>
      <c r="O11" s="21">
        <v>0.11007724223579109</v>
      </c>
      <c r="P11" s="114">
        <v>24</v>
      </c>
      <c r="Q11" s="114">
        <v>25</v>
      </c>
      <c r="R11" s="21"/>
      <c r="S11" s="117"/>
      <c r="T11" s="116">
        <v>1.07</v>
      </c>
      <c r="U11" s="103"/>
    </row>
    <row r="12" spans="1:27" s="99" customFormat="1" x14ac:dyDescent="0.3">
      <c r="A12" s="94"/>
      <c r="B12" s="101"/>
      <c r="C12" s="100">
        <v>2012</v>
      </c>
      <c r="D12" s="110">
        <v>77</v>
      </c>
      <c r="E12" s="21">
        <v>0.46456946735688415</v>
      </c>
      <c r="F12" s="21">
        <v>45</v>
      </c>
      <c r="G12" s="112">
        <v>16.600000000000001</v>
      </c>
      <c r="H12" s="21">
        <v>2.455581470314959</v>
      </c>
      <c r="I12" s="21"/>
      <c r="J12" s="21">
        <v>0.35838216053245348</v>
      </c>
      <c r="K12" s="21"/>
      <c r="L12" s="21">
        <v>1.9559322676678612</v>
      </c>
      <c r="M12" s="21">
        <v>6.6367066765269161E-3</v>
      </c>
      <c r="N12" s="131">
        <v>0.23490337604022674</v>
      </c>
      <c r="O12" s="21">
        <v>0.10903160968579935</v>
      </c>
      <c r="P12" s="114">
        <v>23</v>
      </c>
      <c r="Q12" s="114">
        <v>25</v>
      </c>
      <c r="R12" s="21"/>
      <c r="S12" s="117"/>
      <c r="T12" s="116">
        <v>1.38</v>
      </c>
      <c r="U12" s="103"/>
    </row>
    <row r="13" spans="1:27" s="99" customFormat="1" x14ac:dyDescent="0.3">
      <c r="A13" s="94"/>
      <c r="B13" s="101"/>
      <c r="C13" s="100">
        <v>2011</v>
      </c>
      <c r="D13" s="110">
        <v>112</v>
      </c>
      <c r="E13" s="21">
        <v>0.46047729139996563</v>
      </c>
      <c r="F13" s="102">
        <v>45</v>
      </c>
      <c r="G13" s="112">
        <v>16.5</v>
      </c>
      <c r="H13" s="102">
        <v>2.4660000000000002</v>
      </c>
      <c r="I13" s="21"/>
      <c r="J13" s="21">
        <v>0.13183789670787396</v>
      </c>
      <c r="K13" s="21"/>
      <c r="L13" s="21">
        <v>1.7855436880218583</v>
      </c>
      <c r="M13" s="21">
        <v>6.6874295431530277E-3</v>
      </c>
      <c r="N13" s="131">
        <v>0.25890024519065985</v>
      </c>
      <c r="O13" s="21">
        <v>0.10508817853526185</v>
      </c>
      <c r="P13" s="114">
        <v>22</v>
      </c>
      <c r="Q13" s="114">
        <v>21</v>
      </c>
      <c r="R13" s="21"/>
      <c r="S13" s="117"/>
      <c r="T13" s="116">
        <v>1.1000000000000001</v>
      </c>
      <c r="U13" s="103"/>
    </row>
    <row r="14" spans="1:27" s="99" customFormat="1" x14ac:dyDescent="0.45">
      <c r="A14" s="2"/>
      <c r="B14" s="20"/>
      <c r="C14" s="100">
        <v>2010</v>
      </c>
      <c r="D14" s="110">
        <v>115</v>
      </c>
      <c r="E14" s="22">
        <v>0.46182028538372538</v>
      </c>
      <c r="F14" s="111">
        <v>45</v>
      </c>
      <c r="G14" s="112">
        <v>16.399999999999999</v>
      </c>
      <c r="H14" s="85">
        <v>2.4780000000000002</v>
      </c>
      <c r="I14" s="24"/>
      <c r="J14" s="85">
        <v>0.19</v>
      </c>
      <c r="K14" s="22"/>
      <c r="L14" s="113">
        <v>1.6795217894330889</v>
      </c>
      <c r="M14" s="23">
        <v>6.7489394523717701E-3</v>
      </c>
      <c r="N14" s="132">
        <v>0.28036676910675601</v>
      </c>
      <c r="O14" s="22">
        <v>0.10316236020053991</v>
      </c>
      <c r="P14" s="114">
        <v>20</v>
      </c>
      <c r="Q14" s="114">
        <v>20</v>
      </c>
      <c r="R14" s="115"/>
      <c r="S14" s="117"/>
      <c r="T14" s="116">
        <v>0.92</v>
      </c>
      <c r="U14" s="27"/>
      <c r="V14" s="1"/>
      <c r="W14" s="1"/>
      <c r="X14" s="1"/>
      <c r="Y14" s="1"/>
      <c r="Z14" s="1"/>
      <c r="AA14" s="1"/>
    </row>
    <row r="15" spans="1:27" s="99" customFormat="1" ht="17" thickBot="1" x14ac:dyDescent="0.5">
      <c r="A15" s="2"/>
      <c r="B15" s="28"/>
      <c r="C15" s="104">
        <v>2009</v>
      </c>
      <c r="D15" s="118">
        <v>115</v>
      </c>
      <c r="E15" s="29">
        <v>0.47838715188792075</v>
      </c>
      <c r="F15" s="122">
        <v>45</v>
      </c>
      <c r="G15" s="119">
        <v>16.3</v>
      </c>
      <c r="H15" s="86">
        <v>2.496</v>
      </c>
      <c r="I15" s="30"/>
      <c r="J15" s="86">
        <v>0.23</v>
      </c>
      <c r="K15" s="29"/>
      <c r="L15" s="123">
        <v>1.7688264439553372</v>
      </c>
      <c r="M15" s="32">
        <v>7.0351051748223639E-3</v>
      </c>
      <c r="N15" s="133">
        <v>0.2787289576399033</v>
      </c>
      <c r="O15" s="29">
        <v>0.10150651752243696</v>
      </c>
      <c r="P15" s="120">
        <v>21</v>
      </c>
      <c r="Q15" s="120">
        <v>20</v>
      </c>
      <c r="R15" s="124"/>
      <c r="S15" s="124">
        <v>77.680000000000007</v>
      </c>
      <c r="T15" s="121">
        <v>0.86</v>
      </c>
      <c r="U15" s="34"/>
      <c r="V15" s="1"/>
      <c r="W15" s="1"/>
      <c r="X15" s="1"/>
      <c r="Y15" s="1"/>
      <c r="Z15" s="1"/>
      <c r="AA15" s="1"/>
    </row>
    <row r="16" spans="1:27" x14ac:dyDescent="0.3">
      <c r="G16" s="105"/>
      <c r="P16" s="106"/>
      <c r="Q16" s="106"/>
      <c r="R16" s="106"/>
      <c r="S16" s="106"/>
      <c r="T16" s="106"/>
    </row>
    <row r="17" spans="1:27" ht="17" thickBot="1" x14ac:dyDescent="0.35">
      <c r="B17" s="94" t="s">
        <v>82</v>
      </c>
    </row>
    <row r="18" spans="1:27" s="8" customFormat="1" x14ac:dyDescent="0.45">
      <c r="A18" s="4"/>
      <c r="B18" s="5" t="s">
        <v>21</v>
      </c>
      <c r="C18" s="6"/>
      <c r="D18" s="135" t="s">
        <v>22</v>
      </c>
      <c r="E18" s="135"/>
      <c r="F18" s="135"/>
      <c r="G18" s="135"/>
      <c r="H18" s="135"/>
      <c r="I18" s="135" t="s">
        <v>23</v>
      </c>
      <c r="J18" s="135"/>
      <c r="K18" s="135"/>
      <c r="L18" s="135"/>
      <c r="M18" s="135" t="s">
        <v>24</v>
      </c>
      <c r="N18" s="135"/>
      <c r="O18" s="135"/>
      <c r="P18" s="135"/>
      <c r="Q18" s="135"/>
      <c r="R18" s="135"/>
      <c r="S18" s="135" t="s">
        <v>25</v>
      </c>
      <c r="T18" s="135"/>
      <c r="U18" s="7" t="s">
        <v>26</v>
      </c>
    </row>
    <row r="19" spans="1:27" s="12" customFormat="1" x14ac:dyDescent="0.45">
      <c r="A19" s="4"/>
      <c r="B19" s="9" t="s">
        <v>27</v>
      </c>
      <c r="C19" s="10"/>
      <c r="D19" s="10" t="s">
        <v>28</v>
      </c>
      <c r="E19" s="10" t="s">
        <v>29</v>
      </c>
      <c r="F19" s="139" t="s">
        <v>30</v>
      </c>
      <c r="G19" s="139"/>
      <c r="H19" s="139"/>
      <c r="I19" s="10" t="s">
        <v>31</v>
      </c>
      <c r="J19" s="10" t="s">
        <v>32</v>
      </c>
      <c r="K19" s="10" t="s">
        <v>33</v>
      </c>
      <c r="L19" s="10" t="s">
        <v>34</v>
      </c>
      <c r="M19" s="10" t="s">
        <v>35</v>
      </c>
      <c r="N19" s="139" t="s">
        <v>36</v>
      </c>
      <c r="O19" s="139"/>
      <c r="P19" s="139"/>
      <c r="Q19" s="139"/>
      <c r="R19" s="139"/>
      <c r="S19" s="139" t="s">
        <v>37</v>
      </c>
      <c r="T19" s="139"/>
      <c r="U19" s="11" t="s">
        <v>38</v>
      </c>
    </row>
    <row r="20" spans="1:27" s="19" customFormat="1" ht="82.5" x14ac:dyDescent="0.3">
      <c r="A20" s="13"/>
      <c r="B20" s="14" t="s">
        <v>81</v>
      </c>
      <c r="C20" s="15" t="s">
        <v>0</v>
      </c>
      <c r="D20" s="125" t="s">
        <v>19</v>
      </c>
      <c r="E20" s="15" t="s">
        <v>1</v>
      </c>
      <c r="F20" s="16" t="s">
        <v>2</v>
      </c>
      <c r="G20" s="15" t="s">
        <v>3</v>
      </c>
      <c r="H20" s="15" t="s">
        <v>4</v>
      </c>
      <c r="I20" s="15" t="s">
        <v>5</v>
      </c>
      <c r="J20" s="125" t="s">
        <v>6</v>
      </c>
      <c r="K20" s="15" t="s">
        <v>7</v>
      </c>
      <c r="L20" s="125" t="s">
        <v>8</v>
      </c>
      <c r="M20" s="15" t="s">
        <v>9</v>
      </c>
      <c r="N20" s="15" t="s">
        <v>10</v>
      </c>
      <c r="O20" s="15" t="s">
        <v>11</v>
      </c>
      <c r="P20" s="125" t="s">
        <v>18</v>
      </c>
      <c r="Q20" s="15" t="s">
        <v>12</v>
      </c>
      <c r="R20" s="15" t="s">
        <v>13</v>
      </c>
      <c r="S20" s="17" t="s">
        <v>14</v>
      </c>
      <c r="T20" s="17" t="s">
        <v>15</v>
      </c>
      <c r="U20" s="18" t="s">
        <v>17</v>
      </c>
    </row>
    <row r="21" spans="1:27" s="19" customFormat="1" ht="82.5" x14ac:dyDescent="0.3">
      <c r="A21" s="13"/>
      <c r="B21" s="14" t="s">
        <v>39</v>
      </c>
      <c r="C21" s="15" t="s">
        <v>0</v>
      </c>
      <c r="D21" s="125" t="s">
        <v>40</v>
      </c>
      <c r="E21" s="15" t="s">
        <v>1</v>
      </c>
      <c r="F21" s="107" t="s">
        <v>2</v>
      </c>
      <c r="G21" s="15" t="s">
        <v>3</v>
      </c>
      <c r="H21" s="15" t="s">
        <v>47</v>
      </c>
      <c r="I21" s="48" t="s">
        <v>5</v>
      </c>
      <c r="J21" s="125" t="s">
        <v>49</v>
      </c>
      <c r="K21" s="48" t="s">
        <v>7</v>
      </c>
      <c r="L21" s="125" t="s">
        <v>52</v>
      </c>
      <c r="M21" s="15" t="s">
        <v>9</v>
      </c>
      <c r="N21" s="15" t="s">
        <v>10</v>
      </c>
      <c r="O21" s="15" t="s">
        <v>11</v>
      </c>
      <c r="P21" s="125" t="s">
        <v>66</v>
      </c>
      <c r="Q21" s="15" t="s">
        <v>12</v>
      </c>
      <c r="R21" s="48" t="s">
        <v>13</v>
      </c>
      <c r="S21" s="108" t="s">
        <v>14</v>
      </c>
      <c r="T21" s="109" t="s">
        <v>15</v>
      </c>
      <c r="U21" s="52" t="s">
        <v>17</v>
      </c>
    </row>
    <row r="22" spans="1:27" s="1" customFormat="1" x14ac:dyDescent="0.45">
      <c r="A22" s="94"/>
      <c r="B22" s="101"/>
      <c r="C22" s="100">
        <v>2017</v>
      </c>
      <c r="D22" s="126">
        <f>(D7-D8)/D8</f>
        <v>-0.18518518518518517</v>
      </c>
      <c r="E22" s="126">
        <f t="shared" ref="E22:T22" si="0">(E7-E8)/E8</f>
        <v>3.7802526967059785E-3</v>
      </c>
      <c r="F22" s="126">
        <f t="shared" si="0"/>
        <v>0</v>
      </c>
      <c r="G22" s="126">
        <f t="shared" si="0"/>
        <v>-3.0303030303030304E-2</v>
      </c>
      <c r="H22" s="126">
        <f t="shared" si="0"/>
        <v>-4.9400158042192388E-2</v>
      </c>
      <c r="I22" s="126"/>
      <c r="J22" s="126">
        <f t="shared" si="0"/>
        <v>7.9609820509224383E-2</v>
      </c>
      <c r="K22" s="126"/>
      <c r="L22" s="126">
        <f t="shared" si="0"/>
        <v>1.1919904093436171E-3</v>
      </c>
      <c r="M22" s="126">
        <f t="shared" si="0"/>
        <v>-4.9400158042192416E-2</v>
      </c>
      <c r="N22" s="126">
        <f t="shared" si="0"/>
        <v>0.11999688516854023</v>
      </c>
      <c r="O22" s="126">
        <f t="shared" si="0"/>
        <v>-4.2306129370865447E-2</v>
      </c>
      <c r="P22" s="126">
        <f t="shared" si="0"/>
        <v>3.8461538461538464E-2</v>
      </c>
      <c r="Q22" s="126">
        <f t="shared" si="0"/>
        <v>0</v>
      </c>
      <c r="R22" s="126"/>
      <c r="S22" s="126" t="e">
        <f t="shared" si="0"/>
        <v>#DIV/0!</v>
      </c>
      <c r="T22" s="126">
        <f t="shared" si="0"/>
        <v>0.14179104477611937</v>
      </c>
      <c r="U22" s="127"/>
      <c r="V22" s="99"/>
      <c r="W22" s="99"/>
      <c r="X22" s="99"/>
      <c r="Y22" s="99"/>
      <c r="Z22" s="99"/>
      <c r="AA22" s="99"/>
    </row>
    <row r="23" spans="1:27" s="1" customFormat="1" x14ac:dyDescent="0.45">
      <c r="A23" s="94"/>
      <c r="B23" s="101"/>
      <c r="C23" s="100">
        <v>2016</v>
      </c>
      <c r="D23" s="126">
        <f t="shared" ref="D23:T23" si="1">(D8-D9)/D9</f>
        <v>-0.22857142857142856</v>
      </c>
      <c r="E23" s="126">
        <f t="shared" si="1"/>
        <v>-4.9529629864900233E-2</v>
      </c>
      <c r="F23" s="126">
        <f t="shared" si="1"/>
        <v>0</v>
      </c>
      <c r="G23" s="126">
        <f t="shared" si="1"/>
        <v>-2.3668639053254354E-2</v>
      </c>
      <c r="H23" s="126">
        <f t="shared" si="1"/>
        <v>0.22378821854683587</v>
      </c>
      <c r="I23" s="126"/>
      <c r="J23" s="126">
        <f t="shared" si="1"/>
        <v>-0.19580912038192963</v>
      </c>
      <c r="K23" s="126"/>
      <c r="L23" s="126">
        <f t="shared" si="1"/>
        <v>0.11835266095083458</v>
      </c>
      <c r="M23" s="126">
        <f t="shared" si="1"/>
        <v>-4.4544645406149677E-2</v>
      </c>
      <c r="N23" s="126">
        <f t="shared" si="1"/>
        <v>-5.499215587897328E-3</v>
      </c>
      <c r="O23" s="126">
        <f t="shared" si="1"/>
        <v>4.0902581427446558E-2</v>
      </c>
      <c r="P23" s="126">
        <f t="shared" si="1"/>
        <v>0.04</v>
      </c>
      <c r="Q23" s="126">
        <f t="shared" si="1"/>
        <v>0.14285714285714285</v>
      </c>
      <c r="R23" s="126"/>
      <c r="S23" s="126" t="e">
        <f t="shared" si="1"/>
        <v>#DIV/0!</v>
      </c>
      <c r="T23" s="126">
        <f t="shared" si="1"/>
        <v>4.6875000000000042E-2</v>
      </c>
      <c r="U23" s="127"/>
      <c r="V23" s="99"/>
      <c r="W23" s="99"/>
      <c r="X23" s="99"/>
      <c r="Y23" s="99"/>
      <c r="Z23" s="99"/>
      <c r="AA23" s="99"/>
    </row>
    <row r="24" spans="1:27" s="99" customFormat="1" x14ac:dyDescent="0.3">
      <c r="A24" s="94"/>
      <c r="B24" s="101"/>
      <c r="C24" s="100">
        <v>2015</v>
      </c>
      <c r="D24" s="126">
        <f t="shared" ref="D24:T24" si="2">(D9-D10)/D10</f>
        <v>-0.48529411764705882</v>
      </c>
      <c r="E24" s="126">
        <f t="shared" si="2"/>
        <v>6.8035579489481067E-3</v>
      </c>
      <c r="F24" s="126">
        <f t="shared" si="2"/>
        <v>0</v>
      </c>
      <c r="G24" s="126">
        <f t="shared" si="2"/>
        <v>5.9523809523808254E-3</v>
      </c>
      <c r="H24" s="126">
        <f t="shared" si="2"/>
        <v>-4.5414341541383602E-2</v>
      </c>
      <c r="I24" s="126"/>
      <c r="J24" s="126">
        <f t="shared" si="2"/>
        <v>-0.12626960797126063</v>
      </c>
      <c r="K24" s="126"/>
      <c r="L24" s="126">
        <f t="shared" si="2"/>
        <v>6.2197065724847782E-2</v>
      </c>
      <c r="M24" s="126">
        <f t="shared" si="2"/>
        <v>-5.2729174173250418E-2</v>
      </c>
      <c r="N24" s="126">
        <f t="shared" si="2"/>
        <v>-6.9636599673872659E-2</v>
      </c>
      <c r="O24" s="126">
        <f t="shared" si="2"/>
        <v>-4.4964659207457409E-2</v>
      </c>
      <c r="P24" s="126">
        <f t="shared" si="2"/>
        <v>0</v>
      </c>
      <c r="Q24" s="126">
        <f t="shared" si="2"/>
        <v>3.7037037037037035E-2</v>
      </c>
      <c r="R24" s="126"/>
      <c r="S24" s="126" t="e">
        <f t="shared" si="2"/>
        <v>#DIV/0!</v>
      </c>
      <c r="T24" s="126">
        <f t="shared" si="2"/>
        <v>-0.46887966804979253</v>
      </c>
      <c r="U24" s="127"/>
    </row>
    <row r="25" spans="1:27" s="99" customFormat="1" x14ac:dyDescent="0.3">
      <c r="A25" s="94"/>
      <c r="B25" s="101"/>
      <c r="C25" s="100">
        <v>2014</v>
      </c>
      <c r="D25" s="126">
        <f t="shared" ref="D25:T25" si="3">(D10-D11)/D11</f>
        <v>-0.30612244897959184</v>
      </c>
      <c r="E25" s="126">
        <f t="shared" si="3"/>
        <v>2.1975866785858021E-2</v>
      </c>
      <c r="F25" s="126">
        <f t="shared" si="3"/>
        <v>0</v>
      </c>
      <c r="G25" s="126">
        <f t="shared" si="3"/>
        <v>5.9880239520958937E-3</v>
      </c>
      <c r="H25" s="126">
        <f t="shared" si="3"/>
        <v>-1.3916076779634393E-2</v>
      </c>
      <c r="I25" s="126"/>
      <c r="J25" s="126">
        <f t="shared" si="3"/>
        <v>1.1338856098488714</v>
      </c>
      <c r="K25" s="126"/>
      <c r="L25" s="126">
        <f t="shared" si="3"/>
        <v>-5.4842034438741125E-2</v>
      </c>
      <c r="M25" s="126">
        <f t="shared" si="3"/>
        <v>9.5648803578184061E-2</v>
      </c>
      <c r="N25" s="126">
        <f t="shared" si="3"/>
        <v>-9.1779236207829032E-2</v>
      </c>
      <c r="O25" s="126">
        <f t="shared" si="3"/>
        <v>2.8224261819526648E-2</v>
      </c>
      <c r="P25" s="126">
        <f t="shared" si="3"/>
        <v>4.1666666666666664E-2</v>
      </c>
      <c r="Q25" s="126">
        <f t="shared" si="3"/>
        <v>0.08</v>
      </c>
      <c r="R25" s="126"/>
      <c r="S25" s="126" t="e">
        <f t="shared" si="3"/>
        <v>#DIV/0!</v>
      </c>
      <c r="T25" s="126">
        <f t="shared" si="3"/>
        <v>1.2523364485981308</v>
      </c>
      <c r="U25" s="127"/>
    </row>
    <row r="26" spans="1:27" s="99" customFormat="1" x14ac:dyDescent="0.3">
      <c r="A26" s="94"/>
      <c r="B26" s="101"/>
      <c r="C26" s="100">
        <v>2013</v>
      </c>
      <c r="D26" s="126">
        <f t="shared" ref="D26:T26" si="4">(D11-D12)/D12</f>
        <v>0.27272727272727271</v>
      </c>
      <c r="E26" s="126">
        <f t="shared" si="4"/>
        <v>5.7137596168781918E-2</v>
      </c>
      <c r="F26" s="126">
        <f t="shared" si="4"/>
        <v>0</v>
      </c>
      <c r="G26" s="126">
        <f t="shared" si="4"/>
        <v>6.0240963855420398E-3</v>
      </c>
      <c r="H26" s="126">
        <f t="shared" si="4"/>
        <v>-7.6677737112965565E-3</v>
      </c>
      <c r="I26" s="126"/>
      <c r="J26" s="126">
        <f t="shared" si="4"/>
        <v>-0.34369561753392636</v>
      </c>
      <c r="K26" s="126"/>
      <c r="L26" s="126">
        <f t="shared" si="4"/>
        <v>0.22851018223041611</v>
      </c>
      <c r="M26" s="126">
        <f t="shared" si="4"/>
        <v>0.2758557195140473</v>
      </c>
      <c r="N26" s="126">
        <f t="shared" si="4"/>
        <v>-0.10764511201739066</v>
      </c>
      <c r="O26" s="126">
        <f t="shared" si="4"/>
        <v>9.5901780502459563E-3</v>
      </c>
      <c r="P26" s="126">
        <f t="shared" si="4"/>
        <v>4.3478260869565216E-2</v>
      </c>
      <c r="Q26" s="126">
        <f t="shared" si="4"/>
        <v>0</v>
      </c>
      <c r="R26" s="126"/>
      <c r="S26" s="126" t="e">
        <f t="shared" si="4"/>
        <v>#DIV/0!</v>
      </c>
      <c r="T26" s="126">
        <f t="shared" si="4"/>
        <v>-0.22463768115942018</v>
      </c>
      <c r="U26" s="127"/>
    </row>
    <row r="27" spans="1:27" s="99" customFormat="1" x14ac:dyDescent="0.3">
      <c r="A27" s="94"/>
      <c r="B27" s="101"/>
      <c r="C27" s="100">
        <v>2012</v>
      </c>
      <c r="D27" s="126">
        <f t="shared" ref="D27:T27" si="5">(D12-D13)/D13</f>
        <v>-0.3125</v>
      </c>
      <c r="E27" s="126">
        <f t="shared" si="5"/>
        <v>8.8868138198026792E-3</v>
      </c>
      <c r="F27" s="126">
        <f t="shared" si="5"/>
        <v>0</v>
      </c>
      <c r="G27" s="126">
        <f t="shared" si="5"/>
        <v>6.0606060606061465E-3</v>
      </c>
      <c r="H27" s="126">
        <f t="shared" si="5"/>
        <v>-4.224870107478183E-3</v>
      </c>
      <c r="I27" s="126"/>
      <c r="J27" s="126">
        <f t="shared" si="5"/>
        <v>1.7183546573604374</v>
      </c>
      <c r="K27" s="126"/>
      <c r="L27" s="126">
        <f t="shared" si="5"/>
        <v>9.5426721165680656E-2</v>
      </c>
      <c r="M27" s="126">
        <f t="shared" si="5"/>
        <v>-7.5848076303165783E-3</v>
      </c>
      <c r="N27" s="126">
        <f t="shared" si="5"/>
        <v>-9.2687703454128786E-2</v>
      </c>
      <c r="O27" s="126">
        <f t="shared" si="5"/>
        <v>3.7524973841032899E-2</v>
      </c>
      <c r="P27" s="126">
        <f t="shared" si="5"/>
        <v>4.5454545454545456E-2</v>
      </c>
      <c r="Q27" s="126">
        <f t="shared" si="5"/>
        <v>0.19047619047619047</v>
      </c>
      <c r="R27" s="126"/>
      <c r="S27" s="126" t="e">
        <f t="shared" si="5"/>
        <v>#DIV/0!</v>
      </c>
      <c r="T27" s="126">
        <f t="shared" si="5"/>
        <v>0.25454545454545435</v>
      </c>
      <c r="U27" s="127"/>
    </row>
    <row r="28" spans="1:27" s="99" customFormat="1" x14ac:dyDescent="0.3">
      <c r="A28" s="94"/>
      <c r="B28" s="101"/>
      <c r="C28" s="100">
        <v>2011</v>
      </c>
      <c r="D28" s="126">
        <f t="shared" ref="D28:T28" si="6">(D13-D14)/D14</f>
        <v>-2.6086956521739129E-2</v>
      </c>
      <c r="E28" s="126">
        <f t="shared" si="6"/>
        <v>-2.908044592809223E-3</v>
      </c>
      <c r="F28" s="126">
        <f t="shared" si="6"/>
        <v>0</v>
      </c>
      <c r="G28" s="126">
        <f t="shared" si="6"/>
        <v>6.097560975609843E-3</v>
      </c>
      <c r="H28" s="126">
        <f t="shared" si="6"/>
        <v>-4.8426150121065412E-3</v>
      </c>
      <c r="I28" s="126"/>
      <c r="J28" s="126">
        <f t="shared" si="6"/>
        <v>-0.30611633311645281</v>
      </c>
      <c r="K28" s="126"/>
      <c r="L28" s="126">
        <f t="shared" si="6"/>
        <v>6.3126241800385507E-2</v>
      </c>
      <c r="M28" s="126">
        <f t="shared" si="6"/>
        <v>-9.1140111202399378E-3</v>
      </c>
      <c r="N28" s="126">
        <f t="shared" si="6"/>
        <v>-7.6565864009091225E-2</v>
      </c>
      <c r="O28" s="126">
        <f t="shared" si="6"/>
        <v>1.866783903526726E-2</v>
      </c>
      <c r="P28" s="126">
        <f t="shared" si="6"/>
        <v>0.1</v>
      </c>
      <c r="Q28" s="126">
        <f t="shared" si="6"/>
        <v>0.05</v>
      </c>
      <c r="R28" s="126"/>
      <c r="S28" s="126" t="e">
        <f t="shared" si="6"/>
        <v>#DIV/0!</v>
      </c>
      <c r="T28" s="126">
        <f t="shared" si="6"/>
        <v>0.19565217391304351</v>
      </c>
      <c r="U28" s="127"/>
    </row>
    <row r="29" spans="1:27" s="99" customFormat="1" x14ac:dyDescent="0.45">
      <c r="A29" s="2"/>
      <c r="B29" s="20"/>
      <c r="C29" s="100">
        <v>2010</v>
      </c>
      <c r="D29" s="126">
        <f t="shared" ref="D29:T29" si="7">(D14-D15)/D15</f>
        <v>0</v>
      </c>
      <c r="E29" s="126">
        <f t="shared" si="7"/>
        <v>-3.4630667731805523E-2</v>
      </c>
      <c r="F29" s="126">
        <f t="shared" si="7"/>
        <v>0</v>
      </c>
      <c r="G29" s="126">
        <f t="shared" si="7"/>
        <v>6.1349693251532434E-3</v>
      </c>
      <c r="H29" s="126">
        <f t="shared" si="7"/>
        <v>-7.2115384615383787E-3</v>
      </c>
      <c r="I29" s="126"/>
      <c r="J29" s="126">
        <f t="shared" si="7"/>
        <v>-0.17391304347826089</v>
      </c>
      <c r="K29" s="126"/>
      <c r="L29" s="126">
        <f t="shared" si="7"/>
        <v>-5.0488081986467162E-2</v>
      </c>
      <c r="M29" s="126">
        <f t="shared" si="7"/>
        <v>-4.0676822213652195E-2</v>
      </c>
      <c r="N29" s="126">
        <f t="shared" si="7"/>
        <v>5.876000400965301E-3</v>
      </c>
      <c r="O29" s="126">
        <f t="shared" si="7"/>
        <v>1.6312673496427916E-2</v>
      </c>
      <c r="P29" s="126">
        <f t="shared" si="7"/>
        <v>-4.7619047619047616E-2</v>
      </c>
      <c r="Q29" s="126">
        <f t="shared" si="7"/>
        <v>0</v>
      </c>
      <c r="R29" s="126"/>
      <c r="S29" s="126">
        <f t="shared" si="7"/>
        <v>-1</v>
      </c>
      <c r="T29" s="126">
        <f t="shared" si="7"/>
        <v>6.9767441860465185E-2</v>
      </c>
      <c r="U29" s="127"/>
      <c r="V29" s="1"/>
      <c r="W29" s="1"/>
      <c r="X29" s="1"/>
      <c r="Y29" s="1"/>
      <c r="Z29" s="1"/>
      <c r="AA29" s="1"/>
    </row>
    <row r="30" spans="1:27" s="99" customFormat="1" ht="17" thickBot="1" x14ac:dyDescent="0.5">
      <c r="A30" s="2"/>
      <c r="B30" s="28"/>
      <c r="C30" s="104">
        <v>2009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9"/>
      <c r="V30" s="1"/>
      <c r="W30" s="1"/>
      <c r="X30" s="1"/>
      <c r="Y30" s="1"/>
      <c r="Z30" s="1"/>
      <c r="AA30" s="1"/>
    </row>
  </sheetData>
  <mergeCells count="14">
    <mergeCell ref="D3:H3"/>
    <mergeCell ref="I3:L3"/>
    <mergeCell ref="M3:R3"/>
    <mergeCell ref="S3:T3"/>
    <mergeCell ref="F4:H4"/>
    <mergeCell ref="N4:R4"/>
    <mergeCell ref="S4:T4"/>
    <mergeCell ref="D18:H18"/>
    <mergeCell ref="I18:L18"/>
    <mergeCell ref="M18:R18"/>
    <mergeCell ref="S18:T18"/>
    <mergeCell ref="F19:H19"/>
    <mergeCell ref="N19:R19"/>
    <mergeCell ref="S19:T1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计算</vt:lpstr>
      <vt:lpstr>指标草稿副本</vt:lpstr>
      <vt:lpstr>指标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suibe</dc:creator>
  <cp:lastModifiedBy>suibe</cp:lastModifiedBy>
  <dcterms:created xsi:type="dcterms:W3CDTF">2019-05-21T03:36:41Z</dcterms:created>
  <dcterms:modified xsi:type="dcterms:W3CDTF">2019-05-22T01:31:15Z</dcterms:modified>
</cp:coreProperties>
</file>