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suibe\Desktop\深圳杯\数据\"/>
    </mc:Choice>
  </mc:AlternateContent>
  <xr:revisionPtr revIDLastSave="0" documentId="13_ncr:1_{987AFB97-D2AA-403D-BFFE-62BD75890953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计算" sheetId="1" r:id="rId1"/>
    <sheet name="指标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4" i="2" l="1"/>
  <c r="I14" i="2"/>
  <c r="L15" i="1" l="1"/>
  <c r="L14" i="1"/>
  <c r="L13" i="1"/>
  <c r="L12" i="1"/>
  <c r="L11" i="1"/>
  <c r="L10" i="1"/>
  <c r="L9" i="1"/>
  <c r="L8" i="1"/>
  <c r="L7" i="1"/>
  <c r="E15" i="1" l="1"/>
  <c r="E14" i="1"/>
  <c r="E13" i="1"/>
  <c r="E12" i="1"/>
  <c r="E11" i="1"/>
  <c r="E10" i="1"/>
  <c r="E9" i="1"/>
  <c r="E8" i="1"/>
  <c r="E7" i="1"/>
  <c r="D23" i="2" l="1"/>
  <c r="E23" i="2"/>
  <c r="F23" i="2"/>
  <c r="G23" i="2"/>
  <c r="H23" i="2"/>
  <c r="I23" i="2"/>
  <c r="K23" i="2"/>
  <c r="L23" i="2"/>
  <c r="M23" i="2"/>
  <c r="N23" i="2"/>
  <c r="O23" i="2"/>
  <c r="P23" i="2"/>
  <c r="Q23" i="2"/>
  <c r="R23" i="2"/>
  <c r="T23" i="2"/>
  <c r="U23" i="2"/>
  <c r="D24" i="2"/>
  <c r="E24" i="2"/>
  <c r="F24" i="2"/>
  <c r="G24" i="2"/>
  <c r="H24" i="2"/>
  <c r="I24" i="2"/>
  <c r="K24" i="2"/>
  <c r="L24" i="2"/>
  <c r="M24" i="2"/>
  <c r="N24" i="2"/>
  <c r="O24" i="2"/>
  <c r="P24" i="2"/>
  <c r="Q24" i="2"/>
  <c r="R24" i="2"/>
  <c r="T24" i="2"/>
  <c r="U24" i="2"/>
  <c r="D25" i="2"/>
  <c r="E25" i="2"/>
  <c r="F25" i="2"/>
  <c r="G25" i="2"/>
  <c r="H25" i="2"/>
  <c r="I25" i="2"/>
  <c r="K25" i="2"/>
  <c r="L25" i="2"/>
  <c r="M25" i="2"/>
  <c r="N25" i="2"/>
  <c r="O25" i="2"/>
  <c r="P25" i="2"/>
  <c r="Q25" i="2"/>
  <c r="R25" i="2"/>
  <c r="T25" i="2"/>
  <c r="U25" i="2"/>
  <c r="D26" i="2"/>
  <c r="E26" i="2"/>
  <c r="F26" i="2"/>
  <c r="G26" i="2"/>
  <c r="H26" i="2"/>
  <c r="I26" i="2"/>
  <c r="K26" i="2"/>
  <c r="L26" i="2"/>
  <c r="M26" i="2"/>
  <c r="N26" i="2"/>
  <c r="O26" i="2"/>
  <c r="P26" i="2"/>
  <c r="Q26" i="2"/>
  <c r="R26" i="2"/>
  <c r="T26" i="2"/>
  <c r="U26" i="2"/>
  <c r="D27" i="2"/>
  <c r="E27" i="2"/>
  <c r="F27" i="2"/>
  <c r="G27" i="2"/>
  <c r="H27" i="2"/>
  <c r="I27" i="2"/>
  <c r="K27" i="2"/>
  <c r="L27" i="2"/>
  <c r="M27" i="2"/>
  <c r="N27" i="2"/>
  <c r="O27" i="2"/>
  <c r="P27" i="2"/>
  <c r="Q27" i="2"/>
  <c r="R27" i="2"/>
  <c r="T27" i="2"/>
  <c r="U27" i="2"/>
  <c r="E28" i="2"/>
  <c r="F28" i="2"/>
  <c r="G28" i="2"/>
  <c r="H28" i="2"/>
  <c r="I28" i="2"/>
  <c r="K28" i="2"/>
  <c r="L28" i="2"/>
  <c r="M28" i="2"/>
  <c r="N28" i="2"/>
  <c r="O28" i="2"/>
  <c r="P28" i="2"/>
  <c r="Q28" i="2"/>
  <c r="R28" i="2"/>
  <c r="T28" i="2"/>
  <c r="U28" i="2"/>
  <c r="E29" i="2"/>
  <c r="F29" i="2"/>
  <c r="G29" i="2"/>
  <c r="H29" i="2"/>
  <c r="I29" i="2"/>
  <c r="K29" i="2"/>
  <c r="L29" i="2"/>
  <c r="M29" i="2"/>
  <c r="N29" i="2"/>
  <c r="O29" i="2"/>
  <c r="P29" i="2"/>
  <c r="Q29" i="2"/>
  <c r="R29" i="2"/>
  <c r="T29" i="2"/>
  <c r="U29" i="2"/>
  <c r="F22" i="2"/>
  <c r="G22" i="2"/>
  <c r="H22" i="2"/>
  <c r="I22" i="2"/>
  <c r="K22" i="2"/>
  <c r="L22" i="2"/>
  <c r="M22" i="2"/>
  <c r="N22" i="2"/>
  <c r="O22" i="2"/>
  <c r="P22" i="2"/>
  <c r="Q22" i="2"/>
  <c r="R22" i="2"/>
  <c r="T22" i="2"/>
  <c r="U22" i="2"/>
  <c r="E22" i="2"/>
  <c r="D22" i="2"/>
  <c r="AL9" i="1"/>
  <c r="AL10" i="1"/>
  <c r="AL11" i="1"/>
  <c r="AL12" i="1"/>
  <c r="AL13" i="1"/>
  <c r="AL14" i="1"/>
  <c r="AL15" i="1"/>
  <c r="AL8" i="1"/>
  <c r="AH8" i="1"/>
  <c r="AH9" i="1"/>
  <c r="AH10" i="1"/>
  <c r="AH11" i="1"/>
  <c r="AH12" i="1"/>
  <c r="AH13" i="1"/>
  <c r="AH14" i="1"/>
  <c r="AH15" i="1"/>
  <c r="AH7" i="1"/>
  <c r="AE8" i="1"/>
  <c r="AE9" i="1"/>
  <c r="AE10" i="1"/>
  <c r="AE11" i="1"/>
  <c r="AE12" i="1"/>
  <c r="AE13" i="1"/>
  <c r="AE14" i="1"/>
  <c r="AE15" i="1"/>
  <c r="AE7" i="1"/>
  <c r="AC8" i="1"/>
  <c r="AC9" i="1"/>
  <c r="AC10" i="1"/>
  <c r="AC11" i="1"/>
  <c r="AC12" i="1"/>
  <c r="AC13" i="1"/>
  <c r="AC14" i="1"/>
  <c r="AC15" i="1"/>
  <c r="AC7" i="1"/>
  <c r="AA8" i="1"/>
  <c r="AA9" i="1"/>
  <c r="AA10" i="1"/>
  <c r="AA11" i="1"/>
  <c r="AA12" i="1"/>
  <c r="AA13" i="1"/>
  <c r="AA14" i="1"/>
  <c r="AA15" i="1"/>
  <c r="AA7" i="1"/>
  <c r="Y8" i="1" l="1"/>
  <c r="Y9" i="1"/>
  <c r="Y10" i="1"/>
  <c r="Y11" i="1"/>
  <c r="Y12" i="1"/>
  <c r="Y13" i="1"/>
  <c r="Y14" i="1"/>
  <c r="Y15" i="1"/>
  <c r="Y7" i="1"/>
  <c r="W14" i="1"/>
  <c r="U8" i="1"/>
  <c r="U9" i="1"/>
  <c r="U10" i="1"/>
  <c r="U11" i="1"/>
  <c r="U12" i="1"/>
  <c r="U13" i="1"/>
  <c r="U14" i="1"/>
  <c r="U15" i="1"/>
  <c r="U7" i="1"/>
  <c r="R8" i="1"/>
  <c r="R9" i="1"/>
  <c r="R10" i="1"/>
  <c r="R11" i="1"/>
  <c r="R12" i="1"/>
  <c r="R13" i="1"/>
  <c r="R14" i="1"/>
  <c r="R15" i="1"/>
  <c r="R7" i="1"/>
  <c r="P10" i="1"/>
  <c r="P11" i="1"/>
  <c r="P12" i="1"/>
  <c r="P13" i="1"/>
  <c r="P14" i="1"/>
  <c r="P9" i="1"/>
  <c r="N8" i="1"/>
  <c r="N9" i="1"/>
  <c r="N10" i="1"/>
  <c r="N11" i="1"/>
  <c r="N12" i="1"/>
  <c r="N13" i="1"/>
  <c r="N14" i="1"/>
  <c r="N15" i="1"/>
  <c r="N7" i="1"/>
  <c r="I8" i="1"/>
  <c r="I9" i="1"/>
  <c r="I10" i="1"/>
  <c r="I11" i="1"/>
  <c r="I12" i="1"/>
  <c r="I13" i="1"/>
  <c r="I14" i="1"/>
  <c r="I15" i="1"/>
  <c r="I7" i="1"/>
  <c r="G8" i="1"/>
  <c r="G9" i="1"/>
  <c r="G10" i="1"/>
  <c r="G11" i="1"/>
  <c r="G12" i="1"/>
  <c r="G13" i="1"/>
  <c r="G14" i="1"/>
  <c r="G15" i="1"/>
  <c r="G7" i="1"/>
  <c r="W8" i="1" l="1"/>
  <c r="W9" i="1"/>
  <c r="W10" i="1"/>
  <c r="W11" i="1"/>
  <c r="W12" i="1"/>
  <c r="W13" i="1"/>
  <c r="W15" i="1"/>
  <c r="W7" i="1"/>
</calcChain>
</file>

<file path=xl/sharedStrings.xml><?xml version="1.0" encoding="utf-8"?>
<sst xmlns="http://schemas.openxmlformats.org/spreadsheetml/2006/main" count="153" uniqueCount="73">
  <si>
    <t>指标：年末常住人口(万人)</t>
  </si>
  <si>
    <t>时间</t>
  </si>
  <si>
    <t>2018年</t>
  </si>
  <si>
    <t/>
  </si>
  <si>
    <t>2017年</t>
  </si>
  <si>
    <t>2016年</t>
  </si>
  <si>
    <t>2015年</t>
  </si>
  <si>
    <t>2014年</t>
  </si>
  <si>
    <t>2013年</t>
  </si>
  <si>
    <t>2012年</t>
  </si>
  <si>
    <t>2011年</t>
  </si>
  <si>
    <t>2010年</t>
  </si>
  <si>
    <t>2009年</t>
  </si>
  <si>
    <t>指标：性别比(女=100)(人口抽样调查)(女=100)</t>
  </si>
  <si>
    <t>女性人数（万人)</t>
    <phoneticPr fontId="5" type="noConversion"/>
  </si>
  <si>
    <t>指标：生活垃圾清运量(万吨)</t>
  </si>
  <si>
    <t>指标：城市绿地面积(万公顷)</t>
  </si>
  <si>
    <t>指标：公共厕所数量(座)</t>
  </si>
  <si>
    <t>指标：城镇居民基本医疗保险年末参保人数(万人)</t>
  </si>
  <si>
    <t>指标：等级教练员发展人数(人)</t>
  </si>
  <si>
    <t>指标：工伤保险年末参保人数(万人)</t>
  </si>
  <si>
    <t>指标：基本养老保险基金收入(万元)</t>
  </si>
  <si>
    <t>指标：基本养老保险基金支出(万元)</t>
  </si>
  <si>
    <t>指标：妇幼保健院(所/站)数(个)</t>
  </si>
  <si>
    <t>指标：医疗卫生机构数(个)</t>
  </si>
  <si>
    <t>指标：中医医院数(个)</t>
  </si>
  <si>
    <t>指标：卫生机构床位数(万张)</t>
  </si>
  <si>
    <t>指标：卫生技术人员数(万人)</t>
  </si>
  <si>
    <t>指标：地方财政一般预算支出(亿元)</t>
  </si>
  <si>
    <t>指标：地方财政医疗卫生支出(亿元)</t>
  </si>
  <si>
    <t>指标：平均预期寿命(岁)</t>
  </si>
  <si>
    <t>指标：人口死亡率(‰)</t>
  </si>
  <si>
    <t>指标：社区服务机构数(个)</t>
  </si>
  <si>
    <t>指标</t>
    <phoneticPr fontId="5" type="noConversion"/>
  </si>
  <si>
    <t>蓝色为统计数字空缺，拍脑门得来</t>
    <phoneticPr fontId="5" type="noConversion"/>
  </si>
  <si>
    <t>一级指标</t>
    <phoneticPr fontId="5" type="noConversion"/>
  </si>
  <si>
    <t>健康环境</t>
    <phoneticPr fontId="5" type="noConversion"/>
  </si>
  <si>
    <t>健康社会</t>
    <phoneticPr fontId="5" type="noConversion"/>
  </si>
  <si>
    <t>健康服务</t>
    <phoneticPr fontId="5" type="noConversion"/>
  </si>
  <si>
    <t>健康人群</t>
    <phoneticPr fontId="5" type="noConversion"/>
  </si>
  <si>
    <t>健康文化</t>
    <phoneticPr fontId="5" type="noConversion"/>
  </si>
  <si>
    <t>二级指标</t>
    <phoneticPr fontId="5" type="noConversion"/>
  </si>
  <si>
    <t>空气质量</t>
    <phoneticPr fontId="5" type="noConversion"/>
  </si>
  <si>
    <t>垃圾废物处理</t>
    <phoneticPr fontId="5" type="noConversion"/>
  </si>
  <si>
    <t>其他相关环境</t>
    <phoneticPr fontId="5" type="noConversion"/>
  </si>
  <si>
    <t>社会保障</t>
    <phoneticPr fontId="5" type="noConversion"/>
  </si>
  <si>
    <t>健身活动</t>
    <phoneticPr fontId="5" type="noConversion"/>
  </si>
  <si>
    <t>职业安全</t>
    <phoneticPr fontId="5" type="noConversion"/>
  </si>
  <si>
    <t>养老</t>
    <phoneticPr fontId="5" type="noConversion"/>
  </si>
  <si>
    <t>妇幼卫生服务</t>
    <phoneticPr fontId="5" type="noConversion"/>
  </si>
  <si>
    <t>卫生资源</t>
    <phoneticPr fontId="5" type="noConversion"/>
  </si>
  <si>
    <t>健康水平</t>
    <phoneticPr fontId="5" type="noConversion"/>
  </si>
  <si>
    <t>健康氛围</t>
    <phoneticPr fontId="5" type="noConversion"/>
  </si>
  <si>
    <t>三级指标</t>
    <phoneticPr fontId="5" type="noConversion"/>
  </si>
  <si>
    <t>主城区环境空气细颗粒物（微克/立方米）</t>
  </si>
  <si>
    <t>每万人生活垃圾清运量（吨）</t>
    <phoneticPr fontId="8" type="noConversion"/>
  </si>
  <si>
    <t>建成区绿化覆盖率(%)</t>
    <phoneticPr fontId="5" type="noConversion"/>
  </si>
  <si>
    <t>每万人公园绿地面积(公顷）</t>
    <phoneticPr fontId="5" type="noConversion"/>
  </si>
  <si>
    <t>每万人拥有公厕（座）</t>
  </si>
  <si>
    <t>城镇基本医疗保险年末参保人数比（%）</t>
  </si>
  <si>
    <t>每万人等级教练员(人)</t>
  </si>
  <si>
    <t>工伤保险年末参保人数比(%)</t>
  </si>
  <si>
    <t>养老保险基金支出比（%）</t>
  </si>
  <si>
    <t>每万名女性妇幼保健院个数(个）</t>
    <phoneticPr fontId="5" type="noConversion"/>
  </si>
  <si>
    <t>每千人医疗卫生机构数（个）</t>
    <phoneticPr fontId="5" type="noConversion"/>
  </si>
  <si>
    <t>每万人中医院个数（个）</t>
    <phoneticPr fontId="5" type="noConversion"/>
  </si>
  <si>
    <t>每万人拥有卫生技术人员数(人)</t>
    <phoneticPr fontId="5" type="noConversion"/>
  </si>
  <si>
    <t>每万人卫生机构床位数（张)</t>
    <phoneticPr fontId="5" type="noConversion"/>
  </si>
  <si>
    <t>地方财政医疗卫生支出占财政支出比率(%)</t>
  </si>
  <si>
    <t>平均预期寿命(岁)</t>
  </si>
  <si>
    <t>人口死亡率(‰)</t>
  </si>
  <si>
    <t>每万人社会服务机构（个）</t>
    <phoneticPr fontId="5" type="noConversion"/>
  </si>
  <si>
    <t>环比年增长率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</si>
</sst>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0" borderId="0"/>
  </cellStyleXfs>
  <cellXfs count="113">
    <xf numFmtId="0" fontId="0" fillId="0" borderId="0" xfId="0"/>
    <xf numFmtId="0" fontId="2" fillId="0" borderId="0" xfId="2"/>
    <xf numFmtId="0" fontId="3" fillId="0" borderId="0" xfId="2" applyFont="1" applyAlignment="1">
      <alignment horizontal="right" vertical="center"/>
    </xf>
    <xf numFmtId="0" fontId="4" fillId="0" borderId="0" xfId="2" applyFont="1" applyAlignment="1">
      <alignment vertical="center"/>
    </xf>
    <xf numFmtId="0" fontId="2" fillId="0" borderId="0" xfId="2" applyAlignment="1">
      <alignment vertical="center"/>
    </xf>
    <xf numFmtId="0" fontId="2" fillId="0" borderId="0" xfId="2" applyAlignment="1">
      <alignment horizontal="center" vertical="center" wrapText="1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4" fillId="0" borderId="0" xfId="2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Fill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6" fillId="0" borderId="0" xfId="0" applyFont="1" applyFill="1"/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6" fillId="0" borderId="0" xfId="0" applyFont="1"/>
    <xf numFmtId="0" fontId="6" fillId="2" borderId="0" xfId="0" applyFont="1" applyFill="1"/>
    <xf numFmtId="0" fontId="7" fillId="0" borderId="0" xfId="0" applyFont="1" applyFill="1"/>
    <xf numFmtId="0" fontId="7" fillId="3" borderId="1" xfId="0" applyFont="1" applyFill="1" applyBorder="1"/>
    <xf numFmtId="0" fontId="7" fillId="3" borderId="2" xfId="0" applyFont="1" applyFill="1" applyBorder="1"/>
    <xf numFmtId="0" fontId="7" fillId="3" borderId="5" xfId="0" applyFont="1" applyFill="1" applyBorder="1" applyAlignment="1">
      <alignment horizontal="center"/>
    </xf>
    <xf numFmtId="0" fontId="7" fillId="3" borderId="0" xfId="0" applyFont="1" applyFill="1"/>
    <xf numFmtId="0" fontId="7" fillId="4" borderId="6" xfId="0" applyFont="1" applyFill="1" applyBorder="1"/>
    <xf numFmtId="0" fontId="7" fillId="4" borderId="7" xfId="0" applyFont="1" applyFill="1" applyBorder="1"/>
    <xf numFmtId="0" fontId="7" fillId="4" borderId="10" xfId="0" applyFont="1" applyFill="1" applyBorder="1" applyAlignment="1">
      <alignment horizontal="center"/>
    </xf>
    <xf numFmtId="0" fontId="7" fillId="4" borderId="0" xfId="0" applyFont="1" applyFill="1"/>
    <xf numFmtId="0" fontId="7" fillId="0" borderId="0" xfId="0" applyFont="1" applyFill="1" applyAlignment="1">
      <alignment horizontal="left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5" borderId="7" xfId="2" applyFont="1" applyFill="1" applyBorder="1" applyAlignment="1">
      <alignment horizontal="left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7" fillId="5" borderId="0" xfId="0" applyFont="1" applyFill="1" applyAlignment="1">
      <alignment horizontal="left" vertical="center"/>
    </xf>
    <xf numFmtId="0" fontId="6" fillId="0" borderId="6" xfId="0" applyFont="1" applyBorder="1"/>
    <xf numFmtId="0" fontId="6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0" fillId="0" borderId="7" xfId="0" applyFont="1" applyBorder="1" applyAlignment="1">
      <alignment horizontal="right" vertical="center" wrapText="1"/>
    </xf>
    <xf numFmtId="0" fontId="6" fillId="0" borderId="7" xfId="0" applyFont="1" applyFill="1" applyBorder="1" applyAlignment="1">
      <alignment wrapText="1"/>
    </xf>
    <xf numFmtId="10" fontId="6" fillId="0" borderId="7" xfId="1" applyNumberFormat="1" applyFont="1" applyBorder="1" applyAlignment="1">
      <alignment wrapText="1"/>
    </xf>
    <xf numFmtId="0" fontId="10" fillId="0" borderId="7" xfId="2" applyFont="1" applyBorder="1" applyAlignment="1">
      <alignment horizontal="right" vertical="center" wrapText="1"/>
    </xf>
    <xf numFmtId="0" fontId="6" fillId="0" borderId="10" xfId="0" applyFont="1" applyFill="1" applyBorder="1" applyAlignment="1">
      <alignment wrapText="1"/>
    </xf>
    <xf numFmtId="0" fontId="6" fillId="0" borderId="11" xfId="0" applyFont="1" applyBorder="1"/>
    <xf numFmtId="0" fontId="6" fillId="0" borderId="12" xfId="0" applyFont="1" applyBorder="1" applyAlignment="1">
      <alignment vertical="center" wrapText="1"/>
    </xf>
    <xf numFmtId="10" fontId="6" fillId="0" borderId="12" xfId="1" applyNumberFormat="1" applyFont="1" applyBorder="1" applyAlignment="1">
      <alignment wrapText="1"/>
    </xf>
    <xf numFmtId="0" fontId="6" fillId="0" borderId="12" xfId="0" applyFont="1" applyFill="1" applyBorder="1" applyAlignment="1">
      <alignment wrapText="1"/>
    </xf>
    <xf numFmtId="0" fontId="10" fillId="0" borderId="0" xfId="0" applyFont="1" applyAlignment="1">
      <alignment horizontal="right" vertical="center"/>
    </xf>
    <xf numFmtId="10" fontId="6" fillId="0" borderId="0" xfId="1" applyNumberFormat="1" applyFont="1" applyAlignment="1"/>
    <xf numFmtId="0" fontId="10" fillId="0" borderId="0" xfId="2" applyFont="1" applyAlignment="1">
      <alignment horizontal="center" vertical="center"/>
    </xf>
    <xf numFmtId="0" fontId="7" fillId="3" borderId="14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left" vertical="center" wrapText="1"/>
    </xf>
    <xf numFmtId="0" fontId="6" fillId="0" borderId="15" xfId="0" applyFont="1" applyFill="1" applyBorder="1" applyAlignment="1">
      <alignment wrapText="1"/>
    </xf>
    <xf numFmtId="0" fontId="10" fillId="0" borderId="7" xfId="0" applyFont="1" applyFill="1" applyBorder="1" applyAlignment="1">
      <alignment horizontal="right" vertical="center" wrapText="1"/>
    </xf>
    <xf numFmtId="10" fontId="6" fillId="0" borderId="7" xfId="1" applyNumberFormat="1" applyFont="1" applyFill="1" applyBorder="1" applyAlignment="1">
      <alignment wrapText="1"/>
    </xf>
    <xf numFmtId="0" fontId="10" fillId="0" borderId="7" xfId="2" applyFont="1" applyFill="1" applyBorder="1" applyAlignment="1">
      <alignment horizontal="right" vertical="center" wrapText="1"/>
    </xf>
    <xf numFmtId="10" fontId="10" fillId="0" borderId="7" xfId="1" applyNumberFormat="1" applyFont="1" applyFill="1" applyBorder="1" applyAlignment="1">
      <alignment horizontal="center" vertical="center" wrapText="1"/>
    </xf>
    <xf numFmtId="10" fontId="6" fillId="0" borderId="12" xfId="1" applyNumberFormat="1" applyFont="1" applyFill="1" applyBorder="1" applyAlignment="1">
      <alignment wrapText="1"/>
    </xf>
    <xf numFmtId="10" fontId="10" fillId="0" borderId="12" xfId="1" applyNumberFormat="1" applyFont="1" applyFill="1" applyBorder="1" applyAlignment="1">
      <alignment horizontal="center" vertical="center" wrapText="1"/>
    </xf>
    <xf numFmtId="0" fontId="10" fillId="0" borderId="12" xfId="2" applyFont="1" applyFill="1" applyBorder="1" applyAlignment="1">
      <alignment horizontal="right" vertical="center" wrapText="1"/>
    </xf>
    <xf numFmtId="0" fontId="6" fillId="0" borderId="13" xfId="0" applyFont="1" applyFill="1" applyBorder="1" applyAlignment="1">
      <alignment wrapText="1"/>
    </xf>
    <xf numFmtId="0" fontId="3" fillId="0" borderId="0" xfId="2" applyFont="1" applyAlignment="1">
      <alignment horizontal="right" vertical="center"/>
    </xf>
    <xf numFmtId="10" fontId="10" fillId="0" borderId="7" xfId="1" applyNumberFormat="1" applyFont="1" applyFill="1" applyBorder="1" applyAlignment="1">
      <alignment horizontal="right" vertical="center" wrapText="1"/>
    </xf>
    <xf numFmtId="10" fontId="10" fillId="0" borderId="12" xfId="1" applyNumberFormat="1" applyFont="1" applyFill="1" applyBorder="1" applyAlignment="1">
      <alignment horizontal="right" vertical="center" wrapText="1"/>
    </xf>
    <xf numFmtId="10" fontId="6" fillId="0" borderId="10" xfId="1" applyNumberFormat="1" applyFont="1" applyBorder="1" applyAlignment="1">
      <alignment wrapText="1"/>
    </xf>
    <xf numFmtId="10" fontId="6" fillId="0" borderId="13" xfId="1" applyNumberFormat="1" applyFont="1" applyBorder="1" applyAlignment="1">
      <alignment wrapText="1"/>
    </xf>
    <xf numFmtId="0" fontId="6" fillId="0" borderId="7" xfId="0" applyFont="1" applyFill="1" applyBorder="1"/>
    <xf numFmtId="0" fontId="10" fillId="0" borderId="12" xfId="0" applyFont="1" applyFill="1" applyBorder="1" applyAlignment="1">
      <alignment horizontal="right" vertical="center" wrapText="1"/>
    </xf>
    <xf numFmtId="0" fontId="7" fillId="3" borderId="2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right" vertical="center"/>
    </xf>
    <xf numFmtId="0" fontId="6" fillId="2" borderId="7" xfId="0" applyFont="1" applyFill="1" applyBorder="1" applyAlignment="1">
      <alignment wrapText="1"/>
    </xf>
    <xf numFmtId="0" fontId="6" fillId="2" borderId="10" xfId="0" applyFont="1" applyFill="1" applyBorder="1"/>
    <xf numFmtId="10" fontId="6" fillId="2" borderId="7" xfId="1" applyNumberFormat="1" applyFont="1" applyFill="1" applyBorder="1" applyAlignment="1">
      <alignment wrapText="1"/>
    </xf>
    <xf numFmtId="0" fontId="6" fillId="2" borderId="12" xfId="0" applyFont="1" applyFill="1" applyBorder="1" applyAlignment="1">
      <alignment wrapText="1"/>
    </xf>
    <xf numFmtId="0" fontId="6" fillId="2" borderId="7" xfId="1" applyNumberFormat="1" applyFont="1" applyFill="1" applyBorder="1" applyAlignment="1">
      <alignment wrapText="1"/>
    </xf>
  </cellXfs>
  <cellStyles count="3">
    <cellStyle name="百分比" xfId="1" builtinId="5"/>
    <cellStyle name="常规" xfId="0" builtinId="0"/>
    <cellStyle name="常规 2" xfId="2" xr:uid="{0F8CC90C-3775-44CD-960F-CA28428D3B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L15"/>
  <sheetViews>
    <sheetView workbookViewId="0">
      <pane xSplit="5" topLeftCell="Z1" activePane="topRight" state="frozen"/>
      <selection pane="topRight" activeCell="AL7" sqref="AL7:AL15"/>
    </sheetView>
  </sheetViews>
  <sheetFormatPr defaultRowHeight="14" x14ac:dyDescent="0.25"/>
  <cols>
    <col min="4" max="4" width="8.7265625" customWidth="1"/>
  </cols>
  <sheetData>
    <row r="3" spans="2:38" x14ac:dyDescent="0.25">
      <c r="B3" s="3"/>
      <c r="C3" s="1"/>
    </row>
    <row r="4" spans="2:38" x14ac:dyDescent="0.25">
      <c r="B4" s="3"/>
      <c r="C4" s="1"/>
    </row>
    <row r="5" spans="2:38" s="11" customFormat="1" ht="99" x14ac:dyDescent="0.25">
      <c r="B5" s="5"/>
      <c r="C5" s="10" t="s">
        <v>0</v>
      </c>
      <c r="D5" s="10" t="s">
        <v>13</v>
      </c>
      <c r="E5" s="11" t="s">
        <v>14</v>
      </c>
      <c r="F5" s="10" t="s">
        <v>15</v>
      </c>
      <c r="G5" s="43" t="s">
        <v>55</v>
      </c>
      <c r="H5" s="10" t="s">
        <v>16</v>
      </c>
      <c r="I5" s="43" t="s">
        <v>57</v>
      </c>
      <c r="J5" s="10" t="s">
        <v>56</v>
      </c>
      <c r="K5" s="10" t="s">
        <v>17</v>
      </c>
      <c r="L5" s="43" t="s">
        <v>58</v>
      </c>
      <c r="M5" s="10" t="s">
        <v>18</v>
      </c>
      <c r="N5" s="43" t="s">
        <v>59</v>
      </c>
      <c r="O5" s="10" t="s">
        <v>19</v>
      </c>
      <c r="P5" s="43" t="s">
        <v>60</v>
      </c>
      <c r="Q5" s="10" t="s">
        <v>20</v>
      </c>
      <c r="R5" s="43" t="s">
        <v>61</v>
      </c>
      <c r="S5" s="10" t="s">
        <v>21</v>
      </c>
      <c r="T5" s="10" t="s">
        <v>22</v>
      </c>
      <c r="U5" s="43" t="s">
        <v>62</v>
      </c>
      <c r="V5" s="10" t="s">
        <v>23</v>
      </c>
      <c r="W5" s="43" t="s">
        <v>63</v>
      </c>
      <c r="X5" s="10" t="s">
        <v>24</v>
      </c>
      <c r="Y5" s="43" t="s">
        <v>64</v>
      </c>
      <c r="Z5" s="10" t="s">
        <v>25</v>
      </c>
      <c r="AA5" s="43" t="s">
        <v>65</v>
      </c>
      <c r="AB5" s="10" t="s">
        <v>27</v>
      </c>
      <c r="AC5" s="43" t="s">
        <v>66</v>
      </c>
      <c r="AD5" s="10" t="s">
        <v>26</v>
      </c>
      <c r="AE5" s="43" t="s">
        <v>67</v>
      </c>
      <c r="AF5" s="10" t="s">
        <v>28</v>
      </c>
      <c r="AG5" s="10" t="s">
        <v>29</v>
      </c>
      <c r="AH5" s="43" t="s">
        <v>68</v>
      </c>
      <c r="AI5" s="10" t="s">
        <v>30</v>
      </c>
      <c r="AJ5" s="10" t="s">
        <v>31</v>
      </c>
      <c r="AK5" s="10" t="s">
        <v>32</v>
      </c>
      <c r="AL5" s="46" t="s">
        <v>71</v>
      </c>
    </row>
    <row r="6" spans="2:38" x14ac:dyDescent="0.25">
      <c r="B6" s="4" t="s">
        <v>2</v>
      </c>
      <c r="C6" s="2"/>
      <c r="D6" s="6"/>
      <c r="F6" s="7"/>
      <c r="G6" s="29"/>
      <c r="H6" s="8"/>
      <c r="I6" s="29"/>
      <c r="J6" s="9"/>
      <c r="K6" s="12"/>
      <c r="L6" s="29"/>
      <c r="M6" s="13" t="s">
        <v>3</v>
      </c>
      <c r="N6" s="29"/>
      <c r="O6" s="14"/>
      <c r="P6" s="29"/>
      <c r="Q6" s="15" t="s">
        <v>3</v>
      </c>
      <c r="R6" s="29"/>
      <c r="S6" s="16"/>
      <c r="T6" s="17"/>
      <c r="U6" s="29"/>
      <c r="V6" s="18"/>
      <c r="W6" s="29"/>
      <c r="X6" s="19"/>
      <c r="Y6" s="29"/>
      <c r="Z6" s="20"/>
      <c r="AA6" s="29"/>
      <c r="AB6" s="22"/>
      <c r="AC6" s="29"/>
      <c r="AD6" s="21"/>
      <c r="AE6" s="29"/>
      <c r="AF6" s="23"/>
      <c r="AG6" s="24"/>
      <c r="AH6" s="29"/>
      <c r="AJ6" s="26"/>
      <c r="AK6" s="28"/>
    </row>
    <row r="7" spans="2:38" x14ac:dyDescent="0.25">
      <c r="B7" s="4" t="s">
        <v>4</v>
      </c>
      <c r="C7" s="88">
        <v>3075</v>
      </c>
      <c r="D7" s="89">
        <v>99.57</v>
      </c>
      <c r="E7">
        <f>C7/(D7/100+1)</f>
        <v>1540.8127474069249</v>
      </c>
      <c r="F7" s="90">
        <v>529.74</v>
      </c>
      <c r="G7" s="29">
        <f>F7/C7*10000</f>
        <v>1722.7317073170732</v>
      </c>
      <c r="H7" s="91">
        <v>6.16</v>
      </c>
      <c r="I7" s="29">
        <f>H7/C7*10000</f>
        <v>20.032520325203251</v>
      </c>
      <c r="J7" s="93">
        <v>40.299999999999997</v>
      </c>
      <c r="K7" s="92">
        <v>4115</v>
      </c>
      <c r="L7" s="92">
        <f>K7/C7</f>
        <v>1.3382113821138211</v>
      </c>
      <c r="M7" s="95">
        <v>2608.1999999999998</v>
      </c>
      <c r="N7" s="29">
        <f t="shared" ref="N7:N15" si="0">M7/C7</f>
        <v>0.84819512195121949</v>
      </c>
      <c r="O7" s="14"/>
      <c r="P7" s="29"/>
      <c r="Q7" s="96">
        <v>504.61</v>
      </c>
      <c r="R7" s="29">
        <f t="shared" ref="R7:R15" si="1">Q7/C7</f>
        <v>0.16410081300813009</v>
      </c>
      <c r="S7" s="99">
        <v>14347277</v>
      </c>
      <c r="T7" s="98">
        <v>13724280</v>
      </c>
      <c r="U7" s="29">
        <f t="shared" ref="U7:U15" si="2">T7/S7</f>
        <v>0.95657733519747334</v>
      </c>
      <c r="V7" s="97">
        <v>42</v>
      </c>
      <c r="W7" s="29">
        <f t="shared" ref="W7:W15" si="3">V7/E7</f>
        <v>2.7258341463414635E-2</v>
      </c>
      <c r="X7" s="100">
        <v>19682</v>
      </c>
      <c r="Y7" s="29">
        <f t="shared" ref="Y7:Y15" si="4">X7/C7/10</f>
        <v>0.64006504065040648</v>
      </c>
      <c r="Z7" s="101">
        <v>92</v>
      </c>
      <c r="AA7" s="29">
        <f t="shared" ref="AA7:AA15" si="5">Z7/C7</f>
        <v>2.991869918699187E-2</v>
      </c>
      <c r="AB7" s="103">
        <v>19.16</v>
      </c>
      <c r="AC7" s="29">
        <f t="shared" ref="AC7:AC15" si="6">AB7/C7</f>
        <v>6.2308943089430897E-3</v>
      </c>
      <c r="AD7" s="102">
        <v>20.64</v>
      </c>
      <c r="AE7" s="29">
        <f t="shared" ref="AE7:AE15" si="7">AD7/C7</f>
        <v>6.7121951219512197E-3</v>
      </c>
      <c r="AF7" s="105">
        <v>4336.28</v>
      </c>
      <c r="AG7" s="104">
        <v>353.79</v>
      </c>
      <c r="AH7" s="29">
        <f>AG7/AF7</f>
        <v>8.1588366064922022E-2</v>
      </c>
      <c r="AJ7" s="106">
        <v>7.27</v>
      </c>
      <c r="AK7" s="107">
        <v>7853</v>
      </c>
    </row>
    <row r="8" spans="2:38" x14ac:dyDescent="0.25">
      <c r="B8" s="4" t="s">
        <v>5</v>
      </c>
      <c r="C8" s="88">
        <v>3048</v>
      </c>
      <c r="D8" s="89">
        <v>103.37</v>
      </c>
      <c r="E8">
        <f t="shared" ref="E8:E15" si="8">C8/(D8/100+1)</f>
        <v>1498.7461277474554</v>
      </c>
      <c r="F8" s="90">
        <v>494.13</v>
      </c>
      <c r="G8" s="29">
        <f t="shared" ref="G8:G15" si="9">F8/C8*10000</f>
        <v>1621.1614173228347</v>
      </c>
      <c r="H8" s="91">
        <v>5.98</v>
      </c>
      <c r="I8" s="29">
        <f t="shared" ref="I8:I15" si="10">H8/C8*10000</f>
        <v>19.619422572178483</v>
      </c>
      <c r="J8" s="93">
        <v>40.799999999999997</v>
      </c>
      <c r="K8" s="92">
        <v>3530</v>
      </c>
      <c r="L8" s="92">
        <f t="shared" ref="L8:L15" si="11">K8/C8</f>
        <v>1.1581364829396326</v>
      </c>
      <c r="M8" s="95">
        <v>2654.5</v>
      </c>
      <c r="N8" s="75">
        <f t="shared" si="0"/>
        <v>0.87089895013123364</v>
      </c>
      <c r="O8" s="14"/>
      <c r="P8" s="29"/>
      <c r="Q8" s="96">
        <v>454.89</v>
      </c>
      <c r="R8" s="75">
        <f t="shared" si="1"/>
        <v>0.14924212598425196</v>
      </c>
      <c r="S8" s="99">
        <v>8198560</v>
      </c>
      <c r="T8" s="98">
        <v>7404600</v>
      </c>
      <c r="U8" s="75">
        <f t="shared" si="2"/>
        <v>0.90315860346207144</v>
      </c>
      <c r="V8" s="97">
        <v>42</v>
      </c>
      <c r="W8" s="75">
        <f t="shared" si="3"/>
        <v>2.8023425196850395E-2</v>
      </c>
      <c r="X8" s="100">
        <v>19933</v>
      </c>
      <c r="Y8" s="75">
        <f t="shared" si="4"/>
        <v>0.65396981627296591</v>
      </c>
      <c r="Z8" s="101">
        <v>76</v>
      </c>
      <c r="AA8" s="75">
        <f t="shared" si="5"/>
        <v>2.4934383202099737E-2</v>
      </c>
      <c r="AB8" s="103">
        <v>17.940000000000001</v>
      </c>
      <c r="AC8" s="75">
        <f t="shared" si="6"/>
        <v>5.8858267716535434E-3</v>
      </c>
      <c r="AD8" s="102">
        <v>19.09</v>
      </c>
      <c r="AE8" s="75">
        <f t="shared" si="7"/>
        <v>6.2631233595800521E-3</v>
      </c>
      <c r="AF8" s="105">
        <v>4001.81</v>
      </c>
      <c r="AG8" s="104">
        <v>331.18</v>
      </c>
      <c r="AH8" s="75">
        <f t="shared" ref="AH8:AH15" si="12">AG8/AF8</f>
        <v>8.2757552207626053E-2</v>
      </c>
      <c r="AJ8" s="106">
        <v>7.24</v>
      </c>
      <c r="AK8" s="107">
        <v>7412</v>
      </c>
      <c r="AL8">
        <f t="shared" ref="AL8:AL15" si="13">AK8/C8</f>
        <v>2.431758530183727</v>
      </c>
    </row>
    <row r="9" spans="2:38" x14ac:dyDescent="0.25">
      <c r="B9" s="4" t="s">
        <v>6</v>
      </c>
      <c r="C9" s="88">
        <v>3017</v>
      </c>
      <c r="D9" s="89">
        <v>100.6</v>
      </c>
      <c r="E9">
        <f t="shared" si="8"/>
        <v>1503.9880358923228</v>
      </c>
      <c r="F9" s="90">
        <v>440.03</v>
      </c>
      <c r="G9" s="29">
        <f t="shared" si="9"/>
        <v>1458.5018230029832</v>
      </c>
      <c r="H9" s="91">
        <v>5.59</v>
      </c>
      <c r="I9" s="29">
        <f t="shared" si="10"/>
        <v>18.528339410009941</v>
      </c>
      <c r="J9" s="93">
        <v>40.299999999999997</v>
      </c>
      <c r="K9" s="92">
        <v>3208</v>
      </c>
      <c r="L9" s="92">
        <f t="shared" si="11"/>
        <v>1.0633079217765993</v>
      </c>
      <c r="M9" s="95">
        <v>2677.8</v>
      </c>
      <c r="N9" s="75">
        <f t="shared" si="0"/>
        <v>0.8875704342061651</v>
      </c>
      <c r="O9" s="94">
        <v>21</v>
      </c>
      <c r="P9" s="29">
        <f t="shared" ref="P9:P14" si="14">O9/C9</f>
        <v>6.9605568445475635E-3</v>
      </c>
      <c r="Q9" s="96">
        <v>428.47</v>
      </c>
      <c r="R9" s="75">
        <f t="shared" si="1"/>
        <v>0.14201856148491881</v>
      </c>
      <c r="S9" s="99">
        <v>7580575</v>
      </c>
      <c r="T9" s="98">
        <v>6646210</v>
      </c>
      <c r="U9" s="75">
        <f t="shared" si="2"/>
        <v>0.87674219963525191</v>
      </c>
      <c r="V9" s="97">
        <v>40</v>
      </c>
      <c r="W9" s="75">
        <f t="shared" si="3"/>
        <v>2.6595956247928407E-2</v>
      </c>
      <c r="X9" s="100">
        <v>19806</v>
      </c>
      <c r="Y9" s="75">
        <f t="shared" si="4"/>
        <v>0.65647994696718592</v>
      </c>
      <c r="Z9" s="101">
        <v>56</v>
      </c>
      <c r="AA9" s="75">
        <f t="shared" si="5"/>
        <v>1.8561484918793503E-2</v>
      </c>
      <c r="AB9" s="103">
        <v>16.670000000000002</v>
      </c>
      <c r="AC9" s="75">
        <f t="shared" si="6"/>
        <v>5.5253563142194234E-3</v>
      </c>
      <c r="AD9" s="102">
        <v>17.649999999999999</v>
      </c>
      <c r="AE9" s="75">
        <f t="shared" si="7"/>
        <v>5.8501823002983094E-3</v>
      </c>
      <c r="AF9" s="105">
        <v>3792</v>
      </c>
      <c r="AG9" s="104">
        <v>313.98</v>
      </c>
      <c r="AH9" s="75">
        <f t="shared" si="12"/>
        <v>8.2800632911392405E-2</v>
      </c>
      <c r="AJ9" s="106">
        <v>7.19</v>
      </c>
      <c r="AK9" s="107">
        <v>4107</v>
      </c>
      <c r="AL9">
        <f t="shared" si="13"/>
        <v>1.361286045740802</v>
      </c>
    </row>
    <row r="10" spans="2:38" x14ac:dyDescent="0.25">
      <c r="B10" s="4" t="s">
        <v>7</v>
      </c>
      <c r="C10" s="88">
        <v>2991</v>
      </c>
      <c r="D10" s="89">
        <v>105.88</v>
      </c>
      <c r="E10">
        <f t="shared" si="8"/>
        <v>1452.7880318632215</v>
      </c>
      <c r="F10" s="90">
        <v>399.37</v>
      </c>
      <c r="G10" s="29">
        <f t="shared" si="9"/>
        <v>1335.2390504847876</v>
      </c>
      <c r="H10" s="91">
        <v>5.25</v>
      </c>
      <c r="I10" s="29">
        <f t="shared" si="10"/>
        <v>17.552657973921765</v>
      </c>
      <c r="J10" s="93">
        <v>40.6</v>
      </c>
      <c r="K10" s="92">
        <v>2843</v>
      </c>
      <c r="L10" s="92">
        <f t="shared" si="11"/>
        <v>0.95051822133065866</v>
      </c>
      <c r="M10" s="95">
        <v>2681.1</v>
      </c>
      <c r="N10" s="75">
        <f t="shared" si="0"/>
        <v>0.89638916750250752</v>
      </c>
      <c r="O10" s="94">
        <v>30</v>
      </c>
      <c r="P10" s="75">
        <f t="shared" si="14"/>
        <v>1.0030090270812437E-2</v>
      </c>
      <c r="Q10" s="96">
        <v>426.09</v>
      </c>
      <c r="R10" s="75">
        <f t="shared" si="1"/>
        <v>0.14245737211634904</v>
      </c>
      <c r="S10" s="99">
        <v>6784483</v>
      </c>
      <c r="T10" s="98">
        <v>5737868</v>
      </c>
      <c r="U10" s="75">
        <f t="shared" si="2"/>
        <v>0.84573400802979382</v>
      </c>
      <c r="V10" s="97">
        <v>40</v>
      </c>
      <c r="W10" s="75">
        <f t="shared" si="3"/>
        <v>2.7533266466064858E-2</v>
      </c>
      <c r="X10" s="100">
        <v>18767</v>
      </c>
      <c r="Y10" s="75">
        <f t="shared" si="4"/>
        <v>0.62744901370779005</v>
      </c>
      <c r="Z10" s="101">
        <v>48</v>
      </c>
      <c r="AA10" s="75">
        <f t="shared" si="5"/>
        <v>1.60481444332999E-2</v>
      </c>
      <c r="AB10" s="103">
        <v>15.43</v>
      </c>
      <c r="AC10" s="75">
        <f t="shared" si="6"/>
        <v>5.1588097626211965E-3</v>
      </c>
      <c r="AD10" s="102">
        <v>16.059999999999999</v>
      </c>
      <c r="AE10" s="75">
        <f t="shared" si="7"/>
        <v>5.3694416583082577E-3</v>
      </c>
      <c r="AF10" s="105">
        <v>3304.39</v>
      </c>
      <c r="AG10" s="104">
        <v>246.34</v>
      </c>
      <c r="AH10" s="75">
        <f t="shared" si="12"/>
        <v>7.4549311673258914E-2</v>
      </c>
      <c r="AJ10" s="106">
        <v>7.05</v>
      </c>
      <c r="AK10" s="107">
        <v>4898</v>
      </c>
      <c r="AL10">
        <f t="shared" si="13"/>
        <v>1.6375794048813106</v>
      </c>
    </row>
    <row r="11" spans="2:38" x14ac:dyDescent="0.25">
      <c r="B11" s="4" t="s">
        <v>8</v>
      </c>
      <c r="C11" s="88">
        <v>2970</v>
      </c>
      <c r="D11" s="89">
        <v>103.96</v>
      </c>
      <c r="E11">
        <f t="shared" si="8"/>
        <v>1456.1678760541281</v>
      </c>
      <c r="F11" s="90">
        <v>349.8</v>
      </c>
      <c r="G11" s="29">
        <f t="shared" si="9"/>
        <v>1177.7777777777778</v>
      </c>
      <c r="H11" s="91">
        <v>4.8099999999999996</v>
      </c>
      <c r="I11" s="29">
        <f t="shared" si="10"/>
        <v>16.195286195286194</v>
      </c>
      <c r="J11" s="93">
        <v>41.7</v>
      </c>
      <c r="K11" s="92">
        <v>2093</v>
      </c>
      <c r="L11" s="92">
        <f t="shared" si="11"/>
        <v>0.70471380471380474</v>
      </c>
      <c r="M11" s="95">
        <v>2695.3</v>
      </c>
      <c r="N11" s="75">
        <f t="shared" si="0"/>
        <v>0.9075084175084176</v>
      </c>
      <c r="O11" s="94">
        <v>31</v>
      </c>
      <c r="P11" s="75">
        <f t="shared" si="14"/>
        <v>1.0437710437710438E-2</v>
      </c>
      <c r="Q11" s="96">
        <v>406.76</v>
      </c>
      <c r="R11" s="75">
        <f t="shared" si="1"/>
        <v>0.13695622895622894</v>
      </c>
      <c r="S11" s="99">
        <v>6072440</v>
      </c>
      <c r="T11" s="98">
        <v>5080227</v>
      </c>
      <c r="U11" s="75">
        <f t="shared" si="2"/>
        <v>0.83660390222052416</v>
      </c>
      <c r="V11" s="97">
        <v>40</v>
      </c>
      <c r="W11" s="75">
        <f t="shared" si="3"/>
        <v>2.7469360269360272E-2</v>
      </c>
      <c r="X11" s="100">
        <v>18926</v>
      </c>
      <c r="Y11" s="75">
        <f t="shared" si="4"/>
        <v>0.63723905723905727</v>
      </c>
      <c r="Z11" s="101">
        <v>46</v>
      </c>
      <c r="AA11" s="75">
        <f t="shared" si="5"/>
        <v>1.5488215488215488E-2</v>
      </c>
      <c r="AB11" s="103">
        <v>14.21</v>
      </c>
      <c r="AC11" s="75">
        <f t="shared" si="6"/>
        <v>4.7845117845117845E-3</v>
      </c>
      <c r="AD11" s="102">
        <v>14.74</v>
      </c>
      <c r="AE11" s="75">
        <f t="shared" si="7"/>
        <v>4.9629629629629633E-3</v>
      </c>
      <c r="AF11" s="105">
        <v>3062.28</v>
      </c>
      <c r="AG11" s="104">
        <v>198.05</v>
      </c>
      <c r="AH11" s="75">
        <f t="shared" si="12"/>
        <v>6.4674033726504432E-2</v>
      </c>
      <c r="AJ11" s="106">
        <v>6.77</v>
      </c>
      <c r="AK11" s="107">
        <v>3824</v>
      </c>
      <c r="AL11">
        <f t="shared" si="13"/>
        <v>1.2875420875420875</v>
      </c>
    </row>
    <row r="12" spans="2:38" x14ac:dyDescent="0.25">
      <c r="B12" s="4" t="s">
        <v>9</v>
      </c>
      <c r="C12" s="88">
        <v>2945</v>
      </c>
      <c r="D12" s="89">
        <v>101.37</v>
      </c>
      <c r="E12">
        <f t="shared" si="8"/>
        <v>1462.4819983115658</v>
      </c>
      <c r="F12" s="90">
        <v>335.29</v>
      </c>
      <c r="G12" s="29">
        <f t="shared" si="9"/>
        <v>1138.5059422750426</v>
      </c>
      <c r="H12" s="91">
        <v>4.72</v>
      </c>
      <c r="I12" s="29">
        <f t="shared" si="10"/>
        <v>16.027164685908318</v>
      </c>
      <c r="J12" s="93">
        <v>42.9</v>
      </c>
      <c r="K12" s="92">
        <v>1992</v>
      </c>
      <c r="L12" s="92">
        <f t="shared" si="11"/>
        <v>0.67640067911714774</v>
      </c>
      <c r="M12" s="95">
        <v>2722.6</v>
      </c>
      <c r="N12" s="75">
        <f t="shared" si="0"/>
        <v>0.92448217317487269</v>
      </c>
      <c r="O12" s="94">
        <v>44</v>
      </c>
      <c r="P12" s="75">
        <f t="shared" si="14"/>
        <v>1.4940577249575551E-2</v>
      </c>
      <c r="Q12" s="96">
        <v>374.89</v>
      </c>
      <c r="R12" s="75">
        <f t="shared" si="1"/>
        <v>0.12729711375212224</v>
      </c>
      <c r="S12" s="99">
        <v>5358316</v>
      </c>
      <c r="T12" s="98">
        <v>4126643</v>
      </c>
      <c r="U12" s="75">
        <f t="shared" si="2"/>
        <v>0.77013804337034242</v>
      </c>
      <c r="V12" s="97">
        <v>42</v>
      </c>
      <c r="W12" s="75">
        <f t="shared" si="3"/>
        <v>2.871830220713073E-2</v>
      </c>
      <c r="X12" s="100">
        <v>17961</v>
      </c>
      <c r="Y12" s="75">
        <f t="shared" si="4"/>
        <v>0.60988115449915115</v>
      </c>
      <c r="Z12" s="101">
        <v>43</v>
      </c>
      <c r="AA12" s="75">
        <f t="shared" si="5"/>
        <v>1.4601018675721562E-2</v>
      </c>
      <c r="AB12" s="103">
        <v>13.17</v>
      </c>
      <c r="AC12" s="75">
        <f t="shared" si="6"/>
        <v>4.4719864176570459E-3</v>
      </c>
      <c r="AD12" s="102">
        <v>13.08</v>
      </c>
      <c r="AE12" s="75">
        <f t="shared" si="7"/>
        <v>4.4414261460101866E-3</v>
      </c>
      <c r="AF12" s="105">
        <v>3046.36</v>
      </c>
      <c r="AG12" s="104">
        <v>167.43</v>
      </c>
      <c r="AH12" s="75">
        <f t="shared" si="12"/>
        <v>5.4960674378602657E-2</v>
      </c>
      <c r="AJ12" s="106">
        <v>6.86</v>
      </c>
      <c r="AK12" s="107">
        <v>3813</v>
      </c>
      <c r="AL12">
        <f t="shared" si="13"/>
        <v>1.2947368421052632</v>
      </c>
    </row>
    <row r="13" spans="2:38" x14ac:dyDescent="0.25">
      <c r="B13" s="4" t="s">
        <v>10</v>
      </c>
      <c r="C13" s="88">
        <v>2919</v>
      </c>
      <c r="D13" s="89">
        <v>104.03</v>
      </c>
      <c r="E13">
        <f t="shared" si="8"/>
        <v>1430.6719600058814</v>
      </c>
      <c r="F13" s="90">
        <v>281.56</v>
      </c>
      <c r="G13" s="29">
        <f t="shared" si="9"/>
        <v>964.576909900651</v>
      </c>
      <c r="H13" s="91">
        <v>4.3899999999999997</v>
      </c>
      <c r="I13" s="29">
        <f t="shared" si="10"/>
        <v>15.039397053785541</v>
      </c>
      <c r="J13" s="93">
        <v>40.200000000000003</v>
      </c>
      <c r="K13" s="92">
        <v>1835</v>
      </c>
      <c r="L13" s="92">
        <f t="shared" si="11"/>
        <v>0.62863994518670774</v>
      </c>
      <c r="M13" s="95">
        <v>866.3</v>
      </c>
      <c r="N13" s="75">
        <f t="shared" si="0"/>
        <v>0.29677971908187734</v>
      </c>
      <c r="O13" s="94">
        <v>11</v>
      </c>
      <c r="P13" s="75">
        <f t="shared" si="14"/>
        <v>3.7684138403562863E-3</v>
      </c>
      <c r="Q13" s="96">
        <v>337.09</v>
      </c>
      <c r="R13" s="75">
        <f t="shared" si="1"/>
        <v>0.11548132922233641</v>
      </c>
      <c r="S13" s="99">
        <v>4152734</v>
      </c>
      <c r="T13" s="98">
        <v>3360746</v>
      </c>
      <c r="U13" s="75">
        <f t="shared" si="2"/>
        <v>0.80928516008971441</v>
      </c>
      <c r="V13" s="97">
        <v>42</v>
      </c>
      <c r="W13" s="75">
        <f t="shared" si="3"/>
        <v>2.9356834532374101E-2</v>
      </c>
      <c r="X13" s="100">
        <v>17650</v>
      </c>
      <c r="Y13" s="75">
        <f t="shared" si="4"/>
        <v>0.60465912983898595</v>
      </c>
      <c r="Z13" s="101">
        <v>43</v>
      </c>
      <c r="AA13" s="75">
        <f t="shared" si="5"/>
        <v>1.473107228502912E-2</v>
      </c>
      <c r="AB13" s="103">
        <v>12.02</v>
      </c>
      <c r="AC13" s="75">
        <f t="shared" si="6"/>
        <v>4.1178485782802331E-3</v>
      </c>
      <c r="AD13" s="102">
        <v>11.56</v>
      </c>
      <c r="AE13" s="75">
        <f t="shared" si="7"/>
        <v>3.9602603631380615E-3</v>
      </c>
      <c r="AF13" s="105">
        <v>2570.2399999999998</v>
      </c>
      <c r="AG13" s="104">
        <v>143.69999999999999</v>
      </c>
      <c r="AH13" s="75">
        <f t="shared" si="12"/>
        <v>5.5909175796812746E-2</v>
      </c>
      <c r="AJ13" s="106">
        <v>6.71</v>
      </c>
      <c r="AK13" s="107">
        <v>3197</v>
      </c>
      <c r="AL13">
        <f t="shared" si="13"/>
        <v>1.0952380952380953</v>
      </c>
    </row>
    <row r="14" spans="2:38" x14ac:dyDescent="0.25">
      <c r="B14" s="4" t="s">
        <v>11</v>
      </c>
      <c r="C14" s="88">
        <v>2885</v>
      </c>
      <c r="D14" s="89" t="s">
        <v>3</v>
      </c>
      <c r="E14" t="e">
        <f t="shared" si="8"/>
        <v>#VALUE!</v>
      </c>
      <c r="F14" s="90">
        <v>256.68</v>
      </c>
      <c r="G14" s="29">
        <f t="shared" si="9"/>
        <v>889.70537261698439</v>
      </c>
      <c r="H14" s="91">
        <v>3.77</v>
      </c>
      <c r="I14" s="29">
        <f t="shared" si="10"/>
        <v>13.067590987868284</v>
      </c>
      <c r="J14" s="93">
        <v>40.6</v>
      </c>
      <c r="K14" s="92">
        <v>1642</v>
      </c>
      <c r="L14" s="92">
        <f t="shared" si="11"/>
        <v>0.56915077989601381</v>
      </c>
      <c r="M14" s="95" t="s">
        <v>3</v>
      </c>
      <c r="N14" s="75" t="e">
        <f t="shared" si="0"/>
        <v>#VALUE!</v>
      </c>
      <c r="O14" s="94">
        <v>15</v>
      </c>
      <c r="P14" s="75">
        <f t="shared" si="14"/>
        <v>5.1993067590987872E-3</v>
      </c>
      <c r="Q14" s="96">
        <v>266</v>
      </c>
      <c r="R14" s="75">
        <f t="shared" si="1"/>
        <v>9.2201039861351822E-2</v>
      </c>
      <c r="S14" s="99">
        <v>3108000</v>
      </c>
      <c r="T14" s="98">
        <v>2736000</v>
      </c>
      <c r="U14" s="75">
        <f t="shared" si="2"/>
        <v>0.88030888030888033</v>
      </c>
      <c r="V14" s="97">
        <v>41</v>
      </c>
      <c r="W14" s="75" t="e">
        <f t="shared" si="3"/>
        <v>#VALUE!</v>
      </c>
      <c r="X14" s="100">
        <v>17495</v>
      </c>
      <c r="Y14" s="75">
        <f t="shared" si="4"/>
        <v>0.60641247833622181</v>
      </c>
      <c r="Z14" s="101">
        <v>44</v>
      </c>
      <c r="AA14" s="75">
        <f t="shared" si="5"/>
        <v>1.5251299826689775E-2</v>
      </c>
      <c r="AB14" s="103">
        <v>11.11</v>
      </c>
      <c r="AC14" s="75">
        <f t="shared" si="6"/>
        <v>3.8509532062391679E-3</v>
      </c>
      <c r="AD14" s="102">
        <v>10.36</v>
      </c>
      <c r="AE14" s="75">
        <f t="shared" si="7"/>
        <v>3.5909878682842287E-3</v>
      </c>
      <c r="AF14" s="105">
        <v>1709.04</v>
      </c>
      <c r="AG14" s="104">
        <v>94.87</v>
      </c>
      <c r="AH14" s="75">
        <f t="shared" si="12"/>
        <v>5.5510696063286992E-2</v>
      </c>
      <c r="AI14" s="25">
        <v>75.7</v>
      </c>
      <c r="AJ14" s="106">
        <v>6.4</v>
      </c>
      <c r="AK14" s="107">
        <v>2710</v>
      </c>
      <c r="AL14">
        <f t="shared" si="13"/>
        <v>0.93934142114384744</v>
      </c>
    </row>
    <row r="15" spans="2:38" x14ac:dyDescent="0.25">
      <c r="B15" s="4" t="s">
        <v>12</v>
      </c>
      <c r="C15" s="88">
        <v>2859</v>
      </c>
      <c r="D15" s="89">
        <v>100.66</v>
      </c>
      <c r="E15">
        <f t="shared" si="8"/>
        <v>1424.7981660520286</v>
      </c>
      <c r="F15" s="90">
        <v>224.3</v>
      </c>
      <c r="G15" s="29">
        <f t="shared" si="9"/>
        <v>784.54004896817071</v>
      </c>
      <c r="H15" s="91">
        <v>3.25</v>
      </c>
      <c r="I15" s="29">
        <f t="shared" si="10"/>
        <v>11.367611052815668</v>
      </c>
      <c r="J15" s="93">
        <v>38.5</v>
      </c>
      <c r="K15" s="92">
        <v>2196</v>
      </c>
      <c r="L15" s="92">
        <f t="shared" si="11"/>
        <v>0.76810073452256034</v>
      </c>
      <c r="M15" s="95">
        <v>407</v>
      </c>
      <c r="N15" s="75">
        <f t="shared" si="0"/>
        <v>0.14235746764603008</v>
      </c>
      <c r="O15" s="14"/>
      <c r="P15" s="29"/>
      <c r="Q15" s="96">
        <v>226.48</v>
      </c>
      <c r="R15" s="75">
        <f t="shared" si="1"/>
        <v>7.9216509268975166E-2</v>
      </c>
      <c r="S15" s="99">
        <v>3177655</v>
      </c>
      <c r="T15" s="98">
        <v>2405119</v>
      </c>
      <c r="U15" s="75">
        <f t="shared" si="2"/>
        <v>0.75688487264979998</v>
      </c>
      <c r="V15" s="97">
        <v>41</v>
      </c>
      <c r="W15" s="75">
        <f t="shared" si="3"/>
        <v>2.8776005596362359E-2</v>
      </c>
      <c r="X15" s="100">
        <v>16497</v>
      </c>
      <c r="Y15" s="75">
        <f t="shared" si="4"/>
        <v>0.57701993704092336</v>
      </c>
      <c r="Z15" s="101">
        <v>42</v>
      </c>
      <c r="AA15" s="75">
        <f t="shared" si="5"/>
        <v>1.4690451206715634E-2</v>
      </c>
      <c r="AB15" s="103">
        <v>10</v>
      </c>
      <c r="AC15" s="75">
        <f t="shared" si="6"/>
        <v>3.497726477789437E-3</v>
      </c>
      <c r="AD15" s="102">
        <v>9.27</v>
      </c>
      <c r="AE15" s="75">
        <f t="shared" si="7"/>
        <v>3.242392444910808E-3</v>
      </c>
      <c r="AF15" s="105">
        <v>1292.0899999999999</v>
      </c>
      <c r="AG15" s="104">
        <v>76.73</v>
      </c>
      <c r="AH15" s="75">
        <f t="shared" si="12"/>
        <v>5.9384408206858662E-2</v>
      </c>
      <c r="AJ15" s="106">
        <v>6.2</v>
      </c>
      <c r="AK15" s="28"/>
      <c r="AL15">
        <f t="shared" si="13"/>
        <v>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B2838-F950-4996-9357-F64108908A42}">
  <dimension ref="A2:U34"/>
  <sheetViews>
    <sheetView tabSelected="1" topLeftCell="B4" zoomScale="70" zoomScaleNormal="70" workbookViewId="0">
      <selection activeCell="U15" sqref="U15"/>
    </sheetView>
  </sheetViews>
  <sheetFormatPr defaultRowHeight="14" x14ac:dyDescent="0.25"/>
  <cols>
    <col min="4" max="4" width="16.36328125" customWidth="1"/>
    <col min="5" max="5" width="17.90625" customWidth="1"/>
    <col min="6" max="6" width="13.1796875" customWidth="1"/>
    <col min="9" max="9" width="15.90625" customWidth="1"/>
    <col min="10" max="10" width="11.26953125" customWidth="1"/>
    <col min="13" max="13" width="12.1796875" customWidth="1"/>
    <col min="18" max="18" width="15.453125" customWidth="1"/>
    <col min="21" max="21" width="11.6328125" customWidth="1"/>
  </cols>
  <sheetData>
    <row r="2" spans="1:21" s="30" customFormat="1" ht="17" thickBot="1" x14ac:dyDescent="0.5">
      <c r="A2" s="27"/>
      <c r="B2" s="30" t="s">
        <v>33</v>
      </c>
      <c r="C2" s="31" t="s">
        <v>34</v>
      </c>
      <c r="D2" s="31"/>
      <c r="E2" s="31"/>
    </row>
    <row r="3" spans="1:21" s="36" customFormat="1" ht="16.5" x14ac:dyDescent="0.45">
      <c r="A3" s="32"/>
      <c r="B3" s="33" t="s">
        <v>35</v>
      </c>
      <c r="C3" s="34"/>
      <c r="D3" s="82" t="s">
        <v>36</v>
      </c>
      <c r="E3" s="82"/>
      <c r="F3" s="82"/>
      <c r="G3" s="82"/>
      <c r="H3" s="82"/>
      <c r="I3" s="82" t="s">
        <v>37</v>
      </c>
      <c r="J3" s="82"/>
      <c r="K3" s="82"/>
      <c r="L3" s="82"/>
      <c r="M3" s="82" t="s">
        <v>38</v>
      </c>
      <c r="N3" s="82"/>
      <c r="O3" s="82"/>
      <c r="P3" s="82"/>
      <c r="Q3" s="82"/>
      <c r="R3" s="82"/>
      <c r="S3" s="82" t="s">
        <v>39</v>
      </c>
      <c r="T3" s="82"/>
      <c r="U3" s="35" t="s">
        <v>40</v>
      </c>
    </row>
    <row r="4" spans="1:21" s="40" customFormat="1" ht="16.5" x14ac:dyDescent="0.45">
      <c r="A4" s="32"/>
      <c r="B4" s="37" t="s">
        <v>41</v>
      </c>
      <c r="C4" s="38"/>
      <c r="D4" s="38" t="s">
        <v>42</v>
      </c>
      <c r="E4" s="38" t="s">
        <v>43</v>
      </c>
      <c r="F4" s="83" t="s">
        <v>44</v>
      </c>
      <c r="G4" s="83"/>
      <c r="H4" s="83"/>
      <c r="I4" s="38" t="s">
        <v>45</v>
      </c>
      <c r="J4" s="38" t="s">
        <v>46</v>
      </c>
      <c r="K4" s="38" t="s">
        <v>47</v>
      </c>
      <c r="L4" s="38" t="s">
        <v>48</v>
      </c>
      <c r="M4" s="38" t="s">
        <v>49</v>
      </c>
      <c r="N4" s="83" t="s">
        <v>50</v>
      </c>
      <c r="O4" s="83"/>
      <c r="P4" s="83"/>
      <c r="Q4" s="83"/>
      <c r="R4" s="83"/>
      <c r="S4" s="83" t="s">
        <v>51</v>
      </c>
      <c r="T4" s="83"/>
      <c r="U4" s="39" t="s">
        <v>52</v>
      </c>
    </row>
    <row r="5" spans="1:21" s="47" customFormat="1" ht="82.5" x14ac:dyDescent="0.25">
      <c r="A5" s="41"/>
      <c r="B5" s="42" t="s">
        <v>53</v>
      </c>
      <c r="C5" s="43" t="s">
        <v>1</v>
      </c>
      <c r="D5" s="43" t="s">
        <v>54</v>
      </c>
      <c r="E5" s="43" t="s">
        <v>55</v>
      </c>
      <c r="F5" s="44" t="s">
        <v>56</v>
      </c>
      <c r="G5" s="43" t="s">
        <v>57</v>
      </c>
      <c r="H5" s="43" t="s">
        <v>58</v>
      </c>
      <c r="I5" s="43" t="s">
        <v>59</v>
      </c>
      <c r="J5" s="43" t="s">
        <v>60</v>
      </c>
      <c r="K5" s="43" t="s">
        <v>61</v>
      </c>
      <c r="L5" s="43" t="s">
        <v>62</v>
      </c>
      <c r="M5" s="43" t="s">
        <v>63</v>
      </c>
      <c r="N5" s="43" t="s">
        <v>64</v>
      </c>
      <c r="O5" s="43" t="s">
        <v>65</v>
      </c>
      <c r="P5" s="43" t="s">
        <v>66</v>
      </c>
      <c r="Q5" s="43" t="s">
        <v>67</v>
      </c>
      <c r="R5" s="43" t="s">
        <v>68</v>
      </c>
      <c r="S5" s="45" t="s">
        <v>69</v>
      </c>
      <c r="T5" s="45" t="s">
        <v>70</v>
      </c>
      <c r="U5" s="46" t="s">
        <v>71</v>
      </c>
    </row>
    <row r="6" spans="1:21" s="30" customFormat="1" ht="16.5" x14ac:dyDescent="0.45">
      <c r="A6" s="27"/>
      <c r="B6" s="48"/>
      <c r="C6" s="49" t="s">
        <v>2</v>
      </c>
      <c r="D6" s="52"/>
      <c r="E6" s="80"/>
      <c r="F6" s="67"/>
      <c r="G6" s="80"/>
      <c r="H6" s="52"/>
      <c r="I6" s="80"/>
      <c r="J6" s="52"/>
      <c r="K6" s="52"/>
      <c r="L6" s="52"/>
      <c r="M6" s="52"/>
      <c r="N6" s="52"/>
      <c r="O6" s="52"/>
      <c r="P6" s="69"/>
      <c r="Q6" s="52"/>
      <c r="R6" s="69"/>
      <c r="S6" s="69"/>
      <c r="T6" s="69"/>
      <c r="U6" s="55"/>
    </row>
    <row r="7" spans="1:21" s="30" customFormat="1" ht="16.5" x14ac:dyDescent="0.45">
      <c r="A7" s="27"/>
      <c r="B7" s="48"/>
      <c r="C7" s="49" t="s">
        <v>4</v>
      </c>
      <c r="D7" s="52">
        <v>45</v>
      </c>
      <c r="E7" s="52">
        <v>1722.7317073170732</v>
      </c>
      <c r="F7" s="67">
        <v>40.299999999999997</v>
      </c>
      <c r="G7" s="52">
        <v>20.032520325203251</v>
      </c>
      <c r="H7" s="52">
        <v>1.3382113821138211</v>
      </c>
      <c r="I7" s="68">
        <v>0.84819512195121949</v>
      </c>
      <c r="J7" s="108">
        <v>0.01</v>
      </c>
      <c r="K7" s="68">
        <v>0.16410081300813009</v>
      </c>
      <c r="L7" s="70">
        <v>0.95657733519747334</v>
      </c>
      <c r="M7" s="52">
        <v>2.7258341463414635E-2</v>
      </c>
      <c r="N7" s="52">
        <v>0.64006504065040648</v>
      </c>
      <c r="O7" s="52">
        <v>2.991869918699187E-2</v>
      </c>
      <c r="P7" s="69">
        <v>6.2308943089430897E-3</v>
      </c>
      <c r="Q7" s="52">
        <v>6.7121951219512197E-3</v>
      </c>
      <c r="R7" s="76">
        <v>8.1588366064922022E-2</v>
      </c>
      <c r="S7" s="69"/>
      <c r="T7" s="69">
        <v>7.27</v>
      </c>
      <c r="U7" s="109">
        <v>2.58</v>
      </c>
    </row>
    <row r="8" spans="1:21" s="30" customFormat="1" ht="16.5" x14ac:dyDescent="0.45">
      <c r="A8" s="27"/>
      <c r="B8" s="48"/>
      <c r="C8" s="49" t="s">
        <v>5</v>
      </c>
      <c r="D8" s="52">
        <v>54</v>
      </c>
      <c r="E8" s="52">
        <v>1621.1614173228347</v>
      </c>
      <c r="F8" s="67">
        <v>40.799999999999997</v>
      </c>
      <c r="G8" s="52">
        <v>19.619422572178483</v>
      </c>
      <c r="H8" s="52">
        <v>1.1581364829396326</v>
      </c>
      <c r="I8" s="68">
        <v>0.87089895013123364</v>
      </c>
      <c r="J8" s="108">
        <v>7.7999999999999996E-3</v>
      </c>
      <c r="K8" s="68">
        <v>0.14924212598425196</v>
      </c>
      <c r="L8" s="70">
        <v>0.90315860346207144</v>
      </c>
      <c r="M8" s="52">
        <v>2.8023425196850395E-2</v>
      </c>
      <c r="N8" s="52">
        <v>0.65396981627296591</v>
      </c>
      <c r="O8" s="52">
        <v>2.4934383202099737E-2</v>
      </c>
      <c r="P8" s="69">
        <v>5.8858267716535434E-3</v>
      </c>
      <c r="Q8" s="52">
        <v>6.2631233595800521E-3</v>
      </c>
      <c r="R8" s="76">
        <v>8.2757552207626053E-2</v>
      </c>
      <c r="S8" s="69"/>
      <c r="T8" s="69">
        <v>7.24</v>
      </c>
      <c r="U8" s="55">
        <v>2.431758530183727</v>
      </c>
    </row>
    <row r="9" spans="1:21" s="30" customFormat="1" ht="16.5" x14ac:dyDescent="0.45">
      <c r="A9" s="27"/>
      <c r="B9" s="48"/>
      <c r="C9" s="49" t="s">
        <v>6</v>
      </c>
      <c r="D9" s="52">
        <v>57</v>
      </c>
      <c r="E9" s="52">
        <v>1458.5018230029832</v>
      </c>
      <c r="F9" s="67">
        <v>40.299999999999997</v>
      </c>
      <c r="G9" s="52">
        <v>18.528339410009941</v>
      </c>
      <c r="H9" s="52">
        <v>1.0633079217765993</v>
      </c>
      <c r="I9" s="68">
        <v>0.8875704342061651</v>
      </c>
      <c r="J9" s="52">
        <v>6.9605568445475635E-3</v>
      </c>
      <c r="K9" s="68">
        <v>0.14201856148491881</v>
      </c>
      <c r="L9" s="70">
        <v>0.87674219963525191</v>
      </c>
      <c r="M9" s="52">
        <v>2.6595956247928407E-2</v>
      </c>
      <c r="N9" s="52">
        <v>0.65647994696718592</v>
      </c>
      <c r="O9" s="52">
        <v>1.8561484918793503E-2</v>
      </c>
      <c r="P9" s="69">
        <v>5.5253563142194234E-3</v>
      </c>
      <c r="Q9" s="52">
        <v>5.8501823002983094E-3</v>
      </c>
      <c r="R9" s="76">
        <v>8.2800632911392405E-2</v>
      </c>
      <c r="S9" s="69"/>
      <c r="T9" s="69">
        <v>7.19</v>
      </c>
      <c r="U9" s="55">
        <v>1.361286045740802</v>
      </c>
    </row>
    <row r="10" spans="1:21" s="30" customFormat="1" ht="16.5" x14ac:dyDescent="0.45">
      <c r="A10" s="27"/>
      <c r="B10" s="48"/>
      <c r="C10" s="49" t="s">
        <v>7</v>
      </c>
      <c r="D10" s="52">
        <v>65</v>
      </c>
      <c r="E10" s="52">
        <v>1335.2390504847876</v>
      </c>
      <c r="F10" s="67">
        <v>40.6</v>
      </c>
      <c r="G10" s="52">
        <v>17.552657973921765</v>
      </c>
      <c r="H10" s="52">
        <v>0.95051822133065866</v>
      </c>
      <c r="I10" s="68">
        <v>0.89638916750250752</v>
      </c>
      <c r="J10" s="52">
        <v>1.0030090270812437E-2</v>
      </c>
      <c r="K10" s="68">
        <v>0.14245737211634904</v>
      </c>
      <c r="L10" s="70">
        <v>0.84573400802979382</v>
      </c>
      <c r="M10" s="52">
        <v>2.7533266466064858E-2</v>
      </c>
      <c r="N10" s="52">
        <v>0.62744901370779005</v>
      </c>
      <c r="O10" s="52">
        <v>1.60481444332999E-2</v>
      </c>
      <c r="P10" s="69">
        <v>5.1588097626211965E-3</v>
      </c>
      <c r="Q10" s="52">
        <v>5.3694416583082577E-3</v>
      </c>
      <c r="R10" s="76">
        <v>7.4549311673258914E-2</v>
      </c>
      <c r="S10" s="69"/>
      <c r="T10" s="69">
        <v>7.05</v>
      </c>
      <c r="U10" s="55">
        <v>1.6375794048813106</v>
      </c>
    </row>
    <row r="11" spans="1:21" s="30" customFormat="1" ht="16.5" x14ac:dyDescent="0.45">
      <c r="A11" s="27"/>
      <c r="B11" s="48"/>
      <c r="C11" s="49" t="s">
        <v>8</v>
      </c>
      <c r="D11" s="52">
        <v>72</v>
      </c>
      <c r="E11" s="52">
        <v>1177.7777777777778</v>
      </c>
      <c r="F11" s="67">
        <v>41.7</v>
      </c>
      <c r="G11" s="52">
        <v>16.195286195286194</v>
      </c>
      <c r="H11" s="52">
        <v>0.70471380471380474</v>
      </c>
      <c r="I11" s="68">
        <v>0.9075084175084176</v>
      </c>
      <c r="J11" s="52">
        <v>1.0437710437710438E-2</v>
      </c>
      <c r="K11" s="68">
        <v>0.13695622895622894</v>
      </c>
      <c r="L11" s="70">
        <v>0.83660390222052416</v>
      </c>
      <c r="M11" s="52">
        <v>2.7469360269360272E-2</v>
      </c>
      <c r="N11" s="52">
        <v>0.63723905723905727</v>
      </c>
      <c r="O11" s="52">
        <v>1.5488215488215488E-2</v>
      </c>
      <c r="P11" s="69">
        <v>4.7845117845117845E-3</v>
      </c>
      <c r="Q11" s="52">
        <v>4.9629629629629633E-3</v>
      </c>
      <c r="R11" s="76">
        <v>6.4674033726504432E-2</v>
      </c>
      <c r="S11" s="69"/>
      <c r="T11" s="69">
        <v>6.77</v>
      </c>
      <c r="U11" s="55">
        <v>1.2875420875420875</v>
      </c>
    </row>
    <row r="12" spans="1:21" s="30" customFormat="1" ht="16.5" x14ac:dyDescent="0.45">
      <c r="A12" s="27"/>
      <c r="B12" s="48"/>
      <c r="C12" s="49" t="s">
        <v>9</v>
      </c>
      <c r="D12" s="52">
        <v>85</v>
      </c>
      <c r="E12" s="52">
        <v>1138.5059422750426</v>
      </c>
      <c r="F12" s="67">
        <v>42.9</v>
      </c>
      <c r="G12" s="52">
        <v>16.027164685908318</v>
      </c>
      <c r="H12" s="52">
        <v>0.67640067911714774</v>
      </c>
      <c r="I12" s="68">
        <v>0.92448217317487269</v>
      </c>
      <c r="J12" s="52">
        <v>1.4940577249575551E-2</v>
      </c>
      <c r="K12" s="68">
        <v>0.12729711375212224</v>
      </c>
      <c r="L12" s="70">
        <v>0.77013804337034242</v>
      </c>
      <c r="M12" s="52">
        <v>2.871830220713073E-2</v>
      </c>
      <c r="N12" s="52">
        <v>0.60988115449915115</v>
      </c>
      <c r="O12" s="52">
        <v>1.4601018675721562E-2</v>
      </c>
      <c r="P12" s="69">
        <v>4.4719864176570459E-3</v>
      </c>
      <c r="Q12" s="52">
        <v>4.4414261460101866E-3</v>
      </c>
      <c r="R12" s="76">
        <v>5.4960674378602657E-2</v>
      </c>
      <c r="S12" s="69"/>
      <c r="T12" s="69">
        <v>6.86</v>
      </c>
      <c r="U12" s="55">
        <v>1.2947368421052632</v>
      </c>
    </row>
    <row r="13" spans="1:21" s="30" customFormat="1" ht="16.5" x14ac:dyDescent="0.45">
      <c r="A13" s="27"/>
      <c r="B13" s="48"/>
      <c r="C13" s="49" t="s">
        <v>10</v>
      </c>
      <c r="D13" s="52">
        <v>93</v>
      </c>
      <c r="E13" s="52">
        <v>964.576909900651</v>
      </c>
      <c r="F13" s="67">
        <v>40.200000000000003</v>
      </c>
      <c r="G13" s="52">
        <v>15.039397053785541</v>
      </c>
      <c r="H13" s="52">
        <v>0.62863994518670774</v>
      </c>
      <c r="I13" s="68">
        <v>0.29677971908187734</v>
      </c>
      <c r="J13" s="52">
        <v>3.7684138403562863E-3</v>
      </c>
      <c r="K13" s="68">
        <v>0.11548132922233641</v>
      </c>
      <c r="L13" s="70">
        <v>0.80928516008971441</v>
      </c>
      <c r="M13" s="52">
        <v>2.9356834532374101E-2</v>
      </c>
      <c r="N13" s="52">
        <v>0.60465912983898595</v>
      </c>
      <c r="O13" s="52">
        <v>1.473107228502912E-2</v>
      </c>
      <c r="P13" s="69">
        <v>4.1178485782802331E-3</v>
      </c>
      <c r="Q13" s="52">
        <v>3.9602603631380615E-3</v>
      </c>
      <c r="R13" s="76">
        <v>5.5909175796812746E-2</v>
      </c>
      <c r="S13" s="69"/>
      <c r="T13" s="69">
        <v>6.71</v>
      </c>
      <c r="U13" s="55">
        <v>1.0952380952380953</v>
      </c>
    </row>
    <row r="14" spans="1:21" s="30" customFormat="1" ht="16.5" x14ac:dyDescent="0.45">
      <c r="A14" s="27"/>
      <c r="B14" s="48"/>
      <c r="C14" s="49" t="s">
        <v>11</v>
      </c>
      <c r="D14" s="52"/>
      <c r="E14" s="52">
        <v>889.70537261698439</v>
      </c>
      <c r="F14" s="67">
        <v>40.6</v>
      </c>
      <c r="G14" s="52">
        <v>13.067590987868284</v>
      </c>
      <c r="H14" s="52">
        <v>0.56915077989601381</v>
      </c>
      <c r="I14" s="110">
        <f>(I13+I15)/2</f>
        <v>0.21956859336395371</v>
      </c>
      <c r="J14" s="52">
        <v>5.1993067590987872E-3</v>
      </c>
      <c r="K14" s="68">
        <v>9.2201039861351822E-2</v>
      </c>
      <c r="L14" s="70">
        <v>0.88030888030888033</v>
      </c>
      <c r="M14" s="112">
        <f>(M13+M15)/2</f>
        <v>2.9066420064368229E-2</v>
      </c>
      <c r="N14" s="52">
        <v>0.60641247833622181</v>
      </c>
      <c r="O14" s="52">
        <v>1.5251299826689775E-2</v>
      </c>
      <c r="P14" s="69">
        <v>3.8509532062391679E-3</v>
      </c>
      <c r="Q14" s="52">
        <v>3.5909878682842287E-3</v>
      </c>
      <c r="R14" s="76">
        <v>5.5510696063286992E-2</v>
      </c>
      <c r="S14" s="69">
        <v>75.7</v>
      </c>
      <c r="T14" s="69">
        <v>6.4</v>
      </c>
      <c r="U14" s="55">
        <v>0.93934142114384744</v>
      </c>
    </row>
    <row r="15" spans="1:21" s="30" customFormat="1" ht="17" thickBot="1" x14ac:dyDescent="0.5">
      <c r="A15" s="27"/>
      <c r="B15" s="56"/>
      <c r="C15" s="57" t="s">
        <v>12</v>
      </c>
      <c r="D15" s="59"/>
      <c r="E15" s="59">
        <v>784.54004896817071</v>
      </c>
      <c r="F15" s="81">
        <v>38.5</v>
      </c>
      <c r="G15" s="59">
        <v>11.367611052815668</v>
      </c>
      <c r="H15" s="59">
        <v>0.76810073452256034</v>
      </c>
      <c r="I15" s="71">
        <v>0.14235746764603008</v>
      </c>
      <c r="J15" s="111">
        <v>4.4999999999999997E-3</v>
      </c>
      <c r="K15" s="71">
        <v>7.9216509268975166E-2</v>
      </c>
      <c r="L15" s="72">
        <v>0.75688487264979998</v>
      </c>
      <c r="M15" s="59">
        <v>2.8776005596362359E-2</v>
      </c>
      <c r="N15" s="59">
        <v>0.57701993704092336</v>
      </c>
      <c r="O15" s="59">
        <v>1.4690451206715634E-2</v>
      </c>
      <c r="P15" s="73">
        <v>3.497726477789437E-3</v>
      </c>
      <c r="Q15" s="59">
        <v>3.242392444910808E-3</v>
      </c>
      <c r="R15" s="77">
        <v>5.9384408206858662E-2</v>
      </c>
      <c r="S15" s="73"/>
      <c r="T15" s="73">
        <v>6.2</v>
      </c>
      <c r="U15" s="74">
        <v>0</v>
      </c>
    </row>
    <row r="16" spans="1:21" s="30" customFormat="1" ht="16.5" x14ac:dyDescent="0.45">
      <c r="A16" s="27"/>
      <c r="F16" s="60"/>
      <c r="I16" s="61"/>
      <c r="L16" s="62"/>
    </row>
    <row r="17" spans="1:21" s="30" customFormat="1" ht="17" thickBot="1" x14ac:dyDescent="0.5">
      <c r="A17" s="27"/>
      <c r="B17" s="30" t="s">
        <v>72</v>
      </c>
      <c r="F17" s="60"/>
      <c r="I17" s="61"/>
      <c r="L17" s="62"/>
    </row>
    <row r="18" spans="1:21" s="36" customFormat="1" ht="16.5" x14ac:dyDescent="0.45">
      <c r="A18" s="32"/>
      <c r="B18" s="33" t="s">
        <v>35</v>
      </c>
      <c r="C18" s="34"/>
      <c r="D18" s="82" t="s">
        <v>36</v>
      </c>
      <c r="E18" s="82"/>
      <c r="F18" s="82"/>
      <c r="G18" s="82"/>
      <c r="H18" s="82"/>
      <c r="I18" s="82" t="s">
        <v>37</v>
      </c>
      <c r="J18" s="82"/>
      <c r="K18" s="82"/>
      <c r="L18" s="82"/>
      <c r="M18" s="82" t="s">
        <v>38</v>
      </c>
      <c r="N18" s="82"/>
      <c r="O18" s="82"/>
      <c r="P18" s="82"/>
      <c r="Q18" s="82"/>
      <c r="R18" s="82"/>
      <c r="S18" s="84" t="s">
        <v>39</v>
      </c>
      <c r="T18" s="85"/>
      <c r="U18" s="63" t="s">
        <v>40</v>
      </c>
    </row>
    <row r="19" spans="1:21" s="40" customFormat="1" ht="16.5" x14ac:dyDescent="0.45">
      <c r="A19" s="32"/>
      <c r="B19" s="37" t="s">
        <v>41</v>
      </c>
      <c r="C19" s="38"/>
      <c r="D19" s="38" t="s">
        <v>42</v>
      </c>
      <c r="E19" s="38" t="s">
        <v>43</v>
      </c>
      <c r="F19" s="83" t="s">
        <v>44</v>
      </c>
      <c r="G19" s="83"/>
      <c r="H19" s="83"/>
      <c r="I19" s="38" t="s">
        <v>45</v>
      </c>
      <c r="J19" s="38" t="s">
        <v>46</v>
      </c>
      <c r="K19" s="38" t="s">
        <v>47</v>
      </c>
      <c r="L19" s="38" t="s">
        <v>48</v>
      </c>
      <c r="M19" s="38" t="s">
        <v>49</v>
      </c>
      <c r="N19" s="83" t="s">
        <v>50</v>
      </c>
      <c r="O19" s="83"/>
      <c r="P19" s="83"/>
      <c r="Q19" s="83"/>
      <c r="R19" s="83"/>
      <c r="S19" s="86" t="s">
        <v>51</v>
      </c>
      <c r="T19" s="87"/>
      <c r="U19" s="64" t="s">
        <v>52</v>
      </c>
    </row>
    <row r="20" spans="1:21" s="47" customFormat="1" ht="82.5" x14ac:dyDescent="0.25">
      <c r="A20" s="41"/>
      <c r="B20" s="42" t="s">
        <v>53</v>
      </c>
      <c r="C20" s="43" t="s">
        <v>1</v>
      </c>
      <c r="D20" s="43" t="s">
        <v>54</v>
      </c>
      <c r="E20" s="43" t="s">
        <v>55</v>
      </c>
      <c r="F20" s="44" t="s">
        <v>56</v>
      </c>
      <c r="G20" s="43" t="s">
        <v>57</v>
      </c>
      <c r="H20" s="43" t="s">
        <v>58</v>
      </c>
      <c r="I20" s="43" t="s">
        <v>59</v>
      </c>
      <c r="J20" s="43" t="s">
        <v>60</v>
      </c>
      <c r="K20" s="43" t="s">
        <v>61</v>
      </c>
      <c r="L20" s="43" t="s">
        <v>62</v>
      </c>
      <c r="M20" s="43" t="s">
        <v>63</v>
      </c>
      <c r="N20" s="43" t="s">
        <v>64</v>
      </c>
      <c r="O20" s="43" t="s">
        <v>65</v>
      </c>
      <c r="P20" s="43" t="s">
        <v>66</v>
      </c>
      <c r="Q20" s="43" t="s">
        <v>67</v>
      </c>
      <c r="R20" s="43" t="s">
        <v>68</v>
      </c>
      <c r="S20" s="45" t="s">
        <v>69</v>
      </c>
      <c r="T20" s="45" t="s">
        <v>70</v>
      </c>
      <c r="U20" s="65" t="s">
        <v>71</v>
      </c>
    </row>
    <row r="21" spans="1:21" s="30" customFormat="1" ht="16.5" x14ac:dyDescent="0.45">
      <c r="A21" s="27"/>
      <c r="B21" s="48"/>
      <c r="C21" s="49" t="s">
        <v>2</v>
      </c>
      <c r="D21" s="50"/>
      <c r="E21" s="50"/>
      <c r="F21" s="51" t="s">
        <v>3</v>
      </c>
      <c r="G21" s="52"/>
      <c r="H21" s="50"/>
      <c r="I21" s="53"/>
      <c r="J21" s="50"/>
      <c r="K21" s="50"/>
      <c r="L21" s="50"/>
      <c r="M21" s="52"/>
      <c r="N21" s="52"/>
      <c r="O21" s="50"/>
      <c r="P21" s="54" t="s">
        <v>3</v>
      </c>
      <c r="Q21" s="50"/>
      <c r="R21" s="54"/>
      <c r="S21" s="54" t="s">
        <v>3</v>
      </c>
      <c r="T21" s="54" t="s">
        <v>3</v>
      </c>
      <c r="U21" s="66"/>
    </row>
    <row r="22" spans="1:21" s="30" customFormat="1" ht="16.5" x14ac:dyDescent="0.45">
      <c r="A22" s="27"/>
      <c r="B22" s="48"/>
      <c r="C22" s="49" t="s">
        <v>4</v>
      </c>
      <c r="D22" s="53">
        <f>(D7-D8)/D8</f>
        <v>-0.16666666666666666</v>
      </c>
      <c r="E22" s="53">
        <f>(E7-E8)/E8</f>
        <v>6.2652792565203258E-2</v>
      </c>
      <c r="F22" s="53">
        <f t="shared" ref="F22:U22" si="0">(F7-F8)/F8</f>
        <v>-1.2254901960784315E-2</v>
      </c>
      <c r="G22" s="53">
        <f t="shared" si="0"/>
        <v>2.1055551023737351E-2</v>
      </c>
      <c r="H22" s="53">
        <f t="shared" si="0"/>
        <v>0.15548676846541828</v>
      </c>
      <c r="I22" s="53">
        <f t="shared" si="0"/>
        <v>-2.6069417326307451E-2</v>
      </c>
      <c r="J22" s="53"/>
      <c r="K22" s="53">
        <f t="shared" si="0"/>
        <v>9.9560944511377578E-2</v>
      </c>
      <c r="L22" s="53">
        <f t="shared" si="0"/>
        <v>5.9146567978904545E-2</v>
      </c>
      <c r="M22" s="53">
        <f t="shared" si="0"/>
        <v>-2.7301578164033603E-2</v>
      </c>
      <c r="N22" s="53">
        <f t="shared" si="0"/>
        <v>-2.1262106104229739E-2</v>
      </c>
      <c r="O22" s="53">
        <f t="shared" si="0"/>
        <v>0.19989730423620028</v>
      </c>
      <c r="P22" s="53">
        <f t="shared" si="0"/>
        <v>5.8626859178290809E-2</v>
      </c>
      <c r="Q22" s="53">
        <f t="shared" si="0"/>
        <v>7.1700928847947556E-2</v>
      </c>
      <c r="R22" s="53">
        <f t="shared" si="0"/>
        <v>-1.4127848293177188E-2</v>
      </c>
      <c r="S22" s="53"/>
      <c r="T22" s="53">
        <f t="shared" si="0"/>
        <v>4.1436464088396904E-3</v>
      </c>
      <c r="U22" s="78">
        <f t="shared" si="0"/>
        <v>6.096060442525638E-2</v>
      </c>
    </row>
    <row r="23" spans="1:21" s="30" customFormat="1" ht="16.5" x14ac:dyDescent="0.45">
      <c r="A23" s="27"/>
      <c r="B23" s="48"/>
      <c r="C23" s="49" t="s">
        <v>5</v>
      </c>
      <c r="D23" s="53">
        <f t="shared" ref="D23:I23" si="1">(D8-D9)/D9</f>
        <v>-5.2631578947368418E-2</v>
      </c>
      <c r="E23" s="53">
        <f t="shared" si="1"/>
        <v>0.11152512239233507</v>
      </c>
      <c r="F23" s="53">
        <f t="shared" si="1"/>
        <v>1.2406947890818859E-2</v>
      </c>
      <c r="G23" s="53">
        <f t="shared" si="1"/>
        <v>5.8887261185375468E-2</v>
      </c>
      <c r="H23" s="53">
        <f t="shared" si="1"/>
        <v>8.9182596330695585E-2</v>
      </c>
      <c r="I23" s="53">
        <f t="shared" si="1"/>
        <v>-1.8783280100854515E-2</v>
      </c>
      <c r="J23" s="53"/>
      <c r="K23" s="53">
        <f t="shared" ref="K23:R23" si="2">(K8-K9)/K9</f>
        <v>5.0863523921133566E-2</v>
      </c>
      <c r="L23" s="53">
        <f t="shared" si="2"/>
        <v>3.0130184035637227E-2</v>
      </c>
      <c r="M23" s="53">
        <f t="shared" si="2"/>
        <v>5.3672405519661459E-2</v>
      </c>
      <c r="N23" s="53">
        <f t="shared" si="2"/>
        <v>-3.8236212786336376E-3</v>
      </c>
      <c r="O23" s="53">
        <f t="shared" si="2"/>
        <v>0.3433398950131234</v>
      </c>
      <c r="P23" s="53">
        <f t="shared" si="2"/>
        <v>6.5239314341856022E-2</v>
      </c>
      <c r="Q23" s="53">
        <f t="shared" si="2"/>
        <v>7.0586015629066162E-2</v>
      </c>
      <c r="R23" s="53">
        <f t="shared" si="2"/>
        <v>-5.2029437761005621E-4</v>
      </c>
      <c r="S23" s="53"/>
      <c r="T23" s="53">
        <f t="shared" ref="T23:U23" si="3">(T8-T9)/T9</f>
        <v>6.9541029207232019E-3</v>
      </c>
      <c r="U23" s="78">
        <f t="shared" si="3"/>
        <v>0.78636851365091431</v>
      </c>
    </row>
    <row r="24" spans="1:21" s="30" customFormat="1" ht="16.5" x14ac:dyDescent="0.45">
      <c r="A24" s="27"/>
      <c r="B24" s="48"/>
      <c r="C24" s="49" t="s">
        <v>6</v>
      </c>
      <c r="D24" s="53">
        <f t="shared" ref="D24:I24" si="4">(D9-D10)/D10</f>
        <v>-0.12307692307692308</v>
      </c>
      <c r="E24" s="53">
        <f t="shared" si="4"/>
        <v>9.2315134487298223E-2</v>
      </c>
      <c r="F24" s="53">
        <f t="shared" si="4"/>
        <v>-7.3891625615764593E-3</v>
      </c>
      <c r="G24" s="53">
        <f t="shared" si="4"/>
        <v>5.5585965244566424E-2</v>
      </c>
      <c r="H24" s="53">
        <f t="shared" si="4"/>
        <v>0.11866127120429418</v>
      </c>
      <c r="I24" s="53">
        <f t="shared" si="4"/>
        <v>-9.8380632163515627E-3</v>
      </c>
      <c r="J24" s="53"/>
      <c r="K24" s="53">
        <f t="shared" ref="K24:R24" si="5">(K9-K10)/K10</f>
        <v>-3.0802943007529021E-3</v>
      </c>
      <c r="L24" s="53">
        <f t="shared" si="5"/>
        <v>3.6664236404178895E-2</v>
      </c>
      <c r="M24" s="53">
        <f t="shared" si="5"/>
        <v>-3.4042826676293506E-2</v>
      </c>
      <c r="N24" s="53">
        <f t="shared" si="5"/>
        <v>4.6268194905340787E-2</v>
      </c>
      <c r="O24" s="53">
        <f t="shared" si="5"/>
        <v>0.15661252900232014</v>
      </c>
      <c r="P24" s="53">
        <f t="shared" si="5"/>
        <v>7.1052542827627782E-2</v>
      </c>
      <c r="Q24" s="53">
        <f t="shared" si="5"/>
        <v>8.9532706114087479E-2</v>
      </c>
      <c r="R24" s="53">
        <f t="shared" si="5"/>
        <v>0.11068272869235984</v>
      </c>
      <c r="S24" s="53"/>
      <c r="T24" s="53">
        <f t="shared" ref="T24:U24" si="6">(T9-T10)/T10</f>
        <v>1.9858156028368875E-2</v>
      </c>
      <c r="U24" s="78">
        <f t="shared" si="6"/>
        <v>-0.16872058742124563</v>
      </c>
    </row>
    <row r="25" spans="1:21" s="30" customFormat="1" ht="16.5" x14ac:dyDescent="0.45">
      <c r="A25" s="27"/>
      <c r="B25" s="48"/>
      <c r="C25" s="49" t="s">
        <v>7</v>
      </c>
      <c r="D25" s="53">
        <f t="shared" ref="D25:I25" si="7">(D10-D11)/D11</f>
        <v>-9.7222222222222224E-2</v>
      </c>
      <c r="E25" s="53">
        <f t="shared" si="7"/>
        <v>0.13369353343048002</v>
      </c>
      <c r="F25" s="53">
        <f t="shared" si="7"/>
        <v>-2.6378896882494039E-2</v>
      </c>
      <c r="G25" s="53">
        <f t="shared" si="7"/>
        <v>8.3812768867934415E-2</v>
      </c>
      <c r="H25" s="53">
        <f t="shared" si="7"/>
        <v>0.34880034273867949</v>
      </c>
      <c r="I25" s="53">
        <f t="shared" si="7"/>
        <v>-1.2252503438412391E-2</v>
      </c>
      <c r="J25" s="53"/>
      <c r="K25" s="53">
        <f t="shared" ref="K25:R25" si="8">(K10-K11)/K11</f>
        <v>4.0167162910700882E-2</v>
      </c>
      <c r="L25" s="53">
        <f t="shared" si="8"/>
        <v>1.091329574848553E-2</v>
      </c>
      <c r="M25" s="53">
        <f t="shared" si="8"/>
        <v>2.3264537680503447E-3</v>
      </c>
      <c r="N25" s="53">
        <f t="shared" si="8"/>
        <v>-1.5363219532845637E-2</v>
      </c>
      <c r="O25" s="53">
        <f t="shared" si="8"/>
        <v>3.6151934063058722E-2</v>
      </c>
      <c r="P25" s="53">
        <f t="shared" si="8"/>
        <v>7.8231174875788442E-2</v>
      </c>
      <c r="Q25" s="53">
        <f t="shared" si="8"/>
        <v>8.1902423688977224E-2</v>
      </c>
      <c r="R25" s="53">
        <f t="shared" si="8"/>
        <v>0.15269308836550022</v>
      </c>
      <c r="S25" s="53"/>
      <c r="T25" s="53">
        <f t="shared" ref="T25:U25" si="9">(T10-T11)/T11</f>
        <v>4.135893648449044E-2</v>
      </c>
      <c r="U25" s="78">
        <f t="shared" si="9"/>
        <v>0.27186475745227312</v>
      </c>
    </row>
    <row r="26" spans="1:21" s="30" customFormat="1" ht="16.5" x14ac:dyDescent="0.45">
      <c r="A26" s="27"/>
      <c r="B26" s="48"/>
      <c r="C26" s="49" t="s">
        <v>8</v>
      </c>
      <c r="D26" s="53">
        <f t="shared" ref="D26:I26" si="10">(D11-D12)/D12</f>
        <v>-0.15294117647058825</v>
      </c>
      <c r="E26" s="53">
        <f t="shared" si="10"/>
        <v>3.4494185796043818E-2</v>
      </c>
      <c r="F26" s="53">
        <f t="shared" si="10"/>
        <v>-2.7972027972027875E-2</v>
      </c>
      <c r="G26" s="53">
        <f t="shared" si="10"/>
        <v>1.0489784854191633E-2</v>
      </c>
      <c r="H26" s="53">
        <f t="shared" si="10"/>
        <v>4.1858511487025525E-2</v>
      </c>
      <c r="I26" s="53">
        <f t="shared" si="10"/>
        <v>-1.8360284447847736E-2</v>
      </c>
      <c r="J26" s="53"/>
      <c r="K26" s="53">
        <f t="shared" ref="K26:R26" si="11">(K11-K12)/K12</f>
        <v>7.5878509098920299E-2</v>
      </c>
      <c r="L26" s="53">
        <f t="shared" si="11"/>
        <v>8.6303824908205165E-2</v>
      </c>
      <c r="M26" s="53">
        <f t="shared" si="11"/>
        <v>-4.3489407164896653E-2</v>
      </c>
      <c r="N26" s="53">
        <f t="shared" si="11"/>
        <v>4.4857760463795741E-2</v>
      </c>
      <c r="O26" s="53">
        <f t="shared" si="11"/>
        <v>6.0762665413828194E-2</v>
      </c>
      <c r="P26" s="53">
        <f t="shared" si="11"/>
        <v>6.9885133286803722E-2</v>
      </c>
      <c r="Q26" s="53">
        <f t="shared" si="11"/>
        <v>0.11742552950504032</v>
      </c>
      <c r="R26" s="53">
        <f t="shared" si="11"/>
        <v>0.176732899618193</v>
      </c>
      <c r="S26" s="53"/>
      <c r="T26" s="53">
        <f t="shared" ref="T26:U26" si="12">(T11-T12)/T12</f>
        <v>-1.3119533527696901E-2</v>
      </c>
      <c r="U26" s="78">
        <f t="shared" si="12"/>
        <v>-5.5569242561112689E-3</v>
      </c>
    </row>
    <row r="27" spans="1:21" s="30" customFormat="1" ht="16.5" x14ac:dyDescent="0.45">
      <c r="A27" s="27"/>
      <c r="B27" s="48"/>
      <c r="C27" s="49" t="s">
        <v>9</v>
      </c>
      <c r="D27" s="53">
        <f t="shared" ref="D27:I27" si="13">(D12-D13)/D13</f>
        <v>-8.6021505376344093E-2</v>
      </c>
      <c r="E27" s="53">
        <f t="shared" si="13"/>
        <v>0.18031639632790486</v>
      </c>
      <c r="F27" s="53">
        <f t="shared" si="13"/>
        <v>6.7164179104477501E-2</v>
      </c>
      <c r="G27" s="53">
        <f t="shared" si="13"/>
        <v>6.567867239558968E-2</v>
      </c>
      <c r="H27" s="53">
        <f t="shared" si="13"/>
        <v>7.5974704274089574E-2</v>
      </c>
      <c r="I27" s="53">
        <f t="shared" si="13"/>
        <v>2.1150449769103701</v>
      </c>
      <c r="J27" s="53"/>
      <c r="K27" s="53">
        <f t="shared" ref="K27:R27" si="14">(K12-K13)/K13</f>
        <v>0.10231770459653167</v>
      </c>
      <c r="L27" s="53">
        <f t="shared" si="14"/>
        <v>-4.8372463316925622E-2</v>
      </c>
      <c r="M27" s="53">
        <f t="shared" si="14"/>
        <v>-2.1750721268643969E-2</v>
      </c>
      <c r="N27" s="53">
        <f t="shared" si="14"/>
        <v>8.6363116051117253E-3</v>
      </c>
      <c r="O27" s="53">
        <f t="shared" si="14"/>
        <v>-8.8285229202037154E-3</v>
      </c>
      <c r="P27" s="53">
        <f t="shared" si="14"/>
        <v>8.600069493684831E-2</v>
      </c>
      <c r="Q27" s="53">
        <f t="shared" si="14"/>
        <v>0.12149852250897346</v>
      </c>
      <c r="R27" s="53">
        <f t="shared" si="14"/>
        <v>-1.6965040258457197E-2</v>
      </c>
      <c r="S27" s="53"/>
      <c r="T27" s="53">
        <f t="shared" ref="T27:U27" si="15">(T12-T13)/T13</f>
        <v>2.235469448584208E-2</v>
      </c>
      <c r="U27" s="78">
        <f t="shared" si="15"/>
        <v>0.18215102974828368</v>
      </c>
    </row>
    <row r="28" spans="1:21" s="30" customFormat="1" ht="16.5" x14ac:dyDescent="0.45">
      <c r="A28" s="27"/>
      <c r="B28" s="48"/>
      <c r="C28" s="49" t="s">
        <v>10</v>
      </c>
      <c r="D28" s="53"/>
      <c r="E28" s="53">
        <f t="shared" ref="E28:I28" si="16">(E13-E14)/E14</f>
        <v>8.415318102827575E-2</v>
      </c>
      <c r="F28" s="53">
        <f t="shared" si="16"/>
        <v>-9.8522167487684383E-3</v>
      </c>
      <c r="G28" s="53">
        <f t="shared" si="16"/>
        <v>0.15089285146342932</v>
      </c>
      <c r="H28" s="53">
        <f t="shared" si="16"/>
        <v>0.10452268079394153</v>
      </c>
      <c r="I28" s="53">
        <f t="shared" si="16"/>
        <v>0.35164922512364777</v>
      </c>
      <c r="J28" s="53"/>
      <c r="K28" s="53">
        <f t="shared" ref="K28:R28" si="17">(K13-K14)/K14</f>
        <v>0.25249486769338542</v>
      </c>
      <c r="L28" s="53">
        <f t="shared" si="17"/>
        <v>-8.0680454108613922E-2</v>
      </c>
      <c r="M28" s="53">
        <f t="shared" si="17"/>
        <v>9.9914082079163389E-3</v>
      </c>
      <c r="N28" s="53">
        <f t="shared" si="17"/>
        <v>-2.8913463358247681E-3</v>
      </c>
      <c r="O28" s="53">
        <f t="shared" si="17"/>
        <v>-3.4110374038431611E-2</v>
      </c>
      <c r="P28" s="53">
        <f t="shared" si="17"/>
        <v>6.9306313981860754E-2</v>
      </c>
      <c r="Q28" s="53">
        <f t="shared" si="17"/>
        <v>0.10283312236035787</v>
      </c>
      <c r="R28" s="53">
        <f t="shared" si="17"/>
        <v>7.1784315777891324E-3</v>
      </c>
      <c r="S28" s="53"/>
      <c r="T28" s="53">
        <f t="shared" ref="T28:U28" si="18">(T13-T14)/T14</f>
        <v>4.8437499999999939E-2</v>
      </c>
      <c r="U28" s="78">
        <f t="shared" si="18"/>
        <v>0.16596380249516798</v>
      </c>
    </row>
    <row r="29" spans="1:21" s="30" customFormat="1" ht="16.5" x14ac:dyDescent="0.45">
      <c r="A29" s="27"/>
      <c r="B29" s="48"/>
      <c r="C29" s="49" t="s">
        <v>11</v>
      </c>
      <c r="D29" s="53"/>
      <c r="E29" s="53">
        <f t="shared" ref="E29:I29" si="19">(E14-E15)/E15</f>
        <v>0.13404710669280354</v>
      </c>
      <c r="F29" s="53">
        <f t="shared" si="19"/>
        <v>5.4545454545454584E-2</v>
      </c>
      <c r="G29" s="53">
        <f t="shared" si="19"/>
        <v>0.1495459272097055</v>
      </c>
      <c r="H29" s="53">
        <f t="shared" si="19"/>
        <v>-0.25901544639221152</v>
      </c>
      <c r="I29" s="53">
        <f t="shared" si="19"/>
        <v>0.54237495928143409</v>
      </c>
      <c r="J29" s="53"/>
      <c r="K29" s="53">
        <f t="shared" ref="K29:R29" si="20">(K14-K15)/K15</f>
        <v>0.16391192583718148</v>
      </c>
      <c r="L29" s="53">
        <f t="shared" si="20"/>
        <v>0.16306840329227573</v>
      </c>
      <c r="M29" s="53">
        <f t="shared" si="20"/>
        <v>1.0092243936822886E-2</v>
      </c>
      <c r="N29" s="53">
        <f t="shared" si="20"/>
        <v>5.0938519466120061E-2</v>
      </c>
      <c r="O29" s="53">
        <f t="shared" si="20"/>
        <v>3.8177766773954007E-2</v>
      </c>
      <c r="P29" s="53">
        <f t="shared" si="20"/>
        <v>0.10098752166377808</v>
      </c>
      <c r="Q29" s="53">
        <f t="shared" si="20"/>
        <v>0.10751179238668929</v>
      </c>
      <c r="R29" s="53">
        <f t="shared" si="20"/>
        <v>-6.5231131546820253E-2</v>
      </c>
      <c r="S29" s="53"/>
      <c r="T29" s="53">
        <f t="shared" ref="T29:U29" si="21">(T14-T15)/T15</f>
        <v>3.2258064516129059E-2</v>
      </c>
      <c r="U29" s="78" t="e">
        <f t="shared" si="21"/>
        <v>#DIV/0!</v>
      </c>
    </row>
    <row r="30" spans="1:21" s="30" customFormat="1" ht="17" thickBot="1" x14ac:dyDescent="0.5">
      <c r="A30" s="27"/>
      <c r="B30" s="56"/>
      <c r="C30" s="57" t="s">
        <v>12</v>
      </c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79"/>
    </row>
    <row r="31" spans="1:21" s="30" customFormat="1" ht="16.5" x14ac:dyDescent="0.45">
      <c r="A31" s="27"/>
    </row>
    <row r="32" spans="1:21" s="30" customFormat="1" ht="16.5" x14ac:dyDescent="0.45">
      <c r="A32" s="27"/>
    </row>
    <row r="33" spans="1:1" s="30" customFormat="1" ht="16.5" x14ac:dyDescent="0.45">
      <c r="A33" s="27"/>
    </row>
    <row r="34" spans="1:1" s="30" customFormat="1" ht="16.5" x14ac:dyDescent="0.45">
      <c r="A34" s="27"/>
    </row>
  </sheetData>
  <mergeCells count="14">
    <mergeCell ref="D18:H18"/>
    <mergeCell ref="I18:L18"/>
    <mergeCell ref="M18:R18"/>
    <mergeCell ref="S18:T18"/>
    <mergeCell ref="F19:H19"/>
    <mergeCell ref="N19:R19"/>
    <mergeCell ref="S19:T19"/>
    <mergeCell ref="D3:H3"/>
    <mergeCell ref="I3:L3"/>
    <mergeCell ref="M3:R3"/>
    <mergeCell ref="S3:T3"/>
    <mergeCell ref="F4:H4"/>
    <mergeCell ref="N4:R4"/>
    <mergeCell ref="S4:T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王沁怡</dc:creator>
  <cp:lastModifiedBy>suibe</cp:lastModifiedBy>
  <dcterms:created xsi:type="dcterms:W3CDTF">2019-05-21T12:44:44Z</dcterms:created>
  <dcterms:modified xsi:type="dcterms:W3CDTF">2019-05-22T01:27:32Z</dcterms:modified>
</cp:coreProperties>
</file>