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2018-2019-2\深圳杯\第一问数据\"/>
    </mc:Choice>
  </mc:AlternateContent>
  <bookViews>
    <workbookView xWindow="-108" yWindow="-108" windowWidth="19416" windowHeight="10416" activeTab="1"/>
  </bookViews>
  <sheets>
    <sheet name="计算" sheetId="1" r:id="rId1"/>
    <sheet name="指标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2" i="2" l="1"/>
  <c r="S11" i="2" s="1"/>
  <c r="S10" i="2" s="1"/>
  <c r="S9" i="2" s="1"/>
  <c r="S8" i="2" s="1"/>
  <c r="S7" i="2" s="1"/>
  <c r="S13" i="2"/>
  <c r="M14" i="2" l="1"/>
  <c r="D23" i="2"/>
  <c r="E23" i="2"/>
  <c r="F23" i="2"/>
  <c r="G23" i="2"/>
  <c r="H23" i="2"/>
  <c r="I23" i="2"/>
  <c r="K23" i="2"/>
  <c r="L23" i="2"/>
  <c r="M23" i="2"/>
  <c r="N23" i="2"/>
  <c r="O23" i="2"/>
  <c r="P23" i="2"/>
  <c r="Q23" i="2"/>
  <c r="R23" i="2"/>
  <c r="T23" i="2"/>
  <c r="U23" i="2"/>
  <c r="D24" i="2"/>
  <c r="E24" i="2"/>
  <c r="F24" i="2"/>
  <c r="G24" i="2"/>
  <c r="H24" i="2"/>
  <c r="I24" i="2"/>
  <c r="K24" i="2"/>
  <c r="L24" i="2"/>
  <c r="M24" i="2"/>
  <c r="N24" i="2"/>
  <c r="O24" i="2"/>
  <c r="P24" i="2"/>
  <c r="Q24" i="2"/>
  <c r="R24" i="2"/>
  <c r="T24" i="2"/>
  <c r="U24" i="2"/>
  <c r="D25" i="2"/>
  <c r="E25" i="2"/>
  <c r="F25" i="2"/>
  <c r="G25" i="2"/>
  <c r="H25" i="2"/>
  <c r="I25" i="2"/>
  <c r="K25" i="2"/>
  <c r="L25" i="2"/>
  <c r="M25" i="2"/>
  <c r="N25" i="2"/>
  <c r="O25" i="2"/>
  <c r="P25" i="2"/>
  <c r="Q25" i="2"/>
  <c r="R25" i="2"/>
  <c r="T25" i="2"/>
  <c r="U25" i="2"/>
  <c r="D26" i="2"/>
  <c r="E26" i="2"/>
  <c r="F26" i="2"/>
  <c r="G26" i="2"/>
  <c r="H26" i="2"/>
  <c r="I26" i="2"/>
  <c r="K26" i="2"/>
  <c r="L26" i="2"/>
  <c r="M26" i="2"/>
  <c r="N26" i="2"/>
  <c r="O26" i="2"/>
  <c r="P26" i="2"/>
  <c r="Q26" i="2"/>
  <c r="R26" i="2"/>
  <c r="T26" i="2"/>
  <c r="U26" i="2"/>
  <c r="D27" i="2"/>
  <c r="E27" i="2"/>
  <c r="F27" i="2"/>
  <c r="G27" i="2"/>
  <c r="H27" i="2"/>
  <c r="I27" i="2"/>
  <c r="K27" i="2"/>
  <c r="L27" i="2"/>
  <c r="M27" i="2"/>
  <c r="N27" i="2"/>
  <c r="O27" i="2"/>
  <c r="P27" i="2"/>
  <c r="Q27" i="2"/>
  <c r="R27" i="2"/>
  <c r="T27" i="2"/>
  <c r="U27" i="2"/>
  <c r="E28" i="2"/>
  <c r="F28" i="2"/>
  <c r="G28" i="2"/>
  <c r="H28" i="2"/>
  <c r="I28" i="2"/>
  <c r="K28" i="2"/>
  <c r="L28" i="2"/>
  <c r="M28" i="2"/>
  <c r="N28" i="2"/>
  <c r="O28" i="2"/>
  <c r="P28" i="2"/>
  <c r="Q28" i="2"/>
  <c r="R28" i="2"/>
  <c r="T28" i="2"/>
  <c r="U28" i="2"/>
  <c r="E29" i="2"/>
  <c r="F29" i="2"/>
  <c r="G29" i="2"/>
  <c r="H29" i="2"/>
  <c r="I29" i="2"/>
  <c r="K29" i="2"/>
  <c r="L29" i="2"/>
  <c r="M29" i="2"/>
  <c r="N29" i="2"/>
  <c r="O29" i="2"/>
  <c r="P29" i="2"/>
  <c r="Q29" i="2"/>
  <c r="R29" i="2"/>
  <c r="T29" i="2"/>
  <c r="U29" i="2"/>
  <c r="I14" i="2"/>
  <c r="F22" i="2"/>
  <c r="G22" i="2"/>
  <c r="H22" i="2"/>
  <c r="I22" i="2"/>
  <c r="K22" i="2"/>
  <c r="L22" i="2"/>
  <c r="M22" i="2"/>
  <c r="N22" i="2"/>
  <c r="O22" i="2"/>
  <c r="P22" i="2"/>
  <c r="Q22" i="2"/>
  <c r="R22" i="2"/>
  <c r="T22" i="2"/>
  <c r="U22" i="2"/>
  <c r="E22" i="2"/>
  <c r="D22" i="2"/>
  <c r="AN9" i="1"/>
  <c r="AN10" i="1"/>
  <c r="AN11" i="1"/>
  <c r="AN12" i="1"/>
  <c r="AN13" i="1"/>
  <c r="AN14" i="1"/>
  <c r="AN15" i="1"/>
  <c r="AN8" i="1"/>
  <c r="AJ8" i="1"/>
  <c r="AJ9" i="1"/>
  <c r="AJ10" i="1"/>
  <c r="AJ11" i="1"/>
  <c r="AJ12" i="1"/>
  <c r="AJ13" i="1"/>
  <c r="AJ14" i="1"/>
  <c r="AJ15" i="1"/>
  <c r="AJ7" i="1"/>
  <c r="AG8" i="1"/>
  <c r="AG9" i="1"/>
  <c r="AG10" i="1"/>
  <c r="AG11" i="1"/>
  <c r="AG12" i="1"/>
  <c r="AG13" i="1"/>
  <c r="AG14" i="1"/>
  <c r="AG15" i="1"/>
  <c r="AG7" i="1"/>
  <c r="AE8" i="1"/>
  <c r="AE9" i="1"/>
  <c r="AE10" i="1"/>
  <c r="AE11" i="1"/>
  <c r="AE12" i="1"/>
  <c r="AE13" i="1"/>
  <c r="AE14" i="1"/>
  <c r="AE15" i="1"/>
  <c r="AE7" i="1"/>
  <c r="AC8" i="1"/>
  <c r="AC9" i="1"/>
  <c r="AC10" i="1"/>
  <c r="AC11" i="1"/>
  <c r="AC12" i="1"/>
  <c r="AC13" i="1"/>
  <c r="AC14" i="1"/>
  <c r="AC15" i="1"/>
  <c r="AC7" i="1"/>
  <c r="AA8" i="1" l="1"/>
  <c r="AA9" i="1"/>
  <c r="AA10" i="1"/>
  <c r="AA11" i="1"/>
  <c r="AA12" i="1"/>
  <c r="AA13" i="1"/>
  <c r="AA14" i="1"/>
  <c r="AA15" i="1"/>
  <c r="AA7" i="1"/>
  <c r="Y14" i="1"/>
  <c r="W8" i="1"/>
  <c r="W9" i="1"/>
  <c r="W10" i="1"/>
  <c r="W11" i="1"/>
  <c r="W12" i="1"/>
  <c r="W13" i="1"/>
  <c r="W14" i="1"/>
  <c r="W15" i="1"/>
  <c r="W7" i="1"/>
  <c r="S8" i="1"/>
  <c r="S9" i="1"/>
  <c r="S10" i="1"/>
  <c r="S11" i="1"/>
  <c r="S12" i="1"/>
  <c r="S13" i="1"/>
  <c r="S14" i="1"/>
  <c r="S15" i="1"/>
  <c r="S7" i="1"/>
  <c r="Q10" i="1"/>
  <c r="Q11" i="1"/>
  <c r="Q12" i="1"/>
  <c r="Q13" i="1"/>
  <c r="Q14" i="1"/>
  <c r="Q9" i="1"/>
  <c r="O8" i="1"/>
  <c r="O9" i="1"/>
  <c r="O10" i="1"/>
  <c r="O11" i="1"/>
  <c r="O12" i="1"/>
  <c r="O13" i="1"/>
  <c r="O14" i="1"/>
  <c r="O15" i="1"/>
  <c r="O7" i="1"/>
  <c r="M8" i="1"/>
  <c r="M9" i="1"/>
  <c r="M10" i="1"/>
  <c r="M11" i="1"/>
  <c r="M12" i="1"/>
  <c r="M13" i="1"/>
  <c r="M14" i="1"/>
  <c r="M15" i="1"/>
  <c r="M7" i="1"/>
  <c r="I8" i="1"/>
  <c r="I9" i="1"/>
  <c r="I10" i="1"/>
  <c r="I11" i="1"/>
  <c r="I12" i="1"/>
  <c r="I13" i="1"/>
  <c r="I14" i="1"/>
  <c r="I15" i="1"/>
  <c r="I7" i="1"/>
  <c r="G8" i="1"/>
  <c r="G9" i="1"/>
  <c r="G10" i="1"/>
  <c r="G11" i="1"/>
  <c r="G12" i="1"/>
  <c r="G13" i="1"/>
  <c r="G14" i="1"/>
  <c r="G15" i="1"/>
  <c r="G7" i="1"/>
  <c r="E8" i="1" l="1"/>
  <c r="Y8" i="1" s="1"/>
  <c r="E9" i="1"/>
  <c r="Y9" i="1" s="1"/>
  <c r="E10" i="1"/>
  <c r="Y10" i="1" s="1"/>
  <c r="E11" i="1"/>
  <c r="Y11" i="1" s="1"/>
  <c r="E12" i="1"/>
  <c r="Y12" i="1" s="1"/>
  <c r="E13" i="1"/>
  <c r="Y13" i="1" s="1"/>
  <c r="E15" i="1"/>
  <c r="Y15" i="1" s="1"/>
  <c r="E7" i="1"/>
  <c r="Y7" i="1" s="1"/>
</calcChain>
</file>

<file path=xl/sharedStrings.xml><?xml version="1.0" encoding="utf-8"?>
<sst xmlns="http://schemas.openxmlformats.org/spreadsheetml/2006/main" count="176" uniqueCount="73">
  <si>
    <t>指标：年末常住人口(万人)</t>
  </si>
  <si>
    <t>时间</t>
  </si>
  <si>
    <t>2018年</t>
  </si>
  <si>
    <t/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</si>
  <si>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</si>
  <si>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</si>
  <si>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</si>
  <si>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</si>
  <si>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</si>
  <si>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</si>
  <si>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</si>
  <si>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</si>
  <si>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</si>
  <si>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指标：性别比(女=100)(人口抽样调查)(女=100)</t>
  </si>
  <si>
    <t>女性人数（万人)</t>
    <phoneticPr fontId="5" type="noConversion"/>
  </si>
  <si>
    <t>指标：生活垃圾清运量(万吨)</t>
  </si>
  <si>
    <t>指标：城市绿地面积(万公顷)</t>
  </si>
  <si>
    <t>指标：公共厕所数量(座)</t>
  </si>
  <si>
    <t>指标：城镇居民基本医疗保险年末参保人数(万人)</t>
  </si>
  <si>
    <t>指标：等级教练员发展人数(人)</t>
  </si>
  <si>
    <t>指标：工伤保险年末参保人数(万人)</t>
  </si>
  <si>
    <t>指标：基本养老保险基金收入(万元)</t>
  </si>
  <si>
    <t>指标：基本养老保险基金支出(万元)</t>
  </si>
  <si>
    <t>指标：妇幼保健院(所/站)数(个)</t>
  </si>
  <si>
    <t>指标：医疗卫生机构数(个)</t>
  </si>
  <si>
    <t>指标：中医医院数(个)</t>
  </si>
  <si>
    <t>指标：卫生机构床位数(万张)</t>
  </si>
  <si>
    <t>指标：卫生技术人员数(万人)</t>
  </si>
  <si>
    <t>指标：地方财政一般预算支出(亿元)</t>
  </si>
  <si>
    <t>指标：地方财政医疗卫生支出(亿元)</t>
  </si>
  <si>
    <t>指标：平均预期寿命(岁)</t>
  </si>
  <si>
    <t>指标：人口死亡率(‰)</t>
  </si>
  <si>
    <t>指标：社区服务机构数(个)</t>
  </si>
  <si>
    <t>指标</t>
    <phoneticPr fontId="5" type="noConversion"/>
  </si>
  <si>
    <t>蓝色为统计数字空缺，拍脑门得来</t>
    <phoneticPr fontId="5" type="noConversion"/>
  </si>
  <si>
    <t>一级指标</t>
    <phoneticPr fontId="5" type="noConversion"/>
  </si>
  <si>
    <t>健康环境</t>
    <phoneticPr fontId="5" type="noConversion"/>
  </si>
  <si>
    <t>健康社会</t>
    <phoneticPr fontId="5" type="noConversion"/>
  </si>
  <si>
    <t>健康服务</t>
    <phoneticPr fontId="5" type="noConversion"/>
  </si>
  <si>
    <t>健康人群</t>
    <phoneticPr fontId="5" type="noConversion"/>
  </si>
  <si>
    <t>健康文化</t>
    <phoneticPr fontId="5" type="noConversion"/>
  </si>
  <si>
    <t>二级指标</t>
    <phoneticPr fontId="5" type="noConversion"/>
  </si>
  <si>
    <t>空气质量</t>
    <phoneticPr fontId="5" type="noConversion"/>
  </si>
  <si>
    <t>垃圾废物处理</t>
    <phoneticPr fontId="5" type="noConversion"/>
  </si>
  <si>
    <t>其他相关环境</t>
    <phoneticPr fontId="5" type="noConversion"/>
  </si>
  <si>
    <t>社会保障</t>
    <phoneticPr fontId="5" type="noConversion"/>
  </si>
  <si>
    <t>健身活动</t>
    <phoneticPr fontId="5" type="noConversion"/>
  </si>
  <si>
    <t>职业安全</t>
    <phoneticPr fontId="5" type="noConversion"/>
  </si>
  <si>
    <t>养老</t>
    <phoneticPr fontId="5" type="noConversion"/>
  </si>
  <si>
    <t>妇幼卫生服务</t>
    <phoneticPr fontId="5" type="noConversion"/>
  </si>
  <si>
    <t>卫生资源</t>
    <phoneticPr fontId="5" type="noConversion"/>
  </si>
  <si>
    <t>健康水平</t>
    <phoneticPr fontId="5" type="noConversion"/>
  </si>
  <si>
    <t>健康氛围</t>
    <phoneticPr fontId="5" type="noConversion"/>
  </si>
  <si>
    <t>三级指标</t>
    <phoneticPr fontId="5" type="noConversion"/>
  </si>
  <si>
    <t>主城区环境空气细颗粒物（微克/立方米）</t>
  </si>
  <si>
    <t>每万人生活垃圾清运量（吨）</t>
    <phoneticPr fontId="8" type="noConversion"/>
  </si>
  <si>
    <t>建成区绿化覆盖率(%)</t>
    <phoneticPr fontId="5" type="noConversion"/>
  </si>
  <si>
    <t>每万人公园绿地面积(公顷）</t>
    <phoneticPr fontId="5" type="noConversion"/>
  </si>
  <si>
    <t>每万人拥有公厕（座）</t>
  </si>
  <si>
    <t>城镇基本医疗保险年末参保人数比（%）</t>
  </si>
  <si>
    <t>每万人等级教练员(人)</t>
  </si>
  <si>
    <t>工伤保险年末参保人数比(%)</t>
  </si>
  <si>
    <t>养老保险基金支出比（%）</t>
  </si>
  <si>
    <t>每万名女性妇幼保健院个数(个）</t>
    <phoneticPr fontId="5" type="noConversion"/>
  </si>
  <si>
    <t>每千人医疗卫生机构数（个）</t>
    <phoneticPr fontId="5" type="noConversion"/>
  </si>
  <si>
    <t>每万人中医院个数（个）</t>
    <phoneticPr fontId="5" type="noConversion"/>
  </si>
  <si>
    <t>每万人拥有卫生技术人员数(人)</t>
    <phoneticPr fontId="5" type="noConversion"/>
  </si>
  <si>
    <t>每万人卫生机构床位数（张)</t>
    <phoneticPr fontId="5" type="noConversion"/>
  </si>
  <si>
    <t>地方财政医疗卫生支出占财政支出比率(%)</t>
  </si>
  <si>
    <t>平均预期寿命(岁)</t>
  </si>
  <si>
    <t>人口死亡率(‰)</t>
  </si>
  <si>
    <t>每万人社会服务机构（个）</t>
    <phoneticPr fontId="5" type="noConversion"/>
  </si>
  <si>
    <t>环比年增长率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</si>
</sst>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0"/>
  </cellStyleXfs>
  <cellXfs count="92">
    <xf numFmtId="0" fontId="0" fillId="0" borderId="0" xfId="0"/>
    <xf numFmtId="0" fontId="2" fillId="0" borderId="0" xfId="2"/>
    <xf numFmtId="0" fontId="3" fillId="0" borderId="0" xfId="2" applyFont="1" applyAlignment="1">
      <alignment horizontal="right" vertical="center"/>
    </xf>
    <xf numFmtId="0" fontId="4" fillId="0" borderId="0" xfId="2" applyFont="1" applyAlignment="1">
      <alignment vertical="center"/>
    </xf>
    <xf numFmtId="0" fontId="2" fillId="0" borderId="0" xfId="2" applyAlignment="1">
      <alignment vertical="center"/>
    </xf>
    <xf numFmtId="0" fontId="2" fillId="0" borderId="0" xfId="2" applyAlignment="1">
      <alignment horizontal="center" vertical="center" wrapText="1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4" fillId="0" borderId="0" xfId="2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Fill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6" fillId="0" borderId="0" xfId="0" applyFont="1" applyFill="1"/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6" fillId="0" borderId="0" xfId="0" applyFont="1"/>
    <xf numFmtId="0" fontId="6" fillId="2" borderId="0" xfId="0" applyFont="1" applyFill="1"/>
    <xf numFmtId="0" fontId="7" fillId="0" borderId="0" xfId="0" applyFont="1" applyFill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5" xfId="0" applyFont="1" applyFill="1" applyBorder="1" applyAlignment="1">
      <alignment horizontal="center"/>
    </xf>
    <xf numFmtId="0" fontId="7" fillId="3" borderId="0" xfId="0" applyFont="1" applyFill="1"/>
    <xf numFmtId="0" fontId="7" fillId="4" borderId="6" xfId="0" applyFont="1" applyFill="1" applyBorder="1"/>
    <xf numFmtId="0" fontId="7" fillId="4" borderId="7" xfId="0" applyFont="1" applyFill="1" applyBorder="1"/>
    <xf numFmtId="0" fontId="7" fillId="4" borderId="10" xfId="0" applyFont="1" applyFill="1" applyBorder="1" applyAlignment="1">
      <alignment horizontal="center"/>
    </xf>
    <xf numFmtId="0" fontId="7" fillId="4" borderId="0" xfId="0" applyFont="1" applyFill="1"/>
    <xf numFmtId="0" fontId="7" fillId="0" borderId="0" xfId="0" applyFont="1" applyFill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7" xfId="2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7" fillId="5" borderId="0" xfId="0" applyFont="1" applyFill="1" applyAlignment="1">
      <alignment horizontal="left" vertical="center"/>
    </xf>
    <xf numFmtId="0" fontId="6" fillId="0" borderId="6" xfId="0" applyFont="1" applyBorder="1"/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0" fillId="0" borderId="7" xfId="0" applyFont="1" applyBorder="1" applyAlignment="1">
      <alignment horizontal="right" vertical="center" wrapText="1"/>
    </xf>
    <xf numFmtId="0" fontId="6" fillId="0" borderId="7" xfId="0" applyFont="1" applyFill="1" applyBorder="1" applyAlignment="1">
      <alignment wrapText="1"/>
    </xf>
    <xf numFmtId="10" fontId="6" fillId="0" borderId="7" xfId="1" applyNumberFormat="1" applyFont="1" applyBorder="1" applyAlignment="1">
      <alignment wrapText="1"/>
    </xf>
    <xf numFmtId="0" fontId="10" fillId="0" borderId="7" xfId="2" applyFont="1" applyBorder="1" applyAlignment="1">
      <alignment horizontal="right" vertical="center" wrapText="1"/>
    </xf>
    <xf numFmtId="0" fontId="6" fillId="0" borderId="10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10" fontId="6" fillId="2" borderId="7" xfId="1" applyNumberFormat="1" applyFont="1" applyFill="1" applyBorder="1" applyAlignment="1">
      <alignment wrapText="1"/>
    </xf>
    <xf numFmtId="0" fontId="6" fillId="2" borderId="7" xfId="1" applyNumberFormat="1" applyFont="1" applyFill="1" applyBorder="1" applyAlignment="1">
      <alignment wrapText="1"/>
    </xf>
    <xf numFmtId="0" fontId="6" fillId="0" borderId="11" xfId="0" applyFont="1" applyBorder="1"/>
    <xf numFmtId="0" fontId="6" fillId="0" borderId="12" xfId="0" applyFont="1" applyBorder="1" applyAlignment="1">
      <alignment vertical="center" wrapText="1"/>
    </xf>
    <xf numFmtId="10" fontId="6" fillId="0" borderId="12" xfId="1" applyNumberFormat="1" applyFont="1" applyBorder="1" applyAlignment="1">
      <alignment wrapText="1"/>
    </xf>
    <xf numFmtId="0" fontId="6" fillId="0" borderId="12" xfId="0" applyFont="1" applyFill="1" applyBorder="1" applyAlignment="1">
      <alignment wrapText="1"/>
    </xf>
    <xf numFmtId="0" fontId="10" fillId="0" borderId="0" xfId="0" applyFont="1" applyAlignment="1">
      <alignment horizontal="right" vertical="center"/>
    </xf>
    <xf numFmtId="10" fontId="6" fillId="0" borderId="0" xfId="1" applyNumberFormat="1" applyFont="1" applyAlignment="1"/>
    <xf numFmtId="0" fontId="10" fillId="0" borderId="0" xfId="2" applyFont="1" applyAlignment="1">
      <alignment horizontal="center" vertical="center"/>
    </xf>
    <xf numFmtId="0" fontId="7" fillId="3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wrapText="1"/>
    </xf>
    <xf numFmtId="0" fontId="10" fillId="0" borderId="7" xfId="0" applyFont="1" applyFill="1" applyBorder="1" applyAlignment="1">
      <alignment horizontal="right" vertical="center" wrapText="1"/>
    </xf>
    <xf numFmtId="10" fontId="6" fillId="0" borderId="7" xfId="1" applyNumberFormat="1" applyFont="1" applyFill="1" applyBorder="1" applyAlignment="1">
      <alignment wrapText="1"/>
    </xf>
    <xf numFmtId="0" fontId="10" fillId="0" borderId="7" xfId="2" applyFont="1" applyFill="1" applyBorder="1" applyAlignment="1">
      <alignment horizontal="right" vertical="center" wrapText="1"/>
    </xf>
    <xf numFmtId="10" fontId="10" fillId="0" borderId="7" xfId="1" applyNumberFormat="1" applyFont="1" applyFill="1" applyBorder="1" applyAlignment="1">
      <alignment horizontal="center" vertical="center" wrapText="1"/>
    </xf>
    <xf numFmtId="10" fontId="6" fillId="0" borderId="12" xfId="1" applyNumberFormat="1" applyFont="1" applyFill="1" applyBorder="1" applyAlignment="1">
      <alignment wrapText="1"/>
    </xf>
    <xf numFmtId="10" fontId="10" fillId="0" borderId="12" xfId="1" applyNumberFormat="1" applyFont="1" applyFill="1" applyBorder="1" applyAlignment="1">
      <alignment horizontal="center" vertical="center" wrapText="1"/>
    </xf>
    <xf numFmtId="0" fontId="10" fillId="0" borderId="12" xfId="2" applyFont="1" applyFill="1" applyBorder="1" applyAlignment="1">
      <alignment horizontal="right" vertical="center" wrapText="1"/>
    </xf>
    <xf numFmtId="0" fontId="6" fillId="0" borderId="13" xfId="0" applyFont="1" applyFill="1" applyBorder="1" applyAlignment="1">
      <alignment wrapText="1"/>
    </xf>
    <xf numFmtId="0" fontId="3" fillId="0" borderId="0" xfId="2" applyFont="1" applyAlignment="1">
      <alignment horizontal="right" vertical="center"/>
    </xf>
    <xf numFmtId="10" fontId="10" fillId="0" borderId="7" xfId="1" applyNumberFormat="1" applyFont="1" applyFill="1" applyBorder="1" applyAlignment="1">
      <alignment horizontal="right" vertical="center" wrapText="1"/>
    </xf>
    <xf numFmtId="10" fontId="10" fillId="0" borderId="12" xfId="1" applyNumberFormat="1" applyFont="1" applyFill="1" applyBorder="1" applyAlignment="1">
      <alignment horizontal="right" vertical="center" wrapText="1"/>
    </xf>
    <xf numFmtId="0" fontId="6" fillId="0" borderId="7" xfId="0" applyFont="1" applyBorder="1"/>
    <xf numFmtId="0" fontId="6" fillId="2" borderId="10" xfId="0" applyFont="1" applyFill="1" applyBorder="1"/>
    <xf numFmtId="0" fontId="10" fillId="2" borderId="12" xfId="0" applyFont="1" applyFill="1" applyBorder="1" applyAlignment="1">
      <alignment horizontal="right" vertical="center" wrapText="1"/>
    </xf>
    <xf numFmtId="10" fontId="6" fillId="0" borderId="10" xfId="1" applyNumberFormat="1" applyFont="1" applyBorder="1" applyAlignment="1">
      <alignment wrapText="1"/>
    </xf>
    <xf numFmtId="10" fontId="6" fillId="0" borderId="13" xfId="1" applyNumberFormat="1" applyFont="1" applyBorder="1" applyAlignment="1">
      <alignment wrapText="1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15"/>
  <sheetViews>
    <sheetView topLeftCell="A4" workbookViewId="0">
      <pane xSplit="5" topLeftCell="F1" activePane="topRight" state="frozen"/>
      <selection pane="topRight" activeCell="J5" sqref="J5"/>
    </sheetView>
  </sheetViews>
  <sheetFormatPr defaultRowHeight="14.4" x14ac:dyDescent="0.25"/>
  <cols>
    <col min="4" max="4" width="8.77734375" customWidth="1"/>
  </cols>
  <sheetData>
    <row r="3" spans="2:40" x14ac:dyDescent="0.25">
      <c r="B3" s="3"/>
      <c r="C3" s="1"/>
    </row>
    <row r="4" spans="2:40" x14ac:dyDescent="0.25">
      <c r="B4" s="3"/>
      <c r="C4" s="1"/>
    </row>
    <row r="5" spans="2:40" s="11" customFormat="1" ht="81" x14ac:dyDescent="0.25">
      <c r="B5" s="5"/>
      <c r="C5" s="10" t="s">
        <v>0</v>
      </c>
      <c r="D5" s="10" t="s">
        <v>13</v>
      </c>
      <c r="E5" s="11" t="s">
        <v>14</v>
      </c>
      <c r="F5" s="10" t="s">
        <v>15</v>
      </c>
      <c r="G5" s="43" t="s">
        <v>55</v>
      </c>
      <c r="H5" s="10" t="s">
        <v>16</v>
      </c>
      <c r="I5" s="43" t="s">
        <v>57</v>
      </c>
      <c r="J5" s="10" t="s">
        <v>56</v>
      </c>
      <c r="K5" s="10"/>
      <c r="L5" s="10" t="s">
        <v>17</v>
      </c>
      <c r="M5" s="43" t="s">
        <v>58</v>
      </c>
      <c r="N5" s="10" t="s">
        <v>18</v>
      </c>
      <c r="O5" s="43" t="s">
        <v>59</v>
      </c>
      <c r="P5" s="10" t="s">
        <v>19</v>
      </c>
      <c r="Q5" s="43" t="s">
        <v>60</v>
      </c>
      <c r="R5" s="10" t="s">
        <v>20</v>
      </c>
      <c r="S5" s="43" t="s">
        <v>61</v>
      </c>
      <c r="T5" s="10" t="s">
        <v>21</v>
      </c>
      <c r="V5" s="10" t="s">
        <v>22</v>
      </c>
      <c r="W5" s="43" t="s">
        <v>62</v>
      </c>
      <c r="X5" s="10" t="s">
        <v>23</v>
      </c>
      <c r="Y5" s="43" t="s">
        <v>63</v>
      </c>
      <c r="Z5" s="10" t="s">
        <v>24</v>
      </c>
      <c r="AA5" s="43" t="s">
        <v>64</v>
      </c>
      <c r="AB5" s="10" t="s">
        <v>25</v>
      </c>
      <c r="AC5" s="43" t="s">
        <v>65</v>
      </c>
      <c r="AD5" s="10" t="s">
        <v>27</v>
      </c>
      <c r="AE5" s="43" t="s">
        <v>66</v>
      </c>
      <c r="AF5" s="10" t="s">
        <v>26</v>
      </c>
      <c r="AG5" s="43" t="s">
        <v>67</v>
      </c>
      <c r="AH5" s="10" t="s">
        <v>28</v>
      </c>
      <c r="AI5" s="10" t="s">
        <v>29</v>
      </c>
      <c r="AJ5" s="43" t="s">
        <v>68</v>
      </c>
      <c r="AK5" s="10" t="s">
        <v>30</v>
      </c>
      <c r="AL5" s="10" t="s">
        <v>31</v>
      </c>
      <c r="AM5" s="10" t="s">
        <v>32</v>
      </c>
      <c r="AN5" s="46" t="s">
        <v>71</v>
      </c>
    </row>
    <row r="6" spans="2:40" x14ac:dyDescent="0.25">
      <c r="B6" s="4" t="s">
        <v>2</v>
      </c>
      <c r="C6" s="2" t="s">
        <v>3</v>
      </c>
      <c r="D6" s="6" t="s">
        <v>3</v>
      </c>
      <c r="F6" s="7" t="s">
        <v>3</v>
      </c>
      <c r="G6" s="29"/>
      <c r="H6" s="8" t="s">
        <v>3</v>
      </c>
      <c r="I6" s="29"/>
      <c r="J6" s="9" t="s">
        <v>3</v>
      </c>
      <c r="K6" s="29"/>
      <c r="L6" s="12" t="s">
        <v>3</v>
      </c>
      <c r="M6" s="29"/>
      <c r="N6" s="13" t="s">
        <v>3</v>
      </c>
      <c r="O6" s="29"/>
      <c r="P6" s="14" t="s">
        <v>3</v>
      </c>
      <c r="Q6" s="29"/>
      <c r="R6" s="15" t="s">
        <v>3</v>
      </c>
      <c r="S6" s="29"/>
      <c r="T6" s="16" t="s">
        <v>3</v>
      </c>
      <c r="U6" s="29"/>
      <c r="V6" s="17" t="s">
        <v>3</v>
      </c>
      <c r="W6" s="29"/>
      <c r="X6" s="18" t="s">
        <v>3</v>
      </c>
      <c r="Y6" s="29"/>
      <c r="Z6" s="19" t="s">
        <v>3</v>
      </c>
      <c r="AA6" s="29"/>
      <c r="AB6" s="20" t="s">
        <v>3</v>
      </c>
      <c r="AC6" s="29"/>
      <c r="AD6" s="22" t="s">
        <v>3</v>
      </c>
      <c r="AE6" s="29"/>
      <c r="AF6" s="21" t="s">
        <v>3</v>
      </c>
      <c r="AG6" s="29"/>
      <c r="AH6" s="23" t="s">
        <v>3</v>
      </c>
      <c r="AI6" s="24" t="s">
        <v>3</v>
      </c>
      <c r="AJ6" s="29"/>
      <c r="AL6" s="26" t="s">
        <v>3</v>
      </c>
      <c r="AM6" s="28" t="s">
        <v>3</v>
      </c>
    </row>
    <row r="7" spans="2:40" x14ac:dyDescent="0.25">
      <c r="B7" s="4" t="s">
        <v>4</v>
      </c>
      <c r="C7" s="2">
        <v>2418</v>
      </c>
      <c r="D7" s="6">
        <v>103.54</v>
      </c>
      <c r="E7">
        <f>C7/(D7/100+1)</f>
        <v>1187.9728800235825</v>
      </c>
      <c r="F7" s="7">
        <v>743.07</v>
      </c>
      <c r="G7" s="29">
        <f>F7/C7*10000</f>
        <v>3073.0769230769233</v>
      </c>
      <c r="H7" s="8">
        <v>13.63</v>
      </c>
      <c r="I7" s="29">
        <f>H7/C7*10000</f>
        <v>56.368899917287017</v>
      </c>
      <c r="J7" s="9">
        <v>39.1</v>
      </c>
      <c r="K7" s="29"/>
      <c r="L7" s="12">
        <v>6221</v>
      </c>
      <c r="M7" s="29">
        <f>L7/C7</f>
        <v>2.5727874276261371</v>
      </c>
      <c r="N7" s="13">
        <v>344.6</v>
      </c>
      <c r="O7" s="29">
        <f>N7/C7</f>
        <v>0.14251447477253928</v>
      </c>
      <c r="P7" s="14" t="s">
        <v>3</v>
      </c>
      <c r="Q7" s="29"/>
      <c r="R7" s="15">
        <v>958.06</v>
      </c>
      <c r="S7" s="29">
        <f>R7/C7</f>
        <v>0.39622001654259714</v>
      </c>
      <c r="T7" s="16">
        <v>27673955</v>
      </c>
      <c r="U7" s="29"/>
      <c r="V7" s="17">
        <v>25711378</v>
      </c>
      <c r="W7" s="29">
        <f>V7/T7</f>
        <v>0.92908216407810162</v>
      </c>
      <c r="X7" s="18">
        <v>20</v>
      </c>
      <c r="Y7" s="29">
        <f>X7/E7</f>
        <v>1.6835401157981805E-2</v>
      </c>
      <c r="Z7" s="19">
        <v>5144</v>
      </c>
      <c r="AA7" s="29">
        <f>Z7/C7/10</f>
        <v>0.21273779983457403</v>
      </c>
      <c r="AB7" s="20">
        <v>19</v>
      </c>
      <c r="AC7" s="29">
        <f>AB7/C7</f>
        <v>7.8577336641852766E-3</v>
      </c>
      <c r="AD7" s="22">
        <v>18.690000000000001</v>
      </c>
      <c r="AE7" s="29">
        <f>AD7/C7</f>
        <v>7.7295285359801494E-3</v>
      </c>
      <c r="AF7" s="21">
        <v>13.46</v>
      </c>
      <c r="AG7" s="29">
        <f>AF7/C7</f>
        <v>5.5665839536807281E-3</v>
      </c>
      <c r="AH7" s="23">
        <v>7547.62</v>
      </c>
      <c r="AI7" s="24">
        <v>412.18</v>
      </c>
      <c r="AJ7" s="29">
        <f>AI7/AH7</f>
        <v>5.4610592478158679E-2</v>
      </c>
      <c r="AL7" s="26">
        <v>5.3</v>
      </c>
      <c r="AM7" s="28" t="s">
        <v>3</v>
      </c>
    </row>
    <row r="8" spans="2:40" x14ac:dyDescent="0.25">
      <c r="B8" s="4" t="s">
        <v>5</v>
      </c>
      <c r="C8" s="2">
        <v>2420</v>
      </c>
      <c r="D8" s="6">
        <v>105.87</v>
      </c>
      <c r="E8">
        <f t="shared" ref="E8:E15" si="0">C8/(D8/100+1)</f>
        <v>1175.4991013746539</v>
      </c>
      <c r="F8" s="7">
        <v>629.37</v>
      </c>
      <c r="G8" s="29">
        <f t="shared" ref="G8:G15" si="1">F8/C8*10000</f>
        <v>2600.7024793388427</v>
      </c>
      <c r="H8" s="8">
        <v>12.88</v>
      </c>
      <c r="I8" s="29">
        <f t="shared" ref="I8:I15" si="2">H8/C8*10000</f>
        <v>53.223140495867774</v>
      </c>
      <c r="J8" s="9">
        <v>38.6</v>
      </c>
      <c r="K8" s="29"/>
      <c r="L8" s="12">
        <v>6220</v>
      </c>
      <c r="M8" s="29">
        <f t="shared" ref="M8:M15" si="3">L8/C8</f>
        <v>2.5702479338842976</v>
      </c>
      <c r="N8" s="13">
        <v>338</v>
      </c>
      <c r="O8" s="78">
        <f t="shared" ref="O8:O15" si="4">N8/C8</f>
        <v>0.13966942148760331</v>
      </c>
      <c r="P8" s="14" t="s">
        <v>3</v>
      </c>
      <c r="Q8" s="29"/>
      <c r="R8" s="15">
        <v>943.55</v>
      </c>
      <c r="S8" s="78">
        <f t="shared" ref="S8:S15" si="5">R8/C8</f>
        <v>0.38989669421487599</v>
      </c>
      <c r="T8" s="16">
        <v>25797193</v>
      </c>
      <c r="U8" s="29"/>
      <c r="V8" s="17">
        <v>21581945</v>
      </c>
      <c r="W8" s="78">
        <f t="shared" ref="W8:W15" si="6">V8/T8</f>
        <v>0.83660051696322157</v>
      </c>
      <c r="X8" s="18">
        <v>21</v>
      </c>
      <c r="Y8" s="78">
        <f t="shared" ref="Y8:Y15" si="7">X8/E8</f>
        <v>1.7864752066115701E-2</v>
      </c>
      <c r="Z8" s="19">
        <v>5016</v>
      </c>
      <c r="AA8" s="78">
        <f t="shared" ref="AA8:AA15" si="8">Z8/C8/10</f>
        <v>0.20727272727272728</v>
      </c>
      <c r="AB8" s="20">
        <v>19</v>
      </c>
      <c r="AC8" s="78">
        <f t="shared" ref="AC8:AC15" si="9">AB8/C8</f>
        <v>7.8512396694214882E-3</v>
      </c>
      <c r="AD8" s="22">
        <v>17.82</v>
      </c>
      <c r="AE8" s="78">
        <f t="shared" ref="AE8:AE15" si="10">AD8/C8</f>
        <v>7.3636363636363639E-3</v>
      </c>
      <c r="AF8" s="21">
        <v>12.92</v>
      </c>
      <c r="AG8" s="78">
        <f t="shared" ref="AG8:AG15" si="11">AF8/C8</f>
        <v>5.3388429752066115E-3</v>
      </c>
      <c r="AH8" s="23">
        <v>6918.94</v>
      </c>
      <c r="AI8" s="24">
        <v>383.1</v>
      </c>
      <c r="AJ8" s="78">
        <f t="shared" ref="AJ8:AJ15" si="12">AI8/AH8</f>
        <v>5.5369753170283316E-2</v>
      </c>
      <c r="AL8" s="26">
        <v>5</v>
      </c>
      <c r="AM8" s="28">
        <v>6129</v>
      </c>
      <c r="AN8">
        <f>AM8/C8</f>
        <v>2.5326446280991735</v>
      </c>
    </row>
    <row r="9" spans="2:40" x14ac:dyDescent="0.25">
      <c r="B9" s="4" t="s">
        <v>6</v>
      </c>
      <c r="C9" s="2">
        <v>2415</v>
      </c>
      <c r="D9" s="6">
        <v>108.37</v>
      </c>
      <c r="E9">
        <f t="shared" si="0"/>
        <v>1158.9960167010604</v>
      </c>
      <c r="F9" s="7">
        <v>613.20000000000005</v>
      </c>
      <c r="G9" s="29">
        <f t="shared" si="1"/>
        <v>2539.130434782609</v>
      </c>
      <c r="H9" s="8">
        <v>12.73</v>
      </c>
      <c r="I9" s="29">
        <f t="shared" si="2"/>
        <v>52.712215320910971</v>
      </c>
      <c r="J9" s="9">
        <v>38.5</v>
      </c>
      <c r="K9" s="29"/>
      <c r="L9" s="12">
        <v>6197</v>
      </c>
      <c r="M9" s="29">
        <f t="shared" si="3"/>
        <v>2.5660455486542442</v>
      </c>
      <c r="N9" s="13">
        <v>272.89999999999998</v>
      </c>
      <c r="O9" s="78">
        <f t="shared" si="4"/>
        <v>0.11300207039337473</v>
      </c>
      <c r="P9" s="14">
        <v>40</v>
      </c>
      <c r="Q9" s="29">
        <f>P9/C9</f>
        <v>1.6563146997929608E-2</v>
      </c>
      <c r="R9" s="15">
        <v>932.87</v>
      </c>
      <c r="S9" s="78">
        <f t="shared" si="5"/>
        <v>0.3862815734989648</v>
      </c>
      <c r="T9" s="16">
        <v>22261357</v>
      </c>
      <c r="U9" s="29"/>
      <c r="V9" s="17">
        <v>20351608</v>
      </c>
      <c r="W9" s="78">
        <f t="shared" si="6"/>
        <v>0.9142123725880682</v>
      </c>
      <c r="X9" s="18">
        <v>21</v>
      </c>
      <c r="Y9" s="78">
        <f t="shared" si="7"/>
        <v>1.8119130434782613E-2</v>
      </c>
      <c r="Z9" s="19">
        <v>5016</v>
      </c>
      <c r="AA9" s="78">
        <f t="shared" si="8"/>
        <v>0.20770186335403729</v>
      </c>
      <c r="AB9" s="20">
        <v>18</v>
      </c>
      <c r="AC9" s="78">
        <f t="shared" si="9"/>
        <v>7.4534161490683228E-3</v>
      </c>
      <c r="AD9" s="22">
        <v>17.010000000000002</v>
      </c>
      <c r="AE9" s="78">
        <f t="shared" si="10"/>
        <v>7.0434782608695661E-3</v>
      </c>
      <c r="AF9" s="21">
        <v>12.28</v>
      </c>
      <c r="AG9" s="78">
        <f t="shared" si="11"/>
        <v>5.0848861283643888E-3</v>
      </c>
      <c r="AH9" s="23">
        <v>6191.56</v>
      </c>
      <c r="AI9" s="24">
        <v>303.45999999999998</v>
      </c>
      <c r="AJ9" s="78">
        <f t="shared" si="12"/>
        <v>4.9011880689196256E-2</v>
      </c>
      <c r="AL9" s="26">
        <v>5.07</v>
      </c>
      <c r="AM9" s="28">
        <v>5865</v>
      </c>
      <c r="AN9">
        <f t="shared" ref="AN9:AN15" si="13">AM9/C9</f>
        <v>2.4285714285714284</v>
      </c>
    </row>
    <row r="10" spans="2:40" x14ac:dyDescent="0.25">
      <c r="B10" s="4" t="s">
        <v>7</v>
      </c>
      <c r="C10" s="2">
        <v>2426</v>
      </c>
      <c r="D10" s="6">
        <v>106.7</v>
      </c>
      <c r="E10">
        <f t="shared" si="0"/>
        <v>1173.681664247702</v>
      </c>
      <c r="F10" s="7">
        <v>608.41</v>
      </c>
      <c r="G10" s="29">
        <f t="shared" si="1"/>
        <v>2507.8730420445177</v>
      </c>
      <c r="H10" s="8">
        <v>12.57</v>
      </c>
      <c r="I10" s="29">
        <f t="shared" si="2"/>
        <v>51.813685078318223</v>
      </c>
      <c r="J10" s="9">
        <v>38.4</v>
      </c>
      <c r="K10" s="29"/>
      <c r="L10" s="12">
        <v>6168</v>
      </c>
      <c r="M10" s="29">
        <f t="shared" si="3"/>
        <v>2.542456718878813</v>
      </c>
      <c r="N10" s="13">
        <v>257.7</v>
      </c>
      <c r="O10" s="78">
        <f t="shared" si="4"/>
        <v>0.1062242374278648</v>
      </c>
      <c r="P10" s="14">
        <v>42</v>
      </c>
      <c r="Q10" s="78">
        <f t="shared" ref="Q10:Q14" si="14">P10/C10</f>
        <v>1.7312448474855729E-2</v>
      </c>
      <c r="R10" s="15">
        <v>920.49</v>
      </c>
      <c r="S10" s="78">
        <f t="shared" si="5"/>
        <v>0.37942704039571312</v>
      </c>
      <c r="T10" s="16">
        <v>16885330</v>
      </c>
      <c r="U10" s="29"/>
      <c r="V10" s="17">
        <v>15055332</v>
      </c>
      <c r="W10" s="78">
        <f t="shared" si="6"/>
        <v>0.89162201745538883</v>
      </c>
      <c r="X10" s="18">
        <v>21</v>
      </c>
      <c r="Y10" s="78">
        <f t="shared" si="7"/>
        <v>1.7892415498763397E-2</v>
      </c>
      <c r="Z10" s="19">
        <v>4984</v>
      </c>
      <c r="AA10" s="78">
        <f t="shared" si="8"/>
        <v>0.20544105523495465</v>
      </c>
      <c r="AB10" s="20">
        <v>18</v>
      </c>
      <c r="AC10" s="78">
        <f t="shared" si="9"/>
        <v>7.4196207749381701E-3</v>
      </c>
      <c r="AD10" s="22">
        <v>16.41</v>
      </c>
      <c r="AE10" s="78">
        <f t="shared" si="10"/>
        <v>6.7642209398186314E-3</v>
      </c>
      <c r="AF10" s="21">
        <v>11.75</v>
      </c>
      <c r="AG10" s="78">
        <f t="shared" si="11"/>
        <v>4.8433635614179718E-3</v>
      </c>
      <c r="AH10" s="23">
        <v>4923.4399999999996</v>
      </c>
      <c r="AI10" s="24">
        <v>264.75</v>
      </c>
      <c r="AJ10" s="78">
        <f t="shared" si="12"/>
        <v>5.3773377963375203E-2</v>
      </c>
      <c r="AL10" s="26">
        <v>5.21</v>
      </c>
      <c r="AM10" s="28">
        <v>3810</v>
      </c>
      <c r="AN10">
        <f t="shared" si="13"/>
        <v>1.5704863973619125</v>
      </c>
    </row>
    <row r="11" spans="2:40" x14ac:dyDescent="0.25">
      <c r="B11" s="4" t="s">
        <v>8</v>
      </c>
      <c r="C11" s="2">
        <v>2415</v>
      </c>
      <c r="D11" s="6">
        <v>106.24</v>
      </c>
      <c r="E11">
        <f t="shared" si="0"/>
        <v>1170.9658650116369</v>
      </c>
      <c r="F11" s="7">
        <v>735</v>
      </c>
      <c r="G11" s="29">
        <f t="shared" si="1"/>
        <v>3043.4782608695655</v>
      </c>
      <c r="H11" s="8">
        <v>12.43</v>
      </c>
      <c r="I11" s="29">
        <f t="shared" si="2"/>
        <v>51.469979296066256</v>
      </c>
      <c r="J11" s="9">
        <v>38.4</v>
      </c>
      <c r="K11" s="29"/>
      <c r="L11" s="12">
        <v>6223</v>
      </c>
      <c r="M11" s="29">
        <f t="shared" si="3"/>
        <v>2.5768115942028986</v>
      </c>
      <c r="N11" s="13">
        <v>256.39999999999998</v>
      </c>
      <c r="O11" s="78">
        <f t="shared" si="4"/>
        <v>0.10616977225672877</v>
      </c>
      <c r="P11" s="14">
        <v>48</v>
      </c>
      <c r="Q11" s="78">
        <f t="shared" si="14"/>
        <v>1.9875776397515529E-2</v>
      </c>
      <c r="R11" s="15">
        <v>904.08</v>
      </c>
      <c r="S11" s="78">
        <f t="shared" si="5"/>
        <v>0.374360248447205</v>
      </c>
      <c r="T11" s="16">
        <v>15634937</v>
      </c>
      <c r="U11" s="29"/>
      <c r="V11" s="17">
        <v>13079996</v>
      </c>
      <c r="W11" s="78">
        <f t="shared" si="6"/>
        <v>0.83658770099297486</v>
      </c>
      <c r="X11" s="18">
        <v>21</v>
      </c>
      <c r="Y11" s="78">
        <f t="shared" si="7"/>
        <v>1.7933913043478262E-2</v>
      </c>
      <c r="Z11" s="19">
        <v>4929</v>
      </c>
      <c r="AA11" s="78">
        <f t="shared" si="8"/>
        <v>0.20409937888198759</v>
      </c>
      <c r="AB11" s="20">
        <v>18</v>
      </c>
      <c r="AC11" s="78">
        <f t="shared" si="9"/>
        <v>7.4534161490683228E-3</v>
      </c>
      <c r="AD11" s="22">
        <v>15.71</v>
      </c>
      <c r="AE11" s="78">
        <f t="shared" si="10"/>
        <v>6.505175983436853E-3</v>
      </c>
      <c r="AF11" s="21">
        <v>11.43</v>
      </c>
      <c r="AG11" s="78">
        <f t="shared" si="11"/>
        <v>4.732919254658385E-3</v>
      </c>
      <c r="AH11" s="23">
        <v>4528.6099999999997</v>
      </c>
      <c r="AI11" s="24">
        <v>214.92</v>
      </c>
      <c r="AJ11" s="78">
        <f t="shared" si="12"/>
        <v>4.7458270860153556E-2</v>
      </c>
      <c r="AL11" s="26">
        <v>5.24</v>
      </c>
      <c r="AM11" s="28">
        <v>3232</v>
      </c>
      <c r="AN11">
        <f t="shared" si="13"/>
        <v>1.3383022774327122</v>
      </c>
    </row>
    <row r="12" spans="2:40" x14ac:dyDescent="0.25">
      <c r="B12" s="4" t="s">
        <v>9</v>
      </c>
      <c r="C12" s="2">
        <v>2380</v>
      </c>
      <c r="D12" s="6">
        <v>108.78</v>
      </c>
      <c r="E12">
        <f t="shared" si="0"/>
        <v>1139.9559344764823</v>
      </c>
      <c r="F12" s="7">
        <v>716</v>
      </c>
      <c r="G12" s="29">
        <f t="shared" si="1"/>
        <v>3008.4033613445376</v>
      </c>
      <c r="H12" s="8">
        <v>12.42</v>
      </c>
      <c r="I12" s="29">
        <f t="shared" si="2"/>
        <v>52.184873949579831</v>
      </c>
      <c r="J12" s="9">
        <v>38.299999999999997</v>
      </c>
      <c r="K12" s="29"/>
      <c r="L12" s="12">
        <v>6340</v>
      </c>
      <c r="M12" s="29">
        <f t="shared" si="3"/>
        <v>2.6638655462184873</v>
      </c>
      <c r="N12" s="13">
        <v>262.60000000000002</v>
      </c>
      <c r="O12" s="78">
        <f t="shared" si="4"/>
        <v>0.11033613445378153</v>
      </c>
      <c r="P12" s="14">
        <v>4</v>
      </c>
      <c r="Q12" s="78">
        <f t="shared" si="14"/>
        <v>1.6806722689075631E-3</v>
      </c>
      <c r="R12" s="15">
        <v>898.94</v>
      </c>
      <c r="S12" s="78">
        <f t="shared" si="5"/>
        <v>0.37770588235294122</v>
      </c>
      <c r="T12" s="16">
        <v>13916033</v>
      </c>
      <c r="U12" s="29"/>
      <c r="V12" s="17">
        <v>11277397</v>
      </c>
      <c r="W12" s="78">
        <f t="shared" si="6"/>
        <v>0.81038877961844447</v>
      </c>
      <c r="X12" s="18">
        <v>21</v>
      </c>
      <c r="Y12" s="78">
        <f t="shared" si="7"/>
        <v>1.8421764705882356E-2</v>
      </c>
      <c r="Z12" s="19">
        <v>4845</v>
      </c>
      <c r="AA12" s="78">
        <f t="shared" si="8"/>
        <v>0.20357142857142857</v>
      </c>
      <c r="AB12" s="20">
        <v>17</v>
      </c>
      <c r="AC12" s="78">
        <f t="shared" si="9"/>
        <v>7.1428571428571426E-3</v>
      </c>
      <c r="AD12" s="22">
        <v>14.78</v>
      </c>
      <c r="AE12" s="78">
        <f t="shared" si="10"/>
        <v>6.2100840336134448E-3</v>
      </c>
      <c r="AF12" s="21">
        <v>10.98</v>
      </c>
      <c r="AG12" s="78">
        <f t="shared" si="11"/>
        <v>4.613445378151261E-3</v>
      </c>
      <c r="AH12" s="23">
        <v>4184.0200000000004</v>
      </c>
      <c r="AI12" s="24">
        <v>197.34</v>
      </c>
      <c r="AJ12" s="78">
        <f t="shared" si="12"/>
        <v>4.7165166514500402E-2</v>
      </c>
      <c r="AL12" s="26">
        <v>5.36</v>
      </c>
      <c r="AM12" s="28">
        <v>3466</v>
      </c>
      <c r="AN12">
        <f t="shared" si="13"/>
        <v>1.4563025210084033</v>
      </c>
    </row>
    <row r="13" spans="2:40" x14ac:dyDescent="0.25">
      <c r="B13" s="4" t="s">
        <v>10</v>
      </c>
      <c r="C13" s="2">
        <v>2347</v>
      </c>
      <c r="D13" s="6">
        <v>113.09</v>
      </c>
      <c r="E13">
        <f t="shared" si="0"/>
        <v>1101.4125486883477</v>
      </c>
      <c r="F13" s="7">
        <v>704</v>
      </c>
      <c r="G13" s="29">
        <f t="shared" si="1"/>
        <v>2999.5739241585002</v>
      </c>
      <c r="H13" s="8">
        <v>12.23</v>
      </c>
      <c r="I13" s="29">
        <f t="shared" si="2"/>
        <v>52.109075415423952</v>
      </c>
      <c r="J13" s="9">
        <v>38.200000000000003</v>
      </c>
      <c r="K13" s="29"/>
      <c r="L13" s="12">
        <v>5768</v>
      </c>
      <c r="M13" s="29">
        <f t="shared" si="3"/>
        <v>2.4576054537707712</v>
      </c>
      <c r="N13" s="13">
        <v>249.7</v>
      </c>
      <c r="O13" s="78">
        <f t="shared" si="4"/>
        <v>0.1063911376224968</v>
      </c>
      <c r="P13" s="14">
        <v>22</v>
      </c>
      <c r="Q13" s="78">
        <f t="shared" si="14"/>
        <v>9.3736685129953128E-3</v>
      </c>
      <c r="R13" s="15">
        <v>939.51</v>
      </c>
      <c r="S13" s="78">
        <f t="shared" si="5"/>
        <v>0.40030251384746485</v>
      </c>
      <c r="T13" s="16">
        <v>10891527</v>
      </c>
      <c r="U13" s="29"/>
      <c r="V13" s="17">
        <v>9935095</v>
      </c>
      <c r="W13" s="78">
        <f t="shared" si="6"/>
        <v>0.91218568342161754</v>
      </c>
      <c r="X13" s="18">
        <v>21</v>
      </c>
      <c r="Y13" s="78">
        <f t="shared" si="7"/>
        <v>1.9066425223689818E-2</v>
      </c>
      <c r="Z13" s="19">
        <v>4740</v>
      </c>
      <c r="AA13" s="78">
        <f t="shared" si="8"/>
        <v>0.20195994887089902</v>
      </c>
      <c r="AB13" s="20">
        <v>17</v>
      </c>
      <c r="AC13" s="78">
        <f t="shared" si="9"/>
        <v>7.2432893054963782E-3</v>
      </c>
      <c r="AD13" s="22">
        <v>14.07</v>
      </c>
      <c r="AE13" s="78">
        <f t="shared" si="10"/>
        <v>5.9948870899020025E-3</v>
      </c>
      <c r="AF13" s="21">
        <v>10.71</v>
      </c>
      <c r="AG13" s="78">
        <f t="shared" si="11"/>
        <v>4.5632722624627184E-3</v>
      </c>
      <c r="AH13" s="23">
        <v>3914.88</v>
      </c>
      <c r="AI13" s="24">
        <v>190.03</v>
      </c>
      <c r="AJ13" s="78">
        <f t="shared" si="12"/>
        <v>4.854044057544548E-2</v>
      </c>
      <c r="AL13" s="26">
        <v>5.0999999999999996</v>
      </c>
      <c r="AM13" s="28">
        <v>3508</v>
      </c>
      <c r="AN13">
        <f t="shared" si="13"/>
        <v>1.4946740519812527</v>
      </c>
    </row>
    <row r="14" spans="2:40" x14ac:dyDescent="0.25">
      <c r="B14" s="4" t="s">
        <v>11</v>
      </c>
      <c r="C14" s="2">
        <v>2303</v>
      </c>
      <c r="D14" s="6" t="s">
        <v>3</v>
      </c>
      <c r="F14" s="7">
        <v>732</v>
      </c>
      <c r="G14" s="29">
        <f t="shared" si="1"/>
        <v>3178.4628745115069</v>
      </c>
      <c r="H14" s="8">
        <v>12.01</v>
      </c>
      <c r="I14" s="29">
        <f t="shared" si="2"/>
        <v>52.149370386452453</v>
      </c>
      <c r="J14" s="9">
        <v>38.200000000000003</v>
      </c>
      <c r="K14" s="29"/>
      <c r="L14" s="12">
        <v>6026</v>
      </c>
      <c r="M14" s="29">
        <f t="shared" si="3"/>
        <v>2.6165870603560575</v>
      </c>
      <c r="N14" s="13" t="s">
        <v>3</v>
      </c>
      <c r="O14" s="78" t="e">
        <f t="shared" si="4"/>
        <v>#VALUE!</v>
      </c>
      <c r="P14" s="14">
        <v>76</v>
      </c>
      <c r="Q14" s="78">
        <f t="shared" si="14"/>
        <v>3.3000434216239688E-2</v>
      </c>
      <c r="R14" s="15">
        <v>961</v>
      </c>
      <c r="S14" s="78">
        <f t="shared" si="5"/>
        <v>0.41728180633955708</v>
      </c>
      <c r="T14" s="16">
        <v>8899000</v>
      </c>
      <c r="U14" s="29"/>
      <c r="V14" s="17">
        <v>8475000</v>
      </c>
      <c r="W14" s="78">
        <f t="shared" si="6"/>
        <v>0.95235419710079783</v>
      </c>
      <c r="X14" s="18">
        <v>21</v>
      </c>
      <c r="Y14" s="78" t="e">
        <f t="shared" si="7"/>
        <v>#DIV/0!</v>
      </c>
      <c r="Z14" s="19">
        <v>4708</v>
      </c>
      <c r="AA14" s="78">
        <f t="shared" si="8"/>
        <v>0.20442900564481112</v>
      </c>
      <c r="AB14" s="20">
        <v>17</v>
      </c>
      <c r="AC14" s="78">
        <f t="shared" si="9"/>
        <v>7.3816760746851931E-3</v>
      </c>
      <c r="AD14" s="22">
        <v>13.71</v>
      </c>
      <c r="AE14" s="78">
        <f t="shared" si="10"/>
        <v>5.9531046461137648E-3</v>
      </c>
      <c r="AF14" s="21">
        <v>10.51</v>
      </c>
      <c r="AG14" s="78">
        <f t="shared" si="11"/>
        <v>4.5636126791141988E-3</v>
      </c>
      <c r="AH14" s="23">
        <v>3302.89</v>
      </c>
      <c r="AI14" s="24">
        <v>160.07</v>
      </c>
      <c r="AJ14" s="78">
        <f t="shared" si="12"/>
        <v>4.846361822525122E-2</v>
      </c>
      <c r="AK14" s="25">
        <v>80.260000000000005</v>
      </c>
      <c r="AL14" s="26">
        <v>5.07</v>
      </c>
      <c r="AM14" s="28">
        <v>2924</v>
      </c>
      <c r="AN14">
        <f t="shared" si="13"/>
        <v>1.2696482848458532</v>
      </c>
    </row>
    <row r="15" spans="2:40" x14ac:dyDescent="0.25">
      <c r="B15" s="4" t="s">
        <v>12</v>
      </c>
      <c r="C15" s="2">
        <v>2210</v>
      </c>
      <c r="D15" s="6">
        <v>98.95</v>
      </c>
      <c r="E15">
        <f t="shared" si="0"/>
        <v>1110.8318673033425</v>
      </c>
      <c r="F15" s="7">
        <v>710</v>
      </c>
      <c r="G15" s="29">
        <f t="shared" si="1"/>
        <v>3212.6696832579187</v>
      </c>
      <c r="H15" s="8">
        <v>11.69</v>
      </c>
      <c r="I15" s="29">
        <f t="shared" si="2"/>
        <v>52.895927601809952</v>
      </c>
      <c r="J15" s="9"/>
      <c r="K15" s="29"/>
      <c r="L15" s="12">
        <v>5633</v>
      </c>
      <c r="M15" s="29">
        <f t="shared" si="3"/>
        <v>2.5488687782805428</v>
      </c>
      <c r="N15" s="13">
        <v>254.2</v>
      </c>
      <c r="O15" s="78">
        <f t="shared" si="4"/>
        <v>0.11502262443438914</v>
      </c>
      <c r="P15" s="14" t="s">
        <v>3</v>
      </c>
      <c r="Q15" s="29"/>
      <c r="R15" s="15">
        <v>934.03</v>
      </c>
      <c r="S15" s="78">
        <f t="shared" si="5"/>
        <v>0.42263800904977372</v>
      </c>
      <c r="T15" s="16">
        <v>7904324</v>
      </c>
      <c r="U15" s="29"/>
      <c r="V15" s="17">
        <v>7396978</v>
      </c>
      <c r="W15" s="78">
        <f t="shared" si="6"/>
        <v>0.93581411895565014</v>
      </c>
      <c r="X15" s="18">
        <v>22</v>
      </c>
      <c r="Y15" s="78">
        <f t="shared" si="7"/>
        <v>1.9804977375565611E-2</v>
      </c>
      <c r="Z15" s="19">
        <v>4460</v>
      </c>
      <c r="AA15" s="78">
        <f t="shared" si="8"/>
        <v>0.20180995475113123</v>
      </c>
      <c r="AB15" s="20">
        <v>17</v>
      </c>
      <c r="AC15" s="78">
        <f t="shared" si="9"/>
        <v>7.6923076923076927E-3</v>
      </c>
      <c r="AD15" s="22">
        <v>13.28</v>
      </c>
      <c r="AE15" s="78">
        <f t="shared" si="10"/>
        <v>6.0090497737556557E-3</v>
      </c>
      <c r="AF15" s="21">
        <v>9.9700000000000006</v>
      </c>
      <c r="AG15" s="78">
        <f t="shared" si="11"/>
        <v>4.5113122171945704E-3</v>
      </c>
      <c r="AH15" s="23">
        <v>2989.65</v>
      </c>
      <c r="AI15" s="24">
        <v>132.85</v>
      </c>
      <c r="AJ15" s="78">
        <f t="shared" si="12"/>
        <v>4.4436639740437843E-2</v>
      </c>
      <c r="AL15" s="26">
        <v>5.94</v>
      </c>
      <c r="AM15" s="28">
        <v>20332</v>
      </c>
      <c r="AN15">
        <f t="shared" si="13"/>
        <v>9.1999999999999993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abSelected="1" zoomScale="70" zoomScaleNormal="70" workbookViewId="0">
      <selection activeCell="S14" sqref="S14:S15"/>
    </sheetView>
  </sheetViews>
  <sheetFormatPr defaultRowHeight="14.4" x14ac:dyDescent="0.25"/>
  <cols>
    <col min="4" max="4" width="16.33203125" customWidth="1"/>
    <col min="5" max="5" width="17.88671875" customWidth="1"/>
    <col min="6" max="6" width="13.21875" customWidth="1"/>
    <col min="9" max="9" width="15.88671875" customWidth="1"/>
    <col min="10" max="10" width="11.21875" customWidth="1"/>
    <col min="13" max="13" width="12.21875" customWidth="1"/>
    <col min="18" max="18" width="15.44140625" customWidth="1"/>
    <col min="21" max="21" width="11.6640625" customWidth="1"/>
  </cols>
  <sheetData>
    <row r="2" spans="1:21" s="30" customFormat="1" ht="16.2" thickBot="1" x14ac:dyDescent="0.4">
      <c r="A2" s="27"/>
      <c r="B2" s="30" t="s">
        <v>33</v>
      </c>
      <c r="C2" s="31" t="s">
        <v>34</v>
      </c>
      <c r="D2" s="31"/>
      <c r="E2" s="31"/>
    </row>
    <row r="3" spans="1:21" s="36" customFormat="1" ht="16.2" x14ac:dyDescent="0.4">
      <c r="A3" s="32"/>
      <c r="B3" s="33" t="s">
        <v>35</v>
      </c>
      <c r="C3" s="34"/>
      <c r="D3" s="86" t="s">
        <v>36</v>
      </c>
      <c r="E3" s="86"/>
      <c r="F3" s="86"/>
      <c r="G3" s="86"/>
      <c r="H3" s="86"/>
      <c r="I3" s="86" t="s">
        <v>37</v>
      </c>
      <c r="J3" s="86"/>
      <c r="K3" s="86"/>
      <c r="L3" s="86"/>
      <c r="M3" s="86" t="s">
        <v>38</v>
      </c>
      <c r="N3" s="86"/>
      <c r="O3" s="86"/>
      <c r="P3" s="86"/>
      <c r="Q3" s="86"/>
      <c r="R3" s="86"/>
      <c r="S3" s="86" t="s">
        <v>39</v>
      </c>
      <c r="T3" s="86"/>
      <c r="U3" s="35" t="s">
        <v>40</v>
      </c>
    </row>
    <row r="4" spans="1:21" s="40" customFormat="1" ht="16.2" x14ac:dyDescent="0.4">
      <c r="A4" s="32"/>
      <c r="B4" s="37" t="s">
        <v>41</v>
      </c>
      <c r="C4" s="38"/>
      <c r="D4" s="38" t="s">
        <v>42</v>
      </c>
      <c r="E4" s="38" t="s">
        <v>43</v>
      </c>
      <c r="F4" s="89" t="s">
        <v>44</v>
      </c>
      <c r="G4" s="89"/>
      <c r="H4" s="89"/>
      <c r="I4" s="38" t="s">
        <v>45</v>
      </c>
      <c r="J4" s="38" t="s">
        <v>46</v>
      </c>
      <c r="K4" s="38" t="s">
        <v>47</v>
      </c>
      <c r="L4" s="38" t="s">
        <v>48</v>
      </c>
      <c r="M4" s="38" t="s">
        <v>49</v>
      </c>
      <c r="N4" s="89" t="s">
        <v>50</v>
      </c>
      <c r="O4" s="89"/>
      <c r="P4" s="89"/>
      <c r="Q4" s="89"/>
      <c r="R4" s="89"/>
      <c r="S4" s="89" t="s">
        <v>51</v>
      </c>
      <c r="T4" s="89"/>
      <c r="U4" s="39" t="s">
        <v>52</v>
      </c>
    </row>
    <row r="5" spans="1:21" s="47" customFormat="1" ht="64.8" x14ac:dyDescent="0.25">
      <c r="A5" s="41"/>
      <c r="B5" s="42" t="s">
        <v>53</v>
      </c>
      <c r="C5" s="43" t="s">
        <v>1</v>
      </c>
      <c r="D5" s="43" t="s">
        <v>54</v>
      </c>
      <c r="E5" s="43" t="s">
        <v>55</v>
      </c>
      <c r="F5" s="44" t="s">
        <v>56</v>
      </c>
      <c r="G5" s="43" t="s">
        <v>57</v>
      </c>
      <c r="H5" s="43" t="s">
        <v>58</v>
      </c>
      <c r="I5" s="43" t="s">
        <v>59</v>
      </c>
      <c r="J5" s="43" t="s">
        <v>60</v>
      </c>
      <c r="K5" s="43" t="s">
        <v>61</v>
      </c>
      <c r="L5" s="43" t="s">
        <v>62</v>
      </c>
      <c r="M5" s="43" t="s">
        <v>63</v>
      </c>
      <c r="N5" s="43" t="s">
        <v>64</v>
      </c>
      <c r="O5" s="43" t="s">
        <v>65</v>
      </c>
      <c r="P5" s="43" t="s">
        <v>66</v>
      </c>
      <c r="Q5" s="43" t="s">
        <v>67</v>
      </c>
      <c r="R5" s="43" t="s">
        <v>68</v>
      </c>
      <c r="S5" s="45" t="s">
        <v>69</v>
      </c>
      <c r="T5" s="45" t="s">
        <v>70</v>
      </c>
      <c r="U5" s="46" t="s">
        <v>71</v>
      </c>
    </row>
    <row r="6" spans="1:21" s="30" customFormat="1" ht="15.6" x14ac:dyDescent="0.35">
      <c r="A6" s="27"/>
      <c r="B6" s="48"/>
      <c r="C6" s="49" t="s">
        <v>2</v>
      </c>
      <c r="D6" s="52"/>
      <c r="E6" s="81"/>
      <c r="F6" s="70"/>
      <c r="G6" s="81"/>
      <c r="H6" s="52"/>
      <c r="I6" s="81"/>
      <c r="J6" s="52"/>
      <c r="K6" s="52"/>
      <c r="L6" s="52"/>
      <c r="M6" s="52"/>
      <c r="N6" s="52"/>
      <c r="O6" s="52"/>
      <c r="P6" s="72"/>
      <c r="Q6" s="52"/>
      <c r="R6" s="72"/>
      <c r="S6" s="72"/>
      <c r="T6" s="72" t="s">
        <v>3</v>
      </c>
      <c r="U6" s="55"/>
    </row>
    <row r="7" spans="1:21" s="30" customFormat="1" ht="15.6" x14ac:dyDescent="0.35">
      <c r="A7" s="27"/>
      <c r="B7" s="48"/>
      <c r="C7" s="49" t="s">
        <v>4</v>
      </c>
      <c r="D7" s="52">
        <v>55</v>
      </c>
      <c r="E7" s="52">
        <v>3073.0769230769233</v>
      </c>
      <c r="F7" s="70">
        <v>39.1</v>
      </c>
      <c r="G7" s="52">
        <v>56.368899917287017</v>
      </c>
      <c r="H7" s="52">
        <v>2.5727874276261371</v>
      </c>
      <c r="I7" s="71">
        <v>0.14251447477253928</v>
      </c>
      <c r="J7" s="56">
        <v>1.49E-2</v>
      </c>
      <c r="K7" s="71">
        <v>0.39622001654259714</v>
      </c>
      <c r="L7" s="73">
        <v>0.92908216407810162</v>
      </c>
      <c r="M7" s="52">
        <v>1.6835401157981805E-2</v>
      </c>
      <c r="N7" s="52">
        <v>0.21273779983457403</v>
      </c>
      <c r="O7" s="52">
        <v>7.8577336641852766E-3</v>
      </c>
      <c r="P7" s="72">
        <v>7.7295285359801494E-3</v>
      </c>
      <c r="Q7" s="52">
        <v>5.5665839536807281E-3</v>
      </c>
      <c r="R7" s="79">
        <v>5.4610592478158679E-2</v>
      </c>
      <c r="S7" s="72">
        <f t="shared" ref="S7:S12" si="0">S8+0.1</f>
        <v>80.959999999999965</v>
      </c>
      <c r="T7" s="72">
        <v>5.3</v>
      </c>
      <c r="U7" s="82">
        <v>2.65</v>
      </c>
    </row>
    <row r="8" spans="1:21" s="30" customFormat="1" ht="15.6" x14ac:dyDescent="0.35">
      <c r="A8" s="27"/>
      <c r="B8" s="48"/>
      <c r="C8" s="49" t="s">
        <v>5</v>
      </c>
      <c r="D8" s="52">
        <v>59</v>
      </c>
      <c r="E8" s="52">
        <v>2600.7024793388427</v>
      </c>
      <c r="F8" s="70">
        <v>38.6</v>
      </c>
      <c r="G8" s="52">
        <v>53.223140495867774</v>
      </c>
      <c r="H8" s="52">
        <v>2.5702479338842976</v>
      </c>
      <c r="I8" s="71">
        <v>0.13966942148760331</v>
      </c>
      <c r="J8" s="56">
        <v>1.5299999999999999E-2</v>
      </c>
      <c r="K8" s="71">
        <v>0.38989669421487599</v>
      </c>
      <c r="L8" s="73">
        <v>0.83660051696322157</v>
      </c>
      <c r="M8" s="52">
        <v>1.7864752066115701E-2</v>
      </c>
      <c r="N8" s="52">
        <v>0.20727272727272728</v>
      </c>
      <c r="O8" s="52">
        <v>7.8512396694214882E-3</v>
      </c>
      <c r="P8" s="72">
        <v>7.3636363636363639E-3</v>
      </c>
      <c r="Q8" s="52">
        <v>5.3388429752066115E-3</v>
      </c>
      <c r="R8" s="79">
        <v>5.5369753170283316E-2</v>
      </c>
      <c r="S8" s="72">
        <f t="shared" si="0"/>
        <v>80.859999999999971</v>
      </c>
      <c r="T8" s="72">
        <v>5</v>
      </c>
      <c r="U8" s="55">
        <v>2.5326446280991735</v>
      </c>
    </row>
    <row r="9" spans="1:21" s="30" customFormat="1" ht="15.6" x14ac:dyDescent="0.35">
      <c r="A9" s="27"/>
      <c r="B9" s="48"/>
      <c r="C9" s="49" t="s">
        <v>6</v>
      </c>
      <c r="D9" s="52">
        <v>69</v>
      </c>
      <c r="E9" s="52">
        <v>2539.130434782609</v>
      </c>
      <c r="F9" s="70">
        <v>38.5</v>
      </c>
      <c r="G9" s="52">
        <v>52.712215320910971</v>
      </c>
      <c r="H9" s="52">
        <v>2.5660455486542442</v>
      </c>
      <c r="I9" s="71">
        <v>0.11300207039337473</v>
      </c>
      <c r="J9" s="52">
        <v>1.6563146997929608E-2</v>
      </c>
      <c r="K9" s="71">
        <v>0.3862815734989648</v>
      </c>
      <c r="L9" s="73">
        <v>0.9142123725880682</v>
      </c>
      <c r="M9" s="52">
        <v>1.8119130434782613E-2</v>
      </c>
      <c r="N9" s="52">
        <v>0.20770186335403729</v>
      </c>
      <c r="O9" s="52">
        <v>7.4534161490683228E-3</v>
      </c>
      <c r="P9" s="72">
        <v>7.0434782608695661E-3</v>
      </c>
      <c r="Q9" s="52">
        <v>5.0848861283643888E-3</v>
      </c>
      <c r="R9" s="79">
        <v>4.9011880689196256E-2</v>
      </c>
      <c r="S9" s="72">
        <f t="shared" si="0"/>
        <v>80.759999999999977</v>
      </c>
      <c r="T9" s="72">
        <v>5.07</v>
      </c>
      <c r="U9" s="55">
        <v>2.4285714285714284</v>
      </c>
    </row>
    <row r="10" spans="1:21" s="30" customFormat="1" ht="15.6" x14ac:dyDescent="0.35">
      <c r="A10" s="27"/>
      <c r="B10" s="48"/>
      <c r="C10" s="49" t="s">
        <v>7</v>
      </c>
      <c r="D10" s="52">
        <v>71</v>
      </c>
      <c r="E10" s="52">
        <v>2507.8730420445177</v>
      </c>
      <c r="F10" s="70">
        <v>38.4</v>
      </c>
      <c r="G10" s="52">
        <v>51.813685078318223</v>
      </c>
      <c r="H10" s="52">
        <v>2.542456718878813</v>
      </c>
      <c r="I10" s="71">
        <v>0.1062242374278648</v>
      </c>
      <c r="J10" s="52">
        <v>1.7312448474855729E-2</v>
      </c>
      <c r="K10" s="71">
        <v>0.37942704039571312</v>
      </c>
      <c r="L10" s="73">
        <v>0.89162201745538883</v>
      </c>
      <c r="M10" s="52">
        <v>1.7892415498763397E-2</v>
      </c>
      <c r="N10" s="52">
        <v>0.20544105523495465</v>
      </c>
      <c r="O10" s="52">
        <v>7.4196207749381701E-3</v>
      </c>
      <c r="P10" s="72">
        <v>6.7642209398186314E-3</v>
      </c>
      <c r="Q10" s="52">
        <v>4.8433635614179718E-3</v>
      </c>
      <c r="R10" s="79">
        <v>5.3773377963375203E-2</v>
      </c>
      <c r="S10" s="72">
        <f t="shared" si="0"/>
        <v>80.659999999999982</v>
      </c>
      <c r="T10" s="72">
        <v>5.21</v>
      </c>
      <c r="U10" s="55">
        <v>1.5704863973619125</v>
      </c>
    </row>
    <row r="11" spans="1:21" s="30" customFormat="1" ht="15.6" x14ac:dyDescent="0.35">
      <c r="A11" s="27"/>
      <c r="B11" s="48"/>
      <c r="C11" s="49" t="s">
        <v>8</v>
      </c>
      <c r="D11" s="52">
        <v>82</v>
      </c>
      <c r="E11" s="52">
        <v>3043.4782608695655</v>
      </c>
      <c r="F11" s="70">
        <v>38.4</v>
      </c>
      <c r="G11" s="52">
        <v>51.469979296066256</v>
      </c>
      <c r="H11" s="52">
        <v>2.5768115942028986</v>
      </c>
      <c r="I11" s="71">
        <v>0.10616977225672877</v>
      </c>
      <c r="J11" s="52">
        <v>1.9875776397515529E-2</v>
      </c>
      <c r="K11" s="71">
        <v>0.374360248447205</v>
      </c>
      <c r="L11" s="73">
        <v>0.83658770099297486</v>
      </c>
      <c r="M11" s="52">
        <v>1.7933913043478262E-2</v>
      </c>
      <c r="N11" s="52">
        <v>0.20409937888198759</v>
      </c>
      <c r="O11" s="52">
        <v>7.4534161490683228E-3</v>
      </c>
      <c r="P11" s="72">
        <v>6.505175983436853E-3</v>
      </c>
      <c r="Q11" s="52">
        <v>4.732919254658385E-3</v>
      </c>
      <c r="R11" s="79">
        <v>4.7458270860153556E-2</v>
      </c>
      <c r="S11" s="72">
        <f t="shared" si="0"/>
        <v>80.559999999999988</v>
      </c>
      <c r="T11" s="72">
        <v>5.24</v>
      </c>
      <c r="U11" s="55">
        <v>1.3383022774327122</v>
      </c>
    </row>
    <row r="12" spans="1:21" s="30" customFormat="1" ht="15.6" x14ac:dyDescent="0.35">
      <c r="A12" s="27"/>
      <c r="B12" s="48"/>
      <c r="C12" s="49" t="s">
        <v>9</v>
      </c>
      <c r="D12" s="52">
        <v>71</v>
      </c>
      <c r="E12" s="52">
        <v>3008.4033613445376</v>
      </c>
      <c r="F12" s="70">
        <v>38.299999999999997</v>
      </c>
      <c r="G12" s="52">
        <v>52.184873949579831</v>
      </c>
      <c r="H12" s="52">
        <v>2.6638655462184873</v>
      </c>
      <c r="I12" s="71">
        <v>0.11033613445378153</v>
      </c>
      <c r="J12" s="52">
        <v>1.6806722689075631E-3</v>
      </c>
      <c r="K12" s="71">
        <v>0.37770588235294122</v>
      </c>
      <c r="L12" s="73">
        <v>0.81038877961844447</v>
      </c>
      <c r="M12" s="52">
        <v>1.8421764705882356E-2</v>
      </c>
      <c r="N12" s="52">
        <v>0.20357142857142857</v>
      </c>
      <c r="O12" s="52">
        <v>7.1428571428571426E-3</v>
      </c>
      <c r="P12" s="72">
        <v>6.2100840336134448E-3</v>
      </c>
      <c r="Q12" s="52">
        <v>4.613445378151261E-3</v>
      </c>
      <c r="R12" s="79">
        <v>4.7165166514500402E-2</v>
      </c>
      <c r="S12" s="72">
        <f t="shared" si="0"/>
        <v>80.459999999999994</v>
      </c>
      <c r="T12" s="72">
        <v>5.36</v>
      </c>
      <c r="U12" s="55">
        <v>1.4563025210084033</v>
      </c>
    </row>
    <row r="13" spans="1:21" s="30" customFormat="1" ht="15.6" x14ac:dyDescent="0.35">
      <c r="A13" s="27"/>
      <c r="B13" s="48"/>
      <c r="C13" s="49" t="s">
        <v>10</v>
      </c>
      <c r="D13" s="52">
        <v>80</v>
      </c>
      <c r="E13" s="52">
        <v>2999.5739241585002</v>
      </c>
      <c r="F13" s="70">
        <v>38.200000000000003</v>
      </c>
      <c r="G13" s="52">
        <v>52.109075415423952</v>
      </c>
      <c r="H13" s="52">
        <v>2.4576054537707712</v>
      </c>
      <c r="I13" s="71">
        <v>0.1063911376224968</v>
      </c>
      <c r="J13" s="52">
        <v>9.3736685129953128E-3</v>
      </c>
      <c r="K13" s="71">
        <v>0.40030251384746485</v>
      </c>
      <c r="L13" s="73">
        <v>0.91218568342161754</v>
      </c>
      <c r="M13" s="52">
        <v>1.9066425223689818E-2</v>
      </c>
      <c r="N13" s="52">
        <v>0.20195994887089902</v>
      </c>
      <c r="O13" s="52">
        <v>7.2432893054963782E-3</v>
      </c>
      <c r="P13" s="72">
        <v>5.9948870899020025E-3</v>
      </c>
      <c r="Q13" s="52">
        <v>4.5632722624627184E-3</v>
      </c>
      <c r="R13" s="79">
        <v>4.854044057544548E-2</v>
      </c>
      <c r="S13" s="72">
        <f>S14+0.1</f>
        <v>80.36</v>
      </c>
      <c r="T13" s="72">
        <v>5.0999999999999996</v>
      </c>
      <c r="U13" s="55">
        <v>1.4946740519812527</v>
      </c>
    </row>
    <row r="14" spans="1:21" s="30" customFormat="1" ht="15.6" x14ac:dyDescent="0.35">
      <c r="A14" s="27"/>
      <c r="B14" s="48"/>
      <c r="C14" s="49" t="s">
        <v>11</v>
      </c>
      <c r="D14" s="52"/>
      <c r="E14" s="52">
        <v>3178.4628745115069</v>
      </c>
      <c r="F14" s="70">
        <v>38.200000000000003</v>
      </c>
      <c r="G14" s="52">
        <v>52.149370386452453</v>
      </c>
      <c r="H14" s="52">
        <v>2.6165870603560575</v>
      </c>
      <c r="I14" s="57">
        <f>(I13+I15)/2</f>
        <v>0.11070688102844298</v>
      </c>
      <c r="J14" s="52">
        <v>3.3000434216239688E-2</v>
      </c>
      <c r="K14" s="71">
        <v>0.41728180633955708</v>
      </c>
      <c r="L14" s="73">
        <v>0.95235419710079783</v>
      </c>
      <c r="M14" s="58">
        <f>(M13+M15)/2</f>
        <v>1.9435701299627715E-2</v>
      </c>
      <c r="N14" s="52">
        <v>0.20442900564481112</v>
      </c>
      <c r="O14" s="52">
        <v>7.3816760746851931E-3</v>
      </c>
      <c r="P14" s="72">
        <v>5.9531046461137648E-3</v>
      </c>
      <c r="Q14" s="52">
        <v>4.5636126791141988E-3</v>
      </c>
      <c r="R14" s="79">
        <v>4.846361822525122E-2</v>
      </c>
      <c r="S14" s="72">
        <v>80.260000000000005</v>
      </c>
      <c r="T14" s="72">
        <v>5.07</v>
      </c>
      <c r="U14" s="55">
        <v>1.2696482848458532</v>
      </c>
    </row>
    <row r="15" spans="1:21" s="30" customFormat="1" ht="16.2" thickBot="1" x14ac:dyDescent="0.4">
      <c r="A15" s="27"/>
      <c r="B15" s="59"/>
      <c r="C15" s="60" t="s">
        <v>12</v>
      </c>
      <c r="D15" s="62"/>
      <c r="E15" s="62">
        <v>3212.6696832579187</v>
      </c>
      <c r="F15" s="83">
        <v>38.1</v>
      </c>
      <c r="G15" s="62">
        <v>52.895927601809952</v>
      </c>
      <c r="H15" s="62">
        <v>2.5488687782805428</v>
      </c>
      <c r="I15" s="74">
        <v>0.11502262443438914</v>
      </c>
      <c r="J15" s="62"/>
      <c r="K15" s="74">
        <v>0.42263800904977372</v>
      </c>
      <c r="L15" s="75">
        <v>0.93581411895565014</v>
      </c>
      <c r="M15" s="62">
        <v>1.9804977375565611E-2</v>
      </c>
      <c r="N15" s="62">
        <v>0.20180995475113123</v>
      </c>
      <c r="O15" s="62">
        <v>7.6923076923076927E-3</v>
      </c>
      <c r="P15" s="76">
        <v>6.0090497737556557E-3</v>
      </c>
      <c r="Q15" s="62">
        <v>4.5113122171945704E-3</v>
      </c>
      <c r="R15" s="80">
        <v>4.4436639740437843E-2</v>
      </c>
      <c r="S15" s="72">
        <v>80.260000000000005</v>
      </c>
      <c r="T15" s="76">
        <v>5.94</v>
      </c>
      <c r="U15" s="77">
        <v>9.1999999999999993</v>
      </c>
    </row>
    <row r="16" spans="1:21" s="30" customFormat="1" ht="15.6" x14ac:dyDescent="0.35">
      <c r="A16" s="27"/>
      <c r="F16" s="63"/>
      <c r="I16" s="64"/>
      <c r="L16" s="65"/>
    </row>
    <row r="17" spans="1:21" s="30" customFormat="1" ht="16.2" thickBot="1" x14ac:dyDescent="0.4">
      <c r="A17" s="27"/>
      <c r="B17" s="30" t="s">
        <v>72</v>
      </c>
      <c r="F17" s="63"/>
      <c r="I17" s="64"/>
      <c r="L17" s="65"/>
    </row>
    <row r="18" spans="1:21" s="36" customFormat="1" ht="16.2" x14ac:dyDescent="0.4">
      <c r="A18" s="32"/>
      <c r="B18" s="33" t="s">
        <v>35</v>
      </c>
      <c r="C18" s="34"/>
      <c r="D18" s="86" t="s">
        <v>36</v>
      </c>
      <c r="E18" s="86"/>
      <c r="F18" s="86"/>
      <c r="G18" s="86"/>
      <c r="H18" s="86"/>
      <c r="I18" s="86" t="s">
        <v>37</v>
      </c>
      <c r="J18" s="86"/>
      <c r="K18" s="86"/>
      <c r="L18" s="86"/>
      <c r="M18" s="86" t="s">
        <v>38</v>
      </c>
      <c r="N18" s="86"/>
      <c r="O18" s="86"/>
      <c r="P18" s="86"/>
      <c r="Q18" s="86"/>
      <c r="R18" s="86"/>
      <c r="S18" s="87" t="s">
        <v>39</v>
      </c>
      <c r="T18" s="88"/>
      <c r="U18" s="66" t="s">
        <v>40</v>
      </c>
    </row>
    <row r="19" spans="1:21" s="40" customFormat="1" ht="16.2" x14ac:dyDescent="0.4">
      <c r="A19" s="32"/>
      <c r="B19" s="37" t="s">
        <v>41</v>
      </c>
      <c r="C19" s="38"/>
      <c r="D19" s="38" t="s">
        <v>42</v>
      </c>
      <c r="E19" s="38" t="s">
        <v>43</v>
      </c>
      <c r="F19" s="89" t="s">
        <v>44</v>
      </c>
      <c r="G19" s="89"/>
      <c r="H19" s="89"/>
      <c r="I19" s="38" t="s">
        <v>45</v>
      </c>
      <c r="J19" s="38" t="s">
        <v>46</v>
      </c>
      <c r="K19" s="38" t="s">
        <v>47</v>
      </c>
      <c r="L19" s="38" t="s">
        <v>48</v>
      </c>
      <c r="M19" s="38" t="s">
        <v>49</v>
      </c>
      <c r="N19" s="89" t="s">
        <v>50</v>
      </c>
      <c r="O19" s="89"/>
      <c r="P19" s="89"/>
      <c r="Q19" s="89"/>
      <c r="R19" s="89"/>
      <c r="S19" s="90" t="s">
        <v>51</v>
      </c>
      <c r="T19" s="91"/>
      <c r="U19" s="67" t="s">
        <v>52</v>
      </c>
    </row>
    <row r="20" spans="1:21" s="47" customFormat="1" ht="64.8" x14ac:dyDescent="0.25">
      <c r="A20" s="41"/>
      <c r="B20" s="42" t="s">
        <v>53</v>
      </c>
      <c r="C20" s="43" t="s">
        <v>1</v>
      </c>
      <c r="D20" s="43" t="s">
        <v>54</v>
      </c>
      <c r="E20" s="43" t="s">
        <v>55</v>
      </c>
      <c r="F20" s="44" t="s">
        <v>56</v>
      </c>
      <c r="G20" s="43" t="s">
        <v>57</v>
      </c>
      <c r="H20" s="43" t="s">
        <v>58</v>
      </c>
      <c r="I20" s="43" t="s">
        <v>59</v>
      </c>
      <c r="J20" s="43" t="s">
        <v>60</v>
      </c>
      <c r="K20" s="43" t="s">
        <v>61</v>
      </c>
      <c r="L20" s="43" t="s">
        <v>62</v>
      </c>
      <c r="M20" s="43" t="s">
        <v>63</v>
      </c>
      <c r="N20" s="43" t="s">
        <v>64</v>
      </c>
      <c r="O20" s="43" t="s">
        <v>65</v>
      </c>
      <c r="P20" s="43" t="s">
        <v>66</v>
      </c>
      <c r="Q20" s="43" t="s">
        <v>67</v>
      </c>
      <c r="R20" s="43" t="s">
        <v>68</v>
      </c>
      <c r="S20" s="45" t="s">
        <v>69</v>
      </c>
      <c r="T20" s="45" t="s">
        <v>70</v>
      </c>
      <c r="U20" s="68" t="s">
        <v>71</v>
      </c>
    </row>
    <row r="21" spans="1:21" s="30" customFormat="1" ht="15.6" x14ac:dyDescent="0.35">
      <c r="A21" s="27"/>
      <c r="B21" s="48"/>
      <c r="C21" s="49" t="s">
        <v>2</v>
      </c>
      <c r="D21" s="50"/>
      <c r="E21" s="50"/>
      <c r="F21" s="51" t="s">
        <v>3</v>
      </c>
      <c r="G21" s="52"/>
      <c r="H21" s="50"/>
      <c r="I21" s="53"/>
      <c r="J21" s="50"/>
      <c r="K21" s="50"/>
      <c r="L21" s="50"/>
      <c r="M21" s="52"/>
      <c r="N21" s="52"/>
      <c r="O21" s="50"/>
      <c r="P21" s="54" t="s">
        <v>3</v>
      </c>
      <c r="Q21" s="50"/>
      <c r="R21" s="54"/>
      <c r="S21" s="54" t="s">
        <v>3</v>
      </c>
      <c r="T21" s="54" t="s">
        <v>3</v>
      </c>
      <c r="U21" s="69"/>
    </row>
    <row r="22" spans="1:21" s="30" customFormat="1" ht="15.6" x14ac:dyDescent="0.35">
      <c r="A22" s="27"/>
      <c r="B22" s="48"/>
      <c r="C22" s="49" t="s">
        <v>4</v>
      </c>
      <c r="D22" s="53">
        <f>(D7-D8)/D8</f>
        <v>-6.7796610169491525E-2</v>
      </c>
      <c r="E22" s="53">
        <f>(E7-E8)/E8</f>
        <v>0.18163340385562626</v>
      </c>
      <c r="F22" s="53">
        <f t="shared" ref="F22:U22" si="1">(F7-F8)/F8</f>
        <v>1.2953367875647668E-2</v>
      </c>
      <c r="G22" s="53">
        <f t="shared" si="1"/>
        <v>5.9105107141572716E-2</v>
      </c>
      <c r="H22" s="53">
        <f t="shared" si="1"/>
        <v>9.8803454264494335E-4</v>
      </c>
      <c r="I22" s="53">
        <f t="shared" si="1"/>
        <v>2.0369908134748715E-2</v>
      </c>
      <c r="J22" s="53"/>
      <c r="K22" s="53">
        <f t="shared" si="1"/>
        <v>1.6217942910375899E-2</v>
      </c>
      <c r="L22" s="53">
        <f t="shared" si="1"/>
        <v>0.11054457323380509</v>
      </c>
      <c r="M22" s="53">
        <f t="shared" si="1"/>
        <v>-5.7619098452884716E-2</v>
      </c>
      <c r="N22" s="53">
        <f t="shared" si="1"/>
        <v>2.636657814926064E-2</v>
      </c>
      <c r="O22" s="53">
        <f t="shared" si="1"/>
        <v>8.2712985938779575E-4</v>
      </c>
      <c r="P22" s="53">
        <f t="shared" si="1"/>
        <v>4.9689060441748652E-2</v>
      </c>
      <c r="Q22" s="53">
        <f t="shared" si="1"/>
        <v>4.2657365937102329E-2</v>
      </c>
      <c r="R22" s="53">
        <f t="shared" si="1"/>
        <v>-1.3710747270083102E-2</v>
      </c>
      <c r="S22" s="53"/>
      <c r="T22" s="53">
        <f t="shared" si="1"/>
        <v>5.9999999999999963E-2</v>
      </c>
      <c r="U22" s="84">
        <f t="shared" si="1"/>
        <v>4.633708598466308E-2</v>
      </c>
    </row>
    <row r="23" spans="1:21" s="30" customFormat="1" ht="15.6" x14ac:dyDescent="0.35">
      <c r="A23" s="27"/>
      <c r="B23" s="48"/>
      <c r="C23" s="49" t="s">
        <v>5</v>
      </c>
      <c r="D23" s="53">
        <f t="shared" ref="D23:I23" si="2">(D8-D9)/D9</f>
        <v>-0.14492753623188406</v>
      </c>
      <c r="E23" s="53">
        <f t="shared" si="2"/>
        <v>2.4249264123174259E-2</v>
      </c>
      <c r="F23" s="53">
        <f t="shared" si="2"/>
        <v>2.5974025974026343E-3</v>
      </c>
      <c r="G23" s="53">
        <f t="shared" si="2"/>
        <v>9.6927281816235628E-3</v>
      </c>
      <c r="H23" s="53">
        <f t="shared" si="2"/>
        <v>1.6376892577987874E-3</v>
      </c>
      <c r="I23" s="53">
        <f t="shared" si="2"/>
        <v>0.2359899336480836</v>
      </c>
      <c r="J23" s="53"/>
      <c r="K23" s="53">
        <f t="shared" ref="K23:R23" si="3">(K8-K9)/K9</f>
        <v>9.3587708136455526E-3</v>
      </c>
      <c r="L23" s="53">
        <f t="shared" si="3"/>
        <v>-8.4894777134915764E-2</v>
      </c>
      <c r="M23" s="53">
        <f t="shared" si="3"/>
        <v>-1.4039215048565021E-2</v>
      </c>
      <c r="N23" s="53">
        <f t="shared" si="3"/>
        <v>-2.0661157024794183E-3</v>
      </c>
      <c r="O23" s="53">
        <f t="shared" si="3"/>
        <v>5.3374655647383015E-2</v>
      </c>
      <c r="P23" s="53">
        <f t="shared" si="3"/>
        <v>4.5454545454545352E-2</v>
      </c>
      <c r="Q23" s="53">
        <f t="shared" si="3"/>
        <v>4.9943467843971329E-2</v>
      </c>
      <c r="R23" s="53">
        <f t="shared" si="3"/>
        <v>0.12972104705397547</v>
      </c>
      <c r="S23" s="53"/>
      <c r="T23" s="53">
        <f t="shared" ref="T23:U23" si="4">(T8-T9)/T9</f>
        <v>-1.3806706114398477E-2</v>
      </c>
      <c r="U23" s="84">
        <f t="shared" si="4"/>
        <v>4.2853670393777389E-2</v>
      </c>
    </row>
    <row r="24" spans="1:21" s="30" customFormat="1" ht="15.6" x14ac:dyDescent="0.35">
      <c r="A24" s="27"/>
      <c r="B24" s="48"/>
      <c r="C24" s="49" t="s">
        <v>6</v>
      </c>
      <c r="D24" s="53">
        <f t="shared" ref="D24:I24" si="5">(D9-D10)/D10</f>
        <v>-2.8169014084507043E-2</v>
      </c>
      <c r="E24" s="53">
        <f t="shared" si="5"/>
        <v>1.24637061821156E-2</v>
      </c>
      <c r="F24" s="53">
        <f t="shared" si="5"/>
        <v>2.6041666666667038E-3</v>
      </c>
      <c r="G24" s="53">
        <f t="shared" si="5"/>
        <v>1.7341562199920509E-2</v>
      </c>
      <c r="H24" s="53">
        <f t="shared" si="5"/>
        <v>9.2779670939033849E-3</v>
      </c>
      <c r="I24" s="53">
        <f t="shared" si="5"/>
        <v>6.3806840412600305E-2</v>
      </c>
      <c r="J24" s="53"/>
      <c r="K24" s="53">
        <f t="shared" ref="K24:R24" si="6">(K9-K10)/K10</f>
        <v>1.8065483936260663E-2</v>
      </c>
      <c r="L24" s="53">
        <f t="shared" si="6"/>
        <v>2.5336246403100577E-2</v>
      </c>
      <c r="M24" s="53">
        <f t="shared" si="6"/>
        <v>1.2671007781754531E-2</v>
      </c>
      <c r="N24" s="53">
        <f t="shared" si="6"/>
        <v>1.1004655892645415E-2</v>
      </c>
      <c r="O24" s="53">
        <f t="shared" si="6"/>
        <v>4.5548654244305844E-3</v>
      </c>
      <c r="P24" s="53">
        <f t="shared" si="6"/>
        <v>4.1284476591686027E-2</v>
      </c>
      <c r="Q24" s="53">
        <f t="shared" si="6"/>
        <v>4.9866701907404908E-2</v>
      </c>
      <c r="R24" s="53">
        <f t="shared" si="6"/>
        <v>-8.8547483057917251E-2</v>
      </c>
      <c r="S24" s="53"/>
      <c r="T24" s="53">
        <f t="shared" ref="T24:U24" si="7">(T9-T10)/T10</f>
        <v>-2.6871401151631415E-2</v>
      </c>
      <c r="U24" s="84">
        <f t="shared" si="7"/>
        <v>0.54638170228721405</v>
      </c>
    </row>
    <row r="25" spans="1:21" s="30" customFormat="1" ht="15.6" x14ac:dyDescent="0.35">
      <c r="A25" s="27"/>
      <c r="B25" s="48"/>
      <c r="C25" s="49" t="s">
        <v>7</v>
      </c>
      <c r="D25" s="53">
        <f t="shared" ref="D25:I25" si="8">(D10-D11)/D11</f>
        <v>-0.13414634146341464</v>
      </c>
      <c r="E25" s="53">
        <f t="shared" si="8"/>
        <v>-0.17598457189965855</v>
      </c>
      <c r="F25" s="53">
        <f t="shared" si="8"/>
        <v>0</v>
      </c>
      <c r="G25" s="53">
        <f t="shared" si="8"/>
        <v>6.6777913446379603E-3</v>
      </c>
      <c r="H25" s="53">
        <f t="shared" si="8"/>
        <v>-1.3332319445230091E-2</v>
      </c>
      <c r="I25" s="53">
        <f t="shared" si="8"/>
        <v>5.1300073437403175E-4</v>
      </c>
      <c r="J25" s="53"/>
      <c r="K25" s="53">
        <f t="shared" ref="K25:R25" si="9">(K10-K11)/K11</f>
        <v>1.3534535169063699E-2</v>
      </c>
      <c r="L25" s="53">
        <f t="shared" si="9"/>
        <v>6.5784276289373889E-2</v>
      </c>
      <c r="M25" s="53">
        <f t="shared" si="9"/>
        <v>-2.3139146829952812E-3</v>
      </c>
      <c r="N25" s="53">
        <f t="shared" si="9"/>
        <v>6.5736425084508944E-3</v>
      </c>
      <c r="O25" s="53">
        <f t="shared" si="9"/>
        <v>-4.5342126957954917E-3</v>
      </c>
      <c r="P25" s="53">
        <f t="shared" si="9"/>
        <v>3.9821360258561096E-2</v>
      </c>
      <c r="Q25" s="53">
        <f t="shared" si="9"/>
        <v>2.333534565392845E-2</v>
      </c>
      <c r="R25" s="53">
        <f t="shared" si="9"/>
        <v>0.13306652325851751</v>
      </c>
      <c r="S25" s="53"/>
      <c r="T25" s="53">
        <f t="shared" ref="T25:U25" si="10">(T10-T11)/T11</f>
        <v>-5.7251908396947033E-3</v>
      </c>
      <c r="U25" s="84">
        <f t="shared" si="10"/>
        <v>0.17349153763274094</v>
      </c>
    </row>
    <row r="26" spans="1:21" s="30" customFormat="1" ht="15.6" x14ac:dyDescent="0.35">
      <c r="A26" s="27"/>
      <c r="B26" s="48"/>
      <c r="C26" s="49" t="s">
        <v>8</v>
      </c>
      <c r="D26" s="53">
        <f t="shared" ref="D26:I26" si="11">(D11-D12)/D12</f>
        <v>0.15492957746478872</v>
      </c>
      <c r="E26" s="53">
        <f t="shared" si="11"/>
        <v>1.1658974981782994E-2</v>
      </c>
      <c r="F26" s="53">
        <f t="shared" si="11"/>
        <v>2.6109660574412906E-3</v>
      </c>
      <c r="G26" s="53">
        <f t="shared" si="11"/>
        <v>-1.3699269527876879E-2</v>
      </c>
      <c r="H26" s="53">
        <f t="shared" si="11"/>
        <v>-3.2679559273990688E-2</v>
      </c>
      <c r="I26" s="53">
        <f t="shared" si="11"/>
        <v>-3.7760632250516214E-2</v>
      </c>
      <c r="J26" s="53"/>
      <c r="K26" s="53">
        <f t="shared" ref="K26:R26" si="12">(K11-K12)/K12</f>
        <v>-8.8577754862974277E-3</v>
      </c>
      <c r="L26" s="53">
        <f t="shared" si="12"/>
        <v>3.232883035086645E-2</v>
      </c>
      <c r="M26" s="53">
        <f t="shared" si="12"/>
        <v>-2.6482352271512605E-2</v>
      </c>
      <c r="N26" s="53">
        <f t="shared" si="12"/>
        <v>2.5934401220443198E-3</v>
      </c>
      <c r="O26" s="53">
        <f t="shared" si="12"/>
        <v>4.347826086956523E-2</v>
      </c>
      <c r="P26" s="53">
        <f t="shared" si="12"/>
        <v>4.7518189484418917E-2</v>
      </c>
      <c r="Q26" s="53">
        <f t="shared" si="12"/>
        <v>2.5896887621762753E-2</v>
      </c>
      <c r="R26" s="53">
        <f t="shared" si="12"/>
        <v>6.2144240615167263E-3</v>
      </c>
      <c r="S26" s="53"/>
      <c r="T26" s="53">
        <f t="shared" ref="T26:U26" si="13">(T11-T12)/T12</f>
        <v>-2.2388059701492557E-2</v>
      </c>
      <c r="U26" s="84">
        <f t="shared" si="13"/>
        <v>-8.1027287856360278E-2</v>
      </c>
    </row>
    <row r="27" spans="1:21" s="30" customFormat="1" ht="15.6" x14ac:dyDescent="0.35">
      <c r="A27" s="27"/>
      <c r="B27" s="48"/>
      <c r="C27" s="49" t="s">
        <v>9</v>
      </c>
      <c r="D27" s="53">
        <f t="shared" ref="D27:I27" si="14">(D12-D13)/D13</f>
        <v>-0.1125</v>
      </c>
      <c r="E27" s="53">
        <f t="shared" si="14"/>
        <v>2.9435637891519792E-3</v>
      </c>
      <c r="F27" s="53">
        <f t="shared" si="14"/>
        <v>2.6178010471202698E-3</v>
      </c>
      <c r="G27" s="53">
        <f t="shared" si="14"/>
        <v>1.4546129163029336E-3</v>
      </c>
      <c r="H27" s="53">
        <f t="shared" si="14"/>
        <v>8.3927260224478079E-2</v>
      </c>
      <c r="I27" s="53">
        <f t="shared" si="14"/>
        <v>3.7080126403785565E-2</v>
      </c>
      <c r="J27" s="53"/>
      <c r="K27" s="53">
        <f t="shared" ref="K27:R27" si="15">(K12-K13)/K13</f>
        <v>-5.6448887311095083E-2</v>
      </c>
      <c r="L27" s="53">
        <f t="shared" si="15"/>
        <v>-0.11159669095148686</v>
      </c>
      <c r="M27" s="53">
        <f t="shared" si="15"/>
        <v>-3.381129447414602E-2</v>
      </c>
      <c r="N27" s="53">
        <f t="shared" si="15"/>
        <v>7.9792043399638263E-3</v>
      </c>
      <c r="O27" s="53">
        <f t="shared" si="15"/>
        <v>-1.3865546218487401E-2</v>
      </c>
      <c r="P27" s="53">
        <f t="shared" si="15"/>
        <v>3.5896746758404763E-2</v>
      </c>
      <c r="Q27" s="53">
        <f t="shared" si="15"/>
        <v>1.0994986229786145E-2</v>
      </c>
      <c r="R27" s="53">
        <f t="shared" si="15"/>
        <v>-2.8332541786626676E-2</v>
      </c>
      <c r="S27" s="53"/>
      <c r="T27" s="53">
        <f t="shared" ref="T27:U27" si="16">(T12-T13)/T13</f>
        <v>5.0980392156862883E-2</v>
      </c>
      <c r="U27" s="84">
        <f t="shared" si="16"/>
        <v>-2.5672173088163493E-2</v>
      </c>
    </row>
    <row r="28" spans="1:21" s="30" customFormat="1" ht="15.6" x14ac:dyDescent="0.35">
      <c r="A28" s="27"/>
      <c r="B28" s="48"/>
      <c r="C28" s="49" t="s">
        <v>10</v>
      </c>
      <c r="D28" s="53"/>
      <c r="E28" s="53">
        <f t="shared" ref="E28:I28" si="17">(E13-E14)/E14</f>
        <v>-5.628159189384898E-2</v>
      </c>
      <c r="F28" s="53">
        <f t="shared" si="17"/>
        <v>0</v>
      </c>
      <c r="G28" s="53">
        <f t="shared" si="17"/>
        <v>-7.7268374919765869E-4</v>
      </c>
      <c r="H28" s="53">
        <f t="shared" si="17"/>
        <v>-6.0759150342833426E-2</v>
      </c>
      <c r="I28" s="53">
        <f t="shared" si="17"/>
        <v>-3.8983515440538595E-2</v>
      </c>
      <c r="J28" s="53"/>
      <c r="K28" s="53">
        <f t="shared" ref="K28:R28" si="18">(K13-K14)/K14</f>
        <v>-4.0690229562214797E-2</v>
      </c>
      <c r="L28" s="53">
        <f t="shared" si="18"/>
        <v>-4.2178124275047239E-2</v>
      </c>
      <c r="M28" s="53">
        <f t="shared" si="18"/>
        <v>-1.8999884297716079E-2</v>
      </c>
      <c r="N28" s="53">
        <f t="shared" si="18"/>
        <v>-1.2077820200338917E-2</v>
      </c>
      <c r="O28" s="53">
        <f t="shared" si="18"/>
        <v>-1.874733702599064E-2</v>
      </c>
      <c r="P28" s="53">
        <f t="shared" si="18"/>
        <v>7.0185972315325593E-3</v>
      </c>
      <c r="Q28" s="53">
        <f t="shared" si="18"/>
        <v>-7.4593677293943527E-5</v>
      </c>
      <c r="R28" s="53">
        <f t="shared" si="18"/>
        <v>1.585155071113378E-3</v>
      </c>
      <c r="S28" s="53"/>
      <c r="T28" s="53">
        <f t="shared" ref="T28:U28" si="19">(T13-T14)/T14</f>
        <v>5.9171597633134827E-3</v>
      </c>
      <c r="U28" s="84">
        <f t="shared" si="19"/>
        <v>0.17723472698797024</v>
      </c>
    </row>
    <row r="29" spans="1:21" s="30" customFormat="1" ht="15.6" x14ac:dyDescent="0.35">
      <c r="A29" s="27"/>
      <c r="B29" s="48"/>
      <c r="C29" s="49" t="s">
        <v>11</v>
      </c>
      <c r="D29" s="53"/>
      <c r="E29" s="53">
        <f t="shared" ref="E29:I29" si="20">(E14-E15)/E15</f>
        <v>-1.0647471454869009E-2</v>
      </c>
      <c r="F29" s="53">
        <f t="shared" si="20"/>
        <v>2.6246719160105359E-3</v>
      </c>
      <c r="G29" s="53">
        <f t="shared" si="20"/>
        <v>-1.4113699280924475E-2</v>
      </c>
      <c r="H29" s="53">
        <f t="shared" si="20"/>
        <v>2.656797503761538E-2</v>
      </c>
      <c r="I29" s="53">
        <f t="shared" si="20"/>
        <v>-3.7520821900633432E-2</v>
      </c>
      <c r="J29" s="53"/>
      <c r="K29" s="53">
        <f t="shared" ref="K29:R29" si="21">(K14-K15)/K15</f>
        <v>-1.2673263160261208E-2</v>
      </c>
      <c r="L29" s="53">
        <f t="shared" si="21"/>
        <v>1.767453366017397E-2</v>
      </c>
      <c r="M29" s="53">
        <f t="shared" si="21"/>
        <v>-1.8645619681115663E-2</v>
      </c>
      <c r="N29" s="53">
        <f t="shared" si="21"/>
        <v>1.297780823998332E-2</v>
      </c>
      <c r="O29" s="53">
        <f t="shared" si="21"/>
        <v>-4.0382110290924943E-2</v>
      </c>
      <c r="P29" s="53">
        <f t="shared" si="21"/>
        <v>-9.3101454885978138E-3</v>
      </c>
      <c r="Q29" s="53">
        <f t="shared" si="21"/>
        <v>1.1593181629125236E-2</v>
      </c>
      <c r="R29" s="53">
        <f t="shared" si="21"/>
        <v>9.0622929824029461E-2</v>
      </c>
      <c r="S29" s="53"/>
      <c r="T29" s="53">
        <f t="shared" ref="T29:U29" si="22">(T14-T15)/T15</f>
        <v>-0.14646464646464646</v>
      </c>
      <c r="U29" s="84">
        <f t="shared" si="22"/>
        <v>-0.86199475164718986</v>
      </c>
    </row>
    <row r="30" spans="1:21" s="30" customFormat="1" ht="16.2" thickBot="1" x14ac:dyDescent="0.4">
      <c r="A30" s="27"/>
      <c r="B30" s="59"/>
      <c r="C30" s="60" t="s">
        <v>12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85"/>
    </row>
    <row r="31" spans="1:21" s="30" customFormat="1" ht="15.6" x14ac:dyDescent="0.35">
      <c r="A31" s="27"/>
    </row>
    <row r="32" spans="1:21" s="30" customFormat="1" ht="15.6" x14ac:dyDescent="0.35">
      <c r="A32" s="27"/>
    </row>
    <row r="33" spans="1:1" s="30" customFormat="1" ht="15.6" x14ac:dyDescent="0.35">
      <c r="A33" s="27"/>
    </row>
    <row r="34" spans="1:1" s="30" customFormat="1" ht="15.6" x14ac:dyDescent="0.35">
      <c r="A34" s="27"/>
    </row>
  </sheetData>
  <mergeCells count="14">
    <mergeCell ref="D3:H3"/>
    <mergeCell ref="I3:L3"/>
    <mergeCell ref="M3:R3"/>
    <mergeCell ref="S3:T3"/>
    <mergeCell ref="F4:H4"/>
    <mergeCell ref="N4:R4"/>
    <mergeCell ref="S4:T4"/>
    <mergeCell ref="D18:H18"/>
    <mergeCell ref="I18:L18"/>
    <mergeCell ref="M18:R18"/>
    <mergeCell ref="S18:T18"/>
    <mergeCell ref="F19:H19"/>
    <mergeCell ref="N19:R19"/>
    <mergeCell ref="S19:T19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王沁怡</dc:creator>
  <cp:lastModifiedBy>Windows User</cp:lastModifiedBy>
  <dcterms:created xsi:type="dcterms:W3CDTF">2019-05-21T12:44:44Z</dcterms:created>
  <dcterms:modified xsi:type="dcterms:W3CDTF">2019-05-23T12:31:05Z</dcterms:modified>
</cp:coreProperties>
</file>