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Pre-restructuring OPs/Transportation- TL Afonso Simões/AIRBUS SE (AIR.PA)/"/>
    </mc:Choice>
  </mc:AlternateContent>
  <xr:revisionPtr revIDLastSave="390" documentId="8_{0376FE92-2C67-394F-8906-387339936224}" xr6:coauthVersionLast="47" xr6:coauthVersionMax="47" xr10:uidLastSave="{E19455CB-B8B0-4B04-8F77-CF4412ECBEFA}"/>
  <bookViews>
    <workbookView xWindow="0" yWindow="500" windowWidth="23260" windowHeight="12460" firstSheet="6" activeTab="4" xr2:uid="{AB8AC808-E336-8B47-82CC-AC98677FA69A}"/>
  </bookViews>
  <sheets>
    <sheet name="OP" sheetId="2" r:id="rId1"/>
    <sheet name="KPI" sheetId="7" r:id="rId2"/>
    <sheet name="Sector Specifics" sheetId="8" r:id="rId3"/>
    <sheet name="Segments" sheetId="3" r:id="rId4"/>
    <sheet name="Peers" sheetId="4" r:id="rId5"/>
    <sheet name="Forecast" sheetId="5" r:id="rId6"/>
    <sheet name="Assumptions" sheetId="6" r:id="rId7"/>
    <sheet name="Financial Data" sheetId="9" r:id="rId8"/>
    <sheet name="Inputs" sheetId="1" r:id="rId9"/>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9" l="1"/>
  <c r="M12" i="9"/>
  <c r="L12" i="9"/>
  <c r="K12" i="9"/>
  <c r="J12" i="9"/>
  <c r="I12" i="9"/>
  <c r="H12" i="9"/>
  <c r="G12" i="9"/>
  <c r="F12" i="9"/>
  <c r="E12" i="9"/>
  <c r="D12" i="9"/>
  <c r="N10" i="9"/>
  <c r="M10" i="9"/>
  <c r="L10" i="9"/>
  <c r="K10" i="9"/>
  <c r="J10" i="9"/>
  <c r="I10" i="9"/>
  <c r="H10" i="9"/>
  <c r="G10" i="9"/>
  <c r="F10" i="9"/>
  <c r="E10" i="9"/>
  <c r="D10" i="9"/>
  <c r="C10" i="9"/>
  <c r="D41" i="9"/>
  <c r="E41" i="9"/>
  <c r="F41" i="9"/>
  <c r="G41" i="9"/>
  <c r="H41" i="9"/>
  <c r="H40" i="9" s="1"/>
  <c r="I41" i="9"/>
  <c r="I40" i="9" s="1"/>
  <c r="J41" i="9"/>
  <c r="J40" i="9" s="1"/>
  <c r="K41" i="9"/>
  <c r="L41" i="9"/>
  <c r="L40" i="9" s="1"/>
  <c r="M41" i="9"/>
  <c r="M40" i="9" s="1"/>
  <c r="N41" i="9"/>
  <c r="D39" i="9"/>
  <c r="E39" i="9"/>
  <c r="F39" i="9"/>
  <c r="G39" i="9"/>
  <c r="H39" i="9"/>
  <c r="I39" i="9"/>
  <c r="J39" i="9"/>
  <c r="K39" i="9"/>
  <c r="L39" i="9"/>
  <c r="M39" i="9"/>
  <c r="N39" i="9"/>
  <c r="D38" i="9"/>
  <c r="E38" i="9"/>
  <c r="F38" i="9"/>
  <c r="G38" i="9"/>
  <c r="H38" i="9"/>
  <c r="I38" i="9"/>
  <c r="J38" i="9"/>
  <c r="K38" i="9"/>
  <c r="K40" i="9" s="1"/>
  <c r="L38" i="9"/>
  <c r="M38" i="9"/>
  <c r="N38" i="9"/>
  <c r="D37" i="9"/>
  <c r="E37" i="9"/>
  <c r="F37" i="9"/>
  <c r="G37" i="9"/>
  <c r="H37" i="9"/>
  <c r="I37" i="9"/>
  <c r="J37" i="9"/>
  <c r="K37" i="9"/>
  <c r="L37" i="9"/>
  <c r="M37" i="9"/>
  <c r="N37" i="9"/>
  <c r="D36" i="9"/>
  <c r="E36" i="9"/>
  <c r="F36" i="9"/>
  <c r="G36" i="9"/>
  <c r="H36" i="9"/>
  <c r="I36" i="9"/>
  <c r="J36" i="9"/>
  <c r="K36" i="9"/>
  <c r="L36" i="9"/>
  <c r="M36" i="9"/>
  <c r="N36" i="9"/>
  <c r="C41" i="9"/>
  <c r="C40" i="9" s="1"/>
  <c r="C39" i="9"/>
  <c r="C38" i="9"/>
  <c r="C37" i="9"/>
  <c r="C36" i="9"/>
  <c r="C18" i="9"/>
  <c r="C15" i="9"/>
  <c r="C16" i="9"/>
  <c r="C13" i="9"/>
  <c r="C11" i="9"/>
  <c r="C12" i="9" s="1"/>
  <c r="C8" i="9"/>
  <c r="L7" i="9"/>
  <c r="H7" i="9"/>
  <c r="D7" i="9"/>
  <c r="D6" i="9"/>
  <c r="E6" i="9"/>
  <c r="F6" i="9"/>
  <c r="F7" i="9" s="1"/>
  <c r="G6" i="9"/>
  <c r="G7" i="9" s="1"/>
  <c r="H6" i="9"/>
  <c r="I6" i="9"/>
  <c r="I7" i="9" s="1"/>
  <c r="J6" i="9"/>
  <c r="J7" i="9" s="1"/>
  <c r="K6" i="9"/>
  <c r="K7" i="9" s="1"/>
  <c r="L6" i="9"/>
  <c r="M6" i="9"/>
  <c r="N6" i="9"/>
  <c r="N7" i="9" s="1"/>
  <c r="C6" i="9"/>
  <c r="C7" i="9" s="1"/>
  <c r="L5" i="9"/>
  <c r="H5" i="9"/>
  <c r="D5" i="9"/>
  <c r="D4" i="9"/>
  <c r="E4" i="9"/>
  <c r="F4" i="9"/>
  <c r="F5" i="9" s="1"/>
  <c r="G4" i="9"/>
  <c r="G5" i="9" s="1"/>
  <c r="H4" i="9"/>
  <c r="I4" i="9"/>
  <c r="I5" i="9" s="1"/>
  <c r="J4" i="9"/>
  <c r="J5" i="9" s="1"/>
  <c r="K4" i="9"/>
  <c r="K5" i="9" s="1"/>
  <c r="L4" i="9"/>
  <c r="M4" i="9"/>
  <c r="N4" i="9"/>
  <c r="N5" i="9" s="1"/>
  <c r="C4" i="9"/>
  <c r="C5" i="9" s="1"/>
  <c r="D3" i="9"/>
  <c r="E3" i="9"/>
  <c r="L3" i="9"/>
  <c r="M3" i="9"/>
  <c r="D2" i="9"/>
  <c r="E2" i="9"/>
  <c r="F2" i="9"/>
  <c r="F3" i="9" s="1"/>
  <c r="G2" i="9"/>
  <c r="G3" i="9" s="1"/>
  <c r="H2" i="9"/>
  <c r="I2" i="9"/>
  <c r="H3" i="9" s="1"/>
  <c r="J2" i="9"/>
  <c r="J3" i="9" s="1"/>
  <c r="K2" i="9"/>
  <c r="K3" i="9" s="1"/>
  <c r="L2" i="9"/>
  <c r="M2" i="9"/>
  <c r="N2" i="9"/>
  <c r="N3" i="9" s="1"/>
  <c r="C2" i="9"/>
  <c r="C3" i="9" s="1"/>
  <c r="I1" i="4" a="1"/>
  <c r="I1" i="4" s="1"/>
  <c r="I4" i="4" a="1"/>
  <c r="I4" i="4" s="1"/>
  <c r="I5" i="4" a="1"/>
  <c r="I5" i="4" s="1"/>
  <c r="I6" i="4" a="1"/>
  <c r="I6" i="4" s="1"/>
  <c r="I3" i="4" a="1"/>
  <c r="I3" i="4" s="1"/>
  <c r="H1" i="4" a="1"/>
  <c r="H1" i="4" s="1"/>
  <c r="H4" i="4" a="1"/>
  <c r="H4" i="4" s="1"/>
  <c r="H5" i="4" a="1"/>
  <c r="H5" i="4" s="1"/>
  <c r="H6" i="4" a="1"/>
  <c r="H6" i="4" s="1"/>
  <c r="H3" i="4" a="1"/>
  <c r="H3" i="4" s="1"/>
  <c r="G1" i="4" a="1"/>
  <c r="G1" i="4" s="1"/>
  <c r="F1" i="4" a="1"/>
  <c r="F1" i="4" s="1"/>
  <c r="E1" i="4" a="1"/>
  <c r="E1" i="4" s="1"/>
  <c r="D1" i="4" a="1"/>
  <c r="D1" i="4" s="1"/>
  <c r="C1" i="4" a="1"/>
  <c r="C1" i="4" s="1"/>
  <c r="B1" i="4" a="1"/>
  <c r="B1" i="4" s="1"/>
  <c r="G4" i="4" a="1"/>
  <c r="G4" i="4" s="1"/>
  <c r="G5" i="4" a="1"/>
  <c r="G5" i="4" s="1"/>
  <c r="G6" i="4" a="1"/>
  <c r="G6" i="4" s="1"/>
  <c r="G3" i="4" a="1"/>
  <c r="G3" i="4" s="1"/>
  <c r="F4" i="4" a="1"/>
  <c r="F4" i="4" s="1"/>
  <c r="F5" i="4" a="1"/>
  <c r="F5" i="4" s="1"/>
  <c r="F6" i="4" a="1"/>
  <c r="F6" i="4" s="1"/>
  <c r="F3" i="4" a="1"/>
  <c r="F3" i="4" s="1"/>
  <c r="E4" i="4" a="1"/>
  <c r="E4" i="4" s="1"/>
  <c r="E5" i="4" a="1"/>
  <c r="E5" i="4" s="1"/>
  <c r="E6" i="4" a="1"/>
  <c r="E6" i="4" s="1"/>
  <c r="E3" i="4" a="1"/>
  <c r="E3" i="4" s="1"/>
  <c r="D4" i="4" a="1"/>
  <c r="D4" i="4" s="1"/>
  <c r="D5" i="4" a="1"/>
  <c r="D5" i="4" s="1"/>
  <c r="D6" i="4" a="1"/>
  <c r="D6" i="4" s="1"/>
  <c r="D3" i="4" a="1"/>
  <c r="D3" i="4" s="1"/>
  <c r="C4" i="4" a="1"/>
  <c r="C4" i="4" s="1"/>
  <c r="C5" i="4" a="1"/>
  <c r="C5" i="4" s="1"/>
  <c r="C6" i="4" a="1"/>
  <c r="C6" i="4" s="1"/>
  <c r="C3" i="4" a="1"/>
  <c r="C3" i="4" s="1"/>
  <c r="B4" i="4" a="1"/>
  <c r="B4" i="4" s="1"/>
  <c r="B5" i="4" a="1"/>
  <c r="B5" i="4" s="1"/>
  <c r="B6" i="4" a="1"/>
  <c r="B6" i="4" s="1"/>
  <c r="B3" i="4" a="1"/>
  <c r="B3" i="4" s="1"/>
  <c r="G3" i="2" a="1"/>
  <c r="G3" i="2" s="1"/>
  <c r="B5" i="2" a="1"/>
  <c r="B5" i="2" s="1"/>
  <c r="I3" i="9" l="1"/>
  <c r="E40" i="9"/>
  <c r="D40" i="9"/>
  <c r="E5" i="9"/>
  <c r="M5" i="9"/>
  <c r="E7" i="9"/>
  <c r="M7" i="9"/>
  <c r="G40" i="9"/>
  <c r="N40" i="9"/>
  <c r="F40"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<sst xmlns="http://schemas.openxmlformats.org/spreadsheetml/2006/main" count="1375" uniqueCount="475">
  <si>
    <t>Team</t>
  </si>
  <si>
    <t>Date</t>
  </si>
  <si>
    <t>Company</t>
  </si>
  <si>
    <t>Depriciated Land</t>
  </si>
  <si>
    <t>Beta</t>
  </si>
  <si>
    <t>Objetivos</t>
  </si>
  <si>
    <t>Completion Marker</t>
  </si>
  <si>
    <t>Share Holders</t>
  </si>
  <si>
    <t>Descrição da Empresa</t>
  </si>
  <si>
    <t>Data</t>
  </si>
  <si>
    <t>Feito</t>
  </si>
  <si>
    <t>Nome da Equipa</t>
  </si>
  <si>
    <t>Financial Performance last 5 years**</t>
  </si>
  <si>
    <t>Shareholders</t>
  </si>
  <si>
    <t>Extra Sector Performance Data</t>
  </si>
  <si>
    <t>CORES A USAR</t>
  </si>
  <si>
    <t>Titulos ou Cabeçalhos</t>
  </si>
  <si>
    <t>Subtítulos</t>
  </si>
  <si>
    <t>Se precisarem de mais cores utilizem as cores da Airbus !</t>
  </si>
  <si>
    <t>New Aircraft Orders</t>
  </si>
  <si>
    <t>Aircraft Delivered</t>
  </si>
  <si>
    <t>Aircraft Performance</t>
  </si>
  <si>
    <t>Efficiency Measurement</t>
  </si>
  <si>
    <t>Segments</t>
  </si>
  <si>
    <t>Aircraft Backlog</t>
  </si>
  <si>
    <t>Revenue per Segment</t>
  </si>
  <si>
    <t>Segment</t>
  </si>
  <si>
    <t>Europe</t>
  </si>
  <si>
    <t>North America</t>
  </si>
  <si>
    <t>Latin America</t>
  </si>
  <si>
    <t>Asia Pacific</t>
  </si>
  <si>
    <t>Middle East</t>
  </si>
  <si>
    <t>Other</t>
  </si>
  <si>
    <t>Civil Aviation</t>
  </si>
  <si>
    <t>A220</t>
  </si>
  <si>
    <t>A320</t>
  </si>
  <si>
    <t>A330</t>
  </si>
  <si>
    <t>A350</t>
  </si>
  <si>
    <t>Defense and Aerospace</t>
  </si>
  <si>
    <t>Helicopters</t>
  </si>
  <si>
    <t>Revenues per segment</t>
  </si>
  <si>
    <t>Peers</t>
  </si>
  <si>
    <t>Ticker</t>
  </si>
  <si>
    <t>Picture of the Peers</t>
  </si>
  <si>
    <t>Financial of the Peers</t>
  </si>
  <si>
    <t>Comparison Metrics</t>
  </si>
  <si>
    <t>Retrive the same graphics from below with the description from Airbus themselves</t>
  </si>
  <si>
    <t>Liquidity Ratios</t>
  </si>
  <si>
    <t>Current Ratio (%)</t>
  </si>
  <si>
    <t>Quick Ratio (%)</t>
  </si>
  <si>
    <t>Cash Ratio (%)</t>
  </si>
  <si>
    <t>Efficiency Ratios</t>
  </si>
  <si>
    <t>Total Assets Turnover (x)</t>
  </si>
  <si>
    <t>Trade Receivables Turnover (x)</t>
  </si>
  <si>
    <t>DSO (days)</t>
  </si>
  <si>
    <t>Other Receivables Turnover (x)</t>
  </si>
  <si>
    <t>DSO - Other (days)</t>
  </si>
  <si>
    <t>Inventory Turnover (x)</t>
  </si>
  <si>
    <t>DIO (days)</t>
  </si>
  <si>
    <t>Payables Turnover (x)</t>
  </si>
  <si>
    <t>DPO (days)</t>
  </si>
  <si>
    <t>Operating Cash Cycle (days)</t>
  </si>
  <si>
    <t>Profitability Ratio</t>
  </si>
  <si>
    <t>Gross Profit Margin (%)</t>
  </si>
  <si>
    <t>EBITDA Margin (%)</t>
  </si>
  <si>
    <t>EBIT Margin (%)</t>
  </si>
  <si>
    <t>Net Profit Margin (%)</t>
  </si>
  <si>
    <t>ROA (%)</t>
  </si>
  <si>
    <t>ROIC (%)</t>
  </si>
  <si>
    <t>ROCE (%)</t>
  </si>
  <si>
    <t xml:space="preserve">   Operating Margin</t>
  </si>
  <si>
    <t xml:space="preserve">   Capital Turnover</t>
  </si>
  <si>
    <t>ROE (%)</t>
  </si>
  <si>
    <t xml:space="preserve">  DuPont Analysis</t>
  </si>
  <si>
    <t xml:space="preserve">   Net Profit Margin (%)</t>
  </si>
  <si>
    <t xml:space="preserve">   Asset Turnover (%)</t>
  </si>
  <si>
    <t xml:space="preserve">   Equity Multiplier (x)</t>
  </si>
  <si>
    <t>Solvency Ratios</t>
  </si>
  <si>
    <t>Debt to Capital Ratio (%)</t>
  </si>
  <si>
    <t>Long  Term Debt Ratio (%)</t>
  </si>
  <si>
    <t>Short Term Debt Ratio (%)</t>
  </si>
  <si>
    <t>Debt to Equity Ratio (%)</t>
  </si>
  <si>
    <t>Interest Coverage Ratio (x)</t>
  </si>
  <si>
    <t>Year</t>
  </si>
  <si>
    <t>(in millions)</t>
  </si>
  <si>
    <t>Net Sales</t>
  </si>
  <si>
    <t>Growth YoY</t>
  </si>
  <si>
    <t>Gross Profit</t>
  </si>
  <si>
    <t>% over sales</t>
  </si>
  <si>
    <t>Operating expenses</t>
  </si>
  <si>
    <t>Operating Income</t>
  </si>
  <si>
    <t>Operating Margin</t>
  </si>
  <si>
    <t xml:space="preserve">     Growth vs. Previous year</t>
  </si>
  <si>
    <t>Research and Development</t>
  </si>
  <si>
    <t>EBIT</t>
  </si>
  <si>
    <t>Depreciation &amp; Amortization</t>
  </si>
  <si>
    <t>Changes Net Working Capital</t>
  </si>
  <si>
    <t>EBITDA</t>
  </si>
  <si>
    <t>EBITDA Margin</t>
  </si>
  <si>
    <t>Taxes</t>
  </si>
  <si>
    <t>% Tax</t>
  </si>
  <si>
    <t>Net Income</t>
  </si>
  <si>
    <t>Net Income Margin</t>
  </si>
  <si>
    <t>Growth vs. Previous year</t>
  </si>
  <si>
    <t>Cash Generated</t>
  </si>
  <si>
    <t>Dividends</t>
  </si>
  <si>
    <t>Share buyback</t>
  </si>
  <si>
    <t>Net Cash Flow</t>
  </si>
  <si>
    <t>Net Capex</t>
  </si>
  <si>
    <t>Investments &amp; Acquisitions</t>
  </si>
  <si>
    <t>Capex + Investments</t>
  </si>
  <si>
    <t>Dividends + Share Buyback</t>
  </si>
  <si>
    <t>Payout Ratio</t>
  </si>
  <si>
    <t>Assets</t>
  </si>
  <si>
    <t>Cash &amp; Eq.</t>
  </si>
  <si>
    <t>Accounts Receivable</t>
  </si>
  <si>
    <t>Inventory</t>
  </si>
  <si>
    <t>Property, Plant and Equipment</t>
  </si>
  <si>
    <t>Other Assets</t>
  </si>
  <si>
    <t>Total Assets</t>
  </si>
  <si>
    <t>Liabilities</t>
  </si>
  <si>
    <t>Current 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</si>
  <si>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</si>
  <si>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</si>
  <si>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</si>
  <si>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</si>
  <si>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</si>
  <si>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</si>
  <si>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</si>
  <si>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Total Liabilities</t>
  </si>
  <si>
    <t>Total Debt</t>
  </si>
  <si>
    <t>Debt/Assets</t>
  </si>
  <si>
    <t>Net Debt</t>
  </si>
  <si>
    <t>Minority Interest</t>
  </si>
  <si>
    <t xml:space="preserve">Shareholder's Equity </t>
  </si>
  <si>
    <t>Cash Flow</t>
  </si>
  <si>
    <t>Operating CF</t>
  </si>
  <si>
    <t>Investing CF</t>
  </si>
  <si>
    <t>Financing CF</t>
  </si>
  <si>
    <t>FX</t>
  </si>
  <si>
    <t>Changes in cash</t>
  </si>
  <si>
    <t>Other Data</t>
  </si>
  <si>
    <t>Number of employees</t>
  </si>
  <si>
    <t xml:space="preserve">Shares Outstanding </t>
  </si>
  <si>
    <t>Float</t>
  </si>
  <si>
    <t>Insiders Own</t>
  </si>
  <si>
    <t>Fitch/ S&amp;P Rating</t>
  </si>
  <si>
    <t>Dividend Yield</t>
  </si>
  <si>
    <t>Daily Volume in Millions of USD</t>
  </si>
  <si>
    <t xml:space="preserve">Short % of Float </t>
  </si>
  <si>
    <t>EPS</t>
  </si>
  <si>
    <t>Industry - Annual Standardised in Millions of Euros</t>
  </si>
  <si>
    <t>Statement Date</t>
  </si>
  <si>
    <t>31-Dec-2023 </t>
  </si>
  <si>
    <t>31-Dec-2022 </t>
  </si>
  <si>
    <t>31-Dec-2021 </t>
  </si>
  <si>
    <t>31-Dec-2020 </t>
  </si>
  <si>
    <t>31-Dec-2019 </t>
  </si>
  <si>
    <t>31-Dec-2018 </t>
  </si>
  <si>
    <t>31-Dec-2016 </t>
  </si>
  <si>
    <t>31-Dec-2014 </t>
  </si>
  <si>
    <t>31-Dec-2013 </t>
  </si>
  <si>
    <t>Reporting Unit</t>
  </si>
  <si>
    <t>Millions </t>
  </si>
  <si>
    <t>Cash Flow-Operating Activities (€ Millions)</t>
  </si>
  <si>
    <t>Net Income/Starting Line</t>
  </si>
  <si>
    <t>Depreciation/Depletion</t>
  </si>
  <si>
    <t>Depreciation</t>
  </si>
  <si>
    <t>Non-Cash Items</t>
  </si>
  <si>
    <t>Unusual Items</t>
  </si>
  <si>
    <t>Equity in Net Earnings (Loss)</t>
  </si>
  <si>
    <t>Other Non-Cash Items</t>
  </si>
  <si>
    <t>Changes in Working Capital</t>
  </si>
  <si>
    <t>Inventories</t>
  </si>
  <si>
    <t>--</t>
  </si>
  <si>
    <t>Accounts Payable</t>
  </si>
  <si>
    <t>Accrued Expenses</t>
  </si>
  <si>
    <t>Other Liabilities</t>
  </si>
  <si>
    <t>Other Assets &amp; Liabilities, Net</t>
  </si>
  <si>
    <t>Other Operating Cash Flow</t>
  </si>
  <si>
    <t>Cash from Operating Activities</t>
  </si>
  <si>
    <t>Cash Flow-Investing Activities (€ Millions)</t>
  </si>
  <si>
    <t>Capital Expenditures</t>
  </si>
  <si>
    <t>Purchase of Fixed Assets</t>
  </si>
  <si>
    <t>Other Investing Cash Flow Items, Total</t>
  </si>
  <si>
    <t>Acquisition of Business</t>
  </si>
  <si>
    <t>Sale of Business</t>
  </si>
  <si>
    <t>Sale of Fixed Assets</t>
  </si>
  <si>
    <t>Sale/Maturity of Investment</t>
  </si>
  <si>
    <t>Investment, Net</t>
  </si>
  <si>
    <t>Purchase of Investments</t>
  </si>
  <si>
    <t>Other Investing Cash Flow</t>
  </si>
  <si>
    <t>Cash from Investing Activities</t>
  </si>
  <si>
    <t>Cash Flow-Financing Activities (€ Millions)</t>
  </si>
  <si>
    <t>Financing Cash Flow Items</t>
  </si>
  <si>
    <t>Other Financing Cash Flow</t>
  </si>
  <si>
    <t>Total Cash Dividends Paid</t>
  </si>
  <si>
    <t>Cash Dividends Paid - Common</t>
  </si>
  <si>
    <t>Issuance (Retirement) of Stock, Net</t>
  </si>
  <si>
    <t>Repurchase/Retirement of Common</t>
  </si>
  <si>
    <t>Common Stock, Net</t>
  </si>
  <si>
    <t>Issuance (Retirement) of Debt, Net</t>
  </si>
  <si>
    <t>Long Term Debt Issued</t>
  </si>
  <si>
    <t>Long Term Debt Reduction</t>
  </si>
  <si>
    <t>Long Term Debt, Net</t>
  </si>
  <si>
    <t>Cash from Financing Activities</t>
  </si>
  <si>
    <t>Foreign Exchange Effects</t>
  </si>
  <si>
    <t>Net Change in Cash</t>
  </si>
  <si>
    <t>Net Cash - Beginning Balance</t>
  </si>
  <si>
    <t>Net Cash - Ending Balance</t>
  </si>
  <si>
    <t>Cash Interest Paid</t>
  </si>
  <si>
    <t>Cash Taxes Paid</t>
  </si>
  <si>
    <t>Net Changes in Working Capital</t>
  </si>
  <si>
    <t>Free Cash Flow</t>
  </si>
  <si>
    <t>Income Statement</t>
  </si>
  <si>
    <t>Revenue</t>
  </si>
  <si>
    <t>Total Revenue</t>
  </si>
  <si>
    <t>Cost of Revenue, Total</t>
  </si>
  <si>
    <t>Cost of Revenue</t>
  </si>
  <si>
    <t>Selling/General/Admin. Expenses, Total</t>
  </si>
  <si>
    <t>Selling/General/Administrative Expense</t>
  </si>
  <si>
    <t>Research &amp; Development</t>
  </si>
  <si>
    <t>Depreciation/Amortization</t>
  </si>
  <si>
    <t>Amortization of Acquisition Costs</t>
  </si>
  <si>
    <t>Interest/Investment Income - Operating</t>
  </si>
  <si>
    <t>Investment Income - Operating</t>
  </si>
  <si>
    <t>Interest Exp.(Inc.),Net-Operating, Total</t>
  </si>
  <si>
    <t>Unusual Expense (Income)</t>
  </si>
  <si>
    <t>Restructuring Charge</t>
  </si>
  <si>
    <t>Impairment-Assets Held for Use</t>
  </si>
  <si>
    <t>Loss(Gain) on Sale of Assets - Operating</t>
  </si>
  <si>
    <t>Other Unusual Expense (Income)</t>
  </si>
  <si>
    <t>Other Operating Expenses, Total</t>
  </si>
  <si>
    <t>Other Operating Expense</t>
  </si>
  <si>
    <t>Other, Net</t>
  </si>
  <si>
    <t>Total Operating Expense</t>
  </si>
  <si>
    <t>Interest Expense, Net Non-Operating</t>
  </si>
  <si>
    <t>Interest Expense - Non-Operating</t>
  </si>
  <si>
    <t>Interest/Invest Income - Non-Operating</t>
  </si>
  <si>
    <t>Interest Income - Non-Operating</t>
  </si>
  <si>
    <t>Investment Income - Non-Operating</t>
  </si>
  <si>
    <t>Interest Inc.(Exp.),Net-Non-Op., Total</t>
  </si>
  <si>
    <t>Other Non-Operating Income (Expense)</t>
  </si>
  <si>
    <t>Net Income Before Taxes</t>
  </si>
  <si>
    <t>Provision for Income Taxes</t>
  </si>
  <si>
    <t>Net Income After Taxes</t>
  </si>
  <si>
    <t>Net Income Before Extra. Items</t>
  </si>
  <si>
    <t>Income Available to Com Excl ExtraOrd</t>
  </si>
  <si>
    <t>Income Available to Com Incl ExtraOrd</t>
  </si>
  <si>
    <t>Basic Weighted Average Shares</t>
  </si>
  <si>
    <t>Basic EPS Excluding Extraordinary Items</t>
  </si>
  <si>
    <t>Basic EPS Including Extraordinary Items</t>
  </si>
  <si>
    <t>Dilution Adjustment</t>
  </si>
  <si>
    <t>Diluted Net Income</t>
  </si>
  <si>
    <t>Diluted Weighted Average Shares</t>
  </si>
  <si>
    <t>Diluted EPS Excluding ExtraOrd Items</t>
  </si>
  <si>
    <t>Diluted EPS Including ExtraOrd Items</t>
  </si>
  <si>
    <t>Supplemental (€ Millions)</t>
  </si>
  <si>
    <t>DPS - Common Stock Primary Issue</t>
  </si>
  <si>
    <t>Special DPS - Common Stock Primary Issue</t>
  </si>
  <si>
    <t>Gross Dividends - Common Stock</t>
  </si>
  <si>
    <t>Impairment-Assets Held for Use, Suppl.</t>
  </si>
  <si>
    <t>Litigation Charge, Supplemental</t>
  </si>
  <si>
    <t>Restructuring Charge, Supplemental</t>
  </si>
  <si>
    <t>Other Unusual Expense(Income), Suppl.</t>
  </si>
  <si>
    <t>Non-Recurring Items, Supplemental, Total</t>
  </si>
  <si>
    <t>Total Special Items</t>
  </si>
  <si>
    <t>Normalized Income Before Taxes</t>
  </si>
  <si>
    <t>Effect of Special Items on Income Taxes</t>
  </si>
  <si>
    <t>Inc Tax Ex Impact of Sp Items</t>
  </si>
  <si>
    <t>Normalized Income After Taxes</t>
  </si>
  <si>
    <t>Normalized Inc. Avail to Com.</t>
  </si>
  <si>
    <t>Basic Normalized EPS</t>
  </si>
  <si>
    <t>Diluted Normalized EPS</t>
  </si>
  <si>
    <t>Amort of Acquisition Costs, Supplemental</t>
  </si>
  <si>
    <t>Amort of Intangibles, Supplemental</t>
  </si>
  <si>
    <t>Depreciation, Supplemental</t>
  </si>
  <si>
    <t>Depreciation of Right-of-Use Assets,Sup.</t>
  </si>
  <si>
    <t>Interest Expense, Supplemental</t>
  </si>
  <si>
    <t>Interest Expense on Lease Liabs., Suppl.</t>
  </si>
  <si>
    <t>Labor &amp; Related Expense Suppl.</t>
  </si>
  <si>
    <t>Stock-Based Compensation, Supplemental</t>
  </si>
  <si>
    <t>Equity in Affiliates, Supplemental</t>
  </si>
  <si>
    <t>Minority Interest, Supplemental</t>
  </si>
  <si>
    <t>Research &amp; Development Exp, Supplemental</t>
  </si>
  <si>
    <t>Audit Fees</t>
  </si>
  <si>
    <t>Audit-Related Fees</t>
  </si>
  <si>
    <t>Tax Fees</t>
  </si>
  <si>
    <t>All Other Fees</t>
  </si>
  <si>
    <t>COVID-19 Restructuring Chrgs/Provisions</t>
  </si>
  <si>
    <t>Normalized EBIT</t>
  </si>
  <si>
    <t>Normalized EBITDA</t>
  </si>
  <si>
    <t>Tax &amp; Pension Items (€ Millions)</t>
  </si>
  <si>
    <t>Current Tax - Total</t>
  </si>
  <si>
    <t>Deferred Tax - Total</t>
  </si>
  <si>
    <t>Income Tax - Total</t>
  </si>
  <si>
    <t>Other Tax</t>
  </si>
  <si>
    <t>Domestic Pension Plan Expense</t>
  </si>
  <si>
    <t>Interest Cost - Domestic</t>
  </si>
  <si>
    <t>Service Cost - Domestic</t>
  </si>
  <si>
    <t>Prior Service Cost - Domestic</t>
  </si>
  <si>
    <t>Expected Return on Assets - Domestic</t>
  </si>
  <si>
    <t>Actuarial Gains and Losses - Domestic</t>
  </si>
  <si>
    <t>Other Pension, Net - Domestic</t>
  </si>
  <si>
    <t>Total Pension Expense</t>
  </si>
  <si>
    <t>Defined Contribution Expense - Domestic</t>
  </si>
  <si>
    <t>Assumptions</t>
  </si>
  <si>
    <t>Discount Rate - Domestic</t>
  </si>
  <si>
    <t>Expected Rate of Return - Domestic</t>
  </si>
  <si>
    <t>Compensation Rate - Domestic</t>
  </si>
  <si>
    <t>Total Plan Interest Cost</t>
  </si>
  <si>
    <t>Total Plan Service Cost</t>
  </si>
  <si>
    <t>Total Plan Expected Return</t>
  </si>
  <si>
    <t>Total Plan Other Expense</t>
  </si>
  <si>
    <t>Dividends and Capital Changes</t>
  </si>
  <si>
    <t>Airbus Ord Shs</t>
  </si>
  <si>
    <t>Cash Dividend</t>
  </si>
  <si>
    <t>€1.80 F</t>
  </si>
  <si>
    <t>€1.50 F</t>
  </si>
  <si>
    <t>€0.00 F</t>
  </si>
  <si>
    <t>€1.65 F</t>
  </si>
  <si>
    <t>€1.35 F</t>
  </si>
  <si>
    <t>€1.30 F</t>
  </si>
  <si>
    <t>€1.20 F</t>
  </si>
  <si>
    <t>€0.75 F</t>
  </si>
  <si>
    <t>€0.60 F</t>
  </si>
  <si>
    <t>(31-Dec) Pd.End </t>
  </si>
  <si>
    <t>€1.00 S</t>
  </si>
  <si>
    <t>Balance Sheet</t>
  </si>
  <si>
    <t>Cash and Short Term Investments</t>
  </si>
  <si>
    <t>Cash</t>
  </si>
  <si>
    <t>Cash &amp; Equivalents</t>
  </si>
  <si>
    <t>Short Term Investments</t>
  </si>
  <si>
    <t>Accounts Receivable - Trade, Net</t>
  </si>
  <si>
    <t>Accounts Receivable - Trade, Gross</t>
  </si>
  <si>
    <t>Provision for Doubtful Accounts</t>
  </si>
  <si>
    <t>Total Receivables, Net</t>
  </si>
  <si>
    <t>Notes Receivable - Short Term</t>
  </si>
  <si>
    <t>Receivables - Other</t>
  </si>
  <si>
    <t>Total Inventory</t>
  </si>
  <si>
    <t>Inventories - Finished Goods</t>
  </si>
  <si>
    <t>Inventories - Work In Progress</t>
  </si>
  <si>
    <t>Inventories - Raw Materials</t>
  </si>
  <si>
    <t>Inventories - Other</t>
  </si>
  <si>
    <t>Prepaid Expenses</t>
  </si>
  <si>
    <t>Other Current Assets, Total</t>
  </si>
  <si>
    <t>Discontinued Operations - Current Asset</t>
  </si>
  <si>
    <t>Other Current Assets</t>
  </si>
  <si>
    <t>Total Current Assets</t>
  </si>
  <si>
    <t>Property/Plant/Equipment, Total - Gross</t>
  </si>
  <si>
    <t>Land/Improvements - Gross</t>
  </si>
  <si>
    <t>Machinery/Equipment - Gross</t>
  </si>
  <si>
    <t>Construction in Progress - Gross</t>
  </si>
  <si>
    <t>Leases - Gross</t>
  </si>
  <si>
    <t>Other Property/Plant/Equipment - Gross</t>
  </si>
  <si>
    <t>Property/Plant/Equipment, Total - Net</t>
  </si>
  <si>
    <t>Accumulated Depreciation, Total</t>
  </si>
  <si>
    <t>Goodwill, Net</t>
  </si>
  <si>
    <t>Goodwill - Gross</t>
  </si>
  <si>
    <t>Accumulated Goodwill Amortization</t>
  </si>
  <si>
    <t>Intangibles, Net</t>
  </si>
  <si>
    <t>Intangibles - Gross</t>
  </si>
  <si>
    <t>Accumulated Intangible Amortization</t>
  </si>
  <si>
    <t>Long Term Investments</t>
  </si>
  <si>
    <t>LT Investment - Affiliate Companies</t>
  </si>
  <si>
    <t>LT Investments - Other</t>
  </si>
  <si>
    <t>Note Receivable - Long Term</t>
  </si>
  <si>
    <t>Other Long Term Assets, Total</t>
  </si>
  <si>
    <t>Deferred Charges</t>
  </si>
  <si>
    <t>Defered Income Tax - Long Term Asset</t>
  </si>
  <si>
    <t>Discontinued Operations - LT Asset</t>
  </si>
  <si>
    <t>Other Long Term Assets</t>
  </si>
  <si>
    <t>Liabilities (€ Millions)</t>
  </si>
  <si>
    <t>Notes Payable/Short Term Debt</t>
  </si>
  <si>
    <t>Current Port. of LT Debt/Capital Leases</t>
  </si>
  <si>
    <t>Other Current liabilities, Total</t>
  </si>
  <si>
    <t>Customer Advances</t>
  </si>
  <si>
    <t>Income Taxes Payable</t>
  </si>
  <si>
    <t>Other Payables</t>
  </si>
  <si>
    <t>Discontinued Operations - Curr Liability</t>
  </si>
  <si>
    <t>Other Current Liabilities</t>
  </si>
  <si>
    <t>Total Current Liabilities</t>
  </si>
  <si>
    <t>Total Long Term Debt</t>
  </si>
  <si>
    <t>Long Term Debt</t>
  </si>
  <si>
    <t>Capital Lease Obligations</t>
  </si>
  <si>
    <t>Deferred Income Tax</t>
  </si>
  <si>
    <t>Deferred Income Tax - LT Liability</t>
  </si>
  <si>
    <t>Other Liabilities, Total</t>
  </si>
  <si>
    <t>Reserves</t>
  </si>
  <si>
    <t>Pension Benefits - Underfunded</t>
  </si>
  <si>
    <t>Other Long Term Liabilities</t>
  </si>
  <si>
    <t>Discontinued Operations - Liabilities</t>
  </si>
  <si>
    <t>Shareholders Equity (€ Millions)</t>
  </si>
  <si>
    <t>Common Stock, Total</t>
  </si>
  <si>
    <t>Common Stock</t>
  </si>
  <si>
    <t>Additional Paid-In Capital</t>
  </si>
  <si>
    <t>Retained Earnings (Accumulated Deficit)</t>
  </si>
  <si>
    <t>Treasury Stock - Common</t>
  </si>
  <si>
    <t>Unrealized Gain (Loss)</t>
  </si>
  <si>
    <t>Other Equity, Total</t>
  </si>
  <si>
    <t>Translation Adjustment</t>
  </si>
  <si>
    <t>Other Comprehensive Income</t>
  </si>
  <si>
    <t>Total Equity</t>
  </si>
  <si>
    <t>Total Liabilities &amp; Shareholders' Equity</t>
  </si>
  <si>
    <t>Total Common Shares Outstanding</t>
  </si>
  <si>
    <t>Shares Outs - Common Stock Primary Issue</t>
  </si>
  <si>
    <t>Treas Shares - Common Stock Prmry Issue</t>
  </si>
  <si>
    <t>Minority Interest - Non Redeemable</t>
  </si>
  <si>
    <t>Total Equity &amp; Minority Interest</t>
  </si>
  <si>
    <t>Full-Time Employees</t>
  </si>
  <si>
    <t>Other Property/Plant/Equipment - Net</t>
  </si>
  <si>
    <t>Intangibles - Net</t>
  </si>
  <si>
    <t>Goodwill - Net</t>
  </si>
  <si>
    <t>Accumulated Goodwill Amortization Suppl.</t>
  </si>
  <si>
    <t>Accumulated Intangible Amort, Suppl.</t>
  </si>
  <si>
    <t>Right-of-Use Assets-Cap.Lease,Gross-Sup.</t>
  </si>
  <si>
    <t>Right-of-Use Assets-Cap.Lease,Depr.-Sup.</t>
  </si>
  <si>
    <t>Contract Assets - Short Term</t>
  </si>
  <si>
    <t>Contract Assets - Long Term</t>
  </si>
  <si>
    <t>Contract Liability - Long Term</t>
  </si>
  <si>
    <t>Contract Liability - Short Term</t>
  </si>
  <si>
    <t>Deferred Revenue - Current</t>
  </si>
  <si>
    <t>Deferred Revenue - Long Term</t>
  </si>
  <si>
    <t>Curr. Port. of LT Capital Leases, Suppl.</t>
  </si>
  <si>
    <t>Curr Derivative Liab. Hedging, Suppl.</t>
  </si>
  <si>
    <t>Non-Curr Derivative Liab. Hedging, Suppl</t>
  </si>
  <si>
    <t>Total Current Assets less Inventory</t>
  </si>
  <si>
    <t>Net Debt Incl. Pref.Stock &amp; Min.Interest</t>
  </si>
  <si>
    <t>Tangible Book Value, Common Equity</t>
  </si>
  <si>
    <t>Debt &amp; Lease, Pension Items (€ Millions)</t>
  </si>
  <si>
    <t>Total Long Term Debt, Supplemental</t>
  </si>
  <si>
    <t>Long Term Debt Maturing within 1 Year</t>
  </si>
  <si>
    <t>Long Term Debt Maturing in Year 2</t>
  </si>
  <si>
    <t>Long Term Debt Maturing in Year 3</t>
  </si>
  <si>
    <t>Long Term Debt Maturing in Year 4</t>
  </si>
  <si>
    <t>Long Term Debt Maturing in Year 5</t>
  </si>
  <si>
    <t>Long Term Debt Maturing in 2-3 Years</t>
  </si>
  <si>
    <t>Long Term Debt Maturing in 4-5 Years</t>
  </si>
  <si>
    <t>Long Term Debt Matur. in Year 6 &amp; Beyond</t>
  </si>
  <si>
    <t>Total Capital Leases, Supplemental</t>
  </si>
  <si>
    <t>Capital Lease Payments Due in Year 1</t>
  </si>
  <si>
    <t>Capital Lease Payments Due in Year 2</t>
  </si>
  <si>
    <t>Capital Lease Payments Due in Year 3</t>
  </si>
  <si>
    <t>Capital Lease Payments Due in Year 4</t>
  </si>
  <si>
    <t>Capital Lease Payments Due in Year 5</t>
  </si>
  <si>
    <t>Capital Lease Payments Due in 2-3 Years</t>
  </si>
  <si>
    <t>Capital Lease Payments Due in 4-5 Years</t>
  </si>
  <si>
    <t>Cap. Lease Pymts. Due in Year 6 &amp; Beyond</t>
  </si>
  <si>
    <t>Total Operating Leases, Supplemental</t>
  </si>
  <si>
    <t>Operating Lease Payments Due in Year 1</t>
  </si>
  <si>
    <t>Operating Lease Payments Due in Year 2</t>
  </si>
  <si>
    <t>Operating Lease Payments Due in Year 3</t>
  </si>
  <si>
    <t>Operating Lease Payments Due in Year 4</t>
  </si>
  <si>
    <t>Operating Lease Payments Due in Year 5</t>
  </si>
  <si>
    <t>Operating Lease Pymts. Due in 2-3 Years</t>
  </si>
  <si>
    <t>Operating Lease Pymts. Due in 4-5 Years</t>
  </si>
  <si>
    <t>Oper. Lse. Pymts. Due in Year 6 &amp; Beyond</t>
  </si>
  <si>
    <t>Total Funded Status</t>
  </si>
  <si>
    <t>Pension Obligation - Domestic</t>
  </si>
  <si>
    <t>Pension Obligation - Foreign</t>
  </si>
  <si>
    <t>Plan Assets - Domestic</t>
  </si>
  <si>
    <t>Plan Assets - Foreign</t>
  </si>
  <si>
    <t>Funded Status - Domestic</t>
  </si>
  <si>
    <t>Funded Status - Foreign</t>
  </si>
  <si>
    <t>Unfunded Plan Obligations</t>
  </si>
  <si>
    <t>Period End Assumptions</t>
  </si>
  <si>
    <t>Net Assets Recognized on Balance Sheet</t>
  </si>
  <si>
    <t>Net Domestic Pension Assets</t>
  </si>
  <si>
    <t>Asset Allocation</t>
  </si>
  <si>
    <t>Equity % - Domestic</t>
  </si>
  <si>
    <t>Debt Securities % - Domestic</t>
  </si>
  <si>
    <t>Real Estate % - Domestic</t>
  </si>
  <si>
    <t>Other Investments % - Domestic</t>
  </si>
  <si>
    <t>Total Plan Obligations</t>
  </si>
  <si>
    <t>Total Plan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</si>
</sst>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Red]\(0.00%\)"/>
    <numFmt numFmtId="177" formatCode="#,##0.0_);[Red]\(#,##0.0\)"/>
    <numFmt numFmtId="178" formatCode="_([$$-409]* #,##0_);_([$$-409]* \(#,##0\);_([$$-409]* &quot;-&quot;_);_(@_)"/>
    <numFmt numFmtId="179" formatCode="0.0%"/>
  </numFmts>
  <fonts count="14">
    <font>
      <sz val="12"/>
      <color theme="1"/>
      <name val="Aptos Narrow"/>
      <family val="2"/>
      <scheme val="minor"/>
    </font>
    <font>
      <sz val="12"/>
      <color theme="1"/>
      <name val="Aptos Narrow"/>
      <family val="2"/>
      <scheme val="minor"/>
    </font>
    <font>
      <sz val="12"/>
      <color theme="0"/>
      <name val="Aptos Narrow"/>
      <family val="2"/>
      <scheme val="minor"/>
    </font>
    <font>
      <sz val="10"/>
      <color theme="1"/>
      <name val="Aptos Narrow"/>
      <family val="2"/>
      <scheme val="minor"/>
    </font>
    <font>
      <b/>
      <sz val="10"/>
      <color theme="1"/>
      <name val="Aptos Narrow"/>
      <family val="2"/>
      <scheme val="minor"/>
    </font>
    <font>
      <b/>
      <sz val="12"/>
      <color theme="1"/>
      <name val="Aptos Narrow"/>
      <family val="2"/>
      <scheme val="minor"/>
    </font>
    <font>
      <b/>
      <sz val="14"/>
      <color theme="1"/>
      <name val="Aptos Narrow"/>
      <family val="2"/>
      <scheme val="minor"/>
    </font>
    <font>
      <sz val="14"/>
      <color theme="4"/>
      <name val="Aptos Narrow"/>
      <family val="2"/>
      <scheme val="minor"/>
    </font>
    <font>
      <sz val="12"/>
      <color rgb="FF000000"/>
      <name val="Aptos Narrow"/>
      <family val="2"/>
      <scheme val="minor"/>
    </font>
    <font>
      <b/>
      <sz val="16"/>
      <color theme="1"/>
      <name val="Aptos Narrow"/>
      <family val="2"/>
      <scheme val="minor"/>
    </font>
    <font>
      <sz val="10"/>
      <name val="Arial"/>
      <family val="2"/>
    </font>
    <font>
      <sz val="10"/>
      <color theme="0"/>
      <name val="Arial"/>
      <family val="2"/>
    </font>
    <font>
      <b/>
      <sz val="16"/>
      <name val="Arial"/>
      <family val="2"/>
    </font>
    <font>
      <b/>
      <sz val="10"/>
      <color theme="0"/>
      <name val="Arial"/>
      <family val="2"/>
    </font>
  </fonts>
  <fills count="14">
    <fill>
      <patternFill patternType="none"/>
    </fill>
    <fill>
      <patternFill patternType="gray125"/>
    </fill>
    <fill>
      <patternFill patternType="solid">
        <fgColor rgb="FFC8D7DE"/>
        <bgColor indexed="64"/>
      </patternFill>
    </fill>
    <fill>
      <patternFill patternType="solid">
        <fgColor rgb="FFE9EFF6"/>
        <bgColor indexed="64"/>
      </patternFill>
    </fill>
    <fill>
      <patternFill patternType="solid">
        <fgColor rgb="FFF2F4F9"/>
        <bgColor indexed="64"/>
      </patternFill>
    </fill>
    <fill>
      <patternFill patternType="solid">
        <fgColor rgb="FFF5F6FA"/>
        <bgColor indexed="64"/>
      </patternFill>
    </fill>
    <fill>
      <patternFill patternType="solid">
        <fgColor rgb="FFABC4EA"/>
        <bgColor indexed="64"/>
      </patternFill>
    </fill>
    <fill>
      <patternFill patternType="solid">
        <fgColor theme="0"/>
        <bgColor indexed="64"/>
      </patternFill>
    </fill>
    <fill>
      <patternFill patternType="solid">
        <fgColor rgb="FFFFFF00"/>
        <bgColor indexed="64"/>
      </patternFill>
    </fill>
    <fill>
      <patternFill patternType="solid">
        <fgColor rgb="FF021E5B"/>
        <bgColor indexed="64"/>
      </patternFill>
    </fill>
    <fill>
      <patternFill patternType="solid">
        <fgColor rgb="FF0285AC"/>
        <bgColor indexed="64"/>
      </patternFill>
    </fill>
    <fill>
      <patternFill patternType="solid">
        <fgColor rgb="FF021E5B"/>
        <bgColor rgb="FF000000"/>
      </patternFill>
    </fill>
    <fill>
      <patternFill patternType="solid">
        <fgColor rgb="FF0285AC"/>
        <bgColor rgb="FF000000"/>
      </patternFill>
    </fill>
    <fill>
      <patternFill patternType="solid">
        <fgColor rgb="FF6398AE"/>
        <bgColor indexed="64"/>
      </patternFill>
    </fill>
  </fills>
  <borders count="7">
    <border>
      <left/>
      <right/>
      <top/>
      <bottom/>
      <diagonal/>
    </border>
    <border>
      <left/>
      <right style="medium">
        <color rgb="FFCCCCCC"/>
      </right>
      <top style="medium">
        <color rgb="FFE5EBF4"/>
      </top>
      <bottom/>
      <diagonal/>
    </border>
    <border>
      <left/>
      <right/>
      <top style="medium">
        <color rgb="FFE5EBF4"/>
      </top>
      <bottom/>
      <diagonal/>
    </border>
    <border>
      <left style="medium">
        <color rgb="FFFFFFFF"/>
      </left>
      <right style="medium">
        <color rgb="FFFFFFFF"/>
      </right>
      <top style="medium">
        <color rgb="FFFFFFFF"/>
      </top>
      <bottom style="medium">
        <color rgb="FFFFFFFF"/>
      </bottom>
      <diagonal/>
    </border>
    <border>
      <left/>
      <right/>
      <top style="medium">
        <color rgb="FFE5EBF4"/>
      </top>
      <bottom style="medium">
        <color rgb="FFE5EBF4"/>
      </bottom>
      <diagonal/>
    </border>
    <border>
      <left/>
      <right/>
      <top/>
      <bottom style="medium">
        <color rgb="FFE5EBF4"/>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68">
    <xf numFmtId="0" fontId="0" fillId="0" borderId="0" xfId="0"/>
    <xf numFmtId="0" fontId="3" fillId="2" borderId="0" xfId="0" applyFont="1" applyFill="1" applyAlignment="1">
      <alignment horizontal="left"/>
    </xf>
    <xf numFmtId="0" fontId="3" fillId="3" borderId="1" xfId="0" applyFont="1" applyFill="1" applyBorder="1" applyAlignment="1">
      <alignment horizontal="left"/>
    </xf>
    <xf numFmtId="38" fontId="3" fillId="3" borderId="2" xfId="0" applyNumberFormat="1" applyFont="1" applyFill="1" applyBorder="1" applyAlignment="1">
      <alignment horizontal="right" wrapText="1"/>
    </xf>
    <xf numFmtId="0" fontId="3" fillId="4" borderId="1" xfId="0" applyFont="1" applyFill="1" applyBorder="1" applyAlignment="1">
      <alignment horizontal="left" indent="3"/>
    </xf>
    <xf numFmtId="38" fontId="3" fillId="5" borderId="2" xfId="0" applyNumberFormat="1" applyFont="1" applyFill="1" applyBorder="1" applyAlignment="1">
      <alignment horizontal="right" wrapText="1"/>
    </xf>
    <xf numFmtId="0" fontId="3" fillId="0" borderId="1" xfId="0" applyFont="1" applyBorder="1" applyAlignment="1">
      <alignment horizontal="left"/>
    </xf>
    <xf numFmtId="38" fontId="3" fillId="0" borderId="2" xfId="0" applyNumberFormat="1" applyFont="1" applyBorder="1" applyAlignment="1">
      <alignment horizontal="right" wrapText="1"/>
    </xf>
    <xf numFmtId="0" fontId="3" fillId="0" borderId="2" xfId="0" applyFont="1" applyBorder="1" applyAlignment="1">
      <alignment horizontal="left" wrapText="1"/>
    </xf>
    <xf numFmtId="176" fontId="3" fillId="5" borderId="2" xfId="0" applyNumberFormat="1" applyFont="1" applyFill="1" applyBorder="1" applyAlignment="1">
      <alignment horizontal="right" wrapText="1"/>
    </xf>
    <xf numFmtId="0" fontId="3" fillId="0" borderId="0" xfId="0" applyFont="1"/>
    <xf numFmtId="0" fontId="4" fillId="6" borderId="3" xfId="0" applyFont="1" applyFill="1" applyBorder="1" applyAlignment="1">
      <alignment horizontal="left"/>
    </xf>
    <xf numFmtId="0" fontId="4" fillId="6" borderId="3" xfId="0" applyFont="1" applyFill="1" applyBorder="1" applyAlignment="1">
      <alignment horizontal="right"/>
    </xf>
    <xf numFmtId="0" fontId="3" fillId="5" borderId="1" xfId="0" applyFont="1" applyFill="1" applyBorder="1" applyAlignment="1">
      <alignment horizontal="right"/>
    </xf>
    <xf numFmtId="38" fontId="3" fillId="5" borderId="2" xfId="0" applyNumberFormat="1" applyFont="1" applyFill="1" applyBorder="1" applyAlignment="1">
      <alignment horizontal="right"/>
    </xf>
    <xf numFmtId="177" fontId="3" fillId="0" borderId="2" xfId="0" applyNumberFormat="1" applyFont="1" applyBorder="1" applyAlignment="1">
      <alignment horizontal="right" wrapText="1"/>
    </xf>
    <xf numFmtId="177" fontId="3" fillId="3" borderId="2" xfId="0" applyNumberFormat="1" applyFont="1" applyFill="1" applyBorder="1" applyAlignment="1">
      <alignment horizontal="right" wrapText="1"/>
    </xf>
    <xf numFmtId="177" fontId="3" fillId="5" borderId="2" xfId="0" applyNumberFormat="1" applyFont="1" applyFill="1" applyBorder="1" applyAlignment="1">
      <alignment horizontal="right" wrapText="1"/>
    </xf>
    <xf numFmtId="0" fontId="3" fillId="0" borderId="0" xfId="0" applyFont="1" applyAlignment="1">
      <alignment wrapText="1"/>
    </xf>
    <xf numFmtId="0" fontId="5" fillId="0" borderId="0" xfId="0" applyFont="1"/>
    <xf numFmtId="0" fontId="6" fillId="0" borderId="0" xfId="0" applyFont="1"/>
    <xf numFmtId="40" fontId="3" fillId="0" borderId="2" xfId="0" applyNumberFormat="1" applyFont="1" applyBorder="1" applyAlignment="1">
      <alignment horizontal="right" wrapText="1"/>
    </xf>
    <xf numFmtId="0" fontId="0" fillId="2" borderId="0" xfId="0" applyFill="1" applyAlignment="1">
      <alignment horizontal="left" wrapText="1"/>
    </xf>
    <xf numFmtId="38" fontId="3" fillId="5" borderId="0" xfId="0" applyNumberFormat="1" applyFont="1" applyFill="1" applyAlignment="1">
      <alignment horizontal="right" wrapText="1"/>
    </xf>
    <xf numFmtId="0" fontId="3" fillId="4" borderId="2" xfId="0" applyFont="1" applyFill="1" applyBorder="1" applyAlignment="1">
      <alignment wrapText="1"/>
    </xf>
    <xf numFmtId="0" fontId="3" fillId="3" borderId="4" xfId="0" applyFont="1" applyFill="1" applyBorder="1"/>
    <xf numFmtId="0" fontId="3" fillId="2" borderId="5" xfId="0" applyFont="1" applyFill="1" applyBorder="1" applyAlignment="1">
      <alignment wrapText="1"/>
    </xf>
    <xf numFmtId="0" fontId="3" fillId="3" borderId="4" xfId="0" applyFont="1" applyFill="1" applyBorder="1" applyAlignment="1">
      <alignment wrapText="1"/>
    </xf>
    <xf numFmtId="0" fontId="3" fillId="0" borderId="4" xfId="0" applyFont="1" applyBorder="1"/>
    <xf numFmtId="0" fontId="3" fillId="0" borderId="2" xfId="0" applyFont="1" applyBorder="1"/>
    <xf numFmtId="0" fontId="3" fillId="4" borderId="0" xfId="0" applyFont="1" applyFill="1" applyAlignment="1">
      <alignment wrapText="1"/>
    </xf>
    <xf numFmtId="0" fontId="3" fillId="4" borderId="4" xfId="0" applyFont="1" applyFill="1" applyBorder="1"/>
    <xf numFmtId="0" fontId="3" fillId="2" borderId="5" xfId="0" applyFont="1" applyFill="1" applyBorder="1"/>
    <xf numFmtId="0" fontId="3" fillId="0" borderId="4" xfId="0" applyFont="1" applyBorder="1" applyAlignment="1">
      <alignment wrapText="1"/>
    </xf>
    <xf numFmtId="4" fontId="0" fillId="0" borderId="0" xfId="0" applyNumberFormat="1"/>
    <xf numFmtId="0" fontId="0" fillId="0" borderId="0" xfId="0" applyAlignment="1">
      <alignment wrapText="1"/>
    </xf>
    <xf numFmtId="14" fontId="0" fillId="0" borderId="0" xfId="0" applyNumberFormat="1"/>
    <xf numFmtId="0" fontId="7" fillId="7" borderId="6" xfId="0" applyFont="1" applyFill="1" applyBorder="1" applyAlignment="1">
      <alignment horizontal="left" indent="2"/>
    </xf>
    <xf numFmtId="0" fontId="0" fillId="7" borderId="0" xfId="0" applyFill="1"/>
    <xf numFmtId="0" fontId="0" fillId="9" borderId="0" xfId="0" applyFill="1"/>
    <xf numFmtId="0" fontId="0" fillId="10" borderId="0" xfId="0" applyFill="1"/>
    <xf numFmtId="0" fontId="2" fillId="9" borderId="0" xfId="0" applyFont="1" applyFill="1" applyAlignment="1">
      <alignment horizontal="center" vertical="center"/>
    </xf>
    <xf numFmtId="0" fontId="8" fillId="11" borderId="0" xfId="0" applyFont="1" applyFill="1"/>
    <xf numFmtId="0" fontId="8" fillId="12" borderId="0" xfId="0" applyFont="1" applyFill="1"/>
    <xf numFmtId="0" fontId="0" fillId="13" borderId="0" xfId="0" applyFill="1"/>
    <xf numFmtId="0" fontId="9" fillId="0" borderId="0" xfId="0" applyFont="1"/>
    <xf numFmtId="0" fontId="5" fillId="0" borderId="0" xfId="0" applyFont="1" applyAlignment="1">
      <alignment horizontal="center"/>
    </xf>
    <xf numFmtId="0" fontId="0" fillId="0" borderId="0" xfId="0" applyAlignment="1">
      <alignment horizontal="center"/>
    </xf>
    <xf numFmtId="3" fontId="0" fillId="0" borderId="0" xfId="0" applyNumberFormat="1"/>
    <xf numFmtId="178" fontId="0" fillId="0" borderId="0" xfId="0" applyNumberFormat="1"/>
    <xf numFmtId="1" fontId="0" fillId="0" borderId="0" xfId="0" applyNumberFormat="1"/>
    <xf numFmtId="0" fontId="2" fillId="10" borderId="0" xfId="0" applyFont="1" applyFill="1" applyAlignment="1">
      <alignment horizontal="center"/>
    </xf>
    <xf numFmtId="0" fontId="10" fillId="7" borderId="0" xfId="0" applyFont="1" applyFill="1"/>
    <xf numFmtId="0" fontId="10" fillId="7" borderId="0" xfId="0" applyFont="1" applyFill="1" applyAlignment="1">
      <alignment horizontal="left"/>
    </xf>
    <xf numFmtId="0" fontId="11" fillId="7" borderId="0" xfId="0" applyFont="1" applyFill="1"/>
    <xf numFmtId="0" fontId="12" fillId="7" borderId="0" xfId="0" applyFont="1" applyFill="1" applyAlignment="1">
      <alignment horizontal="center"/>
    </xf>
    <xf numFmtId="0" fontId="11" fillId="9" borderId="0" xfId="0" applyFont="1" applyFill="1"/>
    <xf numFmtId="0" fontId="11" fillId="13" borderId="0" xfId="0" applyFont="1" applyFill="1" applyAlignment="1">
      <alignment horizontal="left" indent="1"/>
    </xf>
    <xf numFmtId="0" fontId="11" fillId="9" borderId="0" xfId="0" applyFont="1" applyFill="1" applyAlignment="1">
      <alignment horizontal="left"/>
    </xf>
    <xf numFmtId="0" fontId="11" fillId="9" borderId="0" xfId="0" applyFont="1" applyFill="1" applyAlignment="1">
      <alignment horizontal="left" indent="1"/>
    </xf>
    <xf numFmtId="0" fontId="13" fillId="9" borderId="0" xfId="0" applyFont="1" applyFill="1" applyAlignment="1">
      <alignment horizontal="left"/>
    </xf>
    <xf numFmtId="0" fontId="13" fillId="9" borderId="0" xfId="0" applyFont="1" applyFill="1"/>
    <xf numFmtId="0" fontId="11" fillId="13" borderId="0" xfId="0" applyFont="1" applyFill="1"/>
    <xf numFmtId="179" fontId="0" fillId="0" borderId="0" xfId="1" applyNumberFormat="1" applyFont="1" applyAlignment="1">
      <alignment horizontal="center"/>
    </xf>
    <xf numFmtId="0" fontId="11" fillId="10" borderId="0" xfId="0" applyFont="1" applyFill="1"/>
    <xf numFmtId="0" fontId="0" fillId="8" borderId="0" xfId="0" applyFill="1"/>
    <xf numFmtId="38" fontId="3" fillId="5" borderId="2" xfId="0" applyNumberFormat="1" applyFont="1" applyFill="1" applyBorder="1" applyAlignment="1">
      <alignment horizontal="right" wrapText="1"/>
    </xf>
    <xf numFmtId="38" fontId="3" fillId="5" borderId="0" xfId="0" applyNumberFormat="1" applyFont="1" applyFill="1" applyAlignment="1">
      <alignment horizontal="right" wrapText="1"/>
    </xf>
  </cellXfs>
  <cellStyles count="2">
    <cellStyle name="百分比" xfId="1" builtinId="5"/>
    <cellStyle name="常规" xfId="0" builtinId="0"/>
  </cellStyles>
  <dxfs count="0"/>
  <tableStyles count="0" defaultTableStyle="TableStyleMedium2" defaultPivotStyle="PivotStyleLight16"/>
  <colors>
    <mruColors>
      <color rgb="FF6398AE"/>
      <color rgb="FF021E5B"/>
      <color rgb="FF0285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23" Type="http://schemas.openxmlformats.org/officeDocument/2006/relationships/customXml" Target="../customXml/item3.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13</xdr:col>
      <xdr:colOff>152400</xdr:colOff>
      <xdr:row>32</xdr:row>
      <xdr:rowOff>76200</xdr:rowOff>
    </xdr:from>
    <xdr:to>
      <xdr:col>22</xdr:col>
      <xdr:colOff>342900</xdr:colOff>
      <xdr:row>57</xdr:row>
      <xdr:rowOff>76200</xdr:rowOff>
    </xdr:to>
    <xdr:pic>
      <xdr:nvPicPr>
        <xdr:cNvPr id="2" name="Picture 1">
          <a:extLst>
            <a:ext uri="{FF2B5EF4-FFF2-40B4-BE49-F238E27FC236}">
              <a16:creationId xmlns:a16="http://schemas.microsoft.com/office/drawing/2014/main" id="{16725D5E-2378-B785-08CA-094E925D8801}"/>
            </a:ext>
          </a:extLst>
        </xdr:cNvPr>
        <xdr:cNvPicPr>
          <a:picLocks noChangeAspect="1"/>
        </xdr:cNvPicPr>
      </xdr:nvPicPr>
      <xdr:blipFill>
        <a:blip xmlns:r="http://schemas.openxmlformats.org/officeDocument/2006/relationships" r:embed="rId1"/>
        <a:stretch>
          <a:fillRect/>
        </a:stretch>
      </xdr:blipFill>
      <xdr:spPr>
        <a:xfrm>
          <a:off x="10883900" y="6578600"/>
          <a:ext cx="7620000" cy="5080000"/>
        </a:xfrm>
        <a:prstGeom prst="rect">
          <a:avLst/>
        </a:prstGeom>
      </xdr:spPr>
    </xdr:pic>
    <xdr:clientData/>
  </xdr:twoCellAnchor>
  <xdr:twoCellAnchor editAs="oneCell">
    <xdr:from>
      <xdr:col>12</xdr:col>
      <xdr:colOff>533400</xdr:colOff>
      <xdr:row>8</xdr:row>
      <xdr:rowOff>25400</xdr:rowOff>
    </xdr:from>
    <xdr:to>
      <xdr:col>21</xdr:col>
      <xdr:colOff>723900</xdr:colOff>
      <xdr:row>33</xdr:row>
      <xdr:rowOff>25400</xdr:rowOff>
    </xdr:to>
    <xdr:pic>
      <xdr:nvPicPr>
        <xdr:cNvPr id="3" name="Picture 2">
          <a:extLst>
            <a:ext uri="{FF2B5EF4-FFF2-40B4-BE49-F238E27FC236}">
              <a16:creationId xmlns:a16="http://schemas.microsoft.com/office/drawing/2014/main" id="{96EFC5F8-7645-AA20-9C72-C263BECCBC31}"/>
            </a:ext>
          </a:extLst>
        </xdr:cNvPr>
        <xdr:cNvPicPr>
          <a:picLocks noChangeAspect="1"/>
        </xdr:cNvPicPr>
      </xdr:nvPicPr>
      <xdr:blipFill>
        <a:blip xmlns:r="http://schemas.openxmlformats.org/officeDocument/2006/relationships" r:embed="rId2"/>
        <a:stretch>
          <a:fillRect/>
        </a:stretch>
      </xdr:blipFill>
      <xdr:spPr>
        <a:xfrm>
          <a:off x="10439400" y="1651000"/>
          <a:ext cx="7620000" cy="508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368300</xdr:colOff>
      <xdr:row>28</xdr:row>
      <xdr:rowOff>165100</xdr:rowOff>
    </xdr:from>
    <xdr:to>
      <xdr:col>20</xdr:col>
      <xdr:colOff>711200</xdr:colOff>
      <xdr:row>40</xdr:row>
      <xdr:rowOff>77464</xdr:rowOff>
    </xdr:to>
    <xdr:pic>
      <xdr:nvPicPr>
        <xdr:cNvPr id="2" name="Picture 1">
          <a:extLst>
            <a:ext uri="{FF2B5EF4-FFF2-40B4-BE49-F238E27FC236}">
              <a16:creationId xmlns:a16="http://schemas.microsoft.com/office/drawing/2014/main" id="{9DC1DAEE-AD55-9FA3-050B-C377217B961B}"/>
            </a:ext>
          </a:extLst>
        </xdr:cNvPr>
        <xdr:cNvPicPr>
          <a:picLocks noChangeAspect="1"/>
        </xdr:cNvPicPr>
      </xdr:nvPicPr>
      <xdr:blipFill>
        <a:blip xmlns:r="http://schemas.openxmlformats.org/officeDocument/2006/relationships" r:embed="rId1"/>
        <a:stretch>
          <a:fillRect/>
        </a:stretch>
      </xdr:blipFill>
      <xdr:spPr>
        <a:xfrm>
          <a:off x="9448800" y="5854700"/>
          <a:ext cx="7772400" cy="2350764"/>
        </a:xfrm>
        <a:prstGeom prst="rect">
          <a:avLst/>
        </a:prstGeom>
      </xdr:spPr>
    </xdr:pic>
    <xdr:clientData/>
  </xdr:twoCellAnchor>
  <xdr:twoCellAnchor editAs="oneCell">
    <xdr:from>
      <xdr:col>10</xdr:col>
      <xdr:colOff>812800</xdr:colOff>
      <xdr:row>7</xdr:row>
      <xdr:rowOff>25400</xdr:rowOff>
    </xdr:from>
    <xdr:to>
      <xdr:col>20</xdr:col>
      <xdr:colOff>330200</xdr:colOff>
      <xdr:row>25</xdr:row>
      <xdr:rowOff>65067</xdr:rowOff>
    </xdr:to>
    <xdr:pic>
      <xdr:nvPicPr>
        <xdr:cNvPr id="3" name="Picture 2">
          <a:extLst>
            <a:ext uri="{FF2B5EF4-FFF2-40B4-BE49-F238E27FC236}">
              <a16:creationId xmlns:a16="http://schemas.microsoft.com/office/drawing/2014/main" id="{16C7FB05-B8E6-8E6E-78A9-6C4312DA6A29}"/>
            </a:ext>
          </a:extLst>
        </xdr:cNvPr>
        <xdr:cNvPicPr>
          <a:picLocks noChangeAspect="1"/>
        </xdr:cNvPicPr>
      </xdr:nvPicPr>
      <xdr:blipFill>
        <a:blip xmlns:r="http://schemas.openxmlformats.org/officeDocument/2006/relationships" r:embed="rId2"/>
        <a:stretch>
          <a:fillRect/>
        </a:stretch>
      </xdr:blipFill>
      <xdr:spPr>
        <a:xfrm>
          <a:off x="9067800" y="1447800"/>
          <a:ext cx="7772400" cy="3697267"/>
        </a:xfrm>
        <a:prstGeom prst="rect">
          <a:avLst/>
        </a:prstGeom>
      </xdr:spPr>
    </xdr:pic>
    <xdr:clientData/>
  </xdr:twoCellAnchor>
  <xdr:twoCellAnchor editAs="oneCell">
    <xdr:from>
      <xdr:col>6</xdr:col>
      <xdr:colOff>279400</xdr:colOff>
      <xdr:row>45</xdr:row>
      <xdr:rowOff>139700</xdr:rowOff>
    </xdr:from>
    <xdr:to>
      <xdr:col>15</xdr:col>
      <xdr:colOff>622300</xdr:colOff>
      <xdr:row>50</xdr:row>
      <xdr:rowOff>187536</xdr:rowOff>
    </xdr:to>
    <xdr:pic>
      <xdr:nvPicPr>
        <xdr:cNvPr id="4" name="Picture 3">
          <a:extLst>
            <a:ext uri="{FF2B5EF4-FFF2-40B4-BE49-F238E27FC236}">
              <a16:creationId xmlns:a16="http://schemas.microsoft.com/office/drawing/2014/main" id="{F7502A6A-1BBA-EAB7-487E-F07C1736908C}"/>
            </a:ext>
          </a:extLst>
        </xdr:cNvPr>
        <xdr:cNvPicPr>
          <a:picLocks noChangeAspect="1"/>
        </xdr:cNvPicPr>
      </xdr:nvPicPr>
      <xdr:blipFill>
        <a:blip xmlns:r="http://schemas.openxmlformats.org/officeDocument/2006/relationships" r:embed="rId3"/>
        <a:stretch>
          <a:fillRect/>
        </a:stretch>
      </xdr:blipFill>
      <xdr:spPr>
        <a:xfrm>
          <a:off x="5232400" y="9283700"/>
          <a:ext cx="7772400" cy="10638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723900</xdr:colOff>
      <xdr:row>10</xdr:row>
      <xdr:rowOff>0</xdr:rowOff>
    </xdr:from>
    <xdr:to>
      <xdr:col>14</xdr:col>
      <xdr:colOff>241300</xdr:colOff>
      <xdr:row>24</xdr:row>
      <xdr:rowOff>37442</xdr:rowOff>
    </xdr:to>
    <xdr:pic>
      <xdr:nvPicPr>
        <xdr:cNvPr id="2" name="Picture 1">
          <a:extLst>
            <a:ext uri="{FF2B5EF4-FFF2-40B4-BE49-F238E27FC236}">
              <a16:creationId xmlns:a16="http://schemas.microsoft.com/office/drawing/2014/main" id="{C1DD8A4D-E993-647A-A954-7688D3C3FDE7}"/>
            </a:ext>
          </a:extLst>
        </xdr:cNvPr>
        <xdr:cNvPicPr>
          <a:picLocks noChangeAspect="1"/>
        </xdr:cNvPicPr>
      </xdr:nvPicPr>
      <xdr:blipFill>
        <a:blip xmlns:r="http://schemas.openxmlformats.org/officeDocument/2006/relationships" r:embed="rId1"/>
        <a:stretch>
          <a:fillRect/>
        </a:stretch>
      </xdr:blipFill>
      <xdr:spPr>
        <a:xfrm>
          <a:off x="4025900" y="2032000"/>
          <a:ext cx="7772400" cy="29584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114300</xdr:colOff>
      <xdr:row>9</xdr:row>
      <xdr:rowOff>12700</xdr:rowOff>
    </xdr:from>
    <xdr:to>
      <xdr:col>22</xdr:col>
      <xdr:colOff>304800</xdr:colOff>
      <xdr:row>34</xdr:row>
      <xdr:rowOff>12700</xdr:rowOff>
    </xdr:to>
    <xdr:pic>
      <xdr:nvPicPr>
        <xdr:cNvPr id="2" name="Picture 1">
          <a:extLst>
            <a:ext uri="{FF2B5EF4-FFF2-40B4-BE49-F238E27FC236}">
              <a16:creationId xmlns:a16="http://schemas.microsoft.com/office/drawing/2014/main" id="{56C8C20E-707A-2F48-3216-F504D473EB49}"/>
            </a:ext>
          </a:extLst>
        </xdr:cNvPr>
        <xdr:cNvPicPr>
          <a:picLocks noChangeAspect="1"/>
        </xdr:cNvPicPr>
      </xdr:nvPicPr>
      <xdr:blipFill>
        <a:blip xmlns:r="http://schemas.openxmlformats.org/officeDocument/2006/relationships" r:embed="rId1"/>
        <a:stretch>
          <a:fillRect/>
        </a:stretch>
      </xdr:blipFill>
      <xdr:spPr>
        <a:xfrm>
          <a:off x="10845800" y="1841500"/>
          <a:ext cx="7620000" cy="5080000"/>
        </a:xfrm>
        <a:prstGeom prst="rect">
          <a:avLst/>
        </a:prstGeom>
      </xdr:spPr>
    </xdr:pic>
    <xdr:clientData/>
  </xdr:twoCellAnchor>
  <xdr:twoCellAnchor editAs="oneCell">
    <xdr:from>
      <xdr:col>2</xdr:col>
      <xdr:colOff>711200</xdr:colOff>
      <xdr:row>11</xdr:row>
      <xdr:rowOff>139700</xdr:rowOff>
    </xdr:from>
    <xdr:to>
      <xdr:col>11</xdr:col>
      <xdr:colOff>266700</xdr:colOff>
      <xdr:row>36</xdr:row>
      <xdr:rowOff>139700</xdr:rowOff>
    </xdr:to>
    <xdr:pic>
      <xdr:nvPicPr>
        <xdr:cNvPr id="3" name="Picture 2">
          <a:extLst>
            <a:ext uri="{FF2B5EF4-FFF2-40B4-BE49-F238E27FC236}">
              <a16:creationId xmlns:a16="http://schemas.microsoft.com/office/drawing/2014/main" id="{DF204FD2-6917-ECD3-48E0-39A45C2CA3EE}"/>
            </a:ext>
          </a:extLst>
        </xdr:cNvPr>
        <xdr:cNvPicPr>
          <a:picLocks noChangeAspect="1"/>
        </xdr:cNvPicPr>
      </xdr:nvPicPr>
      <xdr:blipFill>
        <a:blip xmlns:r="http://schemas.openxmlformats.org/officeDocument/2006/relationships" r:embed="rId2"/>
        <a:stretch>
          <a:fillRect/>
        </a:stretch>
      </xdr:blipFill>
      <xdr:spPr>
        <a:xfrm>
          <a:off x="3048000" y="2374900"/>
          <a:ext cx="7620000" cy="508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393700</xdr:colOff>
      <xdr:row>31</xdr:row>
      <xdr:rowOff>0</xdr:rowOff>
    </xdr:from>
    <xdr:to>
      <xdr:col>16</xdr:col>
      <xdr:colOff>736600</xdr:colOff>
      <xdr:row>48</xdr:row>
      <xdr:rowOff>51357</xdr:rowOff>
    </xdr:to>
    <xdr:pic>
      <xdr:nvPicPr>
        <xdr:cNvPr id="2" name="Picture 1">
          <a:extLst>
            <a:ext uri="{FF2B5EF4-FFF2-40B4-BE49-F238E27FC236}">
              <a16:creationId xmlns:a16="http://schemas.microsoft.com/office/drawing/2014/main" id="{11C3EBD7-7601-DDB6-0B42-8FEC52B187AC}"/>
            </a:ext>
          </a:extLst>
        </xdr:cNvPr>
        <xdr:cNvPicPr>
          <a:picLocks noChangeAspect="1"/>
        </xdr:cNvPicPr>
      </xdr:nvPicPr>
      <xdr:blipFill>
        <a:blip xmlns:r="http://schemas.openxmlformats.org/officeDocument/2006/relationships" r:embed="rId1"/>
        <a:stretch>
          <a:fillRect/>
        </a:stretch>
      </xdr:blipFill>
      <xdr:spPr>
        <a:xfrm>
          <a:off x="6172200" y="6299200"/>
          <a:ext cx="7772400" cy="3505757"/>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2">
  <rv s="0">
    <v>http://en.wikipedia.org/wiki/Public_domain</v>
    <v>Public domain</v>
  </rv>
  <rv s="0">
    <v>http://en.wikipedia.org/wiki/Airbus</v>
    <v>Wikipedia</v>
  </rv>
  <rv s="1">
    <v>0</v>
    <v>1</v>
  </rv>
  <rv s="2">
    <v>6</v>
    <v>https://www.bing.com/th?id=AMMS_abaa60abfe41f3cc31a73bc766832b19&amp;qlt=95</v>
    <v>2</v>
    <v>0</v>
    <v>https://www.bing.com/images/search?form=xlimg&amp;q=airbus</v>
    <v>Image of Airbus SE</v>
  </rv>
  <rv s="0">
    <v>https://www.bing.com/financeapi/forcetrigger?t=amyvoc&amp;q=XSWX%3aAIR&amp;form=skydnc</v>
    <v>Learn more on Bing</v>
  </rv>
  <rv s="3">
    <v>en-GB</v>
    <v>amyvoc</v>
    <v>268435456</v>
    <v>1</v>
    <v>Powered by Refinitiv</v>
    <v>0</v>
    <v>Airbus SE (XSWX:AIR)</v>
    <v>3</v>
    <v>4</v>
    <v>Finance</v>
    <v>5</v>
    <v>139.08000000000001</v>
    <v>137.28</v>
    <v>1.6933</v>
    <v>CHF</v>
    <v>Airbus SE, formerly Airbus Group SE, is a company based in the Netherlands that is active in the aerospace and defense industry. The Company operates through three segments: Airbus, Airbus Helicopters and Airbus Defence and Space. The Airbus segment focuses on the development, manufacturing, marketing and sale of commercial jet aircraft and aircraft components, as well as on aircraft conversion and related services. The Airbus Helicopters segment specializes in the development, manufacturing, marketing and sale of civil and military helicopters, as well as on the provision of helicopter related services. The Airbus Defence and Space segment produces military combat aircraft and training aircraft, provides defense electronics and global security market solutions, and manufacturers and markets missiles.</v>
    <v>156569</v>
    <v>SIX Swiss Exchange</v>
    <v>XSWX</v>
    <v>XSWX</v>
    <v>Mendelweg 30, LEIDEN, ZUID-HOLLAND, 2333 CS NL</v>
    <v>3</v>
    <v>Aerospace &amp; Defense</v>
    <v>Stock</v>
    <v>43644.204872685186</v>
    <v>4</v>
    <v>Airbus SE</v>
    <v>Airbus SE</v>
    <v>35.2956</v>
    <v>150.84</v>
    <v>792283700</v>
    <v>AIR</v>
    <v>Airbus SE (XSWX:AIR)</v>
    <v>2324</v>
    <v>1172570</v>
    <v>1998</v>
  </rv>
  <rv s="4">
    <v>5</v>
  </rv>
  <rv s="0">
    <v>https://www.bing.com/financeapi/forcetrigger?t=af46pr&amp;q=XFRA%3aAIR&amp;form=skydnc</v>
    <v>Learn more on Bing</v>
  </rv>
  <rv s="5">
    <v>en-GB</v>
    <v>af46pr</v>
    <v>268435456</v>
    <v>1</v>
    <v>Powered by Refinitiv</v>
    <v>7</v>
    <v>Airbus SE (XFRA:AIR)</v>
    <v>3</v>
    <v>8</v>
    <v>Finance</v>
    <v>9</v>
    <v>172.68</v>
    <v>47.5</v>
    <v>1.6933</v>
    <v>-4.32</v>
    <v>-2.9744000000000003E-2</v>
    <v>EUR</v>
    <v>Airbus SE, formerly Airbus Group SE, is a company based in the Netherlands that is active in the aerospace and defense industry. The Company operates through three segments: Airbus, Airbus Helicopters and Airbus Defence and Space. The Airbus segment focuses on the development, manufacturing, marketing and sale of commercial jet aircraft and aircraft components, as well as on aircraft conversion and related services. The Airbus Helicopters segment specializes in the development, manufacturing, marketing and sale of civil and military helicopters, as well as on the provision of helicopter related services. The Airbus Defence and Space segment produces military combat aircraft and training aircraft, provides defense electronics and global security market solutions, and manufacturers and markets missiles.</v>
    <v>156569</v>
    <v>Deutsche Boerse AG</v>
    <v>XFRA</v>
    <v>XFRA</v>
    <v>Mendelweg 30, LEIDEN, ZUID-HOLLAND, 2333 CS NL</v>
    <v>145.1</v>
    <v>3</v>
    <v>Aerospace &amp; Defense</v>
    <v>Stock</v>
    <v>45608.852777777778</v>
    <v>7</v>
    <v>140.13999999999999</v>
    <v>115261400000</v>
    <v>Airbus SE</v>
    <v>Airbus SE</v>
    <v>143.96</v>
    <v>34.33</v>
    <v>145.24</v>
    <v>140.91999999999999</v>
    <v>792283700</v>
    <v>AIR</v>
    <v>Airbus SE (XFRA:AIR)</v>
    <v>1029</v>
    <v>1176520</v>
    <v>1998</v>
  </rv>
  <rv s="4">
    <v>8</v>
  </rv>
  <rv s="0">
    <v>https://www.bing.com/financeapi/forcetrigger?t=a1o4ec&amp;q=XNYS%3aBA&amp;form=skydnc</v>
    <v>Learn more on Bing</v>
  </rv>
  <rv s="6">
    <v>en-GB</v>
    <v>a1o4ec</v>
    <v>268435456</v>
    <v>1</v>
    <v>Powered by Refinitiv</v>
    <v>10</v>
    <v>THE BOEING COMPANY (XNYS:BA)</v>
    <v>11</v>
    <v>12</v>
    <v>Finance</v>
    <v>13</v>
    <v>267.54000000000002</v>
    <v>143.85</v>
    <v>1.5502</v>
    <v>-3.42</v>
    <v>-2.2959E-2</v>
    <v>USD</v>
    <v>The Boeing Company is an aerospace company. The Company operates in three segments: Commercial Airplanes (BCA), Defense, Space &amp; Security (BDS), Global Services (BGS). Its BCA segment develops, produces and markets commercial jet aircraft to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171000</v>
    <v>New York Stock Exchange</v>
    <v>XNYS</v>
    <v>XNYS</v>
    <v>929 Long Bridge Drive, ARLINGTON, VA, 22202 US</v>
    <v>148.38</v>
    <v>Aerospace &amp; Defense</v>
    <v>Stock</v>
    <v>45608.864154443749</v>
    <v>10</v>
    <v>143.85</v>
    <v>108743238232</v>
    <v>THE BOEING COMPANY</v>
    <v>THE BOEING COMPANY</v>
    <v>148.38</v>
    <v>148.96</v>
    <v>145.54</v>
    <v>747170800</v>
    <v>BA</v>
    <v>THE BOEING COMPANY (XNYS:BA)</v>
    <v>15013158</v>
    <v>16974233</v>
    <v>1934</v>
  </rv>
  <rv s="4">
    <v>11</v>
  </rv>
  <rv s="0">
    <v>https://www.bing.com/financeapi/forcetrigger?t=a1wzw7&amp;q=XNYS%3aLMT&amp;form=skydnc</v>
    <v>Learn more on Bing</v>
  </rv>
  <rv s="7">
    <v>en-GB</v>
    <v>a1wzw7</v>
    <v>268435456</v>
    <v>1</v>
    <v>Powered by Refinitiv</v>
    <v>14</v>
    <v>LOCKHEED MARTIN CORPORATION (XNYS:LMT)</v>
    <v>11</v>
    <v>15</v>
    <v>Finance</v>
    <v>13</v>
    <v>618.95000000000005</v>
    <v>413.92</v>
    <v>0.48270000000000002</v>
    <v>-3.0425</v>
    <v>-5.3319999999999999E-3</v>
    <v>USD</v>
    <v>Lockheed Martin Corporation is a global security and aerospace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Space segment is engaged in the research and design, development, engineering and production of satellites, space transportation systems, and strategic, advanced strike, and defensive systems.</v>
    <v>122000</v>
    <v>New York Stock Exchange</v>
    <v>XNYS</v>
    <v>XNYS</v>
    <v>6801 ROCKLEDGE DR, BETHESDA, MD, 20817 US</v>
    <v>575.99</v>
    <v>Aerospace &amp; Defense</v>
    <v>Stock</v>
    <v>45608.864124490625</v>
    <v>13</v>
    <v>564.79999999999995</v>
    <v>134526421573</v>
    <v>LOCKHEED MARTIN CORPORATION</v>
    <v>LOCKHEED MARTIN CORPORATION</v>
    <v>573</v>
    <v>20.638200000000001</v>
    <v>570.58000000000004</v>
    <v>567.53750000000002</v>
    <v>237035300</v>
    <v>LMT</v>
    <v>LOCKHEED MARTIN CORPORATION (XNYS:LMT)</v>
    <v>599290</v>
    <v>980263</v>
    <v>1994</v>
  </rv>
  <rv s="4">
    <v>14</v>
  </rv>
  <rv s="0">
    <v>https://www.bing.com/financeapi/forcetrigger?t=a1yngh&amp;q=XNYS%3aNOC&amp;form=skydnc</v>
    <v>Learn more on Bing</v>
  </rv>
  <rv s="7">
    <v>en-GB</v>
    <v>a1yngh</v>
    <v>268435456</v>
    <v>1</v>
    <v>Powered by Refinitiv</v>
    <v>14</v>
    <v>NORTHROP GRUMMAN CORPORATION (XNYS:NOC)</v>
    <v>11</v>
    <v>15</v>
    <v>Finance</v>
    <v>13</v>
    <v>555.56569999999999</v>
    <v>418.6</v>
    <v>0.35489999999999999</v>
    <v>-1.84</v>
    <v>-3.4480000000000001E-3</v>
    <v>USD</v>
    <v>Northrop Grumman Corporation is a global aerospace and defense technology company. The Company operates through four segments: Aeronautics Systems, Defense Systems, Mission Systems and Space Systems. The Aeronautics Systems segment is engaged in the design, development, production, integration, sustainment and modernization of advanced aircraft systems for the United States Air Force, the United States Navy, and international customers. The Defense Systems segment is engaged in the design, development, production, integration, and production of advanced tactical weapons and missile defense solutions, and a provider of sustainment, modernization and training services for manned and unmanned aircraft and electronics systems. The Mission Systems segment is engaged in advanced mission solutions and multifunction systems. The Space Systems segment is engaged in the design, development, integration, production and operation of space, missile defense, launch and strategic missile systems.</v>
    <v>101000</v>
    <v>New York Stock Exchange</v>
    <v>XNYS</v>
    <v>XNYS</v>
    <v>2980 Fairview Park Drive, FALLS CHURCH, VA, 22042 US</v>
    <v>535.95000000000005</v>
    <v>Aerospace &amp; Defense</v>
    <v>Stock</v>
    <v>45608.864144027342</v>
    <v>16</v>
    <v>529.91</v>
    <v>77489502258</v>
    <v>NORTHROP GRUMMAN CORPORATION</v>
    <v>NORTHROP GRUMMAN CORPORATION</v>
    <v>535.95000000000005</v>
    <v>32.865299999999998</v>
    <v>533.70000000000005</v>
    <v>531.86</v>
    <v>145695300</v>
    <v>NOC</v>
    <v>NORTHROP GRUMMAN CORPORATION (XNYS:NOC)</v>
    <v>224649</v>
    <v>663403</v>
    <v>2010</v>
  </rv>
  <rv s="4">
    <v>17</v>
  </rv>
  <rv s="0">
    <v>https://www.bing.com/financeapi/forcetrigger?t=ao69im&amp;q=XLON%3aBA.&amp;form=skydnc</v>
    <v>Learn more on Bing</v>
  </rv>
  <rv s="7">
    <v>en-GB</v>
    <v>ao69im</v>
    <v>268435456</v>
    <v>1</v>
    <v>Powered by Refinitiv</v>
    <v>14</v>
    <v>BAE SYSTEMS PLC (XLON:BA.)</v>
    <v>11</v>
    <v>16</v>
    <v>Finance</v>
    <v>17</v>
    <v>1417</v>
    <v>1012.5</v>
    <v>0.51459999999999995</v>
    <v>-12</v>
    <v>-8.6110000000000006E-3</v>
    <v>GBp</v>
    <v>BAE Systems plc provides advanced, technology-led defense, aerospace, and security solutions. The Company is a provider of ship repair, maintenance, modernization, conversion, and overhaul services for the navy, other government agencies, and select commercial customers. Its Electronic Systems segment comprises the United States and United Kingdom-based electronics activities, including electronic warfare systems, navigation systems, electro-optical sensors, military and commercial digital engine and flight controls, and others. Its Platforms &amp; Services segment, with operations in the United States, Sweden and the United Kingdom, manufactures and upgrades combat vehicles, weapons and munitions, and delivers services and sustainment activities. Its Air segment comprises air build and support activities. Its Maritime segment comprises maritime and land activities. Its Cyber &amp; Intelligence segment comprises the Intelligence and Security business and the Digital Intelligence business.</v>
    <v>100000</v>
    <v>London Stock Exchange</v>
    <v>XLON</v>
    <v>XLON</v>
    <v>6 Carlton Gardens, Stirling Square, LONDON, SW1Y 5AD GB</v>
    <v>1417</v>
    <v>Aerospace &amp; Defense</v>
    <v>Stock</v>
    <v>45608.700902777775</v>
    <v>19</v>
    <v>1380</v>
    <v>42094020000</v>
    <v>BAE SYSTEMS PLC</v>
    <v>BAE SYSTEMS PLC</v>
    <v>1401</v>
    <v>22.878</v>
    <v>1393.5</v>
    <v>1381.5</v>
    <v>3020740000</v>
    <v>BA.</v>
    <v>BAE SYSTEMS PLC (XLON:BA.)</v>
    <v>7008331</v>
    <v>4776720</v>
    <v>1979</v>
  </rv>
  <rv s="4">
    <v>20</v>
  </rv>
</rvData>
</file>

<file path=xl/richData/rdrichvaluestructure.xml><?xml version="1.0" encoding="utf-8"?>
<rvStructures xmlns="http://schemas.microsoft.com/office/spreadsheetml/2017/richdata" count="8">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urrency" t="s"/>
    <k n="Description" t="s"/>
    <k n="Employees"/>
    <k n="Exchange" t="s"/>
    <k n="Exchange abbreviation" t="s"/>
    <k n="ExchangeID" t="s"/>
    <k n="Headquarters" t="s"/>
    <k n="Image" t="r"/>
    <k n="Industry" t="s"/>
    <k n="Instrument type" t="s"/>
    <k n="Last trade time"/>
    <k n="LearnMoreOnLink" t="r"/>
    <k n="Name" t="s"/>
    <k n="Official name" t="s"/>
    <k n="P/E"/>
    <k n="Previous clos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36">
      <v t="s">%EntityServiceId</v>
      <v t="s">_Format</v>
      <v t="s">%IsRefreshable</v>
      <v t="s">%EntityCulture</v>
      <v t="s">%EntityId</v>
      <v t="s">_Icon</v>
      <v t="s">_Display</v>
      <v t="s">Name</v>
      <v t="s">Exchange</v>
      <v t="s">Official name</v>
      <v t="s">_SubLabel</v>
      <v t="s">Last trade time</v>
      <v t="s">Ticker symbol</v>
      <v t="s">Exchange abbreviation</v>
      <v t="s">Currency</v>
      <v t="s">Previous close</v>
      <v t="s">52 week high</v>
      <v t="s">52 week low</v>
      <v t="s">Volume</v>
      <v t="s">Volume average</v>
      <v t="s">Beta</v>
      <v t="s">P/E</v>
      <v t="s">Shares outstanding</v>
      <v t="s">Description</v>
      <v t="s">Employees</v>
      <v t="s">Headquarters</v>
      <v t="s">Industry</v>
      <v t="s">Instrument type</v>
      <v t="s">Year incorporated</v>
      <v t="s">_Flags</v>
      <v t="s">UniqueName</v>
      <v t="s">_DisplayString</v>
      <v t="s">LearnMoreOnLink</v>
      <v t="s">Image</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8">
    <spb s="0">
      <v>0</v>
      <v>Name</v>
      <v>LearnMoreOnLink</v>
    </spb>
    <spb s="1">
      <v>0</v>
      <v>0</v>
    </spb>
    <spb s="2">
      <v>0</v>
      <v>0</v>
      <v>0</v>
    </spb>
    <spb s="3">
      <v>1</v>
      <v>2</v>
      <v>2</v>
      <v>2</v>
      <v>2</v>
    </spb>
    <spb s="4">
      <v>1</v>
      <v>1</v>
      <v>2</v>
      <v>3</v>
      <v>4</v>
      <v>4</v>
      <v>5</v>
      <v>5</v>
      <v>5</v>
      <v>4</v>
      <v>6</v>
      <v>7</v>
      <v>8</v>
      <v>4</v>
    </spb>
    <spb s="5">
      <v>GMT</v>
    </spb>
    <spb s="6">
      <v>Powered by Refinitiv</v>
    </spb>
    <spb s="0">
      <v>1</v>
      <v>Name</v>
      <v>LearnMoreOnLink</v>
    </spb>
    <spb s="7">
      <v>9</v>
      <v>1</v>
      <v>1</v>
      <v>9</v>
      <v>2</v>
      <v>9</v>
      <v>3</v>
      <v>9</v>
      <v>9</v>
      <v>4</v>
      <v>4</v>
      <v>10</v>
      <v>11</v>
      <v>9</v>
      <v>9</v>
      <v>9</v>
      <v>4</v>
      <v>6</v>
      <v>7</v>
      <v>8</v>
      <v>4</v>
    </spb>
    <spb s="8">
      <v>Delayed 15 minutes</v>
      <v>from previous close</v>
      <v>from previous close</v>
      <v>GMT</v>
    </spb>
    <spb s="0">
      <v>2</v>
      <v>Name</v>
      <v>LearnMoreOnLink</v>
    </spb>
    <spb s="9">
      <v>2</v>
      <v>2</v>
      <v>2</v>
      <v>2</v>
    </spb>
    <spb s="10">
      <v>12</v>
      <v>1</v>
      <v>12</v>
      <v>2</v>
      <v>12</v>
      <v>12</v>
      <v>12</v>
      <v>4</v>
      <v>4</v>
      <v>10</v>
      <v>13</v>
      <v>12</v>
      <v>12</v>
      <v>12</v>
      <v>4</v>
      <v>6</v>
      <v>7</v>
      <v>8</v>
      <v>4</v>
    </spb>
    <spb s="11">
      <v>Real-Time Nasdaq Last Sale</v>
      <v>from previous close</v>
      <v>from previous close</v>
      <v>Source: Nasdaq Last Sale</v>
      <v>GMT</v>
    </spb>
    <spb s="0">
      <v>3</v>
      <v>Name</v>
      <v>LearnMoreOnLink</v>
    </spb>
    <spb s="12">
      <v>12</v>
      <v>1</v>
      <v>1</v>
      <v>12</v>
      <v>2</v>
      <v>12</v>
      <v>12</v>
      <v>12</v>
      <v>4</v>
      <v>4</v>
      <v>10</v>
      <v>13</v>
      <v>12</v>
      <v>12</v>
      <v>12</v>
      <v>4</v>
      <v>6</v>
      <v>7</v>
      <v>8</v>
      <v>4</v>
    </spb>
    <spb s="12">
      <v>14</v>
      <v>1</v>
      <v>1</v>
      <v>14</v>
      <v>2</v>
      <v>14</v>
      <v>14</v>
      <v>14</v>
      <v>4</v>
      <v>4</v>
      <v>10</v>
      <v>15</v>
      <v>14</v>
      <v>14</v>
      <v>14</v>
      <v>4</v>
      <v>6</v>
      <v>7</v>
      <v>8</v>
      <v>4</v>
    </spb>
    <spb s="11">
      <v>Delayed 15 minutes</v>
      <v>from previous close</v>
      <v>from previous close</v>
      <v>LSE</v>
      <v>GMT</v>
    </spb>
  </spbData>
</supportingPropertyBags>
</file>

<file path=xl/richData/rdsupportingpropertybagstructure.xml><?xml version="1.0" encoding="utf-8"?>
<spbStructures xmlns="http://schemas.microsoft.com/office/spreadsheetml/2017/richdata2" count="13">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P/E" t="i"/>
    <k n="Beta" t="i"/>
    <k n="Name" t="i"/>
    <k n="Image" t="i"/>
    <k n="Volume" t="i"/>
    <k n="Employees" t="i"/>
    <k n="52 week low" t="i"/>
    <k n="52 week high" t="i"/>
    <k n="Previous close" t="i"/>
    <k n="Volume average" t="i"/>
    <k n="Last trade time" t="i"/>
    <k n="Year incorporated" t="i"/>
    <k n="`%EntityServiceId" t="i"/>
    <k n="Shares outstanding" t="i"/>
  </s>
  <s>
    <k n="Last trade time" t="s"/>
  </s>
  <s>
    <k n="name" t="s"/>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yyyy/m/d\ h:mm"/>
    </x:dxf>
    <x:dxf>
      <x:numFmt numFmtId="14" formatCode="0.00%"/>
    </x:dxf>
    <x:dxf>
      <x:numFmt numFmtId="3" formatCode="#,##0"/>
    </x:dxf>
    <x:dxf>
      <x:numFmt numFmtId="4" formatCode="#,##0.00"/>
    </x:dxf>
    <x:dxf>
      <x:numFmt numFmtId="1" formatCode="0"/>
    </x:dxf>
    <x:dxf>
      <x:numFmt numFmtId="35" formatCode="_ * #,##0.00_ ;_ * \-#,##0.00_ ;_ * &quot;-&quot;??_ ;_ @_ "/>
    </x:dxf>
  </dxfs>
  <richProperties>
    <rPr n="NumberFormat" t="s"/>
    <rPr n="IsTitleField" t="b"/>
    <rPr n="IsHeroField" t="b"/>
  </richProperties>
  <richStyles>
    <rSty dxfid="5">
      <rpv i="0">#,##0.00</rpv>
    </rSty>
    <rSty>
      <rpv i="1">1</rpv>
    </rSty>
    <rSty>
      <rpv i="2">1</rpv>
    </rSty>
    <rSty dxfid="4">
      <rpv i="0">#,##0</rpv>
    </rSty>
    <rSty dxfid="1">
      <rpv i="0">_-* #,##0.00 [$CHF-fr-CH]_-;-* #,##0.00 [$CHF-fr-CH]_-;_-* "-"?? [$CHF-fr-CH]_-;_-@_-</rpv>
    </rSty>
    <rSty dxfid="2"/>
    <rSty dxfid="6">
      <rpv i="0">0</rpv>
    </rSty>
    <rSty dxfid="0">
      <rpv i="0">0.00</rpv>
    </rSty>
    <rSty dxfid="1">
      <rpv i="0">_([$€-x-euro2] * #,##0.00_);_([$€-x-euro2] * (#,##0.00);_([$€-x-euro2] * "-"??_);_(@_)</rpv>
    </rSty>
    <rSty dxfid="3"/>
    <rSty dxfid="1">
      <rpv i="0">_([$€-x-euro2] * #,##0_);_([$€-x-euro2] * (#,##0);_([$€-x-euro2] * "-"_);_(@_)</rpv>
    </rSty>
    <rSty dxfid="1">
      <rpv i="0">_([$$-en-US]* #,##0.00_);_([$$-en-US]* (#,##0.00);_([$$-en-US]* "-"??_);_(@_)</rpv>
    </rSty>
    <rSty dxfid="1">
      <rpv i="0">_([$$-en-US]* #,##0_);_([$$-en-US]* (#,##0);_([$$-en-US]* "-"_);_(@_)</rpv>
    </rSty>
    <rSty dxfid="7">
      <rpv i="0">_(* #,##0.00_);_(* (#,##0.00);_(* "-"??_);_(@_)</rpv>
    </rSty>
    <rSty dxfid="1">
      <rpv i="0">_-[$£-en-GB]* #,##0_-;-[$£-en-GB]* #,##0_-;_-[$£-en-GB]* "-"_-;_-@_-</rpv>
    </rSty>
  </richStyles>
</richStyleSheet>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D482C-488B-E84A-A0B8-D73C2102F657}">
  <dimension ref="A1:I15"/>
  <sheetViews>
    <sheetView workbookViewId="0">
      <selection activeCell="H8" sqref="H8:I8"/>
    </sheetView>
  </sheetViews>
  <sheetFormatPr defaultColWidth="11.125" defaultRowHeight="15.95"/>
  <cols>
    <col min="3" max="3" width="27.5" customWidth="1"/>
    <col min="4" max="4" width="20.375" bestFit="1" customWidth="1"/>
    <col min="7" max="7" width="97.125" customWidth="1"/>
    <col min="8" max="8" width="30.875" customWidth="1"/>
    <col min="9" max="9" width="18.125" customWidth="1"/>
  </cols>
  <sheetData>
    <row r="1" spans="1:9">
      <c r="A1" t="s">
        <v>0</v>
      </c>
      <c r="B1" t="s">
        <v>1</v>
      </c>
      <c r="C1" t="s">
        <v>2</v>
      </c>
    </row>
    <row r="2" spans="1:9">
      <c r="A2" t="s">
        <v>3</v>
      </c>
      <c r="B2" s="36">
        <v>45400</v>
      </c>
      <c r="C2" t="e" vm="1">
        <v>#VALUE!</v>
      </c>
    </row>
    <row r="3" spans="1:9" ht="120" customHeight="1">
      <c r="G3" s="35" t="str" cm="1">
        <f t="array" aca="1" ref="G3" ca="1">_FV(C2,"Description")</f>
        <v>Airbus SE, formerly Airbus Group SE, is a company based in the Netherlands that is active in the aerospace and defense industry. The Company operates through three segments: Airbus, Airbus Helicopters and Airbus Defence and Space. The Airbus segment focuses on the development, manufacturing, marketing and sale of commercial jet aircraft and aircraft components, as well as on aircraft conversion and related services. The Airbus Helicopters segment specializes in the development, manufacturing, marketing and sale of civil and military helicopters, as well as on the provision of helicopter related services. The Airbus Defence and Space segment produces military combat aircraft and training aircraft, provides defense electronics and global security market solutions, and manufacturers and markets missiles.</v>
      </c>
    </row>
    <row r="5" spans="1:9">
      <c r="A5" t="s">
        <v>4</v>
      </c>
      <c r="B5" s="34" cm="1">
        <f t="array" aca="1" ref="B5" ca="1">_FV(C2,"Beta")</f>
        <v>1.6933</v>
      </c>
    </row>
    <row r="8" spans="1:9">
      <c r="H8" s="46" t="s">
        <v>5</v>
      </c>
      <c r="I8" s="46" t="s">
        <v>6</v>
      </c>
    </row>
    <row r="9" spans="1:9">
      <c r="A9" t="s">
        <v>7</v>
      </c>
      <c r="H9" t="s">
        <v>8</v>
      </c>
      <c r="I9" s="47"/>
    </row>
    <row r="10" spans="1:9">
      <c r="H10" t="s">
        <v>9</v>
      </c>
      <c r="I10" s="47" t="s">
        <v>10</v>
      </c>
    </row>
    <row r="11" spans="1:9">
      <c r="H11" t="s">
        <v>11</v>
      </c>
      <c r="I11" s="47"/>
    </row>
    <row r="12" spans="1:9">
      <c r="H12" t="s">
        <v>4</v>
      </c>
      <c r="I12" s="47" t="s">
        <v>10</v>
      </c>
    </row>
    <row r="13" spans="1:9">
      <c r="H13" t="s">
        <v>12</v>
      </c>
      <c r="I13" s="47"/>
    </row>
    <row r="14" spans="1:9">
      <c r="H14" t="s">
        <v>13</v>
      </c>
      <c r="I14" s="47"/>
    </row>
    <row r="15" spans="1:9">
      <c r="H15" t="s">
        <v>14</v>
      </c>
      <c r="I15" s="4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24CB5-D3CB-1F44-A3A1-46E2E00F30C9}">
  <dimension ref="A2:C4"/>
  <sheetViews>
    <sheetView workbookViewId="0">
      <selection activeCell="A2" sqref="A2"/>
    </sheetView>
  </sheetViews>
  <sheetFormatPr defaultColWidth="11.125" defaultRowHeight="15.95"/>
  <cols>
    <col min="1" max="1" width="24.125" customWidth="1"/>
    <col min="2" max="2" width="49" customWidth="1"/>
  </cols>
  <sheetData>
    <row r="2" spans="1:3" ht="21.95">
      <c r="A2" s="45" t="s">
        <v>15</v>
      </c>
      <c r="B2" s="42"/>
      <c r="C2" s="19" t="s">
        <v>16</v>
      </c>
    </row>
    <row r="3" spans="1:3">
      <c r="B3" s="43"/>
      <c r="C3" s="19" t="s">
        <v>17</v>
      </c>
    </row>
    <row r="4" spans="1:3">
      <c r="B4" s="44"/>
      <c r="C4" s="19" t="s">
        <v>18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36BC-1E43-DD49-95EC-FDAEF1E966AA}">
  <dimension ref="A1"/>
  <sheetViews>
    <sheetView workbookViewId="0"/>
  </sheetViews>
  <sheetFormatPr defaultColWidth="11.125" defaultRowHeight="15.9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A6041-2253-8D42-9E78-016DA618DC8F}">
  <dimension ref="A1:R34"/>
  <sheetViews>
    <sheetView topLeftCell="P1" workbookViewId="0">
      <selection activeCell="Q2" sqref="Q2:R2"/>
    </sheetView>
  </sheetViews>
  <sheetFormatPr defaultColWidth="11.125" defaultRowHeight="15.95"/>
  <cols>
    <col min="18" max="18" width="17.125" customWidth="1"/>
  </cols>
  <sheetData>
    <row r="1" spans="1:18">
      <c r="B1">
        <v>2023</v>
      </c>
      <c r="C1">
        <v>2022</v>
      </c>
      <c r="D1">
        <v>2021</v>
      </c>
      <c r="E1">
        <v>2020</v>
      </c>
      <c r="F1">
        <v>2019</v>
      </c>
      <c r="G1">
        <v>2018</v>
      </c>
      <c r="H1">
        <v>2017</v>
      </c>
      <c r="I1">
        <v>2016</v>
      </c>
      <c r="J1">
        <v>2015</v>
      </c>
      <c r="K1">
        <v>2014</v>
      </c>
      <c r="L1">
        <v>2013</v>
      </c>
      <c r="M1">
        <v>2012</v>
      </c>
    </row>
    <row r="2" spans="1:18" ht="24.95" customHeight="1">
      <c r="A2" s="20" t="s">
        <v>19</v>
      </c>
      <c r="Q2" s="46" t="s">
        <v>5</v>
      </c>
      <c r="R2" s="46" t="s">
        <v>6</v>
      </c>
    </row>
    <row r="3" spans="1:18" ht="24.95" customHeight="1">
      <c r="A3" s="20" t="s">
        <v>20</v>
      </c>
      <c r="Q3" t="s">
        <v>21</v>
      </c>
    </row>
    <row r="4" spans="1:18" ht="24.95" customHeight="1">
      <c r="A4" s="20" t="s">
        <v>22</v>
      </c>
      <c r="Q4" t="s">
        <v>23</v>
      </c>
    </row>
    <row r="5" spans="1:18" ht="24.95" customHeight="1">
      <c r="A5" s="20" t="s">
        <v>24</v>
      </c>
      <c r="Q5" t="s">
        <v>25</v>
      </c>
    </row>
    <row r="7" spans="1:18" ht="18.95">
      <c r="A7" s="20" t="s">
        <v>26</v>
      </c>
    </row>
    <row r="8" spans="1:18">
      <c r="A8" t="s">
        <v>27</v>
      </c>
    </row>
    <row r="9" spans="1:18">
      <c r="A9" t="s">
        <v>28</v>
      </c>
    </row>
    <row r="10" spans="1:18">
      <c r="A10" t="s">
        <v>29</v>
      </c>
    </row>
    <row r="11" spans="1:18">
      <c r="A11" t="s">
        <v>30</v>
      </c>
    </row>
    <row r="12" spans="1:18">
      <c r="A12" t="s">
        <v>31</v>
      </c>
    </row>
    <row r="13" spans="1:18">
      <c r="A13" t="s">
        <v>32</v>
      </c>
    </row>
    <row r="16" spans="1:18" ht="18.95">
      <c r="A16" s="20" t="s">
        <v>33</v>
      </c>
    </row>
    <row r="17" spans="1:1">
      <c r="A17" t="s">
        <v>34</v>
      </c>
    </row>
    <row r="18" spans="1:1">
      <c r="A18" t="s">
        <v>35</v>
      </c>
    </row>
    <row r="19" spans="1:1">
      <c r="A19" t="s">
        <v>36</v>
      </c>
    </row>
    <row r="20" spans="1:1">
      <c r="A20" t="s">
        <v>37</v>
      </c>
    </row>
    <row r="22" spans="1:1" ht="18.95">
      <c r="A22" s="20" t="s">
        <v>38</v>
      </c>
    </row>
    <row r="27" spans="1:1" ht="18.95">
      <c r="A27" s="20" t="s">
        <v>39</v>
      </c>
    </row>
    <row r="34" spans="1:1" ht="18.95">
      <c r="A34" s="20" t="s">
        <v>40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FAD5A-A57B-2145-9D08-5DEB67B4212B}">
  <dimension ref="A1:L6"/>
  <sheetViews>
    <sheetView tabSelected="1" topLeftCell="A7" workbookViewId="0">
      <selection activeCell="K7" sqref="K7"/>
    </sheetView>
  </sheetViews>
  <sheetFormatPr defaultColWidth="11.125" defaultRowHeight="15.95"/>
  <cols>
    <col min="1" max="1" width="19.875" customWidth="1"/>
    <col min="6" max="6" width="13.375" customWidth="1"/>
    <col min="8" max="8" width="16.625" bestFit="1" customWidth="1"/>
    <col min="12" max="12" width="21.5" customWidth="1"/>
  </cols>
  <sheetData>
    <row r="1" spans="1:12">
      <c r="A1" t="e" vm="2">
        <v>#VALUE!</v>
      </c>
      <c r="B1" t="str" cm="1">
        <f t="array" aca="1" ref="B1" ca="1">_FV(A1,"Ticker symbol",TRUE)</f>
        <v>AIR</v>
      </c>
      <c r="C1" t="str" cm="1">
        <f t="array" aca="1" ref="C1" ca="1">_FV(A1,"Currency")</f>
        <v>EUR</v>
      </c>
      <c r="D1" t="str" cm="1">
        <f t="array" aca="1" ref="D1" ca="1">_FV(A1,"Exchange")</f>
        <v>Deutsche Boerse AG</v>
      </c>
      <c r="E1" t="str" cm="1">
        <f t="array" aca="1" ref="E1" ca="1">_FV(A1,"Industry")</f>
        <v>Aerospace &amp; Defense</v>
      </c>
      <c r="F1" s="48" cm="1">
        <f t="array" aca="1" ref="F1" ca="1">_FV(A1,"Shares outstanding",TRUE)</f>
        <v>792283700</v>
      </c>
      <c r="G1" s="48" cm="1">
        <f t="array" aca="1" ref="G1" ca="1">_FV(A1,"Employees")</f>
        <v>156569</v>
      </c>
      <c r="H1" s="49" cm="1">
        <f t="array" aca="1" ref="H1" ca="1">_FV(A1,"Market cap",TRUE)</f>
        <v>115261400000</v>
      </c>
      <c r="I1" s="50" cm="1">
        <f t="array" aca="1" ref="I1" ca="1">_FV(A1,"Year incorporated",TRUE)</f>
        <v>1998</v>
      </c>
    </row>
    <row r="2" spans="1:12">
      <c r="A2" t="s">
        <v>41</v>
      </c>
      <c r="B2" t="s">
        <v>42</v>
      </c>
      <c r="K2" s="46" t="s">
        <v>5</v>
      </c>
      <c r="L2" s="46" t="s">
        <v>6</v>
      </c>
    </row>
    <row r="3" spans="1:12">
      <c r="A3" t="e" vm="3">
        <v>#VALUE!</v>
      </c>
      <c r="B3" t="str" cm="1">
        <f t="array" aca="1" ref="B3" ca="1">_FV(A3,"Ticker symbol",TRUE)</f>
        <v>BA</v>
      </c>
      <c r="C3" t="str" cm="1">
        <f t="array" aca="1" ref="C3" ca="1">_FV(A3,"Currency")</f>
        <v>USD</v>
      </c>
      <c r="D3" t="str" cm="1">
        <f t="array" aca="1" ref="D3" ca="1">_FV(A3,"Exchange")</f>
        <v>New York Stock Exchange</v>
      </c>
      <c r="E3" t="str" cm="1">
        <f t="array" aca="1" ref="E3" ca="1">_FV(A3,"Industry")</f>
        <v>Aerospace &amp; Defense</v>
      </c>
      <c r="F3" s="48" cm="1">
        <f t="array" aca="1" ref="F3" ca="1">_FV(A3,"Shares outstanding",TRUE)</f>
        <v>747170800</v>
      </c>
      <c r="G3" s="48" cm="1">
        <f t="array" aca="1" ref="G3" ca="1">_FV(A3,"Employees")</f>
        <v>171000</v>
      </c>
      <c r="H3" s="49" cm="1">
        <f t="array" aca="1" ref="H3" ca="1">_FV(A3,"Market cap",TRUE)</f>
        <v>108743238232</v>
      </c>
      <c r="I3" s="50" cm="1">
        <f t="array" aca="1" ref="I3" ca="1">_FV(A3,"Year incorporated",TRUE)</f>
        <v>1934</v>
      </c>
      <c r="K3" t="s">
        <v>43</v>
      </c>
    </row>
    <row r="4" spans="1:12">
      <c r="A4" t="e" vm="4">
        <v>#VALUE!</v>
      </c>
      <c r="B4" t="str" cm="1">
        <f t="array" aca="1" ref="B4" ca="1">_FV(A4,"Ticker symbol",TRUE)</f>
        <v>LMT</v>
      </c>
      <c r="C4" t="str" cm="1">
        <f t="array" aca="1" ref="C4" ca="1">_FV(A4,"Currency")</f>
        <v>USD</v>
      </c>
      <c r="D4" t="str" cm="1">
        <f t="array" aca="1" ref="D4" ca="1">_FV(A4,"Exchange")</f>
        <v>New York Stock Exchange</v>
      </c>
      <c r="E4" t="str" cm="1">
        <f t="array" aca="1" ref="E4" ca="1">_FV(A4,"Industry")</f>
        <v>Aerospace &amp; Defense</v>
      </c>
      <c r="F4" s="48" cm="1">
        <f t="array" aca="1" ref="F4" ca="1">_FV(A4,"Shares outstanding",TRUE)</f>
        <v>237035300</v>
      </c>
      <c r="G4" s="48" cm="1">
        <f t="array" aca="1" ref="G4" ca="1">_FV(A4,"Employees")</f>
        <v>122000</v>
      </c>
      <c r="H4" s="49" cm="1">
        <f t="array" aca="1" ref="H4" ca="1">_FV(A4,"Market cap",TRUE)</f>
        <v>134526421573</v>
      </c>
      <c r="I4" s="50" cm="1">
        <f t="array" aca="1" ref="I4" ca="1">_FV(A4,"Year incorporated",TRUE)</f>
        <v>1994</v>
      </c>
      <c r="K4" t="s">
        <v>44</v>
      </c>
    </row>
    <row r="5" spans="1:12">
      <c r="A5" t="e" vm="5">
        <v>#VALUE!</v>
      </c>
      <c r="B5" t="str" cm="1">
        <f t="array" aca="1" ref="B5" ca="1">_FV(A5,"Ticker symbol",TRUE)</f>
        <v>NOC</v>
      </c>
      <c r="C5" t="str" cm="1">
        <f t="array" aca="1" ref="C5" ca="1">_FV(A5,"Currency")</f>
        <v>USD</v>
      </c>
      <c r="D5" t="str" cm="1">
        <f t="array" aca="1" ref="D5" ca="1">_FV(A5,"Exchange")</f>
        <v>New York Stock Exchange</v>
      </c>
      <c r="E5" t="str" cm="1">
        <f t="array" aca="1" ref="E5" ca="1">_FV(A5,"Industry")</f>
        <v>Aerospace &amp; Defense</v>
      </c>
      <c r="F5" s="48" cm="1">
        <f t="array" aca="1" ref="F5" ca="1">_FV(A5,"Shares outstanding",TRUE)</f>
        <v>145695300</v>
      </c>
      <c r="G5" s="48" cm="1">
        <f t="array" aca="1" ref="G5" ca="1">_FV(A5,"Employees")</f>
        <v>101000</v>
      </c>
      <c r="H5" s="49" cm="1">
        <f t="array" aca="1" ref="H5" ca="1">_FV(A5,"Market cap",TRUE)</f>
        <v>77489502258</v>
      </c>
      <c r="I5" s="50" cm="1">
        <f t="array" aca="1" ref="I5" ca="1">_FV(A5,"Year incorporated",TRUE)</f>
        <v>2010</v>
      </c>
      <c r="K5" t="s">
        <v>45</v>
      </c>
    </row>
    <row r="6" spans="1:12">
      <c r="A6" t="e" vm="6">
        <v>#VALUE!</v>
      </c>
      <c r="B6" t="str" cm="1">
        <f t="array" aca="1" ref="B6" ca="1">_FV(A6,"Ticker symbol",TRUE)</f>
        <v>BA.</v>
      </c>
      <c r="C6" t="str" cm="1">
        <f t="array" aca="1" ref="C6" ca="1">_FV(A6,"Currency")</f>
        <v>GBp</v>
      </c>
      <c r="D6" t="str" cm="1">
        <f t="array" aca="1" ref="D6" ca="1">_FV(A6,"Exchange")</f>
        <v>London Stock Exchange</v>
      </c>
      <c r="E6" t="str" cm="1">
        <f t="array" aca="1" ref="E6" ca="1">_FV(A6,"Industry")</f>
        <v>Aerospace &amp; Defense</v>
      </c>
      <c r="F6" s="48" cm="1">
        <f t="array" aca="1" ref="F6" ca="1">_FV(A6,"Shares outstanding",TRUE)</f>
        <v>3020740000</v>
      </c>
      <c r="G6" s="48" cm="1">
        <f t="array" aca="1" ref="G6" ca="1">_FV(A6,"Employees")</f>
        <v>100000</v>
      </c>
      <c r="H6" s="49" cm="1">
        <f t="array" aca="1" ref="H6" ca="1">_FV(A6,"Market cap",TRUE)</f>
        <v>42094020000</v>
      </c>
      <c r="I6" s="50" cm="1">
        <f t="array" aca="1" ref="I6" ca="1">_FV(A6,"Year incorporated",TRUE)</f>
        <v>1979</v>
      </c>
      <c r="K6" t="s">
        <v>46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1517-561B-0C4A-BC91-39575C825FC6}">
  <dimension ref="A1"/>
  <sheetViews>
    <sheetView workbookViewId="0"/>
  </sheetViews>
  <sheetFormatPr defaultColWidth="11.125" defaultRowHeight="15.9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9BBC1-2401-DE4D-90CF-6FB7C6DB2F99}">
  <dimension ref="A1:M44"/>
  <sheetViews>
    <sheetView workbookViewId="0">
      <selection activeCell="O22" sqref="O22"/>
    </sheetView>
  </sheetViews>
  <sheetFormatPr defaultColWidth="11.125" defaultRowHeight="15.95"/>
  <cols>
    <col min="1" max="1" width="32.125" bestFit="1" customWidth="1"/>
    <col min="2" max="13" width="10.625" customWidth="1"/>
  </cols>
  <sheetData>
    <row r="1" spans="1:13">
      <c r="B1" s="41">
        <v>2023</v>
      </c>
      <c r="C1" s="41">
        <v>2022</v>
      </c>
      <c r="D1" s="41">
        <v>2021</v>
      </c>
      <c r="E1" s="41">
        <v>2020</v>
      </c>
      <c r="F1" s="41">
        <v>2019</v>
      </c>
      <c r="G1" s="41">
        <v>2018</v>
      </c>
      <c r="H1" s="41">
        <v>2017</v>
      </c>
      <c r="I1" s="41">
        <v>2016</v>
      </c>
      <c r="J1" s="41">
        <v>2015</v>
      </c>
      <c r="K1" s="41">
        <v>2014</v>
      </c>
      <c r="L1" s="41">
        <v>2013</v>
      </c>
      <c r="M1" s="41">
        <v>2012</v>
      </c>
    </row>
    <row r="2" spans="1:13">
      <c r="A2" s="41" t="s">
        <v>47</v>
      </c>
      <c r="B2" s="38"/>
      <c r="C2" s="38"/>
      <c r="D2" s="38"/>
      <c r="E2" s="38"/>
      <c r="F2" s="38"/>
      <c r="G2" s="38"/>
      <c r="H2" s="38"/>
      <c r="I2" s="38"/>
      <c r="J2" s="38"/>
      <c r="K2" s="38"/>
      <c r="L2" s="38"/>
      <c r="M2" s="38"/>
    </row>
    <row r="3" spans="1:13" ht="18.95">
      <c r="A3" s="37" t="s">
        <v>48</v>
      </c>
      <c r="B3" s="38"/>
      <c r="C3" s="38"/>
      <c r="D3" s="38"/>
      <c r="E3" s="38"/>
      <c r="F3" s="38"/>
      <c r="G3" s="38"/>
      <c r="H3" s="38"/>
      <c r="I3" s="38"/>
      <c r="J3" s="38"/>
      <c r="K3" s="38"/>
      <c r="L3" s="38"/>
      <c r="M3" s="38"/>
    </row>
    <row r="4" spans="1:13" ht="18.95">
      <c r="A4" s="37" t="s">
        <v>49</v>
      </c>
      <c r="B4" s="38"/>
      <c r="C4" s="38"/>
      <c r="D4" s="38"/>
      <c r="E4" s="38"/>
      <c r="F4" s="38"/>
      <c r="G4" s="38"/>
      <c r="H4" s="38"/>
      <c r="I4" s="38"/>
      <c r="J4" s="38"/>
      <c r="K4" s="38"/>
      <c r="L4" s="38"/>
      <c r="M4" s="38"/>
    </row>
    <row r="5" spans="1:13" ht="18.95">
      <c r="A5" s="37" t="s">
        <v>50</v>
      </c>
      <c r="B5" s="38"/>
      <c r="C5" s="38"/>
      <c r="D5" s="38"/>
      <c r="E5" s="38"/>
      <c r="F5" s="38"/>
      <c r="G5" s="38"/>
      <c r="H5" s="38"/>
      <c r="I5" s="38"/>
      <c r="J5" s="38"/>
      <c r="K5" s="38"/>
      <c r="L5" s="38"/>
      <c r="M5" s="38"/>
    </row>
    <row r="6" spans="1:13">
      <c r="A6" s="41" t="s">
        <v>51</v>
      </c>
      <c r="B6" s="38"/>
      <c r="C6" s="38"/>
      <c r="D6" s="38"/>
      <c r="E6" s="38"/>
      <c r="F6" s="38"/>
      <c r="G6" s="38"/>
      <c r="H6" s="38"/>
      <c r="I6" s="38"/>
      <c r="J6" s="38"/>
      <c r="K6" s="38"/>
      <c r="L6" s="38"/>
      <c r="M6" s="38"/>
    </row>
    <row r="7" spans="1:13" ht="18.95">
      <c r="A7" s="37" t="s">
        <v>52</v>
      </c>
      <c r="B7" s="38"/>
      <c r="C7" s="38"/>
      <c r="D7" s="38"/>
      <c r="E7" s="38"/>
      <c r="F7" s="38"/>
      <c r="G7" s="38"/>
      <c r="H7" s="38"/>
      <c r="I7" s="38"/>
      <c r="J7" s="38"/>
      <c r="K7" s="38"/>
      <c r="L7" s="38"/>
      <c r="M7" s="38"/>
    </row>
    <row r="8" spans="1:13" ht="18.95">
      <c r="A8" s="37" t="s">
        <v>53</v>
      </c>
      <c r="B8" s="38"/>
      <c r="C8" s="38"/>
      <c r="D8" s="38"/>
      <c r="E8" s="38"/>
      <c r="F8" s="38"/>
      <c r="G8" s="38"/>
      <c r="H8" s="38"/>
      <c r="I8" s="38"/>
      <c r="J8" s="38"/>
      <c r="K8" s="38"/>
      <c r="L8" s="38"/>
      <c r="M8" s="38"/>
    </row>
    <row r="9" spans="1:13" ht="18.95">
      <c r="A9" s="37" t="s">
        <v>54</v>
      </c>
      <c r="B9" s="38"/>
      <c r="C9" s="38"/>
      <c r="D9" s="38"/>
      <c r="E9" s="38"/>
      <c r="F9" s="38"/>
      <c r="G9" s="38"/>
      <c r="H9" s="38"/>
      <c r="I9" s="38"/>
      <c r="J9" s="38"/>
      <c r="K9" s="38"/>
      <c r="L9" s="38"/>
      <c r="M9" s="38"/>
    </row>
    <row r="10" spans="1:13" ht="18.95">
      <c r="A10" s="37" t="s">
        <v>55</v>
      </c>
      <c r="B10" s="38"/>
      <c r="C10" s="38"/>
      <c r="D10" s="38"/>
      <c r="E10" s="38"/>
      <c r="F10" s="38"/>
      <c r="G10" s="38"/>
      <c r="H10" s="38"/>
      <c r="I10" s="38"/>
      <c r="J10" s="38"/>
      <c r="K10" s="38"/>
      <c r="L10" s="38"/>
      <c r="M10" s="38"/>
    </row>
    <row r="11" spans="1:13" ht="18.95">
      <c r="A11" s="37" t="s">
        <v>56</v>
      </c>
      <c r="B11" s="38"/>
      <c r="C11" s="38"/>
      <c r="D11" s="38"/>
      <c r="E11" s="38"/>
      <c r="F11" s="38"/>
      <c r="G11" s="38"/>
      <c r="H11" s="38"/>
      <c r="I11" s="38"/>
      <c r="J11" s="38"/>
      <c r="K11" s="38"/>
      <c r="L11" s="38"/>
      <c r="M11" s="38"/>
    </row>
    <row r="12" spans="1:13" ht="18.95">
      <c r="A12" s="37" t="s">
        <v>57</v>
      </c>
      <c r="B12" s="38"/>
      <c r="C12" s="38"/>
      <c r="D12" s="38"/>
      <c r="E12" s="38"/>
      <c r="F12" s="38"/>
      <c r="G12" s="38"/>
      <c r="H12" s="38"/>
      <c r="I12" s="38"/>
      <c r="J12" s="38"/>
      <c r="K12" s="38"/>
      <c r="L12" s="38"/>
      <c r="M12" s="38"/>
    </row>
    <row r="13" spans="1:13" ht="18.95">
      <c r="A13" s="37" t="s">
        <v>58</v>
      </c>
      <c r="B13" s="38"/>
      <c r="C13" s="38"/>
      <c r="D13" s="38"/>
      <c r="E13" s="38"/>
      <c r="F13" s="38"/>
      <c r="G13" s="38"/>
      <c r="H13" s="38"/>
      <c r="I13" s="38"/>
      <c r="J13" s="38"/>
      <c r="K13" s="38"/>
      <c r="L13" s="38"/>
      <c r="M13" s="38"/>
    </row>
    <row r="14" spans="1:13" ht="18.95">
      <c r="A14" s="37" t="s">
        <v>59</v>
      </c>
      <c r="B14" s="38"/>
      <c r="C14" s="38"/>
      <c r="D14" s="38"/>
      <c r="E14" s="38"/>
      <c r="F14" s="38"/>
      <c r="G14" s="38"/>
      <c r="H14" s="38"/>
      <c r="I14" s="38"/>
      <c r="J14" s="38"/>
      <c r="K14" s="38"/>
      <c r="L14" s="38"/>
      <c r="M14" s="38"/>
    </row>
    <row r="15" spans="1:13" ht="18.95">
      <c r="A15" s="37" t="s">
        <v>60</v>
      </c>
      <c r="B15" s="38"/>
      <c r="C15" s="38"/>
      <c r="D15" s="38"/>
      <c r="E15" s="38"/>
      <c r="F15" s="38"/>
      <c r="G15" s="38"/>
      <c r="H15" s="38"/>
      <c r="I15" s="38"/>
      <c r="J15" s="38"/>
      <c r="K15" s="38"/>
      <c r="L15" s="38"/>
      <c r="M15" s="38"/>
    </row>
    <row r="16" spans="1:13" ht="18.95">
      <c r="A16" s="37" t="s">
        <v>61</v>
      </c>
      <c r="B16" s="38"/>
      <c r="C16" s="38"/>
      <c r="D16" s="38"/>
      <c r="E16" s="38"/>
      <c r="F16" s="38"/>
      <c r="G16" s="38"/>
      <c r="H16" s="38"/>
      <c r="I16" s="38"/>
      <c r="J16" s="38"/>
      <c r="K16" s="38"/>
      <c r="L16" s="38"/>
      <c r="M16" s="38"/>
    </row>
    <row r="17" spans="1:13">
      <c r="A17" s="41" t="s">
        <v>62</v>
      </c>
      <c r="B17" s="38"/>
      <c r="C17" s="38"/>
      <c r="D17" s="38"/>
      <c r="E17" s="38"/>
      <c r="F17" s="38"/>
      <c r="G17" s="38"/>
      <c r="H17" s="38"/>
      <c r="I17" s="38"/>
      <c r="J17" s="38"/>
      <c r="K17" s="38"/>
      <c r="L17" s="38"/>
      <c r="M17" s="38"/>
    </row>
    <row r="18" spans="1:13" ht="18.95">
      <c r="A18" s="37" t="s">
        <v>63</v>
      </c>
      <c r="B18" s="38"/>
      <c r="C18" s="38"/>
      <c r="D18" s="38"/>
      <c r="E18" s="38"/>
      <c r="F18" s="38"/>
      <c r="G18" s="38"/>
      <c r="H18" s="38"/>
      <c r="I18" s="38"/>
      <c r="J18" s="38"/>
      <c r="K18" s="38"/>
      <c r="L18" s="38"/>
      <c r="M18" s="38"/>
    </row>
    <row r="19" spans="1:13" ht="18.95">
      <c r="A19" s="37" t="s">
        <v>64</v>
      </c>
      <c r="B19" s="38"/>
      <c r="C19" s="38"/>
      <c r="D19" s="38"/>
      <c r="E19" s="38"/>
      <c r="F19" s="38"/>
      <c r="G19" s="38"/>
      <c r="H19" s="38"/>
      <c r="I19" s="38"/>
      <c r="J19" s="38"/>
      <c r="K19" s="38"/>
      <c r="L19" s="38"/>
      <c r="M19" s="38"/>
    </row>
    <row r="20" spans="1:13" ht="18.95">
      <c r="A20" s="37" t="s">
        <v>65</v>
      </c>
      <c r="B20" s="38"/>
      <c r="C20" s="38"/>
      <c r="D20" s="38"/>
      <c r="E20" s="38"/>
      <c r="F20" s="38"/>
      <c r="G20" s="38"/>
      <c r="H20" s="38"/>
      <c r="I20" s="38"/>
      <c r="J20" s="38"/>
      <c r="K20" s="38"/>
      <c r="L20" s="38"/>
      <c r="M20" s="38"/>
    </row>
    <row r="21" spans="1:13" ht="18.95">
      <c r="A21" s="37" t="s">
        <v>66</v>
      </c>
      <c r="B21" s="38"/>
      <c r="C21" s="38"/>
      <c r="D21" s="38"/>
      <c r="E21" s="38"/>
      <c r="F21" s="38"/>
      <c r="G21" s="38"/>
      <c r="H21" s="38"/>
      <c r="I21" s="38"/>
      <c r="J21" s="38"/>
      <c r="K21" s="38"/>
      <c r="L21" s="38"/>
      <c r="M21" s="38"/>
    </row>
    <row r="22" spans="1:13" ht="18.95">
      <c r="A22" s="37" t="s">
        <v>67</v>
      </c>
      <c r="B22" s="38"/>
      <c r="C22" s="38"/>
      <c r="D22" s="38"/>
      <c r="E22" s="38"/>
      <c r="F22" s="38"/>
      <c r="G22" s="38"/>
      <c r="H22" s="38"/>
      <c r="I22" s="38"/>
      <c r="J22" s="38"/>
      <c r="K22" s="38"/>
      <c r="L22" s="38"/>
      <c r="M22" s="38"/>
    </row>
    <row r="23" spans="1:13" ht="18.95">
      <c r="A23" s="37" t="s">
        <v>68</v>
      </c>
      <c r="B23" s="38"/>
      <c r="C23" s="38"/>
      <c r="D23" s="38"/>
      <c r="E23" s="38"/>
      <c r="F23" s="38"/>
      <c r="G23" s="38"/>
      <c r="H23" s="38"/>
      <c r="I23" s="38"/>
      <c r="J23" s="38"/>
      <c r="K23" s="38"/>
      <c r="L23" s="38"/>
      <c r="M23" s="38"/>
    </row>
    <row r="24" spans="1:13" ht="18.95">
      <c r="A24" s="37" t="s">
        <v>69</v>
      </c>
      <c r="B24" s="38"/>
      <c r="C24" s="38"/>
      <c r="D24" s="38"/>
      <c r="E24" s="38"/>
      <c r="F24" s="38"/>
      <c r="G24" s="38"/>
      <c r="H24" s="38"/>
      <c r="I24" s="38"/>
      <c r="J24" s="38"/>
      <c r="K24" s="38"/>
      <c r="L24" s="38"/>
      <c r="M24" s="38"/>
    </row>
    <row r="25" spans="1:13" ht="18.95">
      <c r="A25" s="37" t="s">
        <v>70</v>
      </c>
      <c r="B25" s="38"/>
      <c r="C25" s="38"/>
      <c r="D25" s="38"/>
      <c r="E25" s="38"/>
      <c r="F25" s="38"/>
      <c r="G25" s="38"/>
      <c r="H25" s="38"/>
      <c r="I25" s="38"/>
      <c r="J25" s="38"/>
      <c r="K25" s="38"/>
      <c r="L25" s="38"/>
      <c r="M25" s="38"/>
    </row>
    <row r="26" spans="1:13" ht="18.95">
      <c r="A26" s="37" t="s">
        <v>71</v>
      </c>
      <c r="B26" s="38"/>
      <c r="C26" s="38"/>
      <c r="D26" s="38"/>
      <c r="E26" s="38"/>
      <c r="F26" s="38"/>
      <c r="G26" s="38"/>
      <c r="H26" s="38"/>
      <c r="I26" s="38"/>
      <c r="J26" s="38"/>
      <c r="K26" s="38"/>
      <c r="L26" s="38"/>
      <c r="M26" s="38"/>
    </row>
    <row r="27" spans="1:13">
      <c r="A27" s="51" t="s">
        <v>72</v>
      </c>
      <c r="B27" s="38"/>
      <c r="C27" s="38"/>
      <c r="D27" s="38"/>
      <c r="E27" s="38"/>
      <c r="F27" s="38"/>
      <c r="G27" s="38"/>
      <c r="H27" s="38"/>
      <c r="I27" s="38"/>
      <c r="J27" s="38"/>
      <c r="K27" s="38"/>
      <c r="L27" s="38"/>
      <c r="M27" s="38"/>
    </row>
    <row r="28" spans="1:13" ht="18.95">
      <c r="A28" s="37" t="s">
        <v>73</v>
      </c>
      <c r="B28" s="38"/>
      <c r="C28" s="38"/>
      <c r="D28" s="38"/>
      <c r="E28" s="38"/>
      <c r="F28" s="38"/>
      <c r="G28" s="38"/>
      <c r="H28" s="38"/>
      <c r="I28" s="38"/>
      <c r="J28" s="38"/>
      <c r="K28" s="38"/>
      <c r="L28" s="38"/>
      <c r="M28" s="38"/>
    </row>
    <row r="29" spans="1:13" ht="18.95">
      <c r="A29" s="37" t="s">
        <v>74</v>
      </c>
      <c r="B29" s="38"/>
      <c r="C29" s="38"/>
      <c r="D29" s="38"/>
      <c r="E29" s="38"/>
      <c r="F29" s="38"/>
      <c r="G29" s="38"/>
      <c r="H29" s="38"/>
      <c r="I29" s="38"/>
      <c r="J29" s="38"/>
      <c r="K29" s="38"/>
      <c r="L29" s="38"/>
      <c r="M29" s="38"/>
    </row>
    <row r="30" spans="1:13" ht="18.95">
      <c r="A30" s="37" t="s">
        <v>75</v>
      </c>
      <c r="B30" s="38"/>
      <c r="C30" s="38"/>
      <c r="D30" s="38"/>
      <c r="E30" s="38"/>
      <c r="F30" s="38"/>
      <c r="G30" s="38"/>
      <c r="H30" s="38"/>
      <c r="I30" s="38"/>
      <c r="J30" s="38"/>
      <c r="K30" s="38"/>
      <c r="L30" s="38"/>
      <c r="M30" s="38"/>
    </row>
    <row r="31" spans="1:13" ht="18.95">
      <c r="A31" s="37" t="s">
        <v>76</v>
      </c>
      <c r="B31" s="38"/>
      <c r="C31" s="38"/>
      <c r="D31" s="38"/>
      <c r="E31" s="38"/>
      <c r="F31" s="38"/>
      <c r="G31" s="38"/>
      <c r="H31" s="38"/>
      <c r="I31" s="38"/>
      <c r="J31" s="38"/>
      <c r="K31" s="38"/>
      <c r="L31" s="38"/>
      <c r="M31" s="38"/>
    </row>
    <row r="32" spans="1:13">
      <c r="A32" s="41" t="s">
        <v>77</v>
      </c>
      <c r="B32" s="38"/>
      <c r="C32" s="38"/>
      <c r="D32" s="38"/>
      <c r="E32" s="38"/>
      <c r="F32" s="38"/>
      <c r="G32" s="38"/>
      <c r="H32" s="38"/>
      <c r="I32" s="38"/>
      <c r="J32" s="38"/>
      <c r="K32" s="38"/>
      <c r="L32" s="38"/>
      <c r="M32" s="38"/>
    </row>
    <row r="33" spans="1:13" ht="18.95">
      <c r="A33" s="37" t="s">
        <v>78</v>
      </c>
      <c r="B33" s="38"/>
      <c r="C33" s="38"/>
      <c r="D33" s="38"/>
      <c r="E33" s="38"/>
      <c r="F33" s="38"/>
      <c r="G33" s="38"/>
      <c r="H33" s="38"/>
      <c r="I33" s="38"/>
      <c r="J33" s="38"/>
      <c r="K33" s="38"/>
      <c r="L33" s="38"/>
      <c r="M33" s="38"/>
    </row>
    <row r="34" spans="1:13" ht="18.95">
      <c r="A34" s="37" t="s">
        <v>79</v>
      </c>
      <c r="B34" s="38"/>
      <c r="C34" s="38"/>
      <c r="D34" s="38"/>
      <c r="E34" s="38"/>
      <c r="F34" s="38"/>
      <c r="G34" s="38"/>
      <c r="H34" s="38"/>
      <c r="I34" s="38"/>
      <c r="J34" s="38"/>
      <c r="K34" s="38"/>
      <c r="L34" s="38"/>
      <c r="M34" s="38"/>
    </row>
    <row r="35" spans="1:13" ht="18.95">
      <c r="A35" s="37" t="s">
        <v>80</v>
      </c>
      <c r="B35" s="38"/>
      <c r="C35" s="38"/>
      <c r="D35" s="38"/>
      <c r="E35" s="38"/>
      <c r="F35" s="38"/>
      <c r="G35" s="38"/>
      <c r="H35" s="38"/>
      <c r="I35" s="38"/>
      <c r="J35" s="38"/>
      <c r="K35" s="38"/>
      <c r="L35" s="38"/>
      <c r="M35" s="38"/>
    </row>
    <row r="36" spans="1:13" ht="18.95">
      <c r="A36" s="37" t="s">
        <v>81</v>
      </c>
      <c r="B36" s="38"/>
      <c r="C36" s="38"/>
      <c r="D36" s="38"/>
      <c r="E36" s="38"/>
      <c r="F36" s="38"/>
      <c r="G36" s="38"/>
      <c r="H36" s="38"/>
      <c r="I36" s="38"/>
      <c r="J36" s="38"/>
      <c r="K36" s="38"/>
      <c r="L36" s="38"/>
      <c r="M36" s="38"/>
    </row>
    <row r="37" spans="1:13" ht="18.95">
      <c r="A37" s="37" t="s">
        <v>82</v>
      </c>
      <c r="B37" s="38"/>
      <c r="C37" s="38"/>
      <c r="D37" s="38"/>
      <c r="E37" s="38"/>
      <c r="F37" s="38"/>
      <c r="G37" s="38"/>
      <c r="H37" s="38"/>
      <c r="I37" s="38"/>
      <c r="J37" s="38"/>
      <c r="K37" s="38"/>
      <c r="L37" s="38"/>
      <c r="M37" s="38"/>
    </row>
    <row r="43" spans="1:13">
      <c r="A43" s="39"/>
    </row>
    <row r="44" spans="1:13">
      <c r="A44" s="4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7C9FB-4363-9247-9CBF-7C9F21C9B7DD}">
  <dimension ref="A1:N85"/>
  <sheetViews>
    <sheetView workbookViewId="0">
      <selection activeCell="C12" sqref="C12"/>
    </sheetView>
  </sheetViews>
  <sheetFormatPr defaultColWidth="11.125" defaultRowHeight="15.95"/>
  <cols>
    <col min="1" max="1" width="38.125" style="38" customWidth="1"/>
  </cols>
  <sheetData>
    <row r="1" spans="1:14">
      <c r="A1" s="38" t="s">
        <v>83</v>
      </c>
      <c r="B1" t="s">
        <v>84</v>
      </c>
      <c r="C1">
        <v>2023</v>
      </c>
      <c r="D1">
        <v>2022</v>
      </c>
      <c r="E1">
        <v>2021</v>
      </c>
      <c r="F1">
        <v>2020</v>
      </c>
      <c r="G1">
        <v>2019</v>
      </c>
      <c r="H1">
        <v>2018</v>
      </c>
      <c r="I1">
        <v>2017</v>
      </c>
      <c r="J1">
        <v>2016</v>
      </c>
      <c r="K1">
        <v>2015</v>
      </c>
      <c r="L1">
        <v>2014</v>
      </c>
      <c r="M1">
        <v>2013</v>
      </c>
      <c r="N1">
        <v>2012</v>
      </c>
    </row>
    <row r="2" spans="1:14">
      <c r="A2" s="56" t="s">
        <v>85</v>
      </c>
      <c r="C2">
        <f>Inputs!B65</f>
        <v>65446</v>
      </c>
      <c r="D2">
        <f>Inputs!C65</f>
        <v>58763</v>
      </c>
      <c r="E2">
        <f>Inputs!D65</f>
        <v>52149</v>
      </c>
      <c r="F2">
        <f>Inputs!E65</f>
        <v>49912</v>
      </c>
      <c r="G2">
        <f>Inputs!F65</f>
        <v>70478</v>
      </c>
      <c r="H2">
        <f>Inputs!G65</f>
        <v>63707</v>
      </c>
      <c r="I2">
        <f>Inputs!H65</f>
        <v>59022</v>
      </c>
      <c r="J2">
        <f>Inputs!I65</f>
        <v>66581</v>
      </c>
      <c r="K2">
        <f>Inputs!J65</f>
        <v>64450</v>
      </c>
      <c r="L2">
        <f>Inputs!K65</f>
        <v>60713</v>
      </c>
      <c r="M2">
        <f>Inputs!L65</f>
        <v>57567</v>
      </c>
      <c r="N2">
        <f>Inputs!M65</f>
        <v>56480</v>
      </c>
    </row>
    <row r="3" spans="1:14">
      <c r="A3" s="57" t="s">
        <v>86</v>
      </c>
      <c r="C3" s="63">
        <f t="shared" ref="C3:M3" si="0">IFERROR(C2/D2-1,"-")</f>
        <v>0.11372802613889688</v>
      </c>
      <c r="D3" s="63">
        <f t="shared" si="0"/>
        <v>0.12682889413028064</v>
      </c>
      <c r="E3" s="63">
        <f t="shared" si="0"/>
        <v>4.4818881230966445E-2</v>
      </c>
      <c r="F3" s="63">
        <f t="shared" si="0"/>
        <v>-0.29180737251340849</v>
      </c>
      <c r="G3" s="63">
        <f t="shared" si="0"/>
        <v>0.10628345393755789</v>
      </c>
      <c r="H3" s="63">
        <f t="shared" si="0"/>
        <v>7.937718138999017E-2</v>
      </c>
      <c r="I3" s="63">
        <f t="shared" si="0"/>
        <v>-0.11353088719003923</v>
      </c>
      <c r="J3" s="63">
        <f t="shared" si="0"/>
        <v>3.3064391000775739E-2</v>
      </c>
      <c r="K3" s="63">
        <f t="shared" si="0"/>
        <v>6.1551891687118054E-2</v>
      </c>
      <c r="L3" s="63">
        <f t="shared" si="0"/>
        <v>5.4649365087636959E-2</v>
      </c>
      <c r="M3" s="63">
        <f t="shared" si="0"/>
        <v>1.9245750708215326E-2</v>
      </c>
      <c r="N3" s="63" t="str">
        <f>IFERROR(N2/O2-1,"-")</f>
        <v>-</v>
      </c>
    </row>
    <row r="4" spans="1:14">
      <c r="A4" s="56" t="s">
        <v>87</v>
      </c>
      <c r="C4">
        <f>Inputs!B69</f>
        <v>10044</v>
      </c>
      <c r="D4">
        <f>Inputs!C69</f>
        <v>10571</v>
      </c>
      <c r="E4">
        <f>Inputs!D69</f>
        <v>9631</v>
      </c>
      <c r="F4">
        <f>Inputs!E69</f>
        <v>5662</v>
      </c>
      <c r="G4">
        <f>Inputs!F69</f>
        <v>10505</v>
      </c>
      <c r="H4">
        <f>Inputs!G69</f>
        <v>8787</v>
      </c>
      <c r="I4">
        <f>Inputs!H69</f>
        <v>6873</v>
      </c>
      <c r="J4">
        <f>Inputs!I69</f>
        <v>5264</v>
      </c>
      <c r="K4">
        <f>Inputs!J69</f>
        <v>8851</v>
      </c>
      <c r="L4">
        <f>Inputs!K69</f>
        <v>8937</v>
      </c>
      <c r="M4">
        <f>Inputs!L69</f>
        <v>7954</v>
      </c>
      <c r="N4">
        <f>Inputs!M69</f>
        <v>7898</v>
      </c>
    </row>
    <row r="5" spans="1:14">
      <c r="A5" s="57" t="s">
        <v>88</v>
      </c>
      <c r="C5" s="63">
        <f t="shared" ref="C5" si="1">IFERROR(C4/D4-1,"-")</f>
        <v>-4.9853372434017551E-2</v>
      </c>
      <c r="D5" s="63">
        <f t="shared" ref="D5" si="2">IFERROR(D4/E4-1,"-")</f>
        <v>9.7601495171840913E-2</v>
      </c>
      <c r="E5" s="63">
        <f t="shared" ref="E5" si="3">IFERROR(E4/F4-1,"-")</f>
        <v>0.7009890498057223</v>
      </c>
      <c r="F5" s="63">
        <f t="shared" ref="F5" si="4">IFERROR(F4/G4-1,"-")</f>
        <v>-0.46101856258924323</v>
      </c>
      <c r="G5" s="63">
        <f t="shared" ref="G5" si="5">IFERROR(G4/H4-1,"-")</f>
        <v>0.19551610333447145</v>
      </c>
      <c r="H5" s="63">
        <f t="shared" ref="H5" si="6">IFERROR(H4/I4-1,"-")</f>
        <v>0.27848101265822778</v>
      </c>
      <c r="I5" s="63">
        <f t="shared" ref="I5" si="7">IFERROR(I4/J4-1,"-")</f>
        <v>0.30566109422492405</v>
      </c>
      <c r="J5" s="63">
        <f t="shared" ref="J5" si="8">IFERROR(J4/K4-1,"-")</f>
        <v>-0.40526494181448425</v>
      </c>
      <c r="K5" s="63">
        <f t="shared" ref="K5" si="9">IFERROR(K4/L4-1,"-")</f>
        <v>-9.6229159673268949E-3</v>
      </c>
      <c r="L5" s="63">
        <f t="shared" ref="L5" si="10">IFERROR(L4/M4-1,"-")</f>
        <v>0.12358561729947204</v>
      </c>
      <c r="M5" s="63">
        <f t="shared" ref="M5" si="11">IFERROR(M4/N4-1,"-")</f>
        <v>7.0904026335780745E-3</v>
      </c>
      <c r="N5" s="63" t="str">
        <f>IFERROR(N4/O4-1,"-")</f>
        <v>-</v>
      </c>
    </row>
    <row r="6" spans="1:14">
      <c r="A6" s="56" t="s">
        <v>89</v>
      </c>
      <c r="C6">
        <f>Inputs!B71</f>
        <v>2521</v>
      </c>
      <c r="D6">
        <f>Inputs!C71</f>
        <v>2240</v>
      </c>
      <c r="E6">
        <f>Inputs!D71</f>
        <v>2052</v>
      </c>
      <c r="F6">
        <f>Inputs!E71</f>
        <v>2140</v>
      </c>
      <c r="G6">
        <f>Inputs!F71</f>
        <v>6125</v>
      </c>
      <c r="H6">
        <f>Inputs!G71</f>
        <v>2435</v>
      </c>
      <c r="I6">
        <f>Inputs!H71</f>
        <v>2439</v>
      </c>
      <c r="J6">
        <f>Inputs!I71</f>
        <v>2723</v>
      </c>
      <c r="K6">
        <f>Inputs!J71</f>
        <v>2651</v>
      </c>
      <c r="L6">
        <f>Inputs!K71</f>
        <v>2601</v>
      </c>
      <c r="M6">
        <f>Inputs!L71</f>
        <v>2762</v>
      </c>
      <c r="N6">
        <f>Inputs!M71</f>
        <v>2869</v>
      </c>
    </row>
    <row r="7" spans="1:14">
      <c r="A7" s="57" t="s">
        <v>88</v>
      </c>
      <c r="C7" s="63">
        <f t="shared" ref="C7" si="12">IFERROR(C6/D6-1,"-")</f>
        <v>0.12544642857142851</v>
      </c>
      <c r="D7" s="63">
        <f t="shared" ref="D7" si="13">IFERROR(D6/E6-1,"-")</f>
        <v>9.161793372319682E-2</v>
      </c>
      <c r="E7" s="63">
        <f t="shared" ref="E7" si="14">IFERROR(E6/F6-1,"-")</f>
        <v>-4.1121495327102853E-2</v>
      </c>
      <c r="F7" s="63">
        <f t="shared" ref="F7" si="15">IFERROR(F6/G6-1,"-")</f>
        <v>-0.65061224489795921</v>
      </c>
      <c r="G7" s="63">
        <f t="shared" ref="G7" si="16">IFERROR(G6/H6-1,"-")</f>
        <v>1.5154004106776182</v>
      </c>
      <c r="H7" s="63">
        <f t="shared" ref="H7" si="17">IFERROR(H6/I6-1,"-")</f>
        <v>-1.6400164001639794E-3</v>
      </c>
      <c r="I7" s="63">
        <f t="shared" ref="I7" si="18">IFERROR(I6/J6-1,"-")</f>
        <v>-0.10429673154608887</v>
      </c>
      <c r="J7" s="63">
        <f t="shared" ref="J7" si="19">IFERROR(J6/K6-1,"-")</f>
        <v>2.7159562429271977E-2</v>
      </c>
      <c r="K7" s="63">
        <f t="shared" ref="K7" si="20">IFERROR(K6/L6-1,"-")</f>
        <v>1.9223375624759731E-2</v>
      </c>
      <c r="L7" s="63">
        <f t="shared" ref="L7" si="21">IFERROR(L6/M6-1,"-")</f>
        <v>-5.8291093410572037E-2</v>
      </c>
      <c r="M7" s="63">
        <f t="shared" ref="M7" si="22">IFERROR(M6/N6-1,"-")</f>
        <v>-3.729522481700942E-2</v>
      </c>
      <c r="N7" s="63" t="str">
        <f>IFERROR(N6/O6-1,"-")</f>
        <v>-</v>
      </c>
    </row>
    <row r="8" spans="1:14">
      <c r="A8" s="56" t="s">
        <v>90</v>
      </c>
      <c r="C8">
        <f>Inputs!B88</f>
        <v>4600</v>
      </c>
    </row>
    <row r="9" spans="1:14">
      <c r="A9" s="57" t="s">
        <v>91</v>
      </c>
    </row>
    <row r="10" spans="1:14">
      <c r="A10" s="64" t="s">
        <v>92</v>
      </c>
      <c r="C10" s="63" t="str">
        <f t="shared" ref="C10" si="23">IFERROR(C9/D9-1,"-")</f>
        <v>-</v>
      </c>
      <c r="D10" s="63" t="str">
        <f t="shared" ref="D10" si="24">IFERROR(D9/E9-1,"-")</f>
        <v>-</v>
      </c>
      <c r="E10" s="63" t="str">
        <f t="shared" ref="E10" si="25">IFERROR(E9/F9-1,"-")</f>
        <v>-</v>
      </c>
      <c r="F10" s="63" t="str">
        <f t="shared" ref="F10" si="26">IFERROR(F9/G9-1,"-")</f>
        <v>-</v>
      </c>
      <c r="G10" s="63" t="str">
        <f t="shared" ref="G10" si="27">IFERROR(G9/H9-1,"-")</f>
        <v>-</v>
      </c>
      <c r="H10" s="63" t="str">
        <f t="shared" ref="H10" si="28">IFERROR(H9/I9-1,"-")</f>
        <v>-</v>
      </c>
      <c r="I10" s="63" t="str">
        <f t="shared" ref="I10" si="29">IFERROR(I9/J9-1,"-")</f>
        <v>-</v>
      </c>
      <c r="J10" s="63" t="str">
        <f t="shared" ref="J10" si="30">IFERROR(J9/K9-1,"-")</f>
        <v>-</v>
      </c>
      <c r="K10" s="63" t="str">
        <f t="shared" ref="K10" si="31">IFERROR(K9/L9-1,"-")</f>
        <v>-</v>
      </c>
      <c r="L10" s="63" t="str">
        <f t="shared" ref="L10" si="32">IFERROR(L9/M9-1,"-")</f>
        <v>-</v>
      </c>
      <c r="M10" s="63" t="str">
        <f t="shared" ref="M10" si="33">IFERROR(M9/N9-1,"-")</f>
        <v>-</v>
      </c>
      <c r="N10" s="63" t="str">
        <f t="shared" ref="N10" si="34">IFERROR(N9/O9-1,"-")</f>
        <v>-</v>
      </c>
    </row>
    <row r="11" spans="1:14">
      <c r="A11" s="56" t="s">
        <v>93</v>
      </c>
      <c r="C11">
        <f>Inputs!B73</f>
        <v>3257</v>
      </c>
    </row>
    <row r="12" spans="1:14">
      <c r="A12" s="57" t="s">
        <v>86</v>
      </c>
      <c r="C12" s="63" t="str">
        <f t="shared" ref="C12" si="35">IFERROR(C11/D11-1,"-")</f>
        <v>-</v>
      </c>
      <c r="D12" s="63" t="str">
        <f t="shared" ref="D12" si="36">IFERROR(D11/E11-1,"-")</f>
        <v>-</v>
      </c>
      <c r="E12" s="63" t="str">
        <f t="shared" ref="E12" si="37">IFERROR(E11/F11-1,"-")</f>
        <v>-</v>
      </c>
      <c r="F12" s="63" t="str">
        <f t="shared" ref="F12" si="38">IFERROR(F11/G11-1,"-")</f>
        <v>-</v>
      </c>
      <c r="G12" s="63" t="str">
        <f t="shared" ref="G12" si="39">IFERROR(G11/H11-1,"-")</f>
        <v>-</v>
      </c>
      <c r="H12" s="63" t="str">
        <f t="shared" ref="H12" si="40">IFERROR(H11/I11-1,"-")</f>
        <v>-</v>
      </c>
      <c r="I12" s="63" t="str">
        <f t="shared" ref="I12" si="41">IFERROR(I11/J11-1,"-")</f>
        <v>-</v>
      </c>
      <c r="J12" s="63" t="str">
        <f t="shared" ref="J12" si="42">IFERROR(J11/K11-1,"-")</f>
        <v>-</v>
      </c>
      <c r="K12" s="63" t="str">
        <f t="shared" ref="K12" si="43">IFERROR(K11/L11-1,"-")</f>
        <v>-</v>
      </c>
      <c r="L12" s="63" t="str">
        <f t="shared" ref="L12" si="44">IFERROR(L11/M11-1,"-")</f>
        <v>-</v>
      </c>
      <c r="M12" s="63" t="str">
        <f t="shared" ref="M12" si="45">IFERROR(M11/N11-1,"-")</f>
        <v>-</v>
      </c>
      <c r="N12" s="63" t="str">
        <f t="shared" ref="N12" si="46">IFERROR(N11/O11-1,"-")</f>
        <v>-</v>
      </c>
    </row>
    <row r="13" spans="1:14">
      <c r="A13" s="56" t="s">
        <v>94</v>
      </c>
      <c r="C13">
        <f>Inputs!B148</f>
        <v>4573</v>
      </c>
    </row>
    <row r="14" spans="1:14">
      <c r="A14" s="56" t="s">
        <v>95</v>
      </c>
    </row>
    <row r="15" spans="1:14">
      <c r="A15" s="56" t="s">
        <v>96</v>
      </c>
      <c r="C15">
        <f>Inputs!B14</f>
        <v>745</v>
      </c>
    </row>
    <row r="16" spans="1:14">
      <c r="A16" s="56" t="s">
        <v>97</v>
      </c>
      <c r="C16">
        <f>Inputs!B149</f>
        <v>6800</v>
      </c>
    </row>
    <row r="17" spans="1:3">
      <c r="A17" s="57" t="s">
        <v>98</v>
      </c>
    </row>
    <row r="18" spans="1:3">
      <c r="A18" s="56" t="s">
        <v>99</v>
      </c>
      <c r="C18">
        <f>Inputs!B155</f>
        <v>1156</v>
      </c>
    </row>
    <row r="19" spans="1:3">
      <c r="A19" s="57" t="s">
        <v>100</v>
      </c>
    </row>
    <row r="20" spans="1:3">
      <c r="A20" s="56" t="s">
        <v>101</v>
      </c>
    </row>
    <row r="21" spans="1:3">
      <c r="A21" s="57" t="s">
        <v>102</v>
      </c>
    </row>
    <row r="22" spans="1:3">
      <c r="A22" s="56" t="s">
        <v>103</v>
      </c>
    </row>
    <row r="23" spans="1:3">
      <c r="A23" s="57" t="s">
        <v>104</v>
      </c>
    </row>
    <row r="24" spans="1:3">
      <c r="A24" s="56" t="s">
        <v>105</v>
      </c>
    </row>
    <row r="25" spans="1:3">
      <c r="A25" s="58" t="s">
        <v>106</v>
      </c>
    </row>
    <row r="26" spans="1:3">
      <c r="A26" s="56" t="s">
        <v>107</v>
      </c>
    </row>
    <row r="27" spans="1:3">
      <c r="A27" s="53"/>
    </row>
    <row r="28" spans="1:3">
      <c r="A28" s="52"/>
    </row>
    <row r="29" spans="1:3">
      <c r="A29" s="58" t="s">
        <v>108</v>
      </c>
    </row>
    <row r="30" spans="1:3">
      <c r="A30" s="56" t="s">
        <v>109</v>
      </c>
    </row>
    <row r="31" spans="1:3">
      <c r="A31" s="57" t="s">
        <v>110</v>
      </c>
    </row>
    <row r="32" spans="1:3">
      <c r="A32" s="56" t="s">
        <v>111</v>
      </c>
    </row>
    <row r="33" spans="1:14">
      <c r="A33" s="58" t="s">
        <v>112</v>
      </c>
    </row>
    <row r="34" spans="1:14">
      <c r="A34" s="54"/>
    </row>
    <row r="35" spans="1:14" ht="20.100000000000001">
      <c r="A35" s="55" t="s">
        <v>113</v>
      </c>
    </row>
    <row r="36" spans="1:14">
      <c r="A36" s="59" t="s">
        <v>114</v>
      </c>
      <c r="C36">
        <f>Inputs!B185</f>
        <v>13419</v>
      </c>
      <c r="D36">
        <f>Inputs!C185</f>
        <v>12136</v>
      </c>
      <c r="E36">
        <f>Inputs!D185</f>
        <v>12608</v>
      </c>
      <c r="F36">
        <f>Inputs!E185</f>
        <v>10266</v>
      </c>
      <c r="G36">
        <f>Inputs!F185</f>
        <v>7665</v>
      </c>
      <c r="H36">
        <f>Inputs!G185</f>
        <v>7551</v>
      </c>
      <c r="I36">
        <f>Inputs!H185</f>
        <v>8344</v>
      </c>
      <c r="J36">
        <f>Inputs!I185</f>
        <v>10143</v>
      </c>
      <c r="K36">
        <f>Inputs!J185</f>
        <v>6590</v>
      </c>
      <c r="L36">
        <f>Inputs!K185</f>
        <v>7271</v>
      </c>
      <c r="M36">
        <f>Inputs!L185</f>
        <v>7201</v>
      </c>
      <c r="N36">
        <f>Inputs!M185</f>
        <v>8756</v>
      </c>
    </row>
    <row r="37" spans="1:14">
      <c r="A37" s="59" t="s">
        <v>115</v>
      </c>
      <c r="C37">
        <f>Inputs!B187</f>
        <v>6548</v>
      </c>
      <c r="D37">
        <f>Inputs!C187</f>
        <v>6454</v>
      </c>
      <c r="E37">
        <f>Inputs!D187</f>
        <v>6334</v>
      </c>
      <c r="F37">
        <f>Inputs!E187</f>
        <v>6206</v>
      </c>
      <c r="G37">
        <f>Inputs!F187</f>
        <v>6841</v>
      </c>
      <c r="H37">
        <f>Inputs!G187</f>
        <v>6867</v>
      </c>
      <c r="I37">
        <f>Inputs!H187</f>
        <v>5983</v>
      </c>
      <c r="J37">
        <f>Inputs!I187</f>
        <v>8101</v>
      </c>
      <c r="K37">
        <f>Inputs!J187</f>
        <v>7877</v>
      </c>
      <c r="L37">
        <f>Inputs!K187</f>
        <v>6798</v>
      </c>
      <c r="M37">
        <f>Inputs!L187</f>
        <v>6628</v>
      </c>
      <c r="N37">
        <f>Inputs!M187</f>
        <v>6788</v>
      </c>
    </row>
    <row r="38" spans="1:14">
      <c r="A38" s="59" t="s">
        <v>116</v>
      </c>
      <c r="C38">
        <f>Inputs!B193</f>
        <v>33741</v>
      </c>
      <c r="D38">
        <f>Inputs!C193</f>
        <v>32202</v>
      </c>
      <c r="E38">
        <f>Inputs!D193</f>
        <v>28538</v>
      </c>
      <c r="F38">
        <f>Inputs!E193</f>
        <v>30401</v>
      </c>
      <c r="G38">
        <f>Inputs!F193</f>
        <v>31550</v>
      </c>
      <c r="H38">
        <f>Inputs!G193</f>
        <v>31891</v>
      </c>
      <c r="I38">
        <f>Inputs!H193</f>
        <v>29737</v>
      </c>
      <c r="J38">
        <f>Inputs!I193</f>
        <v>29688</v>
      </c>
      <c r="K38">
        <f>Inputs!J193</f>
        <v>29051</v>
      </c>
      <c r="L38">
        <f>Inputs!K193</f>
        <v>25355</v>
      </c>
      <c r="M38">
        <f>Inputs!L193</f>
        <v>24023</v>
      </c>
      <c r="N38">
        <f>Inputs!M193</f>
        <v>23216</v>
      </c>
    </row>
    <row r="39" spans="1:14">
      <c r="A39" s="59" t="s">
        <v>117</v>
      </c>
      <c r="C39" s="65">
        <f>Inputs!B210</f>
        <v>17201</v>
      </c>
      <c r="D39" s="65">
        <f>Inputs!C210</f>
        <v>16505</v>
      </c>
      <c r="E39" s="65">
        <f>Inputs!D210</f>
        <v>16536</v>
      </c>
      <c r="F39" s="65">
        <f>Inputs!E210</f>
        <v>16674</v>
      </c>
      <c r="G39" s="65">
        <f>Inputs!F210</f>
        <v>17294</v>
      </c>
      <c r="H39" s="65">
        <f>Inputs!G210</f>
        <v>16773</v>
      </c>
      <c r="I39" s="65">
        <f>Inputs!H210</f>
        <v>16610</v>
      </c>
      <c r="J39" s="65">
        <f>Inputs!I210</f>
        <v>16913</v>
      </c>
      <c r="K39" s="65">
        <f>Inputs!J210</f>
        <v>17127</v>
      </c>
      <c r="L39" s="65">
        <f>Inputs!K210</f>
        <v>16321</v>
      </c>
      <c r="M39" s="65">
        <f>Inputs!L210</f>
        <v>15585</v>
      </c>
      <c r="N39" s="65">
        <f>Inputs!M210</f>
        <v>15196</v>
      </c>
    </row>
    <row r="40" spans="1:14">
      <c r="A40" s="59" t="s">
        <v>118</v>
      </c>
      <c r="C40">
        <f>C41-(SUM(C36:C39))</f>
        <v>47962</v>
      </c>
      <c r="D40">
        <f t="shared" ref="D40:N40" si="47">D41-(SUM(D36:D39))</f>
        <v>48647</v>
      </c>
      <c r="E40">
        <f t="shared" si="47"/>
        <v>43031</v>
      </c>
      <c r="F40">
        <f t="shared" si="47"/>
        <v>46548</v>
      </c>
      <c r="G40">
        <f t="shared" si="47"/>
        <v>51059</v>
      </c>
      <c r="H40">
        <f t="shared" si="47"/>
        <v>52116</v>
      </c>
      <c r="I40">
        <f t="shared" si="47"/>
        <v>48775</v>
      </c>
      <c r="J40">
        <f t="shared" si="47"/>
        <v>46288</v>
      </c>
      <c r="K40">
        <f t="shared" si="47"/>
        <v>45137</v>
      </c>
      <c r="L40">
        <f t="shared" si="47"/>
        <v>40357</v>
      </c>
      <c r="M40">
        <f t="shared" si="47"/>
        <v>36837</v>
      </c>
      <c r="N40">
        <f t="shared" si="47"/>
        <v>38165</v>
      </c>
    </row>
    <row r="41" spans="1:14">
      <c r="A41" s="60" t="s">
        <v>119</v>
      </c>
      <c r="C41">
        <f>Inputs!B227</f>
        <v>118871</v>
      </c>
      <c r="D41">
        <f>Inputs!C227</f>
        <v>115944</v>
      </c>
      <c r="E41">
        <f>Inputs!D227</f>
        <v>107047</v>
      </c>
      <c r="F41">
        <f>Inputs!E227</f>
        <v>110095</v>
      </c>
      <c r="G41">
        <f>Inputs!F227</f>
        <v>114409</v>
      </c>
      <c r="H41">
        <f>Inputs!G227</f>
        <v>115198</v>
      </c>
      <c r="I41">
        <f>Inputs!H227</f>
        <v>109449</v>
      </c>
      <c r="J41">
        <f>Inputs!I227</f>
        <v>111133</v>
      </c>
      <c r="K41">
        <f>Inputs!J227</f>
        <v>105782</v>
      </c>
      <c r="L41">
        <f>Inputs!K227</f>
        <v>96102</v>
      </c>
      <c r="M41">
        <f>Inputs!L227</f>
        <v>90274</v>
      </c>
      <c r="N41">
        <f>Inputs!M227</f>
        <v>92121</v>
      </c>
    </row>
    <row r="42" spans="1:14">
      <c r="A42" s="52"/>
    </row>
    <row r="43" spans="1:14">
      <c r="A43" s="52"/>
    </row>
    <row r="44" spans="1:14" ht="20.100000000000001">
      <c r="A44" s="55" t="s">
        <v>120</v>
      </c>
    </row>
    <row r="45" spans="1:14">
      <c r="A45" s="61" t="s">
        <v>121</v>
      </c>
    </row>
    <row r="46" spans="1:14">
      <c r="A46" s="62" t="s">
        <v>122</v>
      </c>
    </row>
    <row r="47" spans="1:14">
      <c r="A47" s="62" t="s">
        <v>123</v>
      </c>
    </row>
    <row r="48" spans="1:14">
      <c r="A48" s="57" t="s">
        <v>124</v>
      </c>
    </row>
    <row r="49" spans="1:1">
      <c r="A49" s="61" t="s">
        <v>125</v>
      </c>
    </row>
    <row r="50" spans="1:1">
      <c r="A50" s="62" t="s">
        <v>126</v>
      </c>
    </row>
    <row r="51" spans="1:1">
      <c r="A51" s="62" t="s">
        <v>127</v>
      </c>
    </row>
    <row r="52" spans="1:1">
      <c r="A52" s="57" t="s">
        <v>128</v>
      </c>
    </row>
    <row r="53" spans="1:1">
      <c r="A53" s="61" t="s">
        <v>129</v>
      </c>
    </row>
    <row r="54" spans="1:1">
      <c r="A54" s="52"/>
    </row>
    <row r="55" spans="1:1">
      <c r="A55" s="61" t="s">
        <v>130</v>
      </c>
    </row>
    <row r="56" spans="1:1">
      <c r="A56" s="56" t="s">
        <v>131</v>
      </c>
    </row>
    <row r="57" spans="1:1">
      <c r="A57" s="61" t="s">
        <v>132</v>
      </c>
    </row>
    <row r="58" spans="1:1">
      <c r="A58" s="52"/>
    </row>
    <row r="59" spans="1:1">
      <c r="A59" s="61" t="s">
        <v>133</v>
      </c>
    </row>
    <row r="60" spans="1:1">
      <c r="A60" s="52"/>
    </row>
    <row r="61" spans="1:1">
      <c r="A61" s="61" t="s">
        <v>134</v>
      </c>
    </row>
    <row r="62" spans="1:1">
      <c r="A62" s="52"/>
    </row>
    <row r="63" spans="1:1" ht="20.100000000000001">
      <c r="A63" s="55" t="s">
        <v>135</v>
      </c>
    </row>
    <row r="64" spans="1:1">
      <c r="A64" s="61" t="s">
        <v>136</v>
      </c>
    </row>
    <row r="65" spans="1:1">
      <c r="A65" s="61" t="s">
        <v>137</v>
      </c>
    </row>
    <row r="66" spans="1:1">
      <c r="A66" s="57" t="s">
        <v>108</v>
      </c>
    </row>
    <row r="67" spans="1:1">
      <c r="A67" s="57" t="s">
        <v>109</v>
      </c>
    </row>
    <row r="68" spans="1:1">
      <c r="A68" s="61" t="s">
        <v>138</v>
      </c>
    </row>
    <row r="69" spans="1:1">
      <c r="A69" s="57" t="s">
        <v>105</v>
      </c>
    </row>
    <row r="70" spans="1:1">
      <c r="A70" s="57" t="s">
        <v>106</v>
      </c>
    </row>
    <row r="71" spans="1:1">
      <c r="A71" s="61" t="s">
        <v>139</v>
      </c>
    </row>
    <row r="72" spans="1:1">
      <c r="A72" s="61" t="s">
        <v>140</v>
      </c>
    </row>
    <row r="73" spans="1:1">
      <c r="A73" s="52"/>
    </row>
    <row r="74" spans="1:1" ht="20.100000000000001">
      <c r="A74" s="55" t="s">
        <v>141</v>
      </c>
    </row>
    <row r="75" spans="1:1">
      <c r="A75" s="56" t="s">
        <v>142</v>
      </c>
    </row>
    <row r="76" spans="1:1">
      <c r="A76" s="56" t="s">
        <v>143</v>
      </c>
    </row>
    <row r="77" spans="1:1">
      <c r="A77" s="56" t="s">
        <v>144</v>
      </c>
    </row>
    <row r="78" spans="1:1">
      <c r="A78" s="56" t="s">
        <v>145</v>
      </c>
    </row>
    <row r="79" spans="1:1">
      <c r="A79" s="56" t="s">
        <v>146</v>
      </c>
    </row>
    <row r="80" spans="1:1">
      <c r="A80" s="56" t="s">
        <v>147</v>
      </c>
    </row>
    <row r="81" spans="1:1">
      <c r="A81" s="56" t="s">
        <v>148</v>
      </c>
    </row>
    <row r="82" spans="1:1">
      <c r="A82" s="52"/>
    </row>
    <row r="83" spans="1:1">
      <c r="A83" s="52"/>
    </row>
    <row r="84" spans="1:1">
      <c r="A84" s="56" t="s">
        <v>149</v>
      </c>
    </row>
    <row r="85" spans="1:1">
      <c r="A85" s="56" t="s">
        <v>150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C0D6-CF6E-254A-A506-482B029053F7}">
  <dimension ref="A1:M343"/>
  <sheetViews>
    <sheetView workbookViewId="0">
      <pane ySplit="1" topLeftCell="A151" activePane="bottomLeft" state="frozen"/>
      <selection pane="bottomLeft" activeCell="A115" sqref="A115"/>
    </sheetView>
  </sheetViews>
  <sheetFormatPr defaultColWidth="11.125" defaultRowHeight="15.95" outlineLevelRow="1"/>
  <cols>
    <col min="1" max="1" width="29.625" bestFit="1" customWidth="1"/>
    <col min="2" max="13" width="28.125" bestFit="1" customWidth="1"/>
    <col min="14" max="31" width="6.875" bestFit="1" customWidth="1"/>
  </cols>
  <sheetData>
    <row r="1" spans="1:13" ht="17.100000000000001" thickBot="1">
      <c r="A1" s="11"/>
      <c r="B1" s="12">
        <v>2023</v>
      </c>
      <c r="C1" s="12">
        <v>2022</v>
      </c>
      <c r="D1" s="12">
        <v>2021</v>
      </c>
      <c r="E1" s="12">
        <v>2020</v>
      </c>
      <c r="F1" s="12">
        <v>2019</v>
      </c>
      <c r="G1" s="12">
        <v>2018</v>
      </c>
      <c r="H1" s="12">
        <v>2017</v>
      </c>
      <c r="I1" s="12">
        <v>2016</v>
      </c>
      <c r="J1" s="12">
        <v>2015</v>
      </c>
      <c r="K1" s="12">
        <v>2014</v>
      </c>
      <c r="L1" s="12">
        <v>2013</v>
      </c>
      <c r="M1" s="12">
        <v>2012</v>
      </c>
    </row>
    <row r="2" spans="1:13" ht="18.95">
      <c r="A2" s="20" t="s">
        <v>135</v>
      </c>
    </row>
    <row r="3" spans="1:13" ht="17.100000000000001" thickBot="1">
      <c r="A3" s="10" t="s">
        <v>151</v>
      </c>
    </row>
    <row r="4" spans="1:13" ht="17.100000000000001" thickBot="1">
      <c r="A4" s="13" t="s">
        <v>152</v>
      </c>
      <c r="B4" s="14" t="s">
        <v>153</v>
      </c>
      <c r="C4" s="14" t="s">
        <v>154</v>
      </c>
      <c r="D4" s="14" t="s">
        <v>155</v>
      </c>
      <c r="E4" s="14" t="s">
        <v>156</v>
      </c>
      <c r="F4" s="14" t="s">
        <v>157</v>
      </c>
      <c r="G4" s="14" t="s">
        <v>158</v>
      </c>
      <c r="H4" s="14" t="s">
        <v>158</v>
      </c>
      <c r="I4" s="14" t="s">
        <v>159</v>
      </c>
      <c r="J4" s="14" t="s">
        <v>159</v>
      </c>
      <c r="K4" s="14" t="s">
        <v>160</v>
      </c>
      <c r="L4" s="14" t="s">
        <v>160</v>
      </c>
      <c r="M4" s="14" t="s">
        <v>161</v>
      </c>
    </row>
    <row r="5" spans="1:13">
      <c r="A5" s="13" t="s">
        <v>162</v>
      </c>
      <c r="B5" s="14" t="s">
        <v>163</v>
      </c>
      <c r="C5" s="14" t="s">
        <v>163</v>
      </c>
      <c r="D5" s="14" t="s">
        <v>163</v>
      </c>
      <c r="E5" s="14" t="s">
        <v>163</v>
      </c>
      <c r="F5" s="14" t="s">
        <v>163</v>
      </c>
      <c r="G5" s="14" t="s">
        <v>163</v>
      </c>
      <c r="H5" s="14" t="s">
        <v>163</v>
      </c>
      <c r="I5" s="14" t="s">
        <v>163</v>
      </c>
      <c r="J5" s="14" t="s">
        <v>163</v>
      </c>
      <c r="K5" s="14" t="s">
        <v>163</v>
      </c>
      <c r="L5" s="14" t="s">
        <v>163</v>
      </c>
      <c r="M5" s="14" t="s">
        <v>163</v>
      </c>
    </row>
    <row r="6" spans="1:13" ht="17.100000000000001" thickBot="1">
      <c r="A6" s="1" t="s">
        <v>164</v>
      </c>
      <c r="B6" s="1"/>
      <c r="C6" s="1"/>
      <c r="D6" s="1"/>
      <c r="E6" s="1"/>
      <c r="F6" s="1"/>
      <c r="G6" s="1"/>
      <c r="H6" s="1"/>
      <c r="I6" s="1"/>
      <c r="J6" s="1"/>
      <c r="K6" s="1"/>
      <c r="L6" s="1"/>
      <c r="M6" s="1"/>
    </row>
    <row r="7" spans="1:13" ht="17.100000000000001" thickBot="1">
      <c r="A7" s="6" t="s">
        <v>165</v>
      </c>
      <c r="B7" s="15">
        <v>3789</v>
      </c>
      <c r="C7" s="15">
        <v>4247</v>
      </c>
      <c r="D7" s="15">
        <v>4213</v>
      </c>
      <c r="E7" s="15">
        <v>-1133</v>
      </c>
      <c r="F7" s="15">
        <v>-1362</v>
      </c>
      <c r="G7" s="15">
        <v>3054</v>
      </c>
      <c r="H7" s="15">
        <v>2361</v>
      </c>
      <c r="I7" s="15">
        <v>995</v>
      </c>
      <c r="J7" s="15">
        <v>2696</v>
      </c>
      <c r="K7" s="15">
        <v>2343</v>
      </c>
      <c r="L7" s="15">
        <v>1473</v>
      </c>
      <c r="M7" s="15">
        <v>1197</v>
      </c>
    </row>
    <row r="8" spans="1:13" ht="17.100000000000001" thickBot="1">
      <c r="A8" s="2" t="s">
        <v>166</v>
      </c>
      <c r="B8" s="16">
        <v>2242</v>
      </c>
      <c r="C8" s="16">
        <v>2716</v>
      </c>
      <c r="D8" s="16">
        <v>2325</v>
      </c>
      <c r="E8" s="16">
        <v>2831</v>
      </c>
      <c r="F8" s="16">
        <v>2927</v>
      </c>
      <c r="G8" s="16">
        <v>2444</v>
      </c>
      <c r="H8" s="16">
        <v>2298</v>
      </c>
      <c r="I8" s="16">
        <v>2294</v>
      </c>
      <c r="J8" s="16">
        <v>2466</v>
      </c>
      <c r="K8" s="16">
        <v>2150</v>
      </c>
      <c r="L8" s="16">
        <v>1927</v>
      </c>
      <c r="M8" s="16">
        <v>2053</v>
      </c>
    </row>
    <row r="9" spans="1:13" ht="17.100000000000001" thickBot="1">
      <c r="A9" s="4" t="s">
        <v>167</v>
      </c>
      <c r="B9" s="17">
        <v>2242</v>
      </c>
      <c r="C9" s="17">
        <v>2716</v>
      </c>
      <c r="D9" s="17">
        <v>2325</v>
      </c>
      <c r="E9" s="17">
        <v>2831</v>
      </c>
      <c r="F9" s="17">
        <v>2927</v>
      </c>
      <c r="G9" s="17">
        <v>2444</v>
      </c>
      <c r="H9" s="17">
        <v>2298</v>
      </c>
      <c r="I9" s="17">
        <v>2294</v>
      </c>
      <c r="J9" s="17">
        <v>2466</v>
      </c>
      <c r="K9" s="17">
        <v>2150</v>
      </c>
      <c r="L9" s="17">
        <v>1927</v>
      </c>
      <c r="M9" s="17">
        <v>2053</v>
      </c>
    </row>
    <row r="10" spans="1:13" ht="17.100000000000001" thickBot="1">
      <c r="A10" s="2" t="s">
        <v>168</v>
      </c>
      <c r="B10" s="16">
        <v>-521</v>
      </c>
      <c r="C10" s="16">
        <v>-1234</v>
      </c>
      <c r="D10" s="16">
        <v>-2426</v>
      </c>
      <c r="E10" s="16">
        <v>1163</v>
      </c>
      <c r="F10" s="16">
        <v>1484</v>
      </c>
      <c r="G10" s="16">
        <v>-1544</v>
      </c>
      <c r="H10" s="16">
        <v>-72</v>
      </c>
      <c r="I10" s="16">
        <v>633</v>
      </c>
      <c r="J10" s="16">
        <v>13</v>
      </c>
      <c r="K10" s="16">
        <v>772</v>
      </c>
      <c r="L10" s="16">
        <v>968</v>
      </c>
      <c r="M10" s="16">
        <v>1038</v>
      </c>
    </row>
    <row r="11" spans="1:13" ht="17.100000000000001" outlineLevel="1" thickBot="1">
      <c r="A11" s="4" t="s">
        <v>169</v>
      </c>
      <c r="B11" s="17">
        <v>-477</v>
      </c>
      <c r="C11" s="17">
        <v>-544</v>
      </c>
      <c r="D11" s="17">
        <v>-979</v>
      </c>
      <c r="E11" s="17">
        <v>104</v>
      </c>
      <c r="F11" s="17">
        <v>523</v>
      </c>
      <c r="G11" s="17">
        <v>-2110</v>
      </c>
      <c r="H11" s="17">
        <v>-2114</v>
      </c>
      <c r="I11" s="17">
        <v>-738</v>
      </c>
      <c r="J11" s="17">
        <v>253</v>
      </c>
      <c r="K11" s="17">
        <v>469</v>
      </c>
      <c r="L11" s="17">
        <v>-10</v>
      </c>
      <c r="M11" s="17">
        <v>297</v>
      </c>
    </row>
    <row r="12" spans="1:13" ht="17.100000000000001" outlineLevel="1" thickBot="1">
      <c r="A12" s="4" t="s">
        <v>170</v>
      </c>
      <c r="B12" s="17">
        <v>-267</v>
      </c>
      <c r="C12" s="17">
        <v>-133</v>
      </c>
      <c r="D12" s="17">
        <v>-40</v>
      </c>
      <c r="E12" s="17">
        <v>-39</v>
      </c>
      <c r="F12" s="17">
        <v>-299</v>
      </c>
      <c r="G12" s="17">
        <v>-330</v>
      </c>
      <c r="H12" s="17">
        <v>-311</v>
      </c>
      <c r="I12" s="17">
        <v>-231</v>
      </c>
      <c r="J12" s="17">
        <v>-1016</v>
      </c>
      <c r="K12" s="17">
        <v>-840</v>
      </c>
      <c r="L12" s="17">
        <v>-434</v>
      </c>
      <c r="M12" s="17">
        <v>-241</v>
      </c>
    </row>
    <row r="13" spans="1:13" ht="17.100000000000001" outlineLevel="1" thickBot="1">
      <c r="A13" s="4" t="s">
        <v>171</v>
      </c>
      <c r="B13" s="17">
        <v>223</v>
      </c>
      <c r="C13" s="17">
        <v>-557</v>
      </c>
      <c r="D13" s="17">
        <v>-1407</v>
      </c>
      <c r="E13" s="17">
        <v>1098</v>
      </c>
      <c r="F13" s="17">
        <v>1260</v>
      </c>
      <c r="G13" s="17">
        <v>896</v>
      </c>
      <c r="H13" s="17">
        <v>2353</v>
      </c>
      <c r="I13" s="17">
        <v>1602</v>
      </c>
      <c r="J13" s="17">
        <v>776</v>
      </c>
      <c r="K13" s="17">
        <v>1143</v>
      </c>
      <c r="L13" s="17">
        <v>1412</v>
      </c>
      <c r="M13" s="17">
        <v>982</v>
      </c>
    </row>
    <row r="14" spans="1:13" ht="17.100000000000001" thickBot="1">
      <c r="A14" s="2" t="s">
        <v>172</v>
      </c>
      <c r="B14" s="16">
        <v>745</v>
      </c>
      <c r="C14" s="16">
        <v>559</v>
      </c>
      <c r="D14" s="16">
        <v>527</v>
      </c>
      <c r="E14" s="16">
        <v>-8281</v>
      </c>
      <c r="F14" s="16">
        <v>704</v>
      </c>
      <c r="G14" s="16">
        <v>-1636</v>
      </c>
      <c r="H14" s="16">
        <v>-143</v>
      </c>
      <c r="I14" s="16">
        <v>447</v>
      </c>
      <c r="J14" s="16">
        <v>-2284</v>
      </c>
      <c r="K14" s="16">
        <v>-2705</v>
      </c>
      <c r="L14" s="16">
        <v>-2539</v>
      </c>
      <c r="M14" s="16">
        <v>-448</v>
      </c>
    </row>
    <row r="15" spans="1:13" ht="17.100000000000001" thickBot="1">
      <c r="A15" s="4" t="s">
        <v>115</v>
      </c>
      <c r="B15" s="17">
        <v>258</v>
      </c>
      <c r="C15" s="17">
        <v>-115</v>
      </c>
      <c r="D15" s="17">
        <v>379</v>
      </c>
      <c r="E15" s="17">
        <v>351</v>
      </c>
      <c r="F15" s="17">
        <v>29</v>
      </c>
      <c r="G15" s="17">
        <v>-881</v>
      </c>
      <c r="H15" s="17">
        <v>-47</v>
      </c>
      <c r="I15" s="17">
        <v>-1215</v>
      </c>
      <c r="J15" s="17">
        <v>-1378</v>
      </c>
      <c r="K15" s="17">
        <v>-700</v>
      </c>
      <c r="L15" s="17">
        <v>-83</v>
      </c>
      <c r="M15" s="17">
        <v>-260</v>
      </c>
    </row>
    <row r="16" spans="1:13" ht="17.100000000000001" thickBot="1">
      <c r="A16" s="4" t="s">
        <v>173</v>
      </c>
      <c r="B16" s="17">
        <v>-1854</v>
      </c>
      <c r="C16" s="17">
        <v>-3218</v>
      </c>
      <c r="D16" s="17">
        <v>2405</v>
      </c>
      <c r="E16" s="17">
        <v>152</v>
      </c>
      <c r="F16" s="17">
        <v>117</v>
      </c>
      <c r="G16" s="17">
        <v>-671</v>
      </c>
      <c r="H16" s="17">
        <v>-2112</v>
      </c>
      <c r="I16" s="17">
        <v>-3477</v>
      </c>
      <c r="J16" s="17">
        <v>-4133</v>
      </c>
      <c r="K16" s="17">
        <v>-3252</v>
      </c>
      <c r="L16" s="17">
        <v>-3102</v>
      </c>
      <c r="M16" s="17">
        <v>-1526</v>
      </c>
    </row>
    <row r="17" spans="1:13" ht="17.100000000000001" thickBot="1">
      <c r="A17" s="4" t="s">
        <v>118</v>
      </c>
      <c r="B17" s="17" t="s">
        <v>174</v>
      </c>
      <c r="C17" s="17" t="s">
        <v>174</v>
      </c>
      <c r="D17" s="17" t="s">
        <v>174</v>
      </c>
      <c r="E17" s="17" t="s">
        <v>174</v>
      </c>
      <c r="F17" s="17" t="s">
        <v>174</v>
      </c>
      <c r="G17" s="17" t="s">
        <v>174</v>
      </c>
      <c r="H17" s="17" t="s">
        <v>174</v>
      </c>
      <c r="I17" s="17">
        <v>-202</v>
      </c>
      <c r="J17" s="17">
        <v>-193</v>
      </c>
      <c r="K17" s="17">
        <v>124</v>
      </c>
      <c r="L17" s="17">
        <v>-327</v>
      </c>
      <c r="M17" s="17">
        <v>30</v>
      </c>
    </row>
    <row r="18" spans="1:13" ht="17.100000000000001" thickBot="1">
      <c r="A18" s="4" t="s">
        <v>175</v>
      </c>
      <c r="B18" s="17">
        <v>1421</v>
      </c>
      <c r="C18" s="17">
        <v>3309</v>
      </c>
      <c r="D18" s="17">
        <v>194</v>
      </c>
      <c r="E18" s="17">
        <v>-5523</v>
      </c>
      <c r="F18" s="17">
        <v>-1625</v>
      </c>
      <c r="G18" s="17">
        <v>2294</v>
      </c>
      <c r="H18" s="17">
        <v>829</v>
      </c>
      <c r="I18" s="17">
        <v>2398</v>
      </c>
      <c r="J18" s="17">
        <v>894</v>
      </c>
      <c r="K18" s="17">
        <v>130</v>
      </c>
      <c r="L18" s="17">
        <v>522</v>
      </c>
      <c r="M18" s="17">
        <v>754</v>
      </c>
    </row>
    <row r="19" spans="1:13" ht="17.100000000000001" thickBot="1">
      <c r="A19" s="4" t="s">
        <v>176</v>
      </c>
      <c r="B19" s="17" t="s">
        <v>174</v>
      </c>
      <c r="C19" s="17" t="s">
        <v>174</v>
      </c>
      <c r="D19" s="17" t="s">
        <v>174</v>
      </c>
      <c r="E19" s="17" t="s">
        <v>174</v>
      </c>
      <c r="F19" s="17" t="s">
        <v>174</v>
      </c>
      <c r="G19" s="17" t="s">
        <v>174</v>
      </c>
      <c r="H19" s="17" t="s">
        <v>174</v>
      </c>
      <c r="I19" s="17" t="s">
        <v>174</v>
      </c>
      <c r="J19" s="17" t="s">
        <v>174</v>
      </c>
      <c r="K19" s="17" t="s">
        <v>174</v>
      </c>
      <c r="L19" s="17" t="s">
        <v>174</v>
      </c>
      <c r="M19" s="17" t="s">
        <v>174</v>
      </c>
    </row>
    <row r="20" spans="1:13" ht="17.100000000000001" thickBot="1">
      <c r="A20" s="4" t="s">
        <v>177</v>
      </c>
      <c r="B20" s="17" t="s">
        <v>174</v>
      </c>
      <c r="C20" s="17" t="s">
        <v>174</v>
      </c>
      <c r="D20" s="17" t="s">
        <v>174</v>
      </c>
      <c r="E20" s="17" t="s">
        <v>174</v>
      </c>
      <c r="F20" s="17" t="s">
        <v>174</v>
      </c>
      <c r="G20" s="17" t="s">
        <v>174</v>
      </c>
      <c r="H20" s="17" t="s">
        <v>174</v>
      </c>
      <c r="I20" s="17">
        <v>4578</v>
      </c>
      <c r="J20" s="17">
        <v>3795</v>
      </c>
      <c r="K20" s="17">
        <v>1699</v>
      </c>
      <c r="L20" s="17">
        <v>588</v>
      </c>
      <c r="M20" s="17">
        <v>1067</v>
      </c>
    </row>
    <row r="21" spans="1:13" ht="17.100000000000001" thickBot="1">
      <c r="A21" s="4" t="s">
        <v>178</v>
      </c>
      <c r="B21" s="17">
        <v>1380</v>
      </c>
      <c r="C21" s="17">
        <v>1445</v>
      </c>
      <c r="D21" s="17">
        <v>-1911</v>
      </c>
      <c r="E21" s="17">
        <v>-3217</v>
      </c>
      <c r="F21" s="17">
        <v>3695</v>
      </c>
      <c r="G21" s="17">
        <v>-1375</v>
      </c>
      <c r="H21" s="17">
        <v>1691</v>
      </c>
      <c r="I21" s="17">
        <v>-837</v>
      </c>
      <c r="J21" s="17">
        <v>-417</v>
      </c>
      <c r="K21" s="17">
        <v>-387</v>
      </c>
      <c r="L21" s="17">
        <v>311</v>
      </c>
      <c r="M21" s="17">
        <v>-141</v>
      </c>
    </row>
    <row r="22" spans="1:13" ht="17.100000000000001" thickBot="1">
      <c r="A22" s="4" t="s">
        <v>179</v>
      </c>
      <c r="B22" s="17">
        <v>-460</v>
      </c>
      <c r="C22" s="17">
        <v>-862</v>
      </c>
      <c r="D22" s="17">
        <v>-540</v>
      </c>
      <c r="E22" s="17">
        <v>-44</v>
      </c>
      <c r="F22" s="17">
        <v>-1512</v>
      </c>
      <c r="G22" s="17">
        <v>-1003</v>
      </c>
      <c r="H22" s="17">
        <v>-504</v>
      </c>
      <c r="I22" s="17">
        <v>-798</v>
      </c>
      <c r="J22" s="17">
        <v>-852</v>
      </c>
      <c r="K22" s="17">
        <v>-319</v>
      </c>
      <c r="L22" s="17">
        <v>-448</v>
      </c>
      <c r="M22" s="17">
        <v>-372</v>
      </c>
    </row>
    <row r="23" spans="1:13" ht="17.100000000000001" thickBot="1">
      <c r="A23" s="6" t="s">
        <v>180</v>
      </c>
      <c r="B23" s="15">
        <v>6255</v>
      </c>
      <c r="C23" s="15">
        <v>6288</v>
      </c>
      <c r="D23" s="15">
        <v>4639</v>
      </c>
      <c r="E23" s="15">
        <v>-5420</v>
      </c>
      <c r="F23" s="15">
        <v>3753</v>
      </c>
      <c r="G23" s="15">
        <v>2318</v>
      </c>
      <c r="H23" s="15">
        <v>4444</v>
      </c>
      <c r="I23" s="15">
        <v>4369</v>
      </c>
      <c r="J23" s="15">
        <v>2891</v>
      </c>
      <c r="K23" s="15">
        <v>2560</v>
      </c>
      <c r="L23" s="15">
        <v>1829</v>
      </c>
      <c r="M23" s="15">
        <v>3840</v>
      </c>
    </row>
    <row r="24" spans="1:13">
      <c r="A24" s="8"/>
      <c r="B24" s="8"/>
      <c r="C24" s="8"/>
      <c r="D24" s="8"/>
      <c r="E24" s="8"/>
      <c r="F24" s="8"/>
      <c r="G24" s="8"/>
      <c r="H24" s="8"/>
      <c r="I24" s="8"/>
      <c r="J24" s="8"/>
      <c r="K24" s="8"/>
      <c r="L24" s="8"/>
      <c r="M24" s="8"/>
    </row>
    <row r="25" spans="1:13" ht="17.100000000000001" thickBot="1">
      <c r="A25" s="1" t="s">
        <v>181</v>
      </c>
      <c r="B25" s="1"/>
      <c r="C25" s="1"/>
      <c r="D25" s="1"/>
      <c r="E25" s="1"/>
      <c r="F25" s="1"/>
      <c r="G25" s="1"/>
      <c r="H25" s="1"/>
      <c r="I25" s="1"/>
      <c r="J25" s="1"/>
      <c r="K25" s="1"/>
      <c r="L25" s="1"/>
      <c r="M25" s="1"/>
    </row>
    <row r="26" spans="1:13" ht="17.100000000000001" thickBot="1">
      <c r="A26" s="2" t="s">
        <v>182</v>
      </c>
      <c r="B26" s="16">
        <v>-3051</v>
      </c>
      <c r="C26" s="16">
        <v>-2464</v>
      </c>
      <c r="D26" s="16">
        <v>-1928</v>
      </c>
      <c r="E26" s="16">
        <v>-1759</v>
      </c>
      <c r="F26" s="16">
        <v>-2340</v>
      </c>
      <c r="G26" s="16">
        <v>-2285</v>
      </c>
      <c r="H26" s="16">
        <v>-2558</v>
      </c>
      <c r="I26" s="16">
        <v>-3060</v>
      </c>
      <c r="J26" s="16">
        <v>-2924</v>
      </c>
      <c r="K26" s="16">
        <v>-2548</v>
      </c>
      <c r="L26" s="16">
        <v>-2918</v>
      </c>
      <c r="M26" s="16">
        <v>-3270</v>
      </c>
    </row>
    <row r="27" spans="1:13" ht="17.100000000000001" hidden="1" thickBot="1">
      <c r="A27" s="4" t="s">
        <v>183</v>
      </c>
      <c r="B27" s="17">
        <v>-3051</v>
      </c>
      <c r="C27" s="17">
        <v>-2464</v>
      </c>
      <c r="D27" s="17">
        <v>-1928</v>
      </c>
      <c r="E27" s="17">
        <v>-1759</v>
      </c>
      <c r="F27" s="17">
        <v>-2340</v>
      </c>
      <c r="G27" s="17">
        <v>-2285</v>
      </c>
      <c r="H27" s="17">
        <v>-2558</v>
      </c>
      <c r="I27" s="17">
        <v>-3060</v>
      </c>
      <c r="J27" s="17">
        <v>-2924</v>
      </c>
      <c r="K27" s="17">
        <v>-2548</v>
      </c>
      <c r="L27" s="17">
        <v>-2918</v>
      </c>
      <c r="M27" s="17">
        <v>-3270</v>
      </c>
    </row>
    <row r="28" spans="1:13" ht="17.100000000000001" thickBot="1">
      <c r="A28" s="2" t="s">
        <v>184</v>
      </c>
      <c r="B28" s="16">
        <v>-1077</v>
      </c>
      <c r="C28" s="16">
        <v>-649</v>
      </c>
      <c r="D28" s="16">
        <v>-791</v>
      </c>
      <c r="E28" s="16">
        <v>5885</v>
      </c>
      <c r="F28" s="16">
        <v>-524</v>
      </c>
      <c r="G28" s="16">
        <v>650</v>
      </c>
      <c r="H28" s="16">
        <v>28</v>
      </c>
      <c r="I28" s="16">
        <v>2230</v>
      </c>
      <c r="J28" s="16">
        <v>-535</v>
      </c>
      <c r="K28" s="16">
        <v>-675</v>
      </c>
      <c r="L28" s="16">
        <v>1306</v>
      </c>
      <c r="M28" s="16">
        <v>3244</v>
      </c>
    </row>
    <row r="29" spans="1:13" ht="17.100000000000001" thickBot="1">
      <c r="A29" s="4" t="s">
        <v>185</v>
      </c>
      <c r="B29" s="17">
        <v>-65</v>
      </c>
      <c r="C29" s="17">
        <v>-188</v>
      </c>
      <c r="D29" s="17">
        <v>-25</v>
      </c>
      <c r="E29" s="17">
        <v>-481</v>
      </c>
      <c r="F29" s="17" t="s">
        <v>174</v>
      </c>
      <c r="G29" s="17" t="s">
        <v>174</v>
      </c>
      <c r="H29" s="17">
        <v>-23</v>
      </c>
      <c r="I29" s="17">
        <v>-120</v>
      </c>
      <c r="J29" s="17">
        <v>-13</v>
      </c>
      <c r="K29" s="17">
        <v>-81</v>
      </c>
      <c r="L29" s="17">
        <v>-16</v>
      </c>
      <c r="M29" s="17">
        <v>-201</v>
      </c>
    </row>
    <row r="30" spans="1:13" ht="17.100000000000001" thickBot="1">
      <c r="A30" s="4" t="s">
        <v>186</v>
      </c>
      <c r="B30" s="17" t="s">
        <v>174</v>
      </c>
      <c r="C30" s="17" t="s">
        <v>174</v>
      </c>
      <c r="D30" s="17" t="s">
        <v>174</v>
      </c>
      <c r="E30" s="17" t="s">
        <v>174</v>
      </c>
      <c r="F30" s="17">
        <v>8</v>
      </c>
      <c r="G30" s="17">
        <v>129</v>
      </c>
      <c r="H30" s="17">
        <v>377</v>
      </c>
      <c r="I30" s="17">
        <v>731</v>
      </c>
      <c r="J30" s="17">
        <v>127</v>
      </c>
      <c r="K30" s="17" t="s">
        <v>174</v>
      </c>
      <c r="L30" s="17">
        <v>0</v>
      </c>
      <c r="M30" s="17">
        <v>0</v>
      </c>
    </row>
    <row r="31" spans="1:13" ht="17.100000000000001" thickBot="1">
      <c r="A31" s="4" t="s">
        <v>187</v>
      </c>
      <c r="B31" s="17">
        <v>75</v>
      </c>
      <c r="C31" s="17">
        <v>101</v>
      </c>
      <c r="D31" s="17">
        <v>522</v>
      </c>
      <c r="E31" s="17">
        <v>228</v>
      </c>
      <c r="F31" s="17">
        <v>249</v>
      </c>
      <c r="G31" s="17">
        <v>533</v>
      </c>
      <c r="H31" s="17">
        <v>1070</v>
      </c>
      <c r="I31" s="17">
        <v>1599</v>
      </c>
      <c r="J31" s="17">
        <v>205</v>
      </c>
      <c r="K31" s="17">
        <v>232</v>
      </c>
      <c r="L31" s="17">
        <v>48</v>
      </c>
      <c r="M31" s="17">
        <v>73</v>
      </c>
    </row>
    <row r="32" spans="1:13" ht="17.100000000000001" thickBot="1">
      <c r="A32" s="4" t="s">
        <v>188</v>
      </c>
      <c r="B32" s="17">
        <v>2423</v>
      </c>
      <c r="C32" s="17">
        <v>1966</v>
      </c>
      <c r="D32" s="17">
        <v>2259</v>
      </c>
      <c r="E32" s="17">
        <v>7048</v>
      </c>
      <c r="F32" s="17">
        <v>2822</v>
      </c>
      <c r="G32" s="17">
        <v>2514</v>
      </c>
      <c r="H32" s="17">
        <v>3066</v>
      </c>
      <c r="I32" s="17">
        <v>2799</v>
      </c>
      <c r="J32" s="17">
        <v>6521</v>
      </c>
      <c r="K32" s="17">
        <v>4593</v>
      </c>
      <c r="L32" s="17">
        <v>2819</v>
      </c>
      <c r="M32" s="17">
        <v>6891</v>
      </c>
    </row>
    <row r="33" spans="1:13" ht="17.100000000000001" thickBot="1">
      <c r="A33" s="4" t="s">
        <v>189</v>
      </c>
      <c r="B33" s="17" t="s">
        <v>174</v>
      </c>
      <c r="C33" s="17" t="s">
        <v>174</v>
      </c>
      <c r="D33" s="17" t="s">
        <v>174</v>
      </c>
      <c r="E33" s="17" t="s">
        <v>174</v>
      </c>
      <c r="F33" s="17" t="s">
        <v>174</v>
      </c>
      <c r="G33" s="17" t="s">
        <v>174</v>
      </c>
      <c r="H33" s="17" t="s">
        <v>174</v>
      </c>
      <c r="I33" s="17" t="s">
        <v>174</v>
      </c>
      <c r="J33" s="17" t="s">
        <v>174</v>
      </c>
      <c r="K33" s="17" t="s">
        <v>174</v>
      </c>
      <c r="L33" s="17" t="s">
        <v>174</v>
      </c>
      <c r="M33" s="17" t="s">
        <v>174</v>
      </c>
    </row>
    <row r="34" spans="1:13" ht="17.100000000000001" thickBot="1">
      <c r="A34" s="4" t="s">
        <v>190</v>
      </c>
      <c r="B34" s="17">
        <v>-3660</v>
      </c>
      <c r="C34" s="17">
        <v>-2628</v>
      </c>
      <c r="D34" s="17">
        <v>-3626</v>
      </c>
      <c r="E34" s="17">
        <v>-902</v>
      </c>
      <c r="F34" s="17">
        <v>-3813</v>
      </c>
      <c r="G34" s="17">
        <v>-2717</v>
      </c>
      <c r="H34" s="17">
        <v>-4680</v>
      </c>
      <c r="I34" s="17">
        <v>-2971</v>
      </c>
      <c r="J34" s="17">
        <v>-7409</v>
      </c>
      <c r="K34" s="17">
        <v>-5562</v>
      </c>
      <c r="L34" s="17">
        <v>-1691</v>
      </c>
      <c r="M34" s="17">
        <v>-3565</v>
      </c>
    </row>
    <row r="35" spans="1:13" ht="17.100000000000001" thickBot="1">
      <c r="A35" s="4" t="s">
        <v>191</v>
      </c>
      <c r="B35" s="17">
        <v>150</v>
      </c>
      <c r="C35" s="17">
        <v>100</v>
      </c>
      <c r="D35" s="17">
        <v>79</v>
      </c>
      <c r="E35" s="17">
        <v>-8</v>
      </c>
      <c r="F35" s="17">
        <v>210</v>
      </c>
      <c r="G35" s="17">
        <v>191</v>
      </c>
      <c r="H35" s="17">
        <v>218</v>
      </c>
      <c r="I35" s="17">
        <v>192</v>
      </c>
      <c r="J35" s="17">
        <v>34</v>
      </c>
      <c r="K35" s="17">
        <v>143</v>
      </c>
      <c r="L35" s="17">
        <v>146</v>
      </c>
      <c r="M35" s="17">
        <v>46</v>
      </c>
    </row>
    <row r="36" spans="1:13" ht="17.100000000000001" thickBot="1">
      <c r="A36" s="6" t="s">
        <v>192</v>
      </c>
      <c r="B36" s="15">
        <v>-4128</v>
      </c>
      <c r="C36" s="15">
        <v>-3113</v>
      </c>
      <c r="D36" s="15">
        <v>-2719</v>
      </c>
      <c r="E36" s="15">
        <v>4126</v>
      </c>
      <c r="F36" s="15">
        <v>-2864</v>
      </c>
      <c r="G36" s="15">
        <v>-1635</v>
      </c>
      <c r="H36" s="15">
        <v>-2530</v>
      </c>
      <c r="I36" s="15">
        <v>-830</v>
      </c>
      <c r="J36" s="15">
        <v>-3459</v>
      </c>
      <c r="K36" s="15">
        <v>-3223</v>
      </c>
      <c r="L36" s="15">
        <v>-1612</v>
      </c>
      <c r="M36" s="15">
        <v>-26</v>
      </c>
    </row>
    <row r="37" spans="1:13">
      <c r="A37" s="8"/>
      <c r="B37" s="8"/>
      <c r="C37" s="8"/>
      <c r="D37" s="8"/>
      <c r="E37" s="8"/>
      <c r="F37" s="8"/>
      <c r="G37" s="8"/>
      <c r="H37" s="8"/>
      <c r="I37" s="8"/>
      <c r="J37" s="8"/>
      <c r="K37" s="8"/>
      <c r="L37" s="8"/>
      <c r="M37" s="8"/>
    </row>
    <row r="38" spans="1:13" ht="17.100000000000001" thickBot="1">
      <c r="A38" s="1" t="s">
        <v>193</v>
      </c>
      <c r="B38" s="1"/>
      <c r="C38" s="1"/>
      <c r="D38" s="1"/>
      <c r="E38" s="1"/>
      <c r="F38" s="1"/>
      <c r="G38" s="1"/>
      <c r="H38" s="1"/>
      <c r="I38" s="1"/>
      <c r="J38" s="1"/>
      <c r="K38" s="1"/>
      <c r="L38" s="1"/>
      <c r="M38" s="1"/>
    </row>
    <row r="39" spans="1:13" ht="17.100000000000001" thickBot="1">
      <c r="A39" s="2" t="s">
        <v>194</v>
      </c>
      <c r="B39" s="16">
        <v>138</v>
      </c>
      <c r="C39" s="16">
        <v>134</v>
      </c>
      <c r="D39" s="16">
        <v>0</v>
      </c>
      <c r="E39" s="16">
        <v>91</v>
      </c>
      <c r="F39" s="16">
        <v>319</v>
      </c>
      <c r="G39" s="16">
        <v>179</v>
      </c>
      <c r="H39" s="16">
        <v>-3</v>
      </c>
      <c r="I39" s="16">
        <v>-4</v>
      </c>
      <c r="J39" s="16">
        <v>-3</v>
      </c>
      <c r="K39" s="16">
        <v>-2</v>
      </c>
      <c r="L39" s="16">
        <v>-2</v>
      </c>
      <c r="M39" s="16">
        <v>-10</v>
      </c>
    </row>
    <row r="40" spans="1:13" ht="17.100000000000001" thickBot="1">
      <c r="A40" s="4" t="s">
        <v>195</v>
      </c>
      <c r="B40" s="17">
        <v>138</v>
      </c>
      <c r="C40" s="17">
        <v>134</v>
      </c>
      <c r="D40" s="17">
        <v>0</v>
      </c>
      <c r="E40" s="17">
        <v>91</v>
      </c>
      <c r="F40" s="17">
        <v>319</v>
      </c>
      <c r="G40" s="17">
        <v>179</v>
      </c>
      <c r="H40" s="17">
        <v>-3</v>
      </c>
      <c r="I40" s="17">
        <v>-4</v>
      </c>
      <c r="J40" s="17">
        <v>-3</v>
      </c>
      <c r="K40" s="17">
        <v>-2</v>
      </c>
      <c r="L40" s="17">
        <v>-2</v>
      </c>
      <c r="M40" s="17">
        <v>-10</v>
      </c>
    </row>
    <row r="41" spans="1:13" ht="17.100000000000001" thickBot="1">
      <c r="A41" s="2" t="s">
        <v>196</v>
      </c>
      <c r="B41" s="16">
        <v>-1421</v>
      </c>
      <c r="C41" s="16">
        <v>-1181</v>
      </c>
      <c r="D41" s="16">
        <v>0</v>
      </c>
      <c r="E41" s="16">
        <v>0</v>
      </c>
      <c r="F41" s="16">
        <v>-1280</v>
      </c>
      <c r="G41" s="16">
        <v>-1161</v>
      </c>
      <c r="H41" s="16">
        <v>-1043</v>
      </c>
      <c r="I41" s="16">
        <v>-1008</v>
      </c>
      <c r="J41" s="16">
        <v>-945</v>
      </c>
      <c r="K41" s="16">
        <v>-587</v>
      </c>
      <c r="L41" s="16">
        <v>-467</v>
      </c>
      <c r="M41" s="16">
        <v>-369</v>
      </c>
    </row>
    <row r="42" spans="1:13" ht="17.100000000000001" thickBot="1">
      <c r="A42" s="4" t="s">
        <v>197</v>
      </c>
      <c r="B42" s="17">
        <v>-1421</v>
      </c>
      <c r="C42" s="17">
        <v>-1181</v>
      </c>
      <c r="D42" s="17">
        <v>0</v>
      </c>
      <c r="E42" s="17">
        <v>0</v>
      </c>
      <c r="F42" s="17">
        <v>-1280</v>
      </c>
      <c r="G42" s="17">
        <v>-1161</v>
      </c>
      <c r="H42" s="17">
        <v>-1043</v>
      </c>
      <c r="I42" s="17">
        <v>-1008</v>
      </c>
      <c r="J42" s="17">
        <v>-945</v>
      </c>
      <c r="K42" s="17">
        <v>-587</v>
      </c>
      <c r="L42" s="17">
        <v>-467</v>
      </c>
      <c r="M42" s="17">
        <v>-369</v>
      </c>
    </row>
    <row r="43" spans="1:13" ht="17.100000000000001" thickBot="1">
      <c r="A43" s="2" t="s">
        <v>198</v>
      </c>
      <c r="B43" s="16">
        <v>-188</v>
      </c>
      <c r="C43" s="16">
        <v>109</v>
      </c>
      <c r="D43" s="16">
        <v>116</v>
      </c>
      <c r="E43" s="16">
        <v>85</v>
      </c>
      <c r="F43" s="16">
        <v>163</v>
      </c>
      <c r="G43" s="16">
        <v>68</v>
      </c>
      <c r="H43" s="16">
        <v>83</v>
      </c>
      <c r="I43" s="16">
        <v>-676</v>
      </c>
      <c r="J43" s="16">
        <v>-69</v>
      </c>
      <c r="K43" s="16">
        <v>154</v>
      </c>
      <c r="L43" s="16">
        <v>-1744</v>
      </c>
      <c r="M43" s="16">
        <v>139</v>
      </c>
    </row>
    <row r="44" spans="1:13" ht="17.100000000000001" thickBot="1">
      <c r="A44" s="4" t="s">
        <v>199</v>
      </c>
      <c r="B44" s="17">
        <v>-334</v>
      </c>
      <c r="C44" s="17">
        <v>-36</v>
      </c>
      <c r="D44" s="17" t="s">
        <v>174</v>
      </c>
      <c r="E44" s="17" t="s">
        <v>174</v>
      </c>
      <c r="F44" s="17" t="s">
        <v>174</v>
      </c>
      <c r="G44" s="17" t="s">
        <v>174</v>
      </c>
      <c r="H44" s="17" t="s">
        <v>174</v>
      </c>
      <c r="I44" s="17" t="s">
        <v>174</v>
      </c>
      <c r="J44" s="17" t="s">
        <v>174</v>
      </c>
      <c r="K44" s="17" t="s">
        <v>174</v>
      </c>
      <c r="L44" s="17" t="s">
        <v>174</v>
      </c>
      <c r="M44" s="17" t="s">
        <v>174</v>
      </c>
    </row>
    <row r="45" spans="1:13" ht="17.100000000000001" thickBot="1">
      <c r="A45" s="4" t="s">
        <v>200</v>
      </c>
      <c r="B45" s="17">
        <v>-188</v>
      </c>
      <c r="C45" s="17">
        <v>109</v>
      </c>
      <c r="D45" s="17">
        <v>116</v>
      </c>
      <c r="E45" s="17">
        <v>85</v>
      </c>
      <c r="F45" s="17">
        <v>163</v>
      </c>
      <c r="G45" s="17">
        <v>68</v>
      </c>
      <c r="H45" s="17">
        <v>83</v>
      </c>
      <c r="I45" s="17">
        <v>-676</v>
      </c>
      <c r="J45" s="17">
        <v>-69</v>
      </c>
      <c r="K45" s="17">
        <v>154</v>
      </c>
      <c r="L45" s="17">
        <v>-1744</v>
      </c>
      <c r="M45" s="17">
        <v>139</v>
      </c>
    </row>
    <row r="46" spans="1:13" ht="17.100000000000001" thickBot="1">
      <c r="A46" s="2" t="s">
        <v>201</v>
      </c>
      <c r="B46" s="16">
        <v>195</v>
      </c>
      <c r="C46" s="16">
        <v>-1177</v>
      </c>
      <c r="D46" s="16">
        <v>-2295</v>
      </c>
      <c r="E46" s="16">
        <v>6657</v>
      </c>
      <c r="F46" s="16">
        <v>-160</v>
      </c>
      <c r="G46" s="16">
        <v>-2308</v>
      </c>
      <c r="H46" s="16">
        <v>1284</v>
      </c>
      <c r="I46" s="16">
        <v>1572</v>
      </c>
      <c r="J46" s="16">
        <v>992</v>
      </c>
      <c r="K46" s="16">
        <v>930</v>
      </c>
      <c r="L46" s="16">
        <v>1133</v>
      </c>
      <c r="M46" s="16">
        <v>-125</v>
      </c>
    </row>
    <row r="47" spans="1:13" ht="17.100000000000001" thickBot="1">
      <c r="A47" s="4" t="s">
        <v>202</v>
      </c>
      <c r="B47" s="17">
        <v>247</v>
      </c>
      <c r="C47" s="17">
        <v>171</v>
      </c>
      <c r="D47" s="17">
        <v>0</v>
      </c>
      <c r="E47" s="17">
        <v>7102</v>
      </c>
      <c r="F47" s="17">
        <v>402</v>
      </c>
      <c r="G47" s="17">
        <v>103</v>
      </c>
      <c r="H47" s="17">
        <v>1703</v>
      </c>
      <c r="I47" s="17">
        <v>3297</v>
      </c>
      <c r="J47" s="17">
        <v>1254</v>
      </c>
      <c r="K47" s="17">
        <v>2038</v>
      </c>
      <c r="L47" s="17">
        <v>1667</v>
      </c>
      <c r="M47" s="17">
        <v>380</v>
      </c>
    </row>
    <row r="48" spans="1:13" ht="17.100000000000001" thickBot="1">
      <c r="A48" s="4" t="s">
        <v>203</v>
      </c>
      <c r="B48" s="17">
        <v>-52</v>
      </c>
      <c r="C48" s="17">
        <v>-1348</v>
      </c>
      <c r="D48" s="17">
        <v>-2295</v>
      </c>
      <c r="E48" s="17">
        <v>-445</v>
      </c>
      <c r="F48" s="17">
        <v>-562</v>
      </c>
      <c r="G48" s="17">
        <v>-2411</v>
      </c>
      <c r="H48" s="17">
        <v>-419</v>
      </c>
      <c r="I48" s="17">
        <v>-1725</v>
      </c>
      <c r="J48" s="17">
        <v>-262</v>
      </c>
      <c r="K48" s="17">
        <v>-1108</v>
      </c>
      <c r="L48" s="17">
        <v>-534</v>
      </c>
      <c r="M48" s="17">
        <v>-505</v>
      </c>
    </row>
    <row r="49" spans="1:13" ht="17.100000000000001" thickBot="1">
      <c r="A49" s="4" t="s">
        <v>204</v>
      </c>
      <c r="B49" s="17">
        <v>195</v>
      </c>
      <c r="C49" s="17">
        <v>-1177</v>
      </c>
      <c r="D49" s="17">
        <v>-2295</v>
      </c>
      <c r="E49" s="17">
        <v>6657</v>
      </c>
      <c r="F49" s="17">
        <v>-160</v>
      </c>
      <c r="G49" s="17">
        <v>-2308</v>
      </c>
      <c r="H49" s="17">
        <v>1284</v>
      </c>
      <c r="I49" s="17">
        <v>1572</v>
      </c>
      <c r="J49" s="17">
        <v>992</v>
      </c>
      <c r="K49" s="17">
        <v>930</v>
      </c>
      <c r="L49" s="17">
        <v>1133</v>
      </c>
      <c r="M49" s="17">
        <v>-125</v>
      </c>
    </row>
    <row r="50" spans="1:13" ht="17.100000000000001" thickBot="1">
      <c r="A50" s="6" t="s">
        <v>205</v>
      </c>
      <c r="B50" s="15">
        <v>-1276</v>
      </c>
      <c r="C50" s="15">
        <v>-2115</v>
      </c>
      <c r="D50" s="15">
        <v>-2179</v>
      </c>
      <c r="E50" s="15">
        <v>6833</v>
      </c>
      <c r="F50" s="15">
        <v>-958</v>
      </c>
      <c r="G50" s="15">
        <v>-3222</v>
      </c>
      <c r="H50" s="15">
        <v>321</v>
      </c>
      <c r="I50" s="15">
        <v>-116</v>
      </c>
      <c r="J50" s="15">
        <v>-25</v>
      </c>
      <c r="K50" s="15">
        <v>495</v>
      </c>
      <c r="L50" s="15">
        <v>-1080</v>
      </c>
      <c r="M50" s="15">
        <v>-365</v>
      </c>
    </row>
    <row r="51" spans="1:13" ht="17.100000000000001" thickBot="1">
      <c r="A51" s="8"/>
      <c r="B51" s="8"/>
      <c r="C51" s="8"/>
      <c r="D51" s="8"/>
      <c r="E51" s="8"/>
      <c r="F51" s="8"/>
      <c r="G51" s="8"/>
      <c r="H51" s="8"/>
      <c r="I51" s="8"/>
      <c r="J51" s="8"/>
      <c r="K51" s="8"/>
      <c r="L51" s="8"/>
      <c r="M51" s="8"/>
    </row>
    <row r="52" spans="1:13" ht="17.100000000000001" thickBot="1">
      <c r="A52" s="6" t="s">
        <v>206</v>
      </c>
      <c r="B52" s="15">
        <v>-201</v>
      </c>
      <c r="C52" s="15">
        <v>191</v>
      </c>
      <c r="D52" s="15">
        <v>392</v>
      </c>
      <c r="E52" s="15">
        <v>-414</v>
      </c>
      <c r="F52" s="15">
        <v>-45</v>
      </c>
      <c r="G52" s="15">
        <v>-54</v>
      </c>
      <c r="H52" s="15">
        <v>-374</v>
      </c>
      <c r="I52" s="15">
        <v>60</v>
      </c>
      <c r="J52" s="15">
        <v>171</v>
      </c>
      <c r="K52" s="15">
        <v>256</v>
      </c>
      <c r="L52" s="15">
        <v>-107</v>
      </c>
      <c r="M52" s="15">
        <v>23</v>
      </c>
    </row>
    <row r="53" spans="1:13" ht="17.100000000000001" thickBot="1">
      <c r="A53" s="6" t="s">
        <v>207</v>
      </c>
      <c r="B53" s="15">
        <v>650</v>
      </c>
      <c r="C53" s="15">
        <v>1251</v>
      </c>
      <c r="D53" s="15">
        <v>133</v>
      </c>
      <c r="E53" s="15">
        <v>5125</v>
      </c>
      <c r="F53" s="15">
        <v>-114</v>
      </c>
      <c r="G53" s="15">
        <v>-2593</v>
      </c>
      <c r="H53" s="15">
        <v>1861</v>
      </c>
      <c r="I53" s="15">
        <v>3483</v>
      </c>
      <c r="J53" s="15">
        <v>-422</v>
      </c>
      <c r="K53" s="15">
        <v>88</v>
      </c>
      <c r="L53" s="15">
        <v>-970</v>
      </c>
      <c r="M53" s="15">
        <v>3472</v>
      </c>
    </row>
    <row r="54" spans="1:13" ht="17.100000000000001" thickBot="1">
      <c r="A54" s="8"/>
      <c r="B54" s="8"/>
      <c r="C54" s="8"/>
      <c r="D54" s="8"/>
      <c r="E54" s="8"/>
      <c r="F54" s="8"/>
      <c r="G54" s="8"/>
      <c r="H54" s="8"/>
      <c r="I54" s="8"/>
      <c r="J54" s="8"/>
      <c r="K54" s="8"/>
      <c r="L54" s="8"/>
      <c r="M54" s="8"/>
    </row>
    <row r="55" spans="1:13" ht="17.100000000000001" thickBot="1">
      <c r="A55" s="6" t="s">
        <v>208</v>
      </c>
      <c r="B55" s="15">
        <v>15823</v>
      </c>
      <c r="C55" s="15">
        <v>14572</v>
      </c>
      <c r="D55" s="15">
        <v>14439</v>
      </c>
      <c r="E55" s="15">
        <v>9314</v>
      </c>
      <c r="F55" s="15">
        <v>9428</v>
      </c>
      <c r="G55" s="15">
        <v>12021</v>
      </c>
      <c r="H55" s="15">
        <v>10160</v>
      </c>
      <c r="I55" s="15">
        <v>6677</v>
      </c>
      <c r="J55" s="15">
        <v>7099</v>
      </c>
      <c r="K55" s="15">
        <v>7201</v>
      </c>
      <c r="L55" s="15">
        <v>8171</v>
      </c>
      <c r="M55" s="15">
        <v>5284</v>
      </c>
    </row>
    <row r="56" spans="1:13" ht="17.100000000000001" thickBot="1">
      <c r="A56" s="6" t="s">
        <v>209</v>
      </c>
      <c r="B56" s="15">
        <v>16473</v>
      </c>
      <c r="C56" s="15">
        <v>15823</v>
      </c>
      <c r="D56" s="15">
        <v>14572</v>
      </c>
      <c r="E56" s="15">
        <v>14439</v>
      </c>
      <c r="F56" s="15">
        <v>9314</v>
      </c>
      <c r="G56" s="15">
        <v>9428</v>
      </c>
      <c r="H56" s="15">
        <v>12021</v>
      </c>
      <c r="I56" s="15">
        <v>10160</v>
      </c>
      <c r="J56" s="15">
        <v>6677</v>
      </c>
      <c r="K56" s="15">
        <v>7289</v>
      </c>
      <c r="L56" s="15">
        <v>7201</v>
      </c>
      <c r="M56" s="15">
        <v>8756</v>
      </c>
    </row>
    <row r="57" spans="1:13" ht="17.100000000000001" thickBot="1">
      <c r="A57" s="6" t="s">
        <v>210</v>
      </c>
      <c r="B57" s="15">
        <v>606</v>
      </c>
      <c r="C57" s="15">
        <v>322</v>
      </c>
      <c r="D57" s="15">
        <v>330</v>
      </c>
      <c r="E57" s="15">
        <v>205</v>
      </c>
      <c r="F57" s="15">
        <v>187</v>
      </c>
      <c r="G57" s="15">
        <v>292</v>
      </c>
      <c r="H57" s="15">
        <v>501</v>
      </c>
      <c r="I57" s="15">
        <v>378</v>
      </c>
      <c r="J57" s="15">
        <v>388</v>
      </c>
      <c r="K57" s="15">
        <v>303</v>
      </c>
      <c r="L57" s="15">
        <v>304</v>
      </c>
      <c r="M57" s="15">
        <v>351</v>
      </c>
    </row>
    <row r="58" spans="1:13" ht="17.100000000000001" thickBot="1">
      <c r="A58" s="6" t="s">
        <v>211</v>
      </c>
      <c r="B58" s="15">
        <v>544</v>
      </c>
      <c r="C58" s="15">
        <v>790</v>
      </c>
      <c r="D58" s="15">
        <v>321</v>
      </c>
      <c r="E58" s="15">
        <v>-79</v>
      </c>
      <c r="F58" s="15">
        <v>1476</v>
      </c>
      <c r="G58" s="15">
        <v>897</v>
      </c>
      <c r="H58" s="15">
        <v>152</v>
      </c>
      <c r="I58" s="15">
        <v>559</v>
      </c>
      <c r="J58" s="15">
        <v>595</v>
      </c>
      <c r="K58" s="15">
        <v>115</v>
      </c>
      <c r="L58" s="15">
        <v>243</v>
      </c>
      <c r="M58" s="15">
        <v>219</v>
      </c>
    </row>
    <row r="59" spans="1:13">
      <c r="A59" s="6" t="s">
        <v>212</v>
      </c>
      <c r="B59" s="15">
        <v>1205</v>
      </c>
      <c r="C59" s="15">
        <v>1421</v>
      </c>
      <c r="D59" s="15">
        <v>1067</v>
      </c>
      <c r="E59" s="15">
        <v>-8237</v>
      </c>
      <c r="F59" s="15">
        <v>2216</v>
      </c>
      <c r="G59" s="15">
        <v>-633</v>
      </c>
      <c r="H59" s="15">
        <v>361</v>
      </c>
      <c r="I59" s="15">
        <v>1245</v>
      </c>
      <c r="J59" s="15">
        <v>-1432</v>
      </c>
      <c r="K59" s="15">
        <v>-2386</v>
      </c>
      <c r="L59" s="15">
        <v>-2091</v>
      </c>
      <c r="M59" s="15">
        <v>-76</v>
      </c>
    </row>
    <row r="60" spans="1:13" ht="17.100000000000001" thickBot="1">
      <c r="A60" s="18"/>
    </row>
    <row r="61" spans="1:13" ht="17.100000000000001" thickBot="1">
      <c r="A61" s="10" t="s">
        <v>213</v>
      </c>
      <c r="B61" s="15">
        <v>3204</v>
      </c>
      <c r="C61" s="15">
        <v>3824</v>
      </c>
      <c r="D61" s="15">
        <v>2711</v>
      </c>
      <c r="E61" s="15">
        <v>-7179</v>
      </c>
      <c r="F61" s="15">
        <v>1413</v>
      </c>
      <c r="G61" s="15">
        <v>33</v>
      </c>
      <c r="H61" s="15">
        <v>1886</v>
      </c>
      <c r="I61" s="15">
        <v>1309</v>
      </c>
      <c r="J61" s="15">
        <v>-33</v>
      </c>
      <c r="K61" s="15">
        <v>12</v>
      </c>
      <c r="L61" s="15">
        <v>-1089</v>
      </c>
      <c r="M61" s="15">
        <v>570</v>
      </c>
    </row>
    <row r="62" spans="1:13">
      <c r="A62" s="8"/>
      <c r="B62" s="8"/>
      <c r="C62" s="8"/>
      <c r="D62" s="8"/>
      <c r="E62" s="8"/>
      <c r="F62" s="8"/>
      <c r="G62" s="8"/>
      <c r="H62" s="8"/>
      <c r="I62" s="8"/>
      <c r="J62" s="8"/>
      <c r="K62" s="8"/>
      <c r="L62" s="8"/>
      <c r="M62" s="8"/>
    </row>
    <row r="63" spans="1:13" ht="20.100000000000001" thickBot="1">
      <c r="A63" s="20" t="s">
        <v>214</v>
      </c>
    </row>
    <row r="64" spans="1:13" ht="17.100000000000001" thickBot="1">
      <c r="A64" s="25" t="s">
        <v>215</v>
      </c>
      <c r="B64" s="3">
        <v>65446</v>
      </c>
      <c r="C64" s="3">
        <v>58763</v>
      </c>
      <c r="D64" s="3">
        <v>52149</v>
      </c>
      <c r="E64" s="3">
        <v>49912</v>
      </c>
      <c r="F64" s="3">
        <v>70478</v>
      </c>
      <c r="G64" s="3">
        <v>63707</v>
      </c>
      <c r="H64" s="3">
        <v>59022</v>
      </c>
      <c r="I64" s="3">
        <v>66581</v>
      </c>
      <c r="J64" s="3">
        <v>64450</v>
      </c>
      <c r="K64" s="3">
        <v>60713</v>
      </c>
      <c r="L64" s="3">
        <v>57567</v>
      </c>
      <c r="M64" s="3">
        <v>56480</v>
      </c>
    </row>
    <row r="65" spans="1:13" ht="17.100000000000001" thickBot="1">
      <c r="A65" s="31" t="s">
        <v>85</v>
      </c>
      <c r="B65" s="5">
        <v>65446</v>
      </c>
      <c r="C65" s="5">
        <v>58763</v>
      </c>
      <c r="D65" s="5">
        <v>52149</v>
      </c>
      <c r="E65" s="5">
        <v>49912</v>
      </c>
      <c r="F65" s="5">
        <v>70478</v>
      </c>
      <c r="G65" s="5">
        <v>63707</v>
      </c>
      <c r="H65" s="5">
        <v>59022</v>
      </c>
      <c r="I65" s="5">
        <v>66581</v>
      </c>
      <c r="J65" s="5">
        <v>64450</v>
      </c>
      <c r="K65" s="5">
        <v>60713</v>
      </c>
      <c r="L65" s="5">
        <v>57567</v>
      </c>
      <c r="M65" s="5">
        <v>56480</v>
      </c>
    </row>
    <row r="66" spans="1:13" ht="17.100000000000001" thickBot="1">
      <c r="A66" s="28" t="s">
        <v>216</v>
      </c>
      <c r="B66" s="7">
        <v>65446</v>
      </c>
      <c r="C66" s="7">
        <v>58763</v>
      </c>
      <c r="D66" s="7">
        <v>52149</v>
      </c>
      <c r="E66" s="7">
        <v>49912</v>
      </c>
      <c r="F66" s="7">
        <v>70478</v>
      </c>
      <c r="G66" s="7">
        <v>63707</v>
      </c>
      <c r="H66" s="7">
        <v>59022</v>
      </c>
      <c r="I66" s="7">
        <v>66581</v>
      </c>
      <c r="J66" s="7">
        <v>64450</v>
      </c>
      <c r="K66" s="7">
        <v>60713</v>
      </c>
      <c r="L66" s="7">
        <v>57567</v>
      </c>
      <c r="M66" s="7">
        <v>56480</v>
      </c>
    </row>
    <row r="67" spans="1:13" ht="17.100000000000001" thickBot="1">
      <c r="A67" s="25" t="s">
        <v>217</v>
      </c>
      <c r="B67" s="3">
        <v>55402</v>
      </c>
      <c r="C67" s="3">
        <v>48192</v>
      </c>
      <c r="D67" s="3">
        <v>42518</v>
      </c>
      <c r="E67" s="3">
        <v>44250</v>
      </c>
      <c r="F67" s="3">
        <v>59973</v>
      </c>
      <c r="G67" s="3">
        <v>54920</v>
      </c>
      <c r="H67" s="3">
        <v>52149</v>
      </c>
      <c r="I67" s="3">
        <v>61317</v>
      </c>
      <c r="J67" s="3">
        <v>55599</v>
      </c>
      <c r="K67" s="3">
        <v>51776</v>
      </c>
      <c r="L67" s="3">
        <v>49613</v>
      </c>
      <c r="M67" s="3">
        <v>48582</v>
      </c>
    </row>
    <row r="68" spans="1:13" ht="17.100000000000001" thickBot="1">
      <c r="A68" s="31" t="s">
        <v>218</v>
      </c>
      <c r="B68" s="5">
        <v>55402</v>
      </c>
      <c r="C68" s="5">
        <v>48192</v>
      </c>
      <c r="D68" s="5">
        <v>42518</v>
      </c>
      <c r="E68" s="5">
        <v>44250</v>
      </c>
      <c r="F68" s="5">
        <v>59973</v>
      </c>
      <c r="G68" s="5">
        <v>54920</v>
      </c>
      <c r="H68" s="5">
        <v>52149</v>
      </c>
      <c r="I68" s="5">
        <v>61317</v>
      </c>
      <c r="J68" s="5">
        <v>55599</v>
      </c>
      <c r="K68" s="5">
        <v>51776</v>
      </c>
      <c r="L68" s="5">
        <v>49613</v>
      </c>
      <c r="M68" s="5">
        <v>48582</v>
      </c>
    </row>
    <row r="69" spans="1:13" ht="17.100000000000001" thickBot="1">
      <c r="A69" s="28" t="s">
        <v>87</v>
      </c>
      <c r="B69" s="7">
        <v>10044</v>
      </c>
      <c r="C69" s="7">
        <v>10571</v>
      </c>
      <c r="D69" s="7">
        <v>9631</v>
      </c>
      <c r="E69" s="7">
        <v>5662</v>
      </c>
      <c r="F69" s="7">
        <v>10505</v>
      </c>
      <c r="G69" s="7">
        <v>8787</v>
      </c>
      <c r="H69" s="7">
        <v>6873</v>
      </c>
      <c r="I69" s="7">
        <v>5264</v>
      </c>
      <c r="J69" s="7">
        <v>8851</v>
      </c>
      <c r="K69" s="7">
        <v>8937</v>
      </c>
      <c r="L69" s="7">
        <v>7954</v>
      </c>
      <c r="M69" s="7">
        <v>7898</v>
      </c>
    </row>
    <row r="70" spans="1:13" ht="17.100000000000001" thickBot="1">
      <c r="A70" s="33"/>
      <c r="B70" s="8"/>
      <c r="C70" s="8"/>
      <c r="D70" s="8"/>
      <c r="E70" s="8"/>
      <c r="F70" s="8"/>
      <c r="G70" s="8"/>
      <c r="H70" s="8"/>
      <c r="I70" s="8"/>
      <c r="J70" s="8"/>
      <c r="K70" s="8"/>
      <c r="L70" s="8"/>
      <c r="M70" s="8"/>
    </row>
    <row r="71" spans="1:13" ht="17.100000000000001" thickBot="1">
      <c r="A71" s="25" t="s">
        <v>219</v>
      </c>
      <c r="B71" s="3">
        <v>2521</v>
      </c>
      <c r="C71" s="3">
        <v>2240</v>
      </c>
      <c r="D71" s="3">
        <v>2052</v>
      </c>
      <c r="E71" s="3">
        <v>2140</v>
      </c>
      <c r="F71" s="3">
        <v>6125</v>
      </c>
      <c r="G71" s="3">
        <v>2435</v>
      </c>
      <c r="H71" s="3">
        <v>2439</v>
      </c>
      <c r="I71" s="3">
        <v>2723</v>
      </c>
      <c r="J71" s="3">
        <v>2651</v>
      </c>
      <c r="K71" s="3">
        <v>2601</v>
      </c>
      <c r="L71" s="3">
        <v>2762</v>
      </c>
      <c r="M71" s="3">
        <v>2869</v>
      </c>
    </row>
    <row r="72" spans="1:13" ht="17.100000000000001" thickBot="1">
      <c r="A72" s="31" t="s">
        <v>220</v>
      </c>
      <c r="B72" s="5">
        <v>2521</v>
      </c>
      <c r="C72" s="5">
        <v>2240</v>
      </c>
      <c r="D72" s="5">
        <v>2052</v>
      </c>
      <c r="E72" s="5">
        <v>2140</v>
      </c>
      <c r="F72" s="5">
        <v>6125</v>
      </c>
      <c r="G72" s="5">
        <v>2435</v>
      </c>
      <c r="H72" s="5">
        <v>2439</v>
      </c>
      <c r="I72" s="5">
        <v>2723</v>
      </c>
      <c r="J72" s="5">
        <v>2651</v>
      </c>
      <c r="K72" s="5">
        <v>2601</v>
      </c>
      <c r="L72" s="5">
        <v>2762</v>
      </c>
      <c r="M72" s="5">
        <v>2869</v>
      </c>
    </row>
    <row r="73" spans="1:13" ht="17.100000000000001" thickBot="1">
      <c r="A73" s="28" t="s">
        <v>221</v>
      </c>
      <c r="B73" s="7">
        <v>3257</v>
      </c>
      <c r="C73" s="7">
        <v>3079</v>
      </c>
      <c r="D73" s="7">
        <v>2746</v>
      </c>
      <c r="E73" s="7">
        <v>2858</v>
      </c>
      <c r="F73" s="7">
        <v>3358</v>
      </c>
      <c r="G73" s="7">
        <v>3217</v>
      </c>
      <c r="H73" s="7">
        <v>2807</v>
      </c>
      <c r="I73" s="7">
        <v>2970</v>
      </c>
      <c r="J73" s="7">
        <v>3460</v>
      </c>
      <c r="K73" s="7">
        <v>3391</v>
      </c>
      <c r="L73" s="7">
        <v>3118</v>
      </c>
      <c r="M73" s="7">
        <v>3142</v>
      </c>
    </row>
    <row r="74" spans="1:13" ht="17.100000000000001" thickBot="1">
      <c r="A74" s="25" t="s">
        <v>222</v>
      </c>
      <c r="B74" s="3" t="s">
        <v>174</v>
      </c>
      <c r="C74" s="3" t="s">
        <v>174</v>
      </c>
      <c r="D74" s="3" t="s">
        <v>174</v>
      </c>
      <c r="E74" s="3" t="s">
        <v>174</v>
      </c>
      <c r="F74" s="3" t="s">
        <v>174</v>
      </c>
      <c r="G74" s="3" t="s">
        <v>174</v>
      </c>
      <c r="H74" s="3" t="s">
        <v>174</v>
      </c>
      <c r="I74" s="3" t="s">
        <v>174</v>
      </c>
      <c r="J74" s="3" t="s">
        <v>174</v>
      </c>
      <c r="K74" s="3" t="s">
        <v>174</v>
      </c>
      <c r="L74" s="3" t="s">
        <v>174</v>
      </c>
      <c r="M74" s="3">
        <v>17</v>
      </c>
    </row>
    <row r="75" spans="1:13" ht="17.100000000000001" thickBot="1">
      <c r="A75" s="31" t="s">
        <v>223</v>
      </c>
      <c r="B75" s="5" t="s">
        <v>174</v>
      </c>
      <c r="C75" s="5" t="s">
        <v>174</v>
      </c>
      <c r="D75" s="5" t="s">
        <v>174</v>
      </c>
      <c r="E75" s="5" t="s">
        <v>174</v>
      </c>
      <c r="F75" s="5" t="s">
        <v>174</v>
      </c>
      <c r="G75" s="5" t="s">
        <v>174</v>
      </c>
      <c r="H75" s="5" t="s">
        <v>174</v>
      </c>
      <c r="I75" s="5" t="s">
        <v>174</v>
      </c>
      <c r="J75" s="5" t="s">
        <v>174</v>
      </c>
      <c r="K75" s="5" t="s">
        <v>174</v>
      </c>
      <c r="L75" s="5" t="s">
        <v>174</v>
      </c>
      <c r="M75" s="5">
        <v>17</v>
      </c>
    </row>
    <row r="76" spans="1:13" ht="17.100000000000001" thickBot="1">
      <c r="A76" s="25" t="s">
        <v>224</v>
      </c>
      <c r="B76" s="3">
        <v>-267</v>
      </c>
      <c r="C76" s="3">
        <v>-134</v>
      </c>
      <c r="D76" s="3">
        <v>-40</v>
      </c>
      <c r="E76" s="3">
        <v>-39</v>
      </c>
      <c r="F76" s="3">
        <v>-299</v>
      </c>
      <c r="G76" s="3">
        <v>-330</v>
      </c>
      <c r="H76" s="3">
        <v>-311</v>
      </c>
      <c r="I76" s="3">
        <v>-571</v>
      </c>
      <c r="J76" s="3">
        <v>-1016</v>
      </c>
      <c r="K76" s="3">
        <v>-840</v>
      </c>
      <c r="L76" s="3">
        <v>-434</v>
      </c>
      <c r="M76" s="3">
        <v>-253</v>
      </c>
    </row>
    <row r="77" spans="1:13" ht="17.100000000000001" thickBot="1">
      <c r="A77" s="31" t="s">
        <v>225</v>
      </c>
      <c r="B77" s="5">
        <v>-267</v>
      </c>
      <c r="C77" s="5">
        <v>-134</v>
      </c>
      <c r="D77" s="5">
        <v>-40</v>
      </c>
      <c r="E77" s="5">
        <v>-39</v>
      </c>
      <c r="F77" s="5">
        <v>-299</v>
      </c>
      <c r="G77" s="5">
        <v>-330</v>
      </c>
      <c r="H77" s="5">
        <v>-311</v>
      </c>
      <c r="I77" s="5">
        <v>-571</v>
      </c>
      <c r="J77" s="5">
        <v>-1016</v>
      </c>
      <c r="K77" s="5">
        <v>-840</v>
      </c>
      <c r="L77" s="5">
        <v>-434</v>
      </c>
      <c r="M77" s="5">
        <v>-253</v>
      </c>
    </row>
    <row r="78" spans="1:13" ht="17.100000000000001" thickBot="1">
      <c r="A78" s="28" t="s">
        <v>226</v>
      </c>
      <c r="B78" s="7">
        <v>-267</v>
      </c>
      <c r="C78" s="7">
        <v>-134</v>
      </c>
      <c r="D78" s="7">
        <v>-40</v>
      </c>
      <c r="E78" s="7">
        <v>-39</v>
      </c>
      <c r="F78" s="7">
        <v>-299</v>
      </c>
      <c r="G78" s="7">
        <v>-330</v>
      </c>
      <c r="H78" s="7">
        <v>-311</v>
      </c>
      <c r="I78" s="7">
        <v>-571</v>
      </c>
      <c r="J78" s="7">
        <v>-1016</v>
      </c>
      <c r="K78" s="7">
        <v>-840</v>
      </c>
      <c r="L78" s="7">
        <v>-434</v>
      </c>
      <c r="M78" s="7">
        <v>-253</v>
      </c>
    </row>
    <row r="79" spans="1:13" ht="17.100000000000001" thickBot="1">
      <c r="A79" s="25" t="s">
        <v>227</v>
      </c>
      <c r="B79" s="3">
        <v>240</v>
      </c>
      <c r="C79" s="3">
        <v>237</v>
      </c>
      <c r="D79" s="3">
        <v>-122</v>
      </c>
      <c r="E79" s="3">
        <v>1202</v>
      </c>
      <c r="F79" s="3">
        <v>-57</v>
      </c>
      <c r="G79" s="3">
        <v>-159</v>
      </c>
      <c r="H79" s="3">
        <v>-604</v>
      </c>
      <c r="I79" s="3">
        <v>-1849</v>
      </c>
      <c r="J79" s="3">
        <v>-172</v>
      </c>
      <c r="K79" s="3">
        <v>-88</v>
      </c>
      <c r="L79" s="3">
        <v>-46</v>
      </c>
      <c r="M79" s="3">
        <v>-11</v>
      </c>
    </row>
    <row r="80" spans="1:13" ht="17.100000000000001" thickBot="1">
      <c r="A80" s="31" t="s">
        <v>228</v>
      </c>
      <c r="B80" s="5">
        <v>3</v>
      </c>
      <c r="C80" s="5" t="s">
        <v>174</v>
      </c>
      <c r="D80" s="5" t="s">
        <v>174</v>
      </c>
      <c r="E80" s="5">
        <v>1202</v>
      </c>
      <c r="F80" s="5" t="s">
        <v>174</v>
      </c>
      <c r="G80" s="5" t="s">
        <v>174</v>
      </c>
      <c r="H80" s="5" t="s">
        <v>174</v>
      </c>
      <c r="I80" s="5" t="s">
        <v>174</v>
      </c>
      <c r="J80" s="5" t="s">
        <v>174</v>
      </c>
      <c r="K80" s="5" t="s">
        <v>174</v>
      </c>
      <c r="L80" s="5" t="s">
        <v>174</v>
      </c>
      <c r="M80" s="5" t="s">
        <v>174</v>
      </c>
    </row>
    <row r="81" spans="1:13" ht="17.100000000000001" thickBot="1">
      <c r="A81" s="31" t="s">
        <v>229</v>
      </c>
      <c r="B81" s="5" t="s">
        <v>174</v>
      </c>
      <c r="C81" s="5" t="s">
        <v>174</v>
      </c>
      <c r="D81" s="5" t="s">
        <v>174</v>
      </c>
      <c r="E81" s="5" t="s">
        <v>174</v>
      </c>
      <c r="F81" s="5" t="s">
        <v>174</v>
      </c>
      <c r="G81" s="5" t="s">
        <v>174</v>
      </c>
      <c r="H81" s="5" t="s">
        <v>174</v>
      </c>
      <c r="I81" s="5" t="s">
        <v>174</v>
      </c>
      <c r="J81" s="5" t="s">
        <v>174</v>
      </c>
      <c r="K81" s="5">
        <v>0</v>
      </c>
      <c r="L81" s="5">
        <v>15</v>
      </c>
      <c r="M81" s="5" t="s">
        <v>174</v>
      </c>
    </row>
    <row r="82" spans="1:13" ht="17.100000000000001" thickBot="1">
      <c r="A82" s="31" t="s">
        <v>230</v>
      </c>
      <c r="B82" s="5" t="s">
        <v>174</v>
      </c>
      <c r="C82" s="5" t="s">
        <v>174</v>
      </c>
      <c r="D82" s="5">
        <v>-122</v>
      </c>
      <c r="E82" s="5" t="s">
        <v>174</v>
      </c>
      <c r="F82" s="5" t="s">
        <v>174</v>
      </c>
      <c r="G82" s="5" t="s">
        <v>174</v>
      </c>
      <c r="H82" s="5" t="s">
        <v>174</v>
      </c>
      <c r="I82" s="5" t="s">
        <v>174</v>
      </c>
      <c r="J82" s="5" t="s">
        <v>174</v>
      </c>
      <c r="K82" s="5">
        <v>-88</v>
      </c>
      <c r="L82" s="5">
        <v>-61</v>
      </c>
      <c r="M82" s="5">
        <v>-11</v>
      </c>
    </row>
    <row r="83" spans="1:13" ht="17.100000000000001" thickBot="1">
      <c r="A83" s="31" t="s">
        <v>231</v>
      </c>
      <c r="B83" s="5">
        <v>237</v>
      </c>
      <c r="C83" s="5">
        <v>237</v>
      </c>
      <c r="D83" s="5" t="s">
        <v>174</v>
      </c>
      <c r="E83" s="5" t="s">
        <v>174</v>
      </c>
      <c r="F83" s="5">
        <v>-57</v>
      </c>
      <c r="G83" s="5">
        <v>-159</v>
      </c>
      <c r="H83" s="5">
        <v>-604</v>
      </c>
      <c r="I83" s="5">
        <v>-1849</v>
      </c>
      <c r="J83" s="5">
        <v>-172</v>
      </c>
      <c r="K83" s="5" t="s">
        <v>174</v>
      </c>
      <c r="L83" s="5" t="s">
        <v>174</v>
      </c>
      <c r="M83" s="5" t="s">
        <v>174</v>
      </c>
    </row>
    <row r="84" spans="1:13" ht="17.100000000000001" thickBot="1">
      <c r="A84" s="25" t="s">
        <v>232</v>
      </c>
      <c r="B84" s="3">
        <v>-307</v>
      </c>
      <c r="C84" s="3">
        <v>-176</v>
      </c>
      <c r="D84" s="3">
        <v>-347</v>
      </c>
      <c r="E84" s="3">
        <v>11</v>
      </c>
      <c r="F84" s="3">
        <v>39</v>
      </c>
      <c r="G84" s="3">
        <v>-1424</v>
      </c>
      <c r="H84" s="3">
        <v>-123</v>
      </c>
      <c r="I84" s="3">
        <v>-267</v>
      </c>
      <c r="J84" s="3">
        <v>-134</v>
      </c>
      <c r="K84" s="3">
        <v>-118</v>
      </c>
      <c r="L84" s="3">
        <v>-16</v>
      </c>
      <c r="M84" s="3">
        <v>45</v>
      </c>
    </row>
    <row r="85" spans="1:13" ht="17.100000000000001" thickBot="1">
      <c r="A85" s="31" t="s">
        <v>233</v>
      </c>
      <c r="B85" s="5" t="s">
        <v>174</v>
      </c>
      <c r="C85" s="5" t="s">
        <v>174</v>
      </c>
      <c r="D85" s="5">
        <v>201</v>
      </c>
      <c r="E85" s="5">
        <v>256</v>
      </c>
      <c r="F85" s="5">
        <v>356</v>
      </c>
      <c r="G85" s="5">
        <v>182</v>
      </c>
      <c r="H85" s="5">
        <v>336</v>
      </c>
      <c r="I85" s="5">
        <v>254</v>
      </c>
      <c r="J85" s="5">
        <v>222</v>
      </c>
      <c r="K85" s="5">
        <v>159</v>
      </c>
      <c r="L85" s="5">
        <v>239</v>
      </c>
      <c r="M85" s="5">
        <v>209</v>
      </c>
    </row>
    <row r="86" spans="1:13" ht="17.100000000000001" thickBot="1">
      <c r="A86" s="31" t="s">
        <v>234</v>
      </c>
      <c r="B86" s="5">
        <v>-307</v>
      </c>
      <c r="C86" s="5">
        <v>-176</v>
      </c>
      <c r="D86" s="5">
        <v>-548</v>
      </c>
      <c r="E86" s="5">
        <v>-245</v>
      </c>
      <c r="F86" s="5">
        <v>-317</v>
      </c>
      <c r="G86" s="5">
        <v>-1606</v>
      </c>
      <c r="H86" s="5">
        <v>-459</v>
      </c>
      <c r="I86" s="5">
        <v>-521</v>
      </c>
      <c r="J86" s="5">
        <v>-356</v>
      </c>
      <c r="K86" s="5">
        <v>-277</v>
      </c>
      <c r="L86" s="5">
        <v>-255</v>
      </c>
      <c r="M86" s="5">
        <v>-164</v>
      </c>
    </row>
    <row r="87" spans="1:13" ht="17.100000000000001" thickBot="1">
      <c r="A87" s="28" t="s">
        <v>235</v>
      </c>
      <c r="B87" s="7">
        <v>60846</v>
      </c>
      <c r="C87" s="7">
        <v>53438</v>
      </c>
      <c r="D87" s="7">
        <v>46807</v>
      </c>
      <c r="E87" s="7">
        <v>50422</v>
      </c>
      <c r="F87" s="7">
        <v>69139</v>
      </c>
      <c r="G87" s="7">
        <v>58659</v>
      </c>
      <c r="H87" s="7">
        <v>56357</v>
      </c>
      <c r="I87" s="7">
        <v>64323</v>
      </c>
      <c r="J87" s="7">
        <v>60388</v>
      </c>
      <c r="K87" s="7">
        <v>56722</v>
      </c>
      <c r="L87" s="7">
        <v>54997</v>
      </c>
      <c r="M87" s="7">
        <v>54391</v>
      </c>
    </row>
    <row r="88" spans="1:13" ht="17.100000000000001" thickBot="1">
      <c r="A88" s="28" t="s">
        <v>90</v>
      </c>
      <c r="B88" s="7">
        <v>4600</v>
      </c>
      <c r="C88" s="7">
        <v>5325</v>
      </c>
      <c r="D88" s="7">
        <v>5342</v>
      </c>
      <c r="E88" s="7">
        <v>-510</v>
      </c>
      <c r="F88" s="7">
        <v>1339</v>
      </c>
      <c r="G88" s="7">
        <v>5048</v>
      </c>
      <c r="H88" s="7">
        <v>2665</v>
      </c>
      <c r="I88" s="7">
        <v>2258</v>
      </c>
      <c r="J88" s="7">
        <v>4062</v>
      </c>
      <c r="K88" s="7">
        <v>3991</v>
      </c>
      <c r="L88" s="7">
        <v>2570</v>
      </c>
      <c r="M88" s="7">
        <v>2089</v>
      </c>
    </row>
    <row r="89" spans="1:13" ht="17.100000000000001" thickBot="1">
      <c r="A89" s="25" t="s">
        <v>236</v>
      </c>
      <c r="B89" s="3">
        <v>-753</v>
      </c>
      <c r="C89" s="3">
        <v>-412</v>
      </c>
      <c r="D89" s="3">
        <v>-334</v>
      </c>
      <c r="E89" s="3">
        <v>-411</v>
      </c>
      <c r="F89" s="3">
        <v>-339</v>
      </c>
      <c r="G89" s="3">
        <v>-440</v>
      </c>
      <c r="H89" s="3">
        <v>-517</v>
      </c>
      <c r="I89" s="3">
        <v>-522</v>
      </c>
      <c r="J89" s="3">
        <v>-551</v>
      </c>
      <c r="K89" s="3">
        <v>-462</v>
      </c>
      <c r="L89" s="3">
        <v>-493</v>
      </c>
      <c r="M89" s="3">
        <v>-522</v>
      </c>
    </row>
    <row r="90" spans="1:13" ht="17.100000000000001" thickBot="1">
      <c r="A90" s="31" t="s">
        <v>237</v>
      </c>
      <c r="B90" s="5">
        <v>-753</v>
      </c>
      <c r="C90" s="5">
        <v>-412</v>
      </c>
      <c r="D90" s="5">
        <v>-334</v>
      </c>
      <c r="E90" s="5">
        <v>-411</v>
      </c>
      <c r="F90" s="5">
        <v>-339</v>
      </c>
      <c r="G90" s="5">
        <v>-440</v>
      </c>
      <c r="H90" s="5">
        <v>-517</v>
      </c>
      <c r="I90" s="5">
        <v>-522</v>
      </c>
      <c r="J90" s="5">
        <v>-551</v>
      </c>
      <c r="K90" s="5">
        <v>-462</v>
      </c>
      <c r="L90" s="5">
        <v>-493</v>
      </c>
      <c r="M90" s="5">
        <v>-522</v>
      </c>
    </row>
    <row r="91" spans="1:13" ht="17.100000000000001" thickBot="1">
      <c r="A91" s="25" t="s">
        <v>238</v>
      </c>
      <c r="B91" s="3">
        <v>804</v>
      </c>
      <c r="C91" s="3">
        <v>-265</v>
      </c>
      <c r="D91" s="3">
        <v>-229</v>
      </c>
      <c r="E91" s="3">
        <v>223</v>
      </c>
      <c r="F91" s="3">
        <v>115</v>
      </c>
      <c r="G91" s="3">
        <v>-370</v>
      </c>
      <c r="H91" s="3">
        <v>800</v>
      </c>
      <c r="I91" s="3">
        <v>-343</v>
      </c>
      <c r="J91" s="3">
        <v>-10</v>
      </c>
      <c r="K91" s="3">
        <v>-219</v>
      </c>
      <c r="L91" s="3">
        <v>66</v>
      </c>
      <c r="M91" s="3">
        <v>267</v>
      </c>
    </row>
    <row r="92" spans="1:13" ht="17.100000000000001" thickBot="1">
      <c r="A92" s="31" t="s">
        <v>239</v>
      </c>
      <c r="B92" s="5">
        <v>728</v>
      </c>
      <c r="C92" s="5">
        <v>180</v>
      </c>
      <c r="D92" s="5">
        <v>88</v>
      </c>
      <c r="E92" s="5">
        <v>140</v>
      </c>
      <c r="F92" s="5">
        <v>228</v>
      </c>
      <c r="G92" s="5">
        <v>208</v>
      </c>
      <c r="H92" s="5">
        <v>189</v>
      </c>
      <c r="I92" s="5">
        <v>247</v>
      </c>
      <c r="J92" s="5">
        <v>183</v>
      </c>
      <c r="K92" s="5">
        <v>142</v>
      </c>
      <c r="L92" s="5">
        <v>161</v>
      </c>
      <c r="M92" s="5">
        <v>237</v>
      </c>
    </row>
    <row r="93" spans="1:13" ht="17.100000000000001" thickBot="1">
      <c r="A93" s="31" t="s">
        <v>240</v>
      </c>
      <c r="B93" s="5">
        <v>76</v>
      </c>
      <c r="C93" s="5">
        <v>-445</v>
      </c>
      <c r="D93" s="5">
        <v>-317</v>
      </c>
      <c r="E93" s="5">
        <v>83</v>
      </c>
      <c r="F93" s="5">
        <v>-113</v>
      </c>
      <c r="G93" s="5">
        <v>-578</v>
      </c>
      <c r="H93" s="5">
        <v>611</v>
      </c>
      <c r="I93" s="5">
        <v>-590</v>
      </c>
      <c r="J93" s="5">
        <v>-193</v>
      </c>
      <c r="K93" s="5">
        <v>-361</v>
      </c>
      <c r="L93" s="5">
        <v>-95</v>
      </c>
      <c r="M93" s="5">
        <v>30</v>
      </c>
    </row>
    <row r="94" spans="1:13" ht="17.100000000000001" thickBot="1">
      <c r="A94" s="28" t="s">
        <v>241</v>
      </c>
      <c r="B94" s="7">
        <v>51</v>
      </c>
      <c r="C94" s="7">
        <v>-677</v>
      </c>
      <c r="D94" s="7">
        <v>-563</v>
      </c>
      <c r="E94" s="7">
        <v>-188</v>
      </c>
      <c r="F94" s="7">
        <v>-224</v>
      </c>
      <c r="G94" s="7">
        <v>-810</v>
      </c>
      <c r="H94" s="7">
        <v>283</v>
      </c>
      <c r="I94" s="7">
        <v>-865</v>
      </c>
      <c r="J94" s="7">
        <v>-561</v>
      </c>
      <c r="K94" s="7">
        <v>-681</v>
      </c>
      <c r="L94" s="7">
        <v>-427</v>
      </c>
      <c r="M94" s="7">
        <v>-255</v>
      </c>
    </row>
    <row r="95" spans="1:13" ht="17.100000000000001" thickBot="1">
      <c r="A95" s="25" t="s">
        <v>234</v>
      </c>
      <c r="B95" s="3">
        <v>118</v>
      </c>
      <c r="C95" s="3">
        <v>427</v>
      </c>
      <c r="D95" s="3">
        <v>248</v>
      </c>
      <c r="E95" s="3">
        <v>-432</v>
      </c>
      <c r="F95" s="3">
        <v>-51</v>
      </c>
      <c r="G95" s="3">
        <v>47</v>
      </c>
      <c r="H95" s="3">
        <v>878</v>
      </c>
      <c r="I95" s="3">
        <v>-102</v>
      </c>
      <c r="J95" s="3">
        <v>-126</v>
      </c>
      <c r="K95" s="3">
        <v>-97</v>
      </c>
      <c r="L95" s="3">
        <v>-183</v>
      </c>
      <c r="M95" s="3">
        <v>-198</v>
      </c>
    </row>
    <row r="96" spans="1:13" ht="17.100000000000001" thickBot="1">
      <c r="A96" s="31" t="s">
        <v>242</v>
      </c>
      <c r="B96" s="5">
        <v>118</v>
      </c>
      <c r="C96" s="5">
        <v>427</v>
      </c>
      <c r="D96" s="5">
        <v>248</v>
      </c>
      <c r="E96" s="5">
        <v>-432</v>
      </c>
      <c r="F96" s="5">
        <v>-51</v>
      </c>
      <c r="G96" s="5">
        <v>47</v>
      </c>
      <c r="H96" s="5">
        <v>878</v>
      </c>
      <c r="I96" s="5">
        <v>-102</v>
      </c>
      <c r="J96" s="5">
        <v>-126</v>
      </c>
      <c r="K96" s="5">
        <v>-97</v>
      </c>
      <c r="L96" s="5">
        <v>-183</v>
      </c>
      <c r="M96" s="5">
        <v>-198</v>
      </c>
    </row>
    <row r="97" spans="1:13" ht="17.100000000000001" thickBot="1">
      <c r="A97" s="28" t="s">
        <v>243</v>
      </c>
      <c r="B97" s="7">
        <v>4769</v>
      </c>
      <c r="C97" s="7">
        <v>5075</v>
      </c>
      <c r="D97" s="7">
        <v>5027</v>
      </c>
      <c r="E97" s="7">
        <v>-1130</v>
      </c>
      <c r="F97" s="7">
        <v>1064</v>
      </c>
      <c r="G97" s="7">
        <v>4285</v>
      </c>
      <c r="H97" s="7">
        <v>3826</v>
      </c>
      <c r="I97" s="7">
        <v>1291</v>
      </c>
      <c r="J97" s="7">
        <v>3375</v>
      </c>
      <c r="K97" s="7">
        <v>3213</v>
      </c>
      <c r="L97" s="7">
        <v>1960</v>
      </c>
      <c r="M97" s="7">
        <v>1636</v>
      </c>
    </row>
    <row r="98" spans="1:13" ht="15.95" customHeight="1" thickBot="1">
      <c r="A98" s="28" t="s">
        <v>244</v>
      </c>
      <c r="B98" s="7">
        <v>1156</v>
      </c>
      <c r="C98" s="7">
        <v>939</v>
      </c>
      <c r="D98" s="7">
        <v>853</v>
      </c>
      <c r="E98" s="7">
        <v>39</v>
      </c>
      <c r="F98" s="7">
        <v>2389</v>
      </c>
      <c r="G98" s="7">
        <v>1274</v>
      </c>
      <c r="H98" s="7">
        <v>1462</v>
      </c>
      <c r="I98" s="7">
        <v>291</v>
      </c>
      <c r="J98" s="7">
        <v>677</v>
      </c>
      <c r="K98" s="7">
        <v>863</v>
      </c>
      <c r="L98" s="7">
        <v>477</v>
      </c>
      <c r="M98" s="7">
        <v>438</v>
      </c>
    </row>
    <row r="99" spans="1:13" ht="17.100000000000001" thickBot="1">
      <c r="A99" s="28" t="s">
        <v>245</v>
      </c>
      <c r="B99" s="7">
        <v>3613</v>
      </c>
      <c r="C99" s="7">
        <v>4136</v>
      </c>
      <c r="D99" s="7">
        <v>4174</v>
      </c>
      <c r="E99" s="7">
        <v>-1169</v>
      </c>
      <c r="F99" s="7">
        <v>-1325</v>
      </c>
      <c r="G99" s="7">
        <v>3011</v>
      </c>
      <c r="H99" s="7">
        <v>2364</v>
      </c>
      <c r="I99" s="7">
        <v>1000</v>
      </c>
      <c r="J99" s="7">
        <v>2698</v>
      </c>
      <c r="K99" s="7">
        <v>2350</v>
      </c>
      <c r="L99" s="7">
        <v>1483</v>
      </c>
      <c r="M99" s="7">
        <v>1198</v>
      </c>
    </row>
    <row r="100" spans="1:13" ht="17.100000000000001" thickBot="1">
      <c r="A100" s="28" t="s">
        <v>133</v>
      </c>
      <c r="B100" s="7">
        <v>176</v>
      </c>
      <c r="C100" s="7">
        <v>111</v>
      </c>
      <c r="D100" s="7">
        <v>39</v>
      </c>
      <c r="E100" s="7">
        <v>36</v>
      </c>
      <c r="F100" s="7">
        <v>-37</v>
      </c>
      <c r="G100" s="7">
        <v>43</v>
      </c>
      <c r="H100" s="7">
        <v>-3</v>
      </c>
      <c r="I100" s="7">
        <v>-5</v>
      </c>
      <c r="J100" s="7">
        <v>-2</v>
      </c>
      <c r="K100" s="7">
        <v>-7</v>
      </c>
      <c r="L100" s="7">
        <v>-10</v>
      </c>
      <c r="M100" s="7">
        <v>-1</v>
      </c>
    </row>
    <row r="101" spans="1:13" ht="17.100000000000001" thickBot="1">
      <c r="A101" s="28" t="s">
        <v>246</v>
      </c>
      <c r="B101" s="7">
        <v>3789</v>
      </c>
      <c r="C101" s="7">
        <v>4247</v>
      </c>
      <c r="D101" s="7">
        <v>4213</v>
      </c>
      <c r="E101" s="7">
        <v>-1133</v>
      </c>
      <c r="F101" s="7">
        <v>-1362</v>
      </c>
      <c r="G101" s="7">
        <v>3054</v>
      </c>
      <c r="H101" s="7">
        <v>2361</v>
      </c>
      <c r="I101" s="7">
        <v>995</v>
      </c>
      <c r="J101" s="7">
        <v>2696</v>
      </c>
      <c r="K101" s="7">
        <v>2343</v>
      </c>
      <c r="L101" s="7">
        <v>1473</v>
      </c>
      <c r="M101" s="7">
        <v>1197</v>
      </c>
    </row>
    <row r="102" spans="1:13" ht="17.100000000000001" thickBot="1">
      <c r="A102" s="33"/>
      <c r="B102" s="8"/>
      <c r="C102" s="8"/>
      <c r="D102" s="8"/>
      <c r="E102" s="8"/>
      <c r="F102" s="8"/>
      <c r="G102" s="8"/>
      <c r="H102" s="8"/>
      <c r="I102" s="8"/>
      <c r="J102" s="8"/>
      <c r="K102" s="8"/>
      <c r="L102" s="8"/>
      <c r="M102" s="8"/>
    </row>
    <row r="103" spans="1:13" ht="17.100000000000001" thickBot="1">
      <c r="A103" s="28" t="s">
        <v>101</v>
      </c>
      <c r="B103" s="7">
        <v>3789</v>
      </c>
      <c r="C103" s="7">
        <v>4247</v>
      </c>
      <c r="D103" s="7">
        <v>4213</v>
      </c>
      <c r="E103" s="7">
        <v>-1133</v>
      </c>
      <c r="F103" s="7">
        <v>-1362</v>
      </c>
      <c r="G103" s="7">
        <v>3054</v>
      </c>
      <c r="H103" s="7">
        <v>2361</v>
      </c>
      <c r="I103" s="7">
        <v>995</v>
      </c>
      <c r="J103" s="7">
        <v>2696</v>
      </c>
      <c r="K103" s="7">
        <v>2343</v>
      </c>
      <c r="L103" s="7">
        <v>1473</v>
      </c>
      <c r="M103" s="7">
        <v>1197</v>
      </c>
    </row>
    <row r="104" spans="1:13" ht="17.100000000000001" thickBot="1">
      <c r="A104" s="33"/>
      <c r="B104" s="8"/>
      <c r="C104" s="8"/>
      <c r="D104" s="8"/>
      <c r="E104" s="8"/>
      <c r="F104" s="8"/>
      <c r="G104" s="8"/>
      <c r="H104" s="8"/>
      <c r="I104" s="8"/>
      <c r="J104" s="8"/>
      <c r="K104" s="8"/>
      <c r="L104" s="8"/>
      <c r="M104" s="8"/>
    </row>
    <row r="105" spans="1:13" ht="17.100000000000001" hidden="1" thickBot="1">
      <c r="A105" s="28" t="s">
        <v>247</v>
      </c>
      <c r="B105" s="7">
        <v>3789</v>
      </c>
      <c r="C105" s="7">
        <v>4247</v>
      </c>
      <c r="D105" s="7">
        <v>4213</v>
      </c>
      <c r="E105" s="7">
        <v>-1133</v>
      </c>
      <c r="F105" s="7">
        <v>-1362</v>
      </c>
      <c r="G105" s="7">
        <v>3054</v>
      </c>
      <c r="H105" s="7">
        <v>2361</v>
      </c>
      <c r="I105" s="7">
        <v>995</v>
      </c>
      <c r="J105" s="7">
        <v>2696</v>
      </c>
      <c r="K105" s="7">
        <v>2343</v>
      </c>
      <c r="L105" s="7">
        <v>1473</v>
      </c>
      <c r="M105" s="7">
        <v>1197</v>
      </c>
    </row>
    <row r="106" spans="1:13" ht="17.100000000000001" hidden="1" thickBot="1">
      <c r="A106" s="28" t="s">
        <v>248</v>
      </c>
      <c r="B106" s="7">
        <v>3789</v>
      </c>
      <c r="C106" s="7">
        <v>4247</v>
      </c>
      <c r="D106" s="7">
        <v>4213</v>
      </c>
      <c r="E106" s="7">
        <v>-1133</v>
      </c>
      <c r="F106" s="7">
        <v>-1362</v>
      </c>
      <c r="G106" s="7">
        <v>3054</v>
      </c>
      <c r="H106" s="7">
        <v>2361</v>
      </c>
      <c r="I106" s="7">
        <v>995</v>
      </c>
      <c r="J106" s="7">
        <v>2696</v>
      </c>
      <c r="K106" s="7">
        <v>2343</v>
      </c>
      <c r="L106" s="7">
        <v>1473</v>
      </c>
      <c r="M106" s="7">
        <v>1197</v>
      </c>
    </row>
    <row r="107" spans="1:13" ht="17.100000000000001" hidden="1" thickBot="1">
      <c r="A107" s="28" t="s">
        <v>249</v>
      </c>
      <c r="B107" s="7">
        <v>789</v>
      </c>
      <c r="C107" s="7">
        <v>787</v>
      </c>
      <c r="D107" s="7">
        <v>785</v>
      </c>
      <c r="E107" s="7">
        <v>783</v>
      </c>
      <c r="F107" s="7">
        <v>777</v>
      </c>
      <c r="G107" s="7">
        <v>775</v>
      </c>
      <c r="H107" s="7">
        <v>774</v>
      </c>
      <c r="I107" s="7">
        <v>774</v>
      </c>
      <c r="J107" s="7">
        <v>786</v>
      </c>
      <c r="K107" s="7">
        <v>783</v>
      </c>
      <c r="L107" s="7">
        <v>792</v>
      </c>
      <c r="M107" s="7">
        <v>819</v>
      </c>
    </row>
    <row r="108" spans="1:13" ht="17.100000000000001" hidden="1" thickBot="1">
      <c r="A108" s="28" t="s">
        <v>250</v>
      </c>
      <c r="B108" s="21">
        <v>4.8</v>
      </c>
      <c r="C108" s="21">
        <v>5.4</v>
      </c>
      <c r="D108" s="21">
        <v>5.36</v>
      </c>
      <c r="E108" s="21">
        <v>-1.45</v>
      </c>
      <c r="F108" s="21">
        <v>-1.75</v>
      </c>
      <c r="G108" s="21">
        <v>3.94</v>
      </c>
      <c r="H108" s="21">
        <v>3.05</v>
      </c>
      <c r="I108" s="21">
        <v>1.29</v>
      </c>
      <c r="J108" s="21">
        <v>3.43</v>
      </c>
      <c r="K108" s="21">
        <v>2.99</v>
      </c>
      <c r="L108" s="21">
        <v>1.86</v>
      </c>
      <c r="M108" s="21">
        <v>1.46</v>
      </c>
    </row>
    <row r="109" spans="1:13" ht="17.100000000000001" hidden="1" thickBot="1">
      <c r="A109" s="28" t="s">
        <v>251</v>
      </c>
      <c r="B109" s="21">
        <v>4.8</v>
      </c>
      <c r="C109" s="21">
        <v>5.4</v>
      </c>
      <c r="D109" s="21">
        <v>5.36</v>
      </c>
      <c r="E109" s="21">
        <v>-1.45</v>
      </c>
      <c r="F109" s="21">
        <v>-1.75</v>
      </c>
      <c r="G109" s="21">
        <v>3.94</v>
      </c>
      <c r="H109" s="21">
        <v>3.05</v>
      </c>
      <c r="I109" s="21">
        <v>1.29</v>
      </c>
      <c r="J109" s="21">
        <v>3.43</v>
      </c>
      <c r="K109" s="21">
        <v>2.99</v>
      </c>
      <c r="L109" s="21">
        <v>1.86</v>
      </c>
      <c r="M109" s="21">
        <v>1.46</v>
      </c>
    </row>
    <row r="110" spans="1:13" ht="17.100000000000001" hidden="1" thickBot="1">
      <c r="A110" s="28" t="s">
        <v>252</v>
      </c>
      <c r="B110" s="7" t="s">
        <v>174</v>
      </c>
      <c r="C110" s="7" t="s">
        <v>174</v>
      </c>
      <c r="D110" s="7" t="s">
        <v>174</v>
      </c>
      <c r="E110" s="7" t="s">
        <v>174</v>
      </c>
      <c r="F110" s="7" t="s">
        <v>174</v>
      </c>
      <c r="G110" s="7" t="s">
        <v>174</v>
      </c>
      <c r="H110" s="7">
        <v>7</v>
      </c>
      <c r="I110" s="7" t="s">
        <v>174</v>
      </c>
      <c r="J110" s="7">
        <v>3</v>
      </c>
      <c r="K110" s="7">
        <v>0</v>
      </c>
      <c r="L110" s="7">
        <v>0</v>
      </c>
      <c r="M110" s="7" t="s">
        <v>174</v>
      </c>
    </row>
    <row r="111" spans="1:13" ht="17.100000000000001" hidden="1" thickBot="1">
      <c r="A111" s="28" t="s">
        <v>253</v>
      </c>
      <c r="B111" s="7">
        <v>3789</v>
      </c>
      <c r="C111" s="7">
        <v>4247</v>
      </c>
      <c r="D111" s="7">
        <v>4213</v>
      </c>
      <c r="E111" s="7">
        <v>-1133</v>
      </c>
      <c r="F111" s="7">
        <v>-1362</v>
      </c>
      <c r="G111" s="7">
        <v>3054</v>
      </c>
      <c r="H111" s="7">
        <v>2368</v>
      </c>
      <c r="I111" s="7">
        <v>995</v>
      </c>
      <c r="J111" s="7">
        <v>2699</v>
      </c>
      <c r="K111" s="7">
        <v>2343</v>
      </c>
      <c r="L111" s="7">
        <v>1473</v>
      </c>
      <c r="M111" s="7">
        <v>1197</v>
      </c>
    </row>
    <row r="112" spans="1:13" ht="17.100000000000001" hidden="1" thickBot="1">
      <c r="A112" s="28" t="s">
        <v>254</v>
      </c>
      <c r="B112" s="7">
        <v>790</v>
      </c>
      <c r="C112" s="7">
        <v>788</v>
      </c>
      <c r="D112" s="7">
        <v>786</v>
      </c>
      <c r="E112" s="7">
        <v>783</v>
      </c>
      <c r="F112" s="7">
        <v>777</v>
      </c>
      <c r="G112" s="7">
        <v>781</v>
      </c>
      <c r="H112" s="7">
        <v>779</v>
      </c>
      <c r="I112" s="7">
        <v>779</v>
      </c>
      <c r="J112" s="7">
        <v>788</v>
      </c>
      <c r="K112" s="7">
        <v>784</v>
      </c>
      <c r="L112" s="7">
        <v>794</v>
      </c>
      <c r="M112" s="7">
        <v>821</v>
      </c>
    </row>
    <row r="113" spans="1:13" ht="17.100000000000001" hidden="1" thickBot="1">
      <c r="A113" s="28" t="s">
        <v>255</v>
      </c>
      <c r="B113" s="21">
        <v>4.8</v>
      </c>
      <c r="C113" s="21">
        <v>5.39</v>
      </c>
      <c r="D113" s="21">
        <v>5.36</v>
      </c>
      <c r="E113" s="21">
        <v>-1.45</v>
      </c>
      <c r="F113" s="21">
        <v>-1.75</v>
      </c>
      <c r="G113" s="21">
        <v>3.91</v>
      </c>
      <c r="H113" s="21">
        <v>3.04</v>
      </c>
      <c r="I113" s="21">
        <v>1.28</v>
      </c>
      <c r="J113" s="21">
        <v>3.42</v>
      </c>
      <c r="K113" s="21">
        <v>2.99</v>
      </c>
      <c r="L113" s="21">
        <v>1.85</v>
      </c>
      <c r="M113" s="21">
        <v>1.46</v>
      </c>
    </row>
    <row r="114" spans="1:13" hidden="1">
      <c r="A114" s="29" t="s">
        <v>256</v>
      </c>
      <c r="B114" s="21">
        <v>4.8</v>
      </c>
      <c r="C114" s="21">
        <v>5.39</v>
      </c>
      <c r="D114" s="21">
        <v>5.36</v>
      </c>
      <c r="E114" s="21">
        <v>-1.45</v>
      </c>
      <c r="F114" s="21">
        <v>-1.75</v>
      </c>
      <c r="G114" s="21">
        <v>3.91</v>
      </c>
      <c r="H114" s="21">
        <v>3.04</v>
      </c>
      <c r="I114" s="21">
        <v>1.28</v>
      </c>
      <c r="J114" s="21">
        <v>3.42</v>
      </c>
      <c r="K114" s="21">
        <v>2.99</v>
      </c>
      <c r="L114" s="21">
        <v>1.85</v>
      </c>
      <c r="M114" s="21">
        <v>1.46</v>
      </c>
    </row>
    <row r="115" spans="1:13" ht="17.100000000000001" hidden="1" thickBot="1">
      <c r="A115" s="32" t="s">
        <v>257</v>
      </c>
      <c r="B115" s="1"/>
      <c r="C115" s="1"/>
      <c r="D115" s="1"/>
      <c r="E115" s="1"/>
      <c r="F115" s="1"/>
      <c r="G115" s="1"/>
      <c r="H115" s="1"/>
      <c r="I115" s="1"/>
      <c r="J115" s="1"/>
      <c r="K115" s="1"/>
      <c r="L115" s="1"/>
      <c r="M115" s="1"/>
    </row>
    <row r="116" spans="1:13" ht="17.100000000000001" hidden="1" thickBot="1">
      <c r="A116" s="28" t="s">
        <v>258</v>
      </c>
      <c r="B116" s="21">
        <v>1.53</v>
      </c>
      <c r="C116" s="21">
        <v>1.53</v>
      </c>
      <c r="D116" s="21">
        <v>1.28</v>
      </c>
      <c r="E116" s="21">
        <v>0</v>
      </c>
      <c r="F116" s="21">
        <v>0</v>
      </c>
      <c r="G116" s="21">
        <v>1.4</v>
      </c>
      <c r="H116" s="21">
        <v>1.28</v>
      </c>
      <c r="I116" s="21">
        <v>1.35</v>
      </c>
      <c r="J116" s="21">
        <v>1.3</v>
      </c>
      <c r="K116" s="21">
        <v>1.2</v>
      </c>
      <c r="L116" s="21">
        <v>0.75</v>
      </c>
      <c r="M116" s="21">
        <v>0.6</v>
      </c>
    </row>
    <row r="117" spans="1:13" ht="17.100000000000001" hidden="1" thickBot="1">
      <c r="A117" s="28" t="s">
        <v>259</v>
      </c>
      <c r="B117" s="21">
        <v>1</v>
      </c>
      <c r="C117" s="21" t="s">
        <v>174</v>
      </c>
      <c r="D117" s="21" t="s">
        <v>174</v>
      </c>
      <c r="E117" s="21" t="s">
        <v>174</v>
      </c>
      <c r="F117" s="21" t="s">
        <v>174</v>
      </c>
      <c r="G117" s="21" t="s">
        <v>174</v>
      </c>
      <c r="H117" s="21" t="s">
        <v>174</v>
      </c>
      <c r="I117" s="21" t="s">
        <v>174</v>
      </c>
      <c r="J117" s="21" t="s">
        <v>174</v>
      </c>
      <c r="K117" s="21" t="s">
        <v>174</v>
      </c>
      <c r="L117" s="21" t="s">
        <v>174</v>
      </c>
      <c r="M117" s="21" t="s">
        <v>174</v>
      </c>
    </row>
    <row r="118" spans="1:13" ht="17.100000000000001" hidden="1" thickBot="1">
      <c r="A118" s="28" t="s">
        <v>260</v>
      </c>
      <c r="B118" s="7">
        <v>1421</v>
      </c>
      <c r="C118" s="7">
        <v>1421</v>
      </c>
      <c r="D118" s="7">
        <v>1181</v>
      </c>
      <c r="E118" s="7">
        <v>0</v>
      </c>
      <c r="F118" s="7">
        <v>0</v>
      </c>
      <c r="G118" s="7">
        <v>1280</v>
      </c>
      <c r="H118" s="7" t="s">
        <v>174</v>
      </c>
      <c r="I118" s="7" t="s">
        <v>174</v>
      </c>
      <c r="J118" s="7" t="s">
        <v>174</v>
      </c>
      <c r="K118" s="7" t="s">
        <v>174</v>
      </c>
      <c r="L118" s="7">
        <v>587</v>
      </c>
      <c r="M118" s="7" t="s">
        <v>174</v>
      </c>
    </row>
    <row r="119" spans="1:13" ht="17.100000000000001" hidden="1" thickBot="1">
      <c r="A119" s="28" t="s">
        <v>261</v>
      </c>
      <c r="B119" s="7" t="s">
        <v>174</v>
      </c>
      <c r="C119" s="7" t="s">
        <v>174</v>
      </c>
      <c r="D119" s="7" t="s">
        <v>174</v>
      </c>
      <c r="E119" s="7" t="s">
        <v>174</v>
      </c>
      <c r="F119" s="7" t="s">
        <v>174</v>
      </c>
      <c r="G119" s="7" t="s">
        <v>174</v>
      </c>
      <c r="H119" s="7" t="s">
        <v>174</v>
      </c>
      <c r="I119" s="7" t="s">
        <v>174</v>
      </c>
      <c r="J119" s="7" t="s">
        <v>174</v>
      </c>
      <c r="K119" s="7" t="s">
        <v>174</v>
      </c>
      <c r="L119" s="7">
        <v>24</v>
      </c>
      <c r="M119" s="7" t="s">
        <v>174</v>
      </c>
    </row>
    <row r="120" spans="1:13" ht="17.100000000000001" hidden="1" thickBot="1">
      <c r="A120" s="28" t="s">
        <v>262</v>
      </c>
      <c r="B120" s="7" t="s">
        <v>174</v>
      </c>
      <c r="C120" s="7" t="s">
        <v>174</v>
      </c>
      <c r="D120" s="7" t="s">
        <v>174</v>
      </c>
      <c r="E120" s="7" t="s">
        <v>174</v>
      </c>
      <c r="F120" s="7">
        <v>3598</v>
      </c>
      <c r="G120" s="7" t="s">
        <v>174</v>
      </c>
      <c r="H120" s="7" t="s">
        <v>174</v>
      </c>
      <c r="I120" s="7" t="s">
        <v>174</v>
      </c>
      <c r="J120" s="7" t="s">
        <v>174</v>
      </c>
      <c r="K120" s="7" t="s">
        <v>174</v>
      </c>
      <c r="L120" s="7" t="s">
        <v>174</v>
      </c>
      <c r="M120" s="7" t="s">
        <v>174</v>
      </c>
    </row>
    <row r="121" spans="1:13" ht="17.100000000000001" hidden="1" thickBot="1">
      <c r="A121" s="28" t="s">
        <v>263</v>
      </c>
      <c r="B121" s="7" t="s">
        <v>174</v>
      </c>
      <c r="C121" s="7" t="s">
        <v>174</v>
      </c>
      <c r="D121" s="7" t="s">
        <v>174</v>
      </c>
      <c r="E121" s="7" t="s">
        <v>174</v>
      </c>
      <c r="F121" s="7">
        <v>103</v>
      </c>
      <c r="G121" s="7" t="s">
        <v>174</v>
      </c>
      <c r="H121" s="7" t="s">
        <v>174</v>
      </c>
      <c r="I121" s="7" t="s">
        <v>174</v>
      </c>
      <c r="J121" s="7" t="s">
        <v>174</v>
      </c>
      <c r="K121" s="7" t="s">
        <v>174</v>
      </c>
      <c r="L121" s="7" t="s">
        <v>174</v>
      </c>
      <c r="M121" s="7" t="s">
        <v>174</v>
      </c>
    </row>
    <row r="122" spans="1:13" ht="17.100000000000001" hidden="1" thickBot="1">
      <c r="A122" s="28" t="s">
        <v>264</v>
      </c>
      <c r="B122" s="7" t="s">
        <v>174</v>
      </c>
      <c r="C122" s="7" t="s">
        <v>174</v>
      </c>
      <c r="D122" s="7" t="s">
        <v>174</v>
      </c>
      <c r="E122" s="7">
        <v>1014</v>
      </c>
      <c r="F122" s="7">
        <v>1963</v>
      </c>
      <c r="G122" s="7">
        <v>722</v>
      </c>
      <c r="H122" s="7" t="s">
        <v>174</v>
      </c>
      <c r="I122" s="7" t="s">
        <v>174</v>
      </c>
      <c r="J122" s="7" t="s">
        <v>174</v>
      </c>
      <c r="K122" s="7" t="s">
        <v>174</v>
      </c>
      <c r="L122" s="7" t="s">
        <v>174</v>
      </c>
      <c r="M122" s="7" t="s">
        <v>174</v>
      </c>
    </row>
    <row r="123" spans="1:13" ht="17.100000000000001" hidden="1" thickBot="1">
      <c r="A123" s="28" t="s">
        <v>265</v>
      </c>
      <c r="B123" s="7" t="s">
        <v>174</v>
      </c>
      <c r="C123" s="7" t="s">
        <v>174</v>
      </c>
      <c r="D123" s="7" t="s">
        <v>174</v>
      </c>
      <c r="E123" s="7">
        <v>1014</v>
      </c>
      <c r="F123" s="7">
        <v>5664</v>
      </c>
      <c r="G123" s="7">
        <v>722</v>
      </c>
      <c r="H123" s="7" t="s">
        <v>174</v>
      </c>
      <c r="I123" s="7" t="s">
        <v>174</v>
      </c>
      <c r="J123" s="7" t="s">
        <v>174</v>
      </c>
      <c r="K123" s="7" t="s">
        <v>174</v>
      </c>
      <c r="L123" s="7">
        <v>24</v>
      </c>
      <c r="M123" s="7" t="s">
        <v>174</v>
      </c>
    </row>
    <row r="124" spans="1:13" ht="17.100000000000001" hidden="1" thickBot="1">
      <c r="A124" s="28" t="s">
        <v>266</v>
      </c>
      <c r="B124" s="7">
        <v>240</v>
      </c>
      <c r="C124" s="7">
        <v>237</v>
      </c>
      <c r="D124" s="7">
        <v>-122</v>
      </c>
      <c r="E124" s="7">
        <v>2216</v>
      </c>
      <c r="F124" s="7">
        <v>5607</v>
      </c>
      <c r="G124" s="7">
        <v>563</v>
      </c>
      <c r="H124" s="7">
        <v>-604</v>
      </c>
      <c r="I124" s="7">
        <v>-1849</v>
      </c>
      <c r="J124" s="7">
        <v>-172</v>
      </c>
      <c r="K124" s="7">
        <v>-88</v>
      </c>
      <c r="L124" s="7">
        <v>-22</v>
      </c>
      <c r="M124" s="7">
        <v>6</v>
      </c>
    </row>
    <row r="125" spans="1:13" ht="17.100000000000001" hidden="1" thickBot="1">
      <c r="A125" s="28" t="s">
        <v>267</v>
      </c>
      <c r="B125" s="7">
        <v>5009</v>
      </c>
      <c r="C125" s="7">
        <v>5312</v>
      </c>
      <c r="D125" s="7">
        <v>4905</v>
      </c>
      <c r="E125" s="7">
        <v>1086</v>
      </c>
      <c r="F125" s="7">
        <v>6671</v>
      </c>
      <c r="G125" s="7">
        <v>4848</v>
      </c>
      <c r="H125" s="7">
        <v>3222</v>
      </c>
      <c r="I125" s="7">
        <v>-558</v>
      </c>
      <c r="J125" s="7">
        <v>3203</v>
      </c>
      <c r="K125" s="7">
        <v>3125</v>
      </c>
      <c r="L125" s="7">
        <v>1938</v>
      </c>
      <c r="M125" s="7">
        <v>1642</v>
      </c>
    </row>
    <row r="126" spans="1:13" ht="17.100000000000001" hidden="1" thickBot="1">
      <c r="A126" s="28" t="s">
        <v>268</v>
      </c>
      <c r="B126" s="7">
        <v>58</v>
      </c>
      <c r="C126" s="7">
        <v>44</v>
      </c>
      <c r="D126" s="7">
        <v>-21</v>
      </c>
      <c r="E126" s="7">
        <v>776</v>
      </c>
      <c r="F126" s="7">
        <v>1962</v>
      </c>
      <c r="G126" s="7">
        <v>167</v>
      </c>
      <c r="H126" s="7">
        <v>-231</v>
      </c>
      <c r="I126" s="7">
        <v>-647</v>
      </c>
      <c r="J126" s="7">
        <v>-35</v>
      </c>
      <c r="K126" s="7">
        <v>-24</v>
      </c>
      <c r="L126" s="7">
        <v>-5</v>
      </c>
      <c r="M126" s="7">
        <v>-3</v>
      </c>
    </row>
    <row r="127" spans="1:13" ht="17.100000000000001" hidden="1" thickBot="1">
      <c r="A127" s="28" t="s">
        <v>269</v>
      </c>
      <c r="B127" s="7">
        <v>1214</v>
      </c>
      <c r="C127" s="7">
        <v>983</v>
      </c>
      <c r="D127" s="7">
        <v>832</v>
      </c>
      <c r="E127" s="7">
        <v>815</v>
      </c>
      <c r="F127" s="7">
        <v>4351</v>
      </c>
      <c r="G127" s="7">
        <v>1441</v>
      </c>
      <c r="H127" s="7">
        <v>1231</v>
      </c>
      <c r="I127" s="7">
        <v>-356</v>
      </c>
      <c r="J127" s="7">
        <v>642</v>
      </c>
      <c r="K127" s="7">
        <v>839</v>
      </c>
      <c r="L127" s="7">
        <v>472</v>
      </c>
      <c r="M127" s="7">
        <v>435</v>
      </c>
    </row>
    <row r="128" spans="1:13" ht="17.100000000000001" hidden="1" thickBot="1">
      <c r="A128" s="28" t="s">
        <v>270</v>
      </c>
      <c r="B128" s="7">
        <v>3795</v>
      </c>
      <c r="C128" s="7">
        <v>4329</v>
      </c>
      <c r="D128" s="7">
        <v>4073</v>
      </c>
      <c r="E128" s="7">
        <v>271</v>
      </c>
      <c r="F128" s="7">
        <v>2320</v>
      </c>
      <c r="G128" s="7">
        <v>3407</v>
      </c>
      <c r="H128" s="7">
        <v>1991</v>
      </c>
      <c r="I128" s="7">
        <v>-202</v>
      </c>
      <c r="J128" s="7">
        <v>2561</v>
      </c>
      <c r="K128" s="7">
        <v>2286</v>
      </c>
      <c r="L128" s="7">
        <v>1466</v>
      </c>
      <c r="M128" s="7">
        <v>1207</v>
      </c>
    </row>
    <row r="129" spans="1:13" ht="17.100000000000001" hidden="1" thickBot="1">
      <c r="A129" s="28" t="s">
        <v>271</v>
      </c>
      <c r="B129" s="7">
        <v>3971</v>
      </c>
      <c r="C129" s="7">
        <v>4440</v>
      </c>
      <c r="D129" s="7">
        <v>4112</v>
      </c>
      <c r="E129" s="7">
        <v>307</v>
      </c>
      <c r="F129" s="7">
        <v>2283</v>
      </c>
      <c r="G129" s="7">
        <v>3450</v>
      </c>
      <c r="H129" s="7">
        <v>1988</v>
      </c>
      <c r="I129" s="7">
        <v>-207</v>
      </c>
      <c r="J129" s="7">
        <v>2559</v>
      </c>
      <c r="K129" s="7">
        <v>2279</v>
      </c>
      <c r="L129" s="7">
        <v>1456</v>
      </c>
      <c r="M129" s="7">
        <v>1206</v>
      </c>
    </row>
    <row r="130" spans="1:13" ht="17.100000000000001" hidden="1" thickBot="1">
      <c r="A130" s="28" t="s">
        <v>272</v>
      </c>
      <c r="B130" s="21">
        <v>5.03</v>
      </c>
      <c r="C130" s="21">
        <v>5.64</v>
      </c>
      <c r="D130" s="21">
        <v>5.24</v>
      </c>
      <c r="E130" s="21">
        <v>0.39</v>
      </c>
      <c r="F130" s="21">
        <v>2.94</v>
      </c>
      <c r="G130" s="21">
        <v>4.45</v>
      </c>
      <c r="H130" s="21">
        <v>2.57</v>
      </c>
      <c r="I130" s="21">
        <v>-0.27</v>
      </c>
      <c r="J130" s="21">
        <v>3.26</v>
      </c>
      <c r="K130" s="21">
        <v>2.91</v>
      </c>
      <c r="L130" s="21">
        <v>1.84</v>
      </c>
      <c r="M130" s="21">
        <v>1.47</v>
      </c>
    </row>
    <row r="131" spans="1:13" ht="17.100000000000001" hidden="1" thickBot="1">
      <c r="A131" s="28" t="s">
        <v>273</v>
      </c>
      <c r="B131" s="21">
        <v>5.03</v>
      </c>
      <c r="C131" s="21">
        <v>5.64</v>
      </c>
      <c r="D131" s="21">
        <v>5.23</v>
      </c>
      <c r="E131" s="21">
        <v>0.39</v>
      </c>
      <c r="F131" s="21">
        <v>2.94</v>
      </c>
      <c r="G131" s="21">
        <v>4.42</v>
      </c>
      <c r="H131" s="21">
        <v>2.56</v>
      </c>
      <c r="I131" s="21">
        <v>-0.27</v>
      </c>
      <c r="J131" s="21">
        <v>3.25</v>
      </c>
      <c r="K131" s="21">
        <v>2.91</v>
      </c>
      <c r="L131" s="21">
        <v>1.83</v>
      </c>
      <c r="M131" s="21">
        <v>1.47</v>
      </c>
    </row>
    <row r="132" spans="1:13" ht="17.100000000000001" hidden="1" thickBot="1">
      <c r="A132" s="28" t="s">
        <v>274</v>
      </c>
      <c r="B132" s="7" t="s">
        <v>174</v>
      </c>
      <c r="C132" s="7" t="s">
        <v>174</v>
      </c>
      <c r="D132" s="7" t="s">
        <v>174</v>
      </c>
      <c r="E132" s="7" t="s">
        <v>174</v>
      </c>
      <c r="F132" s="7" t="s">
        <v>174</v>
      </c>
      <c r="G132" s="7" t="s">
        <v>174</v>
      </c>
      <c r="H132" s="7" t="s">
        <v>174</v>
      </c>
      <c r="I132" s="7" t="s">
        <v>174</v>
      </c>
      <c r="J132" s="7" t="s">
        <v>174</v>
      </c>
      <c r="K132" s="7" t="s">
        <v>174</v>
      </c>
      <c r="L132" s="7" t="s">
        <v>174</v>
      </c>
      <c r="M132" s="7">
        <v>17</v>
      </c>
    </row>
    <row r="133" spans="1:13" ht="17.100000000000001" hidden="1" thickBot="1">
      <c r="A133" s="28" t="s">
        <v>275</v>
      </c>
      <c r="B133" s="7">
        <v>394</v>
      </c>
      <c r="C133" s="7">
        <v>448</v>
      </c>
      <c r="D133" s="7">
        <v>317</v>
      </c>
      <c r="E133" s="7">
        <v>454</v>
      </c>
      <c r="F133" s="7">
        <v>563</v>
      </c>
      <c r="G133" s="7">
        <v>458</v>
      </c>
      <c r="H133" s="7">
        <v>392</v>
      </c>
      <c r="I133" s="7">
        <v>451</v>
      </c>
      <c r="J133" s="7">
        <v>485</v>
      </c>
      <c r="K133" s="7" t="s">
        <v>174</v>
      </c>
      <c r="L133" s="7">
        <v>356</v>
      </c>
      <c r="M133" s="7" t="s">
        <v>174</v>
      </c>
    </row>
    <row r="134" spans="1:13" ht="17.100000000000001" hidden="1" thickBot="1">
      <c r="A134" s="28" t="s">
        <v>276</v>
      </c>
      <c r="B134" s="7">
        <v>1833</v>
      </c>
      <c r="C134" s="7">
        <v>2247</v>
      </c>
      <c r="D134" s="7">
        <v>2067</v>
      </c>
      <c r="E134" s="7">
        <v>2303</v>
      </c>
      <c r="F134" s="7">
        <v>2825</v>
      </c>
      <c r="G134" s="7">
        <v>1942</v>
      </c>
      <c r="H134" s="7">
        <v>1894</v>
      </c>
      <c r="I134" s="7">
        <v>1811</v>
      </c>
      <c r="J134" s="7">
        <v>2406</v>
      </c>
      <c r="K134" s="7">
        <v>2072</v>
      </c>
      <c r="L134" s="7">
        <v>1451</v>
      </c>
      <c r="M134" s="7">
        <v>2036</v>
      </c>
    </row>
    <row r="135" spans="1:13" ht="17.100000000000001" hidden="1" thickBot="1">
      <c r="A135" s="28" t="s">
        <v>277</v>
      </c>
      <c r="B135" s="7">
        <v>218</v>
      </c>
      <c r="C135" s="7">
        <v>224</v>
      </c>
      <c r="D135" s="7">
        <v>260</v>
      </c>
      <c r="E135" s="7">
        <v>246</v>
      </c>
      <c r="F135" s="7">
        <v>271</v>
      </c>
      <c r="G135" s="7" t="s">
        <v>174</v>
      </c>
      <c r="H135" s="7" t="s">
        <v>174</v>
      </c>
      <c r="I135" s="7" t="s">
        <v>174</v>
      </c>
      <c r="J135" s="7" t="s">
        <v>174</v>
      </c>
      <c r="K135" s="7" t="s">
        <v>174</v>
      </c>
      <c r="L135" s="7" t="s">
        <v>174</v>
      </c>
      <c r="M135" s="7" t="s">
        <v>174</v>
      </c>
    </row>
    <row r="136" spans="1:13" ht="17.100000000000001" hidden="1" thickBot="1">
      <c r="A136" s="28" t="s">
        <v>278</v>
      </c>
      <c r="B136" s="7">
        <v>753</v>
      </c>
      <c r="C136" s="7">
        <v>412</v>
      </c>
      <c r="D136" s="7">
        <v>334</v>
      </c>
      <c r="E136" s="7">
        <v>411</v>
      </c>
      <c r="F136" s="7">
        <v>339</v>
      </c>
      <c r="G136" s="7">
        <v>440</v>
      </c>
      <c r="H136" s="7">
        <v>517</v>
      </c>
      <c r="I136" s="7">
        <v>522</v>
      </c>
      <c r="J136" s="7">
        <v>551</v>
      </c>
      <c r="K136" s="7">
        <v>462</v>
      </c>
      <c r="L136" s="7">
        <v>493</v>
      </c>
      <c r="M136" s="7">
        <v>522</v>
      </c>
    </row>
    <row r="137" spans="1:13" ht="17.100000000000001" hidden="1" thickBot="1">
      <c r="A137" s="28" t="s">
        <v>279</v>
      </c>
      <c r="B137" s="7">
        <v>37</v>
      </c>
      <c r="C137" s="7">
        <v>31</v>
      </c>
      <c r="D137" s="7">
        <v>22</v>
      </c>
      <c r="E137" s="7">
        <v>22</v>
      </c>
      <c r="F137" s="7">
        <v>14</v>
      </c>
      <c r="G137" s="7" t="s">
        <v>174</v>
      </c>
      <c r="H137" s="7" t="s">
        <v>174</v>
      </c>
      <c r="I137" s="7" t="s">
        <v>174</v>
      </c>
      <c r="J137" s="7" t="s">
        <v>174</v>
      </c>
      <c r="K137" s="7" t="s">
        <v>174</v>
      </c>
      <c r="L137" s="7" t="s">
        <v>174</v>
      </c>
      <c r="M137" s="7" t="s">
        <v>174</v>
      </c>
    </row>
    <row r="138" spans="1:13" ht="17.100000000000001" hidden="1" thickBot="1">
      <c r="A138" s="28" t="s">
        <v>280</v>
      </c>
      <c r="B138" s="7">
        <v>15379</v>
      </c>
      <c r="C138" s="7">
        <v>13645</v>
      </c>
      <c r="D138" s="7">
        <v>13269</v>
      </c>
      <c r="E138" s="7">
        <v>12548</v>
      </c>
      <c r="F138" s="7">
        <v>13973</v>
      </c>
      <c r="G138" s="7">
        <v>13147</v>
      </c>
      <c r="H138" s="7">
        <v>13140</v>
      </c>
      <c r="I138" s="7">
        <v>13128</v>
      </c>
      <c r="J138" s="7">
        <v>13620</v>
      </c>
      <c r="K138" s="7">
        <v>12840</v>
      </c>
      <c r="L138" s="7">
        <v>12683</v>
      </c>
      <c r="M138" s="7" t="s">
        <v>174</v>
      </c>
    </row>
    <row r="139" spans="1:13" ht="17.100000000000001" hidden="1" thickBot="1">
      <c r="A139" s="28" t="s">
        <v>281</v>
      </c>
      <c r="B139" s="7">
        <v>72</v>
      </c>
      <c r="C139" s="7">
        <v>115</v>
      </c>
      <c r="D139" s="7">
        <v>36</v>
      </c>
      <c r="E139" s="7">
        <v>42</v>
      </c>
      <c r="F139" s="7">
        <v>76</v>
      </c>
      <c r="G139" s="7">
        <v>62</v>
      </c>
      <c r="H139" s="7">
        <v>36</v>
      </c>
      <c r="I139" s="7">
        <v>31</v>
      </c>
      <c r="J139" s="7">
        <v>29</v>
      </c>
      <c r="K139" s="7">
        <v>-5</v>
      </c>
      <c r="L139" s="7">
        <v>107</v>
      </c>
      <c r="M139" s="7">
        <v>18</v>
      </c>
    </row>
    <row r="140" spans="1:13" ht="17.100000000000001" hidden="1" thickBot="1">
      <c r="A140" s="28" t="s">
        <v>282</v>
      </c>
      <c r="B140" s="7">
        <v>267</v>
      </c>
      <c r="C140" s="7">
        <v>134</v>
      </c>
      <c r="D140" s="7">
        <v>40</v>
      </c>
      <c r="E140" s="7">
        <v>39</v>
      </c>
      <c r="F140" s="7">
        <v>299</v>
      </c>
      <c r="G140" s="7">
        <v>330</v>
      </c>
      <c r="H140" s="7">
        <v>311</v>
      </c>
      <c r="I140" s="7">
        <v>231</v>
      </c>
      <c r="J140" s="7">
        <v>1016</v>
      </c>
      <c r="K140" s="7">
        <v>840</v>
      </c>
      <c r="L140" s="7">
        <v>434</v>
      </c>
      <c r="M140" s="7">
        <v>253</v>
      </c>
    </row>
    <row r="141" spans="1:13" ht="17.100000000000001" hidden="1" thickBot="1">
      <c r="A141" s="28" t="s">
        <v>283</v>
      </c>
      <c r="B141" s="7">
        <v>176</v>
      </c>
      <c r="C141" s="7">
        <v>111</v>
      </c>
      <c r="D141" s="7">
        <v>39</v>
      </c>
      <c r="E141" s="7">
        <v>36</v>
      </c>
      <c r="F141" s="7">
        <v>-37</v>
      </c>
      <c r="G141" s="7">
        <v>43</v>
      </c>
      <c r="H141" s="7">
        <v>-3</v>
      </c>
      <c r="I141" s="7">
        <v>-5</v>
      </c>
      <c r="J141" s="7">
        <v>-2</v>
      </c>
      <c r="K141" s="7">
        <v>-7</v>
      </c>
      <c r="L141" s="7">
        <v>-10</v>
      </c>
      <c r="M141" s="7">
        <v>-1</v>
      </c>
    </row>
    <row r="142" spans="1:13" ht="17.100000000000001" hidden="1" thickBot="1">
      <c r="A142" s="28" t="s">
        <v>284</v>
      </c>
      <c r="B142" s="7">
        <v>3257</v>
      </c>
      <c r="C142" s="7">
        <v>3079</v>
      </c>
      <c r="D142" s="7">
        <v>2746</v>
      </c>
      <c r="E142" s="7">
        <v>2858</v>
      </c>
      <c r="F142" s="7">
        <v>3358</v>
      </c>
      <c r="G142" s="7">
        <v>3217</v>
      </c>
      <c r="H142" s="7">
        <v>2807</v>
      </c>
      <c r="I142" s="7">
        <v>2970</v>
      </c>
      <c r="J142" s="7">
        <v>3460</v>
      </c>
      <c r="K142" s="7">
        <v>3391</v>
      </c>
      <c r="L142" s="7">
        <v>3118</v>
      </c>
      <c r="M142" s="7">
        <v>3142</v>
      </c>
    </row>
    <row r="143" spans="1:13" ht="17.100000000000001" hidden="1" thickBot="1">
      <c r="A143" s="28" t="s">
        <v>285</v>
      </c>
      <c r="B143" s="7">
        <v>13</v>
      </c>
      <c r="C143" s="7">
        <v>12</v>
      </c>
      <c r="D143" s="7">
        <v>10</v>
      </c>
      <c r="E143" s="7">
        <v>11</v>
      </c>
      <c r="F143" s="7">
        <v>12</v>
      </c>
      <c r="G143" s="7">
        <v>12</v>
      </c>
      <c r="H143" s="7">
        <v>9</v>
      </c>
      <c r="I143" s="7">
        <v>7</v>
      </c>
      <c r="J143" s="7">
        <v>6</v>
      </c>
      <c r="K143" s="7">
        <v>6</v>
      </c>
      <c r="L143" s="7">
        <v>11</v>
      </c>
      <c r="M143" s="7">
        <v>12</v>
      </c>
    </row>
    <row r="144" spans="1:13" ht="17.100000000000001" hidden="1" thickBot="1">
      <c r="A144" s="28" t="s">
        <v>286</v>
      </c>
      <c r="B144" s="7">
        <v>1</v>
      </c>
      <c r="C144" s="7">
        <v>0</v>
      </c>
      <c r="D144" s="7">
        <v>0</v>
      </c>
      <c r="E144" s="7">
        <v>0</v>
      </c>
      <c r="F144" s="7">
        <v>0</v>
      </c>
      <c r="G144" s="7">
        <v>0</v>
      </c>
      <c r="H144" s="7">
        <v>1</v>
      </c>
      <c r="I144" s="7" t="s">
        <v>174</v>
      </c>
      <c r="J144" s="7">
        <v>6</v>
      </c>
      <c r="K144" s="7">
        <v>2</v>
      </c>
      <c r="L144" s="7">
        <v>4</v>
      </c>
      <c r="M144" s="7">
        <v>7</v>
      </c>
    </row>
    <row r="145" spans="1:13" ht="17.100000000000001" hidden="1" thickBot="1">
      <c r="A145" s="28" t="s">
        <v>287</v>
      </c>
      <c r="B145" s="7">
        <v>0</v>
      </c>
      <c r="C145" s="7">
        <v>0</v>
      </c>
      <c r="D145" s="7">
        <v>0</v>
      </c>
      <c r="E145" s="7">
        <v>0</v>
      </c>
      <c r="F145" s="7">
        <v>1</v>
      </c>
      <c r="G145" s="7">
        <v>1</v>
      </c>
      <c r="H145" s="7">
        <v>1</v>
      </c>
      <c r="I145" s="7">
        <v>0</v>
      </c>
      <c r="J145" s="7">
        <v>1</v>
      </c>
      <c r="K145" s="7">
        <v>1</v>
      </c>
      <c r="L145" s="7">
        <v>1</v>
      </c>
      <c r="M145" s="7">
        <v>1</v>
      </c>
    </row>
    <row r="146" spans="1:13" ht="17.100000000000001" hidden="1" thickBot="1">
      <c r="A146" s="28" t="s">
        <v>288</v>
      </c>
      <c r="B146" s="7">
        <v>4</v>
      </c>
      <c r="C146" s="7">
        <v>1</v>
      </c>
      <c r="D146" s="7">
        <v>0</v>
      </c>
      <c r="E146" s="7">
        <v>0</v>
      </c>
      <c r="F146" s="7">
        <v>2</v>
      </c>
      <c r="G146" s="7">
        <v>1</v>
      </c>
      <c r="H146" s="7">
        <v>5</v>
      </c>
      <c r="I146" s="7" t="s">
        <v>174</v>
      </c>
      <c r="J146" s="7" t="s">
        <v>174</v>
      </c>
      <c r="K146" s="7" t="s">
        <v>174</v>
      </c>
      <c r="L146" s="7">
        <v>0</v>
      </c>
      <c r="M146" s="7">
        <v>0</v>
      </c>
    </row>
    <row r="147" spans="1:13" ht="17.100000000000001" hidden="1" thickBot="1">
      <c r="A147" s="28" t="s">
        <v>289</v>
      </c>
      <c r="B147" s="7" t="s">
        <v>174</v>
      </c>
      <c r="C147" s="7" t="s">
        <v>174</v>
      </c>
      <c r="D147" s="7" t="s">
        <v>174</v>
      </c>
      <c r="E147" s="7">
        <v>1202</v>
      </c>
      <c r="F147" s="7" t="s">
        <v>174</v>
      </c>
      <c r="G147" s="7" t="s">
        <v>174</v>
      </c>
      <c r="H147" s="7" t="s">
        <v>174</v>
      </c>
      <c r="I147" s="7" t="s">
        <v>174</v>
      </c>
      <c r="J147" s="7" t="s">
        <v>174</v>
      </c>
      <c r="K147" s="7" t="s">
        <v>174</v>
      </c>
      <c r="L147" s="7" t="s">
        <v>174</v>
      </c>
      <c r="M147" s="7" t="s">
        <v>174</v>
      </c>
    </row>
    <row r="148" spans="1:13" ht="17.100000000000001" thickBot="1">
      <c r="A148" s="28" t="s">
        <v>290</v>
      </c>
      <c r="B148" s="7">
        <v>4573</v>
      </c>
      <c r="C148" s="7">
        <v>5428</v>
      </c>
      <c r="D148" s="7">
        <v>5180</v>
      </c>
      <c r="E148" s="7">
        <v>1667</v>
      </c>
      <c r="F148" s="7">
        <v>6647</v>
      </c>
      <c r="G148" s="7">
        <v>5281</v>
      </c>
      <c r="H148" s="7">
        <v>1750</v>
      </c>
      <c r="I148" s="7">
        <v>-162</v>
      </c>
      <c r="J148" s="7">
        <v>2874</v>
      </c>
      <c r="K148" s="7">
        <v>3063</v>
      </c>
      <c r="L148" s="7">
        <v>2114</v>
      </c>
      <c r="M148" s="7">
        <v>1825</v>
      </c>
    </row>
    <row r="149" spans="1:13">
      <c r="A149" s="29" t="s">
        <v>291</v>
      </c>
      <c r="B149" s="7">
        <v>6800</v>
      </c>
      <c r="C149" s="7">
        <v>8123</v>
      </c>
      <c r="D149" s="7">
        <v>7564</v>
      </c>
      <c r="E149" s="7">
        <v>4424</v>
      </c>
      <c r="F149" s="7">
        <v>10035</v>
      </c>
      <c r="G149" s="7">
        <v>7681</v>
      </c>
      <c r="H149" s="7">
        <v>4036</v>
      </c>
      <c r="I149" s="7">
        <v>2100</v>
      </c>
      <c r="J149" s="7">
        <v>5765</v>
      </c>
      <c r="K149" s="7">
        <v>5135</v>
      </c>
      <c r="L149" s="7">
        <v>3921</v>
      </c>
      <c r="M149" s="7">
        <v>3878</v>
      </c>
    </row>
    <row r="150" spans="1:13" ht="17.100000000000001" thickBot="1">
      <c r="A150" s="32" t="s">
        <v>292</v>
      </c>
      <c r="B150" s="1"/>
      <c r="C150" s="1"/>
      <c r="D150" s="1"/>
      <c r="E150" s="1"/>
      <c r="F150" s="1"/>
      <c r="G150" s="1"/>
      <c r="H150" s="1"/>
      <c r="I150" s="1"/>
      <c r="J150" s="1"/>
      <c r="K150" s="1"/>
      <c r="L150" s="1"/>
      <c r="M150" s="1"/>
    </row>
    <row r="151" spans="1:13" ht="17.100000000000001" thickBot="1">
      <c r="A151" s="25" t="s">
        <v>293</v>
      </c>
      <c r="B151" s="3">
        <v>892</v>
      </c>
      <c r="C151" s="3">
        <v>536</v>
      </c>
      <c r="D151" s="3">
        <v>348</v>
      </c>
      <c r="E151" s="3">
        <v>-227</v>
      </c>
      <c r="F151" s="3">
        <v>2903</v>
      </c>
      <c r="G151" s="3">
        <v>477</v>
      </c>
      <c r="H151" s="3">
        <v>912</v>
      </c>
      <c r="I151" s="3">
        <v>753</v>
      </c>
      <c r="J151" s="3">
        <v>661</v>
      </c>
      <c r="K151" s="3">
        <v>546</v>
      </c>
      <c r="L151" s="3">
        <v>430</v>
      </c>
      <c r="M151" s="3">
        <v>409</v>
      </c>
    </row>
    <row r="152" spans="1:13" ht="17.100000000000001" thickBot="1">
      <c r="A152" s="31" t="s">
        <v>293</v>
      </c>
      <c r="B152" s="5">
        <v>892</v>
      </c>
      <c r="C152" s="5">
        <v>536</v>
      </c>
      <c r="D152" s="5">
        <v>348</v>
      </c>
      <c r="E152" s="5">
        <v>-227</v>
      </c>
      <c r="F152" s="5">
        <v>2903</v>
      </c>
      <c r="G152" s="5">
        <v>477</v>
      </c>
      <c r="H152" s="5">
        <v>912</v>
      </c>
      <c r="I152" s="5">
        <v>753</v>
      </c>
      <c r="J152" s="5">
        <v>661</v>
      </c>
      <c r="K152" s="5">
        <v>546</v>
      </c>
      <c r="L152" s="5">
        <v>430</v>
      </c>
      <c r="M152" s="5">
        <v>409</v>
      </c>
    </row>
    <row r="153" spans="1:13" ht="17.100000000000001" thickBot="1">
      <c r="A153" s="25" t="s">
        <v>294</v>
      </c>
      <c r="B153" s="3">
        <v>264</v>
      </c>
      <c r="C153" s="3">
        <v>403</v>
      </c>
      <c r="D153" s="3">
        <v>505</v>
      </c>
      <c r="E153" s="3">
        <v>266</v>
      </c>
      <c r="F153" s="3">
        <v>-514</v>
      </c>
      <c r="G153" s="3">
        <v>797</v>
      </c>
      <c r="H153" s="3">
        <v>550</v>
      </c>
      <c r="I153" s="3">
        <v>-462</v>
      </c>
      <c r="J153" s="3">
        <v>16</v>
      </c>
      <c r="K153" s="3">
        <v>317</v>
      </c>
      <c r="L153" s="3">
        <v>47</v>
      </c>
      <c r="M153" s="3">
        <v>29</v>
      </c>
    </row>
    <row r="154" spans="1:13" ht="17.100000000000001" thickBot="1">
      <c r="A154" s="31" t="s">
        <v>294</v>
      </c>
      <c r="B154" s="5">
        <v>264</v>
      </c>
      <c r="C154" s="5">
        <v>403</v>
      </c>
      <c r="D154" s="5">
        <v>505</v>
      </c>
      <c r="E154" s="5">
        <v>266</v>
      </c>
      <c r="F154" s="5">
        <v>-514</v>
      </c>
      <c r="G154" s="5">
        <v>797</v>
      </c>
      <c r="H154" s="5">
        <v>550</v>
      </c>
      <c r="I154" s="5">
        <v>-462</v>
      </c>
      <c r="J154" s="5">
        <v>16</v>
      </c>
      <c r="K154" s="5">
        <v>317</v>
      </c>
      <c r="L154" s="5">
        <v>47</v>
      </c>
      <c r="M154" s="5">
        <v>29</v>
      </c>
    </row>
    <row r="155" spans="1:13" ht="17.100000000000001" thickBot="1">
      <c r="A155" s="25" t="s">
        <v>295</v>
      </c>
      <c r="B155" s="3">
        <v>1156</v>
      </c>
      <c r="C155" s="3">
        <v>939</v>
      </c>
      <c r="D155" s="3">
        <v>853</v>
      </c>
      <c r="E155" s="3">
        <v>39</v>
      </c>
      <c r="F155" s="3">
        <v>2389</v>
      </c>
      <c r="G155" s="3">
        <v>1274</v>
      </c>
      <c r="H155" s="3">
        <v>1462</v>
      </c>
      <c r="I155" s="3">
        <v>291</v>
      </c>
      <c r="J155" s="3">
        <v>677</v>
      </c>
      <c r="K155" s="3">
        <v>863</v>
      </c>
      <c r="L155" s="3">
        <v>477</v>
      </c>
      <c r="M155" s="3">
        <v>438</v>
      </c>
    </row>
    <row r="156" spans="1:13" ht="17.100000000000001" hidden="1" thickBot="1">
      <c r="A156" s="31" t="s">
        <v>296</v>
      </c>
      <c r="B156" s="5" t="s">
        <v>174</v>
      </c>
      <c r="C156" s="5" t="s">
        <v>174</v>
      </c>
      <c r="D156" s="5" t="s">
        <v>174</v>
      </c>
      <c r="E156" s="5" t="s">
        <v>174</v>
      </c>
      <c r="F156" s="5" t="s">
        <v>174</v>
      </c>
      <c r="G156" s="5" t="s">
        <v>174</v>
      </c>
      <c r="H156" s="5" t="s">
        <v>174</v>
      </c>
      <c r="I156" s="5" t="s">
        <v>174</v>
      </c>
      <c r="J156" s="5" t="s">
        <v>174</v>
      </c>
      <c r="K156" s="5" t="s">
        <v>174</v>
      </c>
      <c r="L156" s="5" t="s">
        <v>174</v>
      </c>
      <c r="M156" s="5" t="s">
        <v>174</v>
      </c>
    </row>
    <row r="157" spans="1:13" ht="17.100000000000001" hidden="1" thickBot="1">
      <c r="A157" s="25" t="s">
        <v>297</v>
      </c>
      <c r="B157" s="3" t="s">
        <v>174</v>
      </c>
      <c r="C157" s="3" t="s">
        <v>174</v>
      </c>
      <c r="D157" s="3">
        <v>356</v>
      </c>
      <c r="E157" s="3">
        <v>749</v>
      </c>
      <c r="F157" s="3">
        <v>626</v>
      </c>
      <c r="G157" s="3">
        <v>581</v>
      </c>
      <c r="H157" s="3" t="s">
        <v>174</v>
      </c>
      <c r="I157" s="3">
        <v>533</v>
      </c>
      <c r="J157" s="3">
        <v>598</v>
      </c>
      <c r="K157" s="3">
        <v>549</v>
      </c>
      <c r="L157" s="3">
        <v>536</v>
      </c>
      <c r="M157" s="3">
        <v>-2634</v>
      </c>
    </row>
    <row r="158" spans="1:13" ht="17.100000000000001" hidden="1" thickBot="1">
      <c r="A158" s="31" t="s">
        <v>298</v>
      </c>
      <c r="B158" s="5" t="s">
        <v>174</v>
      </c>
      <c r="C158" s="5" t="s">
        <v>174</v>
      </c>
      <c r="D158" s="5" t="s">
        <v>174</v>
      </c>
      <c r="E158" s="5" t="s">
        <v>174</v>
      </c>
      <c r="F158" s="5" t="s">
        <v>174</v>
      </c>
      <c r="G158" s="5" t="s">
        <v>174</v>
      </c>
      <c r="H158" s="5" t="s">
        <v>174</v>
      </c>
      <c r="I158" s="5" t="s">
        <v>174</v>
      </c>
      <c r="J158" s="5" t="s">
        <v>174</v>
      </c>
      <c r="K158" s="5">
        <v>469</v>
      </c>
      <c r="L158" s="5">
        <v>446</v>
      </c>
      <c r="M158" s="5">
        <v>505</v>
      </c>
    </row>
    <row r="159" spans="1:13" ht="17.100000000000001" hidden="1" thickBot="1">
      <c r="A159" s="31" t="s">
        <v>299</v>
      </c>
      <c r="B159" s="5" t="s">
        <v>174</v>
      </c>
      <c r="C159" s="5" t="s">
        <v>174</v>
      </c>
      <c r="D159" s="5" t="s">
        <v>174</v>
      </c>
      <c r="E159" s="5" t="s">
        <v>174</v>
      </c>
      <c r="F159" s="5" t="s">
        <v>174</v>
      </c>
      <c r="G159" s="5" t="s">
        <v>174</v>
      </c>
      <c r="H159" s="5" t="s">
        <v>174</v>
      </c>
      <c r="I159" s="5" t="s">
        <v>174</v>
      </c>
      <c r="J159" s="5" t="s">
        <v>174</v>
      </c>
      <c r="K159" s="5">
        <v>351</v>
      </c>
      <c r="L159" s="5">
        <v>335</v>
      </c>
      <c r="M159" s="5">
        <v>289</v>
      </c>
    </row>
    <row r="160" spans="1:13" ht="17.100000000000001" hidden="1" thickBot="1">
      <c r="A160" s="31" t="s">
        <v>300</v>
      </c>
      <c r="B160" s="5" t="s">
        <v>174</v>
      </c>
      <c r="C160" s="5" t="s">
        <v>174</v>
      </c>
      <c r="D160" s="5" t="s">
        <v>174</v>
      </c>
      <c r="E160" s="5" t="s">
        <v>174</v>
      </c>
      <c r="F160" s="5" t="s">
        <v>174</v>
      </c>
      <c r="G160" s="5" t="s">
        <v>174</v>
      </c>
      <c r="H160" s="5" t="s">
        <v>174</v>
      </c>
      <c r="I160" s="5" t="s">
        <v>174</v>
      </c>
      <c r="J160" s="5" t="s">
        <v>174</v>
      </c>
      <c r="K160" s="5" t="s">
        <v>174</v>
      </c>
      <c r="L160" s="5" t="s">
        <v>174</v>
      </c>
      <c r="M160" s="5">
        <v>33</v>
      </c>
    </row>
    <row r="161" spans="1:13" ht="17.100000000000001" hidden="1" thickBot="1">
      <c r="A161" s="31" t="s">
        <v>301</v>
      </c>
      <c r="B161" s="5" t="s">
        <v>174</v>
      </c>
      <c r="C161" s="5" t="s">
        <v>174</v>
      </c>
      <c r="D161" s="5" t="s">
        <v>174</v>
      </c>
      <c r="E161" s="5" t="s">
        <v>174</v>
      </c>
      <c r="F161" s="5" t="s">
        <v>174</v>
      </c>
      <c r="G161" s="5" t="s">
        <v>174</v>
      </c>
      <c r="H161" s="5" t="s">
        <v>174</v>
      </c>
      <c r="I161" s="5" t="s">
        <v>174</v>
      </c>
      <c r="J161" s="5" t="s">
        <v>174</v>
      </c>
      <c r="K161" s="5" t="s">
        <v>174</v>
      </c>
      <c r="L161" s="5" t="s">
        <v>174</v>
      </c>
      <c r="M161" s="5">
        <v>-304</v>
      </c>
    </row>
    <row r="162" spans="1:13" ht="17.100000000000001" hidden="1" thickBot="1">
      <c r="A162" s="31" t="s">
        <v>302</v>
      </c>
      <c r="B162" s="5" t="s">
        <v>174</v>
      </c>
      <c r="C162" s="5" t="s">
        <v>174</v>
      </c>
      <c r="D162" s="5" t="s">
        <v>174</v>
      </c>
      <c r="E162" s="5" t="s">
        <v>174</v>
      </c>
      <c r="F162" s="5" t="s">
        <v>174</v>
      </c>
      <c r="G162" s="5" t="s">
        <v>174</v>
      </c>
      <c r="H162" s="5" t="s">
        <v>174</v>
      </c>
      <c r="I162" s="5" t="s">
        <v>174</v>
      </c>
      <c r="J162" s="5" t="s">
        <v>174</v>
      </c>
      <c r="K162" s="5" t="s">
        <v>174</v>
      </c>
      <c r="L162" s="5" t="s">
        <v>174</v>
      </c>
      <c r="M162" s="5">
        <v>-3157</v>
      </c>
    </row>
    <row r="163" spans="1:13" ht="17.100000000000001" hidden="1" thickBot="1">
      <c r="A163" s="31" t="s">
        <v>303</v>
      </c>
      <c r="B163" s="5" t="s">
        <v>174</v>
      </c>
      <c r="C163" s="5" t="s">
        <v>174</v>
      </c>
      <c r="D163" s="5">
        <v>356</v>
      </c>
      <c r="E163" s="5">
        <v>749</v>
      </c>
      <c r="F163" s="5">
        <v>626</v>
      </c>
      <c r="G163" s="5">
        <v>581</v>
      </c>
      <c r="H163" s="5" t="s">
        <v>174</v>
      </c>
      <c r="I163" s="5">
        <v>533</v>
      </c>
      <c r="J163" s="5">
        <v>598</v>
      </c>
      <c r="K163" s="5">
        <v>-271</v>
      </c>
      <c r="L163" s="5">
        <v>-245</v>
      </c>
      <c r="M163" s="5" t="s">
        <v>174</v>
      </c>
    </row>
    <row r="164" spans="1:13" ht="17.100000000000001" hidden="1" thickBot="1">
      <c r="A164" s="25" t="s">
        <v>304</v>
      </c>
      <c r="B164" s="3" t="s">
        <v>174</v>
      </c>
      <c r="C164" s="3" t="s">
        <v>174</v>
      </c>
      <c r="D164" s="3">
        <v>1339</v>
      </c>
      <c r="E164" s="3">
        <v>1562</v>
      </c>
      <c r="F164" s="3">
        <v>1479</v>
      </c>
      <c r="G164" s="3">
        <v>1572</v>
      </c>
      <c r="H164" s="3" t="s">
        <v>174</v>
      </c>
      <c r="I164" s="3">
        <v>1236</v>
      </c>
      <c r="J164" s="3">
        <v>1287</v>
      </c>
      <c r="K164" s="3">
        <v>1223</v>
      </c>
      <c r="L164" s="3">
        <v>1207</v>
      </c>
      <c r="M164" s="3">
        <v>-2011</v>
      </c>
    </row>
    <row r="165" spans="1:13" ht="17.100000000000001" hidden="1" thickBot="1">
      <c r="A165" s="31" t="s">
        <v>305</v>
      </c>
      <c r="B165" s="5" t="s">
        <v>174</v>
      </c>
      <c r="C165" s="5" t="s">
        <v>174</v>
      </c>
      <c r="D165" s="5">
        <v>983</v>
      </c>
      <c r="E165" s="5">
        <v>813</v>
      </c>
      <c r="F165" s="5">
        <v>853</v>
      </c>
      <c r="G165" s="5">
        <v>991</v>
      </c>
      <c r="H165" s="5" t="s">
        <v>174</v>
      </c>
      <c r="I165" s="5">
        <v>703</v>
      </c>
      <c r="J165" s="5">
        <v>689</v>
      </c>
      <c r="K165" s="5">
        <v>674</v>
      </c>
      <c r="L165" s="5">
        <v>671</v>
      </c>
      <c r="M165" s="5">
        <v>623</v>
      </c>
    </row>
    <row r="166" spans="1:13" ht="17.100000000000001" hidden="1" thickBot="1">
      <c r="A166" s="25" t="s">
        <v>306</v>
      </c>
      <c r="B166" s="3" t="s">
        <v>174</v>
      </c>
      <c r="C166" s="3" t="s">
        <v>174</v>
      </c>
      <c r="D166" s="3" t="s">
        <v>174</v>
      </c>
      <c r="E166" s="3" t="s">
        <v>174</v>
      </c>
      <c r="F166" s="3" t="s">
        <v>174</v>
      </c>
      <c r="G166" s="3" t="s">
        <v>174</v>
      </c>
      <c r="H166" s="3" t="s">
        <v>174</v>
      </c>
      <c r="I166" s="3" t="s">
        <v>174</v>
      </c>
      <c r="J166" s="3" t="s">
        <v>174</v>
      </c>
      <c r="K166" s="3" t="s">
        <v>174</v>
      </c>
      <c r="L166" s="3" t="s">
        <v>174</v>
      </c>
      <c r="M166" s="3" t="s">
        <v>174</v>
      </c>
    </row>
    <row r="167" spans="1:13" ht="17.100000000000001" hidden="1" thickBot="1">
      <c r="A167" s="31" t="s">
        <v>307</v>
      </c>
      <c r="B167" s="9" t="s">
        <v>174</v>
      </c>
      <c r="C167" s="9" t="s">
        <v>174</v>
      </c>
      <c r="D167" s="9" t="s">
        <v>174</v>
      </c>
      <c r="E167" s="9" t="s">
        <v>174</v>
      </c>
      <c r="F167" s="9" t="s">
        <v>174</v>
      </c>
      <c r="G167" s="9" t="s">
        <v>174</v>
      </c>
      <c r="H167" s="9" t="s">
        <v>174</v>
      </c>
      <c r="I167" s="9" t="s">
        <v>174</v>
      </c>
      <c r="J167" s="9" t="s">
        <v>174</v>
      </c>
      <c r="K167" s="9" t="s">
        <v>174</v>
      </c>
      <c r="L167" s="9" t="s">
        <v>174</v>
      </c>
      <c r="M167" s="9">
        <v>3.5000000000000003E-2</v>
      </c>
    </row>
    <row r="168" spans="1:13" ht="17.100000000000001" hidden="1" thickBot="1">
      <c r="A168" s="31" t="s">
        <v>308</v>
      </c>
      <c r="B168" s="9" t="s">
        <v>174</v>
      </c>
      <c r="C168" s="9" t="s">
        <v>174</v>
      </c>
      <c r="D168" s="9" t="s">
        <v>174</v>
      </c>
      <c r="E168" s="9" t="s">
        <v>174</v>
      </c>
      <c r="F168" s="9" t="s">
        <v>174</v>
      </c>
      <c r="G168" s="9" t="s">
        <v>174</v>
      </c>
      <c r="H168" s="9" t="s">
        <v>174</v>
      </c>
      <c r="I168" s="9" t="s">
        <v>174</v>
      </c>
      <c r="J168" s="9" t="s">
        <v>174</v>
      </c>
      <c r="K168" s="9" t="s">
        <v>174</v>
      </c>
      <c r="L168" s="9" t="s">
        <v>174</v>
      </c>
      <c r="M168" s="9">
        <v>0.04</v>
      </c>
    </row>
    <row r="169" spans="1:13" ht="17.100000000000001" hidden="1" thickBot="1">
      <c r="A169" s="31" t="s">
        <v>309</v>
      </c>
      <c r="B169" s="9" t="s">
        <v>174</v>
      </c>
      <c r="C169" s="9" t="s">
        <v>174</v>
      </c>
      <c r="D169" s="9" t="s">
        <v>174</v>
      </c>
      <c r="E169" s="9" t="s">
        <v>174</v>
      </c>
      <c r="F169" s="9" t="s">
        <v>174</v>
      </c>
      <c r="G169" s="9" t="s">
        <v>174</v>
      </c>
      <c r="H169" s="9" t="s">
        <v>174</v>
      </c>
      <c r="I169" s="9" t="s">
        <v>174</v>
      </c>
      <c r="J169" s="9" t="s">
        <v>174</v>
      </c>
      <c r="K169" s="9" t="s">
        <v>174</v>
      </c>
      <c r="L169" s="9" t="s">
        <v>174</v>
      </c>
      <c r="M169" s="9">
        <v>3.5000000000000003E-2</v>
      </c>
    </row>
    <row r="170" spans="1:13" ht="17.100000000000001" hidden="1" thickBot="1">
      <c r="A170" s="28" t="s">
        <v>310</v>
      </c>
      <c r="B170" s="7" t="s">
        <v>174</v>
      </c>
      <c r="C170" s="7" t="s">
        <v>174</v>
      </c>
      <c r="D170" s="7" t="s">
        <v>174</v>
      </c>
      <c r="E170" s="7" t="s">
        <v>174</v>
      </c>
      <c r="F170" s="7" t="s">
        <v>174</v>
      </c>
      <c r="G170" s="7" t="s">
        <v>174</v>
      </c>
      <c r="H170" s="7" t="s">
        <v>174</v>
      </c>
      <c r="I170" s="7" t="s">
        <v>174</v>
      </c>
      <c r="J170" s="7" t="s">
        <v>174</v>
      </c>
      <c r="K170" s="7">
        <v>469</v>
      </c>
      <c r="L170" s="7">
        <v>446</v>
      </c>
      <c r="M170" s="7">
        <v>505</v>
      </c>
    </row>
    <row r="171" spans="1:13" ht="17.100000000000001" hidden="1" thickBot="1">
      <c r="A171" s="28" t="s">
        <v>311</v>
      </c>
      <c r="B171" s="7" t="s">
        <v>174</v>
      </c>
      <c r="C171" s="7" t="s">
        <v>174</v>
      </c>
      <c r="D171" s="7" t="s">
        <v>174</v>
      </c>
      <c r="E171" s="7" t="s">
        <v>174</v>
      </c>
      <c r="F171" s="7" t="s">
        <v>174</v>
      </c>
      <c r="G171" s="7" t="s">
        <v>174</v>
      </c>
      <c r="H171" s="7" t="s">
        <v>174</v>
      </c>
      <c r="I171" s="7" t="s">
        <v>174</v>
      </c>
      <c r="J171" s="7" t="s">
        <v>174</v>
      </c>
      <c r="K171" s="7">
        <v>351</v>
      </c>
      <c r="L171" s="7">
        <v>335</v>
      </c>
      <c r="M171" s="7">
        <v>289</v>
      </c>
    </row>
    <row r="172" spans="1:13" ht="17.100000000000001" hidden="1" thickBot="1">
      <c r="A172" s="28" t="s">
        <v>312</v>
      </c>
      <c r="B172" s="7" t="s">
        <v>174</v>
      </c>
      <c r="C172" s="7" t="s">
        <v>174</v>
      </c>
      <c r="D172" s="7" t="s">
        <v>174</v>
      </c>
      <c r="E172" s="7" t="s">
        <v>174</v>
      </c>
      <c r="F172" s="7" t="s">
        <v>174</v>
      </c>
      <c r="G172" s="7" t="s">
        <v>174</v>
      </c>
      <c r="H172" s="7" t="s">
        <v>174</v>
      </c>
      <c r="I172" s="7" t="s">
        <v>174</v>
      </c>
      <c r="J172" s="7" t="s">
        <v>174</v>
      </c>
      <c r="K172" s="7" t="s">
        <v>174</v>
      </c>
      <c r="L172" s="7" t="s">
        <v>174</v>
      </c>
      <c r="M172" s="7">
        <v>-304</v>
      </c>
    </row>
    <row r="173" spans="1:13" hidden="1">
      <c r="A173" s="29" t="s">
        <v>313</v>
      </c>
      <c r="B173" s="7" t="s">
        <v>174</v>
      </c>
      <c r="C173" s="7" t="s">
        <v>174</v>
      </c>
      <c r="D173" s="7">
        <v>356</v>
      </c>
      <c r="E173" s="7">
        <v>749</v>
      </c>
      <c r="F173" s="7">
        <v>626</v>
      </c>
      <c r="G173" s="7">
        <v>581</v>
      </c>
      <c r="H173" s="7" t="s">
        <v>174</v>
      </c>
      <c r="I173" s="7">
        <v>533</v>
      </c>
      <c r="J173" s="7">
        <v>598</v>
      </c>
      <c r="K173" s="7">
        <v>-271</v>
      </c>
      <c r="L173" s="7">
        <v>-245</v>
      </c>
      <c r="M173" s="7" t="s">
        <v>174</v>
      </c>
    </row>
    <row r="174" spans="1:13" ht="17.100000000000001" thickBot="1">
      <c r="A174" s="26" t="s">
        <v>314</v>
      </c>
      <c r="B174" s="22"/>
      <c r="C174" s="22"/>
      <c r="D174" s="22"/>
      <c r="E174" s="22"/>
      <c r="F174" s="22"/>
      <c r="G174" s="22"/>
      <c r="H174" s="22"/>
      <c r="I174" s="22"/>
      <c r="J174" s="22"/>
      <c r="K174" s="22"/>
      <c r="L174" s="22"/>
      <c r="M174" s="22"/>
    </row>
    <row r="175" spans="1:13" ht="17.100000000000001" thickBot="1">
      <c r="A175" s="27" t="s">
        <v>315</v>
      </c>
      <c r="B175" s="16"/>
      <c r="C175" s="16"/>
      <c r="D175" s="16"/>
      <c r="E175" s="16"/>
      <c r="F175" s="16"/>
      <c r="G175" s="16"/>
      <c r="H175" s="16"/>
      <c r="I175" s="16"/>
      <c r="J175" s="16"/>
      <c r="K175" s="16"/>
      <c r="L175" s="16"/>
      <c r="M175" s="16"/>
    </row>
    <row r="176" spans="1:13">
      <c r="A176" s="24" t="s">
        <v>316</v>
      </c>
      <c r="B176" s="5" t="s">
        <v>317</v>
      </c>
      <c r="C176" s="5" t="s">
        <v>317</v>
      </c>
      <c r="D176" s="5" t="s">
        <v>318</v>
      </c>
      <c r="E176" s="5" t="s">
        <v>319</v>
      </c>
      <c r="F176" s="5" t="s">
        <v>317</v>
      </c>
      <c r="G176" s="5" t="s">
        <v>320</v>
      </c>
      <c r="H176" s="5" t="s">
        <v>318</v>
      </c>
      <c r="I176" s="5" t="s">
        <v>321</v>
      </c>
      <c r="J176" s="5" t="s">
        <v>322</v>
      </c>
      <c r="K176" s="5" t="s">
        <v>323</v>
      </c>
      <c r="L176" s="5" t="s">
        <v>324</v>
      </c>
      <c r="M176" s="5" t="s">
        <v>325</v>
      </c>
    </row>
    <row r="177" spans="1:13" ht="17.100000000000001" thickBot="1">
      <c r="A177" s="30"/>
      <c r="B177" s="23" t="s">
        <v>326</v>
      </c>
      <c r="C177" s="23" t="s">
        <v>326</v>
      </c>
      <c r="D177" s="23" t="s">
        <v>326</v>
      </c>
      <c r="E177" s="23" t="s">
        <v>326</v>
      </c>
      <c r="F177" s="23" t="s">
        <v>326</v>
      </c>
      <c r="G177" s="23" t="s">
        <v>326</v>
      </c>
      <c r="H177" s="23" t="s">
        <v>326</v>
      </c>
      <c r="I177" s="23" t="s">
        <v>326</v>
      </c>
      <c r="J177" s="23" t="s">
        <v>326</v>
      </c>
      <c r="K177" s="23" t="s">
        <v>326</v>
      </c>
      <c r="L177" s="23" t="s">
        <v>326</v>
      </c>
      <c r="M177" s="23" t="s">
        <v>326</v>
      </c>
    </row>
    <row r="178" spans="1:13">
      <c r="A178" s="30"/>
      <c r="B178" s="5" t="s">
        <v>327</v>
      </c>
      <c r="C178" s="5" t="s">
        <v>174</v>
      </c>
      <c r="D178" s="5" t="s">
        <v>174</v>
      </c>
      <c r="E178" s="5" t="s">
        <v>174</v>
      </c>
      <c r="F178" s="5" t="s">
        <v>319</v>
      </c>
      <c r="G178" s="5" t="s">
        <v>174</v>
      </c>
      <c r="H178" s="5" t="s">
        <v>174</v>
      </c>
      <c r="I178" s="5" t="s">
        <v>174</v>
      </c>
      <c r="J178" s="5" t="s">
        <v>174</v>
      </c>
      <c r="K178" s="5" t="s">
        <v>174</v>
      </c>
      <c r="L178" s="5" t="s">
        <v>174</v>
      </c>
      <c r="M178" s="66" t="s">
        <v>174</v>
      </c>
    </row>
    <row r="179" spans="1:13">
      <c r="A179" s="30"/>
      <c r="B179" s="23" t="s">
        <v>326</v>
      </c>
      <c r="C179" s="23"/>
      <c r="D179" s="23"/>
      <c r="E179" s="23"/>
      <c r="F179" s="23" t="s">
        <v>326</v>
      </c>
      <c r="G179" s="23"/>
      <c r="H179" s="23"/>
      <c r="I179" s="23"/>
      <c r="J179" s="23"/>
      <c r="K179" s="23"/>
      <c r="L179" s="23"/>
      <c r="M179" s="67"/>
    </row>
    <row r="182" spans="1:13" ht="20.100000000000001" thickBot="1">
      <c r="A182" s="20" t="s">
        <v>328</v>
      </c>
    </row>
    <row r="183" spans="1:13" ht="17.100000000000001" thickBot="1">
      <c r="A183" s="2" t="s">
        <v>329</v>
      </c>
      <c r="B183" s="3">
        <v>18834</v>
      </c>
      <c r="C183" s="3">
        <v>18547</v>
      </c>
      <c r="D183" s="3">
        <v>16733</v>
      </c>
      <c r="E183" s="3">
        <v>16826</v>
      </c>
      <c r="F183" s="3">
        <v>12533</v>
      </c>
      <c r="G183" s="3">
        <v>12477</v>
      </c>
      <c r="H183" s="3">
        <v>14496</v>
      </c>
      <c r="I183" s="3">
        <v>12698</v>
      </c>
      <c r="J183" s="3">
        <v>8993</v>
      </c>
      <c r="K183" s="3">
        <v>10995</v>
      </c>
      <c r="L183" s="3">
        <v>10198</v>
      </c>
      <c r="M183" s="3">
        <v>11710</v>
      </c>
    </row>
    <row r="184" spans="1:13" ht="17.100000000000001" thickBot="1">
      <c r="A184" s="4" t="s">
        <v>330</v>
      </c>
      <c r="B184" s="5">
        <v>3050</v>
      </c>
      <c r="C184" s="5">
        <v>3687</v>
      </c>
      <c r="D184" s="5">
        <v>1964</v>
      </c>
      <c r="E184" s="5">
        <v>4173</v>
      </c>
      <c r="F184" s="5">
        <v>1649</v>
      </c>
      <c r="G184" s="5">
        <v>1862</v>
      </c>
      <c r="H184" s="5">
        <v>3672</v>
      </c>
      <c r="I184" s="5" t="s">
        <v>174</v>
      </c>
      <c r="J184" s="5" t="s">
        <v>174</v>
      </c>
      <c r="K184" s="5" t="s">
        <v>174</v>
      </c>
      <c r="L184" s="5" t="s">
        <v>174</v>
      </c>
      <c r="M184" s="5" t="s">
        <v>174</v>
      </c>
    </row>
    <row r="185" spans="1:13" ht="17.100000000000001" thickBot="1">
      <c r="A185" s="4" t="s">
        <v>331</v>
      </c>
      <c r="B185" s="5">
        <v>13419</v>
      </c>
      <c r="C185" s="5">
        <v>12136</v>
      </c>
      <c r="D185" s="5">
        <v>12608</v>
      </c>
      <c r="E185" s="5">
        <v>10266</v>
      </c>
      <c r="F185" s="5">
        <v>7665</v>
      </c>
      <c r="G185" s="5">
        <v>7551</v>
      </c>
      <c r="H185" s="5">
        <v>8344</v>
      </c>
      <c r="I185" s="5">
        <v>10143</v>
      </c>
      <c r="J185" s="5">
        <v>6590</v>
      </c>
      <c r="K185" s="5">
        <v>7271</v>
      </c>
      <c r="L185" s="5">
        <v>7201</v>
      </c>
      <c r="M185" s="5">
        <v>8756</v>
      </c>
    </row>
    <row r="186" spans="1:13" ht="17.100000000000001" thickBot="1">
      <c r="A186" s="4" t="s">
        <v>332</v>
      </c>
      <c r="B186" s="5">
        <v>2365</v>
      </c>
      <c r="C186" s="5">
        <v>2724</v>
      </c>
      <c r="D186" s="5">
        <v>2161</v>
      </c>
      <c r="E186" s="5">
        <v>2387</v>
      </c>
      <c r="F186" s="5">
        <v>3219</v>
      </c>
      <c r="G186" s="5">
        <v>3064</v>
      </c>
      <c r="H186" s="5">
        <v>2480</v>
      </c>
      <c r="I186" s="5">
        <v>2555</v>
      </c>
      <c r="J186" s="5">
        <v>2403</v>
      </c>
      <c r="K186" s="5">
        <v>3724</v>
      </c>
      <c r="L186" s="5">
        <v>2997</v>
      </c>
      <c r="M186" s="5">
        <v>2954</v>
      </c>
    </row>
    <row r="187" spans="1:13" ht="17.100000000000001" thickBot="1">
      <c r="A187" s="2" t="s">
        <v>333</v>
      </c>
      <c r="B187" s="3">
        <v>6548</v>
      </c>
      <c r="C187" s="3">
        <v>6454</v>
      </c>
      <c r="D187" s="3">
        <v>6334</v>
      </c>
      <c r="E187" s="3">
        <v>6206</v>
      </c>
      <c r="F187" s="3">
        <v>6841</v>
      </c>
      <c r="G187" s="3">
        <v>6867</v>
      </c>
      <c r="H187" s="3">
        <v>5983</v>
      </c>
      <c r="I187" s="3">
        <v>8101</v>
      </c>
      <c r="J187" s="3">
        <v>7877</v>
      </c>
      <c r="K187" s="3">
        <v>6798</v>
      </c>
      <c r="L187" s="3">
        <v>6628</v>
      </c>
      <c r="M187" s="3">
        <v>6788</v>
      </c>
    </row>
    <row r="188" spans="1:13" ht="17.100000000000001" thickBot="1">
      <c r="A188" s="4" t="s">
        <v>334</v>
      </c>
      <c r="B188" s="5">
        <v>6907</v>
      </c>
      <c r="C188" s="5">
        <v>6834</v>
      </c>
      <c r="D188" s="5">
        <v>6697</v>
      </c>
      <c r="E188" s="5">
        <v>6512</v>
      </c>
      <c r="F188" s="5">
        <v>7238</v>
      </c>
      <c r="G188" s="5">
        <v>7136</v>
      </c>
      <c r="H188" s="5">
        <v>6235</v>
      </c>
      <c r="I188" s="5">
        <v>8366</v>
      </c>
      <c r="J188" s="5">
        <v>8153</v>
      </c>
      <c r="K188" s="5">
        <v>6798</v>
      </c>
      <c r="L188" s="5">
        <v>6942</v>
      </c>
      <c r="M188" s="5">
        <v>7136</v>
      </c>
    </row>
    <row r="189" spans="1:13" ht="17.100000000000001" thickBot="1">
      <c r="A189" s="4" t="s">
        <v>335</v>
      </c>
      <c r="B189" s="5">
        <v>-359</v>
      </c>
      <c r="C189" s="5">
        <v>-380</v>
      </c>
      <c r="D189" s="5">
        <v>-363</v>
      </c>
      <c r="E189" s="5">
        <v>-306</v>
      </c>
      <c r="F189" s="5">
        <v>-397</v>
      </c>
      <c r="G189" s="5">
        <v>-269</v>
      </c>
      <c r="H189" s="5">
        <v>-252</v>
      </c>
      <c r="I189" s="5">
        <v>-265</v>
      </c>
      <c r="J189" s="5">
        <v>-276</v>
      </c>
      <c r="K189" s="5" t="s">
        <v>174</v>
      </c>
      <c r="L189" s="5">
        <v>-314</v>
      </c>
      <c r="M189" s="5">
        <v>-348</v>
      </c>
    </row>
    <row r="190" spans="1:13" ht="17.100000000000001" thickBot="1">
      <c r="A190" s="2" t="s">
        <v>336</v>
      </c>
      <c r="B190" s="3">
        <v>9946</v>
      </c>
      <c r="C190" s="3">
        <v>9994</v>
      </c>
      <c r="D190" s="3">
        <v>8872</v>
      </c>
      <c r="E190" s="3">
        <v>9009</v>
      </c>
      <c r="F190" s="3">
        <v>11025</v>
      </c>
      <c r="G190" s="3">
        <v>12655</v>
      </c>
      <c r="H190" s="3">
        <v>9781</v>
      </c>
      <c r="I190" s="3">
        <v>11317</v>
      </c>
      <c r="J190" s="3">
        <v>10803</v>
      </c>
      <c r="K190" s="3">
        <v>7985</v>
      </c>
      <c r="L190" s="3">
        <v>8933</v>
      </c>
      <c r="M190" s="3">
        <v>9035</v>
      </c>
    </row>
    <row r="191" spans="1:13" ht="17.100000000000001" thickBot="1">
      <c r="A191" s="4" t="s">
        <v>337</v>
      </c>
      <c r="B191" s="5" t="s">
        <v>174</v>
      </c>
      <c r="C191" s="5" t="s">
        <v>174</v>
      </c>
      <c r="D191" s="5" t="s">
        <v>174</v>
      </c>
      <c r="E191" s="5" t="s">
        <v>174</v>
      </c>
      <c r="F191" s="5" t="s">
        <v>174</v>
      </c>
      <c r="G191" s="5" t="s">
        <v>174</v>
      </c>
      <c r="H191" s="5" t="s">
        <v>174</v>
      </c>
      <c r="I191" s="5" t="s">
        <v>174</v>
      </c>
      <c r="J191" s="5" t="s">
        <v>174</v>
      </c>
      <c r="K191" s="5" t="s">
        <v>174</v>
      </c>
      <c r="L191" s="5">
        <v>2</v>
      </c>
      <c r="M191" s="5">
        <v>31</v>
      </c>
    </row>
    <row r="192" spans="1:13" ht="17.100000000000001" thickBot="1">
      <c r="A192" s="4" t="s">
        <v>338</v>
      </c>
      <c r="B192" s="5">
        <v>3398</v>
      </c>
      <c r="C192" s="5">
        <v>3540</v>
      </c>
      <c r="D192" s="5">
        <v>2538</v>
      </c>
      <c r="E192" s="5">
        <v>2803</v>
      </c>
      <c r="F192" s="5">
        <v>4184</v>
      </c>
      <c r="G192" s="5">
        <v>5788</v>
      </c>
      <c r="H192" s="5">
        <v>3798</v>
      </c>
      <c r="I192" s="5">
        <v>3216</v>
      </c>
      <c r="J192" s="5">
        <v>2926</v>
      </c>
      <c r="K192" s="5">
        <v>1187</v>
      </c>
      <c r="L192" s="5">
        <v>2303</v>
      </c>
      <c r="M192" s="5">
        <v>2216</v>
      </c>
    </row>
    <row r="193" spans="1:13" ht="17.100000000000001" thickBot="1">
      <c r="A193" s="2" t="s">
        <v>339</v>
      </c>
      <c r="B193" s="3">
        <v>33741</v>
      </c>
      <c r="C193" s="3">
        <v>32202</v>
      </c>
      <c r="D193" s="3">
        <v>28538</v>
      </c>
      <c r="E193" s="3">
        <v>30401</v>
      </c>
      <c r="F193" s="3">
        <v>31550</v>
      </c>
      <c r="G193" s="3">
        <v>31891</v>
      </c>
      <c r="H193" s="3">
        <v>29737</v>
      </c>
      <c r="I193" s="3">
        <v>29688</v>
      </c>
      <c r="J193" s="3">
        <v>29051</v>
      </c>
      <c r="K193" s="3">
        <v>25355</v>
      </c>
      <c r="L193" s="3">
        <v>24023</v>
      </c>
      <c r="M193" s="3">
        <v>23216</v>
      </c>
    </row>
    <row r="194" spans="1:13" ht="17.100000000000001" thickBot="1">
      <c r="A194" s="4" t="s">
        <v>340</v>
      </c>
      <c r="B194" s="5">
        <v>3896</v>
      </c>
      <c r="C194" s="5">
        <v>4158</v>
      </c>
      <c r="D194" s="5">
        <v>4556</v>
      </c>
      <c r="E194" s="5">
        <v>5228</v>
      </c>
      <c r="F194" s="5">
        <v>4112</v>
      </c>
      <c r="G194" s="5">
        <v>3394</v>
      </c>
      <c r="H194" s="5">
        <v>2875</v>
      </c>
      <c r="I194" s="5">
        <v>2750</v>
      </c>
      <c r="J194" s="5">
        <v>2355</v>
      </c>
      <c r="K194" s="5" t="s">
        <v>174</v>
      </c>
      <c r="L194" s="5">
        <v>2049</v>
      </c>
      <c r="M194" s="5">
        <v>1888</v>
      </c>
    </row>
    <row r="195" spans="1:13" ht="17.100000000000001" thickBot="1">
      <c r="A195" s="4" t="s">
        <v>341</v>
      </c>
      <c r="B195" s="5">
        <v>19558</v>
      </c>
      <c r="C195" s="5">
        <v>19255</v>
      </c>
      <c r="D195" s="5">
        <v>17542</v>
      </c>
      <c r="E195" s="5">
        <v>18730</v>
      </c>
      <c r="F195" s="5">
        <v>20519</v>
      </c>
      <c r="G195" s="5">
        <v>21643</v>
      </c>
      <c r="H195" s="5">
        <v>20265</v>
      </c>
      <c r="I195" s="5">
        <v>21058</v>
      </c>
      <c r="J195" s="5">
        <v>20435</v>
      </c>
      <c r="K195" s="5" t="s">
        <v>174</v>
      </c>
      <c r="L195" s="5">
        <v>16070</v>
      </c>
      <c r="M195" s="5">
        <v>15464</v>
      </c>
    </row>
    <row r="196" spans="1:13" ht="17.100000000000001" thickBot="1">
      <c r="A196" s="4" t="s">
        <v>342</v>
      </c>
      <c r="B196" s="5">
        <v>4286</v>
      </c>
      <c r="C196" s="5">
        <v>3744</v>
      </c>
      <c r="D196" s="5">
        <v>3068</v>
      </c>
      <c r="E196" s="5">
        <v>3328</v>
      </c>
      <c r="F196" s="5">
        <v>3279</v>
      </c>
      <c r="G196" s="5">
        <v>3273</v>
      </c>
      <c r="H196" s="5">
        <v>2747</v>
      </c>
      <c r="I196" s="5">
        <v>2780</v>
      </c>
      <c r="J196" s="5">
        <v>2753</v>
      </c>
      <c r="K196" s="5" t="s">
        <v>174</v>
      </c>
      <c r="L196" s="5">
        <v>2575</v>
      </c>
      <c r="M196" s="5">
        <v>2397</v>
      </c>
    </row>
    <row r="197" spans="1:13" ht="17.100000000000001" thickBot="1">
      <c r="A197" s="4" t="s">
        <v>343</v>
      </c>
      <c r="B197" s="5">
        <v>6001</v>
      </c>
      <c r="C197" s="5">
        <v>5045</v>
      </c>
      <c r="D197" s="5">
        <v>3372</v>
      </c>
      <c r="E197" s="5">
        <v>3115</v>
      </c>
      <c r="F197" s="5">
        <v>3640</v>
      </c>
      <c r="G197" s="5">
        <v>3581</v>
      </c>
      <c r="H197" s="5">
        <v>3850</v>
      </c>
      <c r="I197" s="5">
        <v>3100</v>
      </c>
      <c r="J197" s="5">
        <v>3508</v>
      </c>
      <c r="K197" s="5" t="s">
        <v>174</v>
      </c>
      <c r="L197" s="5">
        <v>3329</v>
      </c>
      <c r="M197" s="5">
        <v>3467</v>
      </c>
    </row>
    <row r="198" spans="1:13" ht="17.100000000000001" thickBot="1">
      <c r="A198" s="6" t="s">
        <v>344</v>
      </c>
      <c r="B198" s="7">
        <v>174</v>
      </c>
      <c r="C198" s="7">
        <v>161</v>
      </c>
      <c r="D198" s="7">
        <v>392</v>
      </c>
      <c r="E198" s="7">
        <v>191</v>
      </c>
      <c r="F198" s="7">
        <v>147</v>
      </c>
      <c r="G198" s="7">
        <v>121</v>
      </c>
      <c r="H198" s="7">
        <v>146</v>
      </c>
      <c r="I198" s="7">
        <v>552</v>
      </c>
      <c r="J198" s="7">
        <v>663</v>
      </c>
      <c r="K198" s="7" t="s">
        <v>174</v>
      </c>
      <c r="L198" s="7">
        <v>429</v>
      </c>
      <c r="M198" s="7">
        <v>586</v>
      </c>
    </row>
    <row r="199" spans="1:13" ht="17.100000000000001" thickBot="1">
      <c r="A199" s="2" t="s">
        <v>345</v>
      </c>
      <c r="B199" s="3">
        <v>1253</v>
      </c>
      <c r="C199" s="3">
        <v>2098</v>
      </c>
      <c r="D199" s="3">
        <v>1159</v>
      </c>
      <c r="E199" s="3">
        <v>1973</v>
      </c>
      <c r="F199" s="3">
        <v>1468</v>
      </c>
      <c r="G199" s="3">
        <v>1156</v>
      </c>
      <c r="H199" s="3">
        <v>1562</v>
      </c>
      <c r="I199" s="3">
        <v>693</v>
      </c>
      <c r="J199" s="3">
        <v>1055</v>
      </c>
      <c r="K199" s="3">
        <v>2597</v>
      </c>
      <c r="L199" s="3">
        <v>1165</v>
      </c>
      <c r="M199" s="3">
        <v>780</v>
      </c>
    </row>
    <row r="200" spans="1:13" ht="17.100000000000001" thickBot="1">
      <c r="A200" s="4" t="s">
        <v>346</v>
      </c>
      <c r="B200" s="5" t="s">
        <v>174</v>
      </c>
      <c r="C200" s="5" t="s">
        <v>174</v>
      </c>
      <c r="D200" s="5" t="s">
        <v>174</v>
      </c>
      <c r="E200" s="5" t="s">
        <v>174</v>
      </c>
      <c r="F200" s="5" t="s">
        <v>174</v>
      </c>
      <c r="G200" s="5" t="s">
        <v>174</v>
      </c>
      <c r="H200" s="5" t="s">
        <v>174</v>
      </c>
      <c r="I200" s="5" t="s">
        <v>174</v>
      </c>
      <c r="J200" s="5" t="s">
        <v>174</v>
      </c>
      <c r="K200" s="5" t="s">
        <v>174</v>
      </c>
      <c r="L200" s="5" t="s">
        <v>174</v>
      </c>
      <c r="M200" s="5" t="s">
        <v>174</v>
      </c>
    </row>
    <row r="201" spans="1:13" ht="17.100000000000001" thickBot="1">
      <c r="A201" s="4" t="s">
        <v>347</v>
      </c>
      <c r="B201" s="5">
        <v>1253</v>
      </c>
      <c r="C201" s="5">
        <v>2098</v>
      </c>
      <c r="D201" s="5">
        <v>1159</v>
      </c>
      <c r="E201" s="5">
        <v>1973</v>
      </c>
      <c r="F201" s="5">
        <v>1468</v>
      </c>
      <c r="G201" s="5">
        <v>1156</v>
      </c>
      <c r="H201" s="5">
        <v>1562</v>
      </c>
      <c r="I201" s="5">
        <v>693</v>
      </c>
      <c r="J201" s="5">
        <v>1055</v>
      </c>
      <c r="K201" s="5">
        <v>2597</v>
      </c>
      <c r="L201" s="5">
        <v>1165</v>
      </c>
      <c r="M201" s="5">
        <v>780</v>
      </c>
    </row>
    <row r="202" spans="1:13" ht="17.100000000000001" thickBot="1">
      <c r="A202" s="6" t="s">
        <v>348</v>
      </c>
      <c r="B202" s="7">
        <v>63948</v>
      </c>
      <c r="C202" s="7">
        <v>63002</v>
      </c>
      <c r="D202" s="7">
        <v>55694</v>
      </c>
      <c r="E202" s="7">
        <v>58400</v>
      </c>
      <c r="F202" s="7">
        <v>56723</v>
      </c>
      <c r="G202" s="7">
        <v>58300</v>
      </c>
      <c r="H202" s="7">
        <v>55722</v>
      </c>
      <c r="I202" s="7">
        <v>54948</v>
      </c>
      <c r="J202" s="7">
        <v>50565</v>
      </c>
      <c r="K202" s="7">
        <v>46932</v>
      </c>
      <c r="L202" s="7">
        <v>44748</v>
      </c>
      <c r="M202" s="7">
        <v>45327</v>
      </c>
    </row>
    <row r="203" spans="1:13" ht="17.100000000000001" thickBot="1">
      <c r="A203" s="8"/>
      <c r="B203" s="8"/>
      <c r="C203" s="8"/>
      <c r="D203" s="8"/>
      <c r="E203" s="8"/>
      <c r="F203" s="8"/>
      <c r="G203" s="8"/>
      <c r="H203" s="8"/>
      <c r="I203" s="8"/>
      <c r="J203" s="8"/>
      <c r="K203" s="8"/>
      <c r="L203" s="8"/>
      <c r="M203" s="8"/>
    </row>
    <row r="204" spans="1:13" ht="17.100000000000001" thickBot="1">
      <c r="A204" s="2" t="s">
        <v>349</v>
      </c>
      <c r="B204" s="3">
        <v>42655</v>
      </c>
      <c r="C204" s="3">
        <v>41269</v>
      </c>
      <c r="D204" s="3">
        <v>42270</v>
      </c>
      <c r="E204" s="3">
        <v>41852</v>
      </c>
      <c r="F204" s="3">
        <v>41312</v>
      </c>
      <c r="G204" s="3">
        <v>38249</v>
      </c>
      <c r="H204" s="3">
        <v>36754</v>
      </c>
      <c r="I204" s="3">
        <v>36180</v>
      </c>
      <c r="J204" s="3">
        <v>36712</v>
      </c>
      <c r="K204" s="3">
        <v>16108</v>
      </c>
      <c r="L204" s="3">
        <v>19782</v>
      </c>
      <c r="M204" s="3">
        <v>31122</v>
      </c>
    </row>
    <row r="205" spans="1:13" ht="17.100000000000001" thickBot="1">
      <c r="A205" s="4" t="s">
        <v>350</v>
      </c>
      <c r="B205" s="5">
        <v>10948</v>
      </c>
      <c r="C205" s="5">
        <v>10536</v>
      </c>
      <c r="D205" s="5">
        <v>10344</v>
      </c>
      <c r="E205" s="5">
        <v>9767</v>
      </c>
      <c r="F205" s="5">
        <v>9879</v>
      </c>
      <c r="G205" s="5">
        <v>9873</v>
      </c>
      <c r="H205" s="5">
        <v>9543</v>
      </c>
      <c r="I205" s="5">
        <v>9444</v>
      </c>
      <c r="J205" s="5">
        <v>9518</v>
      </c>
      <c r="K205" s="5" t="s">
        <v>174</v>
      </c>
      <c r="L205" s="5" t="s">
        <v>174</v>
      </c>
      <c r="M205" s="5">
        <v>8542</v>
      </c>
    </row>
    <row r="206" spans="1:13" ht="17.100000000000001" thickBot="1">
      <c r="A206" s="4" t="s">
        <v>351</v>
      </c>
      <c r="B206" s="5">
        <v>22416</v>
      </c>
      <c r="C206" s="5">
        <v>21982</v>
      </c>
      <c r="D206" s="5">
        <v>23697</v>
      </c>
      <c r="E206" s="5">
        <v>23650</v>
      </c>
      <c r="F206" s="5">
        <v>23144</v>
      </c>
      <c r="G206" s="5">
        <v>21994</v>
      </c>
      <c r="H206" s="5">
        <v>21004</v>
      </c>
      <c r="I206" s="5">
        <v>20331</v>
      </c>
      <c r="J206" s="5">
        <v>20296</v>
      </c>
      <c r="K206" s="5" t="s">
        <v>174</v>
      </c>
      <c r="L206" s="5">
        <v>16524</v>
      </c>
      <c r="M206" s="5">
        <v>15293</v>
      </c>
    </row>
    <row r="207" spans="1:13" ht="17.100000000000001" thickBot="1">
      <c r="A207" s="4" t="s">
        <v>352</v>
      </c>
      <c r="B207" s="5">
        <v>2720</v>
      </c>
      <c r="C207" s="5">
        <v>2241</v>
      </c>
      <c r="D207" s="5">
        <v>1890</v>
      </c>
      <c r="E207" s="5">
        <v>2310</v>
      </c>
      <c r="F207" s="5">
        <v>2714</v>
      </c>
      <c r="G207" s="5">
        <v>2668</v>
      </c>
      <c r="H207" s="5">
        <v>2514</v>
      </c>
      <c r="I207" s="5">
        <v>2472</v>
      </c>
      <c r="J207" s="5">
        <v>2574</v>
      </c>
      <c r="K207" s="5" t="s">
        <v>174</v>
      </c>
      <c r="L207" s="5">
        <v>2536</v>
      </c>
      <c r="M207" s="5">
        <v>3441</v>
      </c>
    </row>
    <row r="208" spans="1:13" ht="17.100000000000001" thickBot="1">
      <c r="A208" s="4" t="s">
        <v>353</v>
      </c>
      <c r="B208" s="5" t="s">
        <v>174</v>
      </c>
      <c r="C208" s="5" t="s">
        <v>174</v>
      </c>
      <c r="D208" s="5" t="s">
        <v>174</v>
      </c>
      <c r="E208" s="5" t="s">
        <v>174</v>
      </c>
      <c r="F208" s="5" t="s">
        <v>174</v>
      </c>
      <c r="G208" s="5" t="s">
        <v>174</v>
      </c>
      <c r="H208" s="5" t="s">
        <v>174</v>
      </c>
      <c r="I208" s="5" t="s">
        <v>174</v>
      </c>
      <c r="J208" s="5" t="s">
        <v>174</v>
      </c>
      <c r="K208" s="5" t="s">
        <v>174</v>
      </c>
      <c r="L208" s="5">
        <v>485</v>
      </c>
      <c r="M208" s="5" t="s">
        <v>174</v>
      </c>
    </row>
    <row r="209" spans="1:13" ht="17.100000000000001" thickBot="1">
      <c r="A209" s="4" t="s">
        <v>354</v>
      </c>
      <c r="B209" s="5">
        <v>6571</v>
      </c>
      <c r="C209" s="5">
        <v>6510</v>
      </c>
      <c r="D209" s="5">
        <v>6339</v>
      </c>
      <c r="E209" s="5">
        <v>6125</v>
      </c>
      <c r="F209" s="5">
        <v>5575</v>
      </c>
      <c r="G209" s="5">
        <v>3714</v>
      </c>
      <c r="H209" s="5">
        <v>3693</v>
      </c>
      <c r="I209" s="5">
        <v>3933</v>
      </c>
      <c r="J209" s="5">
        <v>4324</v>
      </c>
      <c r="K209" s="5">
        <v>16108</v>
      </c>
      <c r="L209" s="5">
        <v>237</v>
      </c>
      <c r="M209" s="5">
        <v>3846</v>
      </c>
    </row>
    <row r="210" spans="1:13" ht="17.100000000000001" thickBot="1">
      <c r="A210" s="2" t="s">
        <v>355</v>
      </c>
      <c r="B210" s="3">
        <v>17201</v>
      </c>
      <c r="C210" s="3">
        <v>16505</v>
      </c>
      <c r="D210" s="3">
        <v>16536</v>
      </c>
      <c r="E210" s="3">
        <v>16674</v>
      </c>
      <c r="F210" s="3">
        <v>17294</v>
      </c>
      <c r="G210" s="3">
        <v>16773</v>
      </c>
      <c r="H210" s="3">
        <v>16610</v>
      </c>
      <c r="I210" s="3">
        <v>16913</v>
      </c>
      <c r="J210" s="3">
        <v>17127</v>
      </c>
      <c r="K210" s="3">
        <v>16321</v>
      </c>
      <c r="L210" s="3">
        <v>15585</v>
      </c>
      <c r="M210" s="3">
        <v>15196</v>
      </c>
    </row>
    <row r="211" spans="1:13" ht="17.100000000000001" thickBot="1">
      <c r="A211" s="4" t="s">
        <v>356</v>
      </c>
      <c r="B211" s="5">
        <v>-25453</v>
      </c>
      <c r="C211" s="5">
        <v>-24764</v>
      </c>
      <c r="D211" s="5">
        <v>-25734</v>
      </c>
      <c r="E211" s="5">
        <v>-25178</v>
      </c>
      <c r="F211" s="5">
        <v>-24018</v>
      </c>
      <c r="G211" s="5">
        <v>-21476</v>
      </c>
      <c r="H211" s="5">
        <v>-20144</v>
      </c>
      <c r="I211" s="5">
        <v>-19267</v>
      </c>
      <c r="J211" s="5">
        <v>-19585</v>
      </c>
      <c r="K211" s="5" t="s">
        <v>174</v>
      </c>
      <c r="L211" s="5">
        <v>-9567</v>
      </c>
      <c r="M211" s="5">
        <v>-15926</v>
      </c>
    </row>
    <row r="212" spans="1:13" ht="17.100000000000001" thickBot="1">
      <c r="A212" s="2" t="s">
        <v>357</v>
      </c>
      <c r="B212" s="3">
        <v>13141</v>
      </c>
      <c r="C212" s="3">
        <v>13165</v>
      </c>
      <c r="D212" s="3">
        <v>13028</v>
      </c>
      <c r="E212" s="3">
        <v>12999</v>
      </c>
      <c r="F212" s="3">
        <v>13019</v>
      </c>
      <c r="G212" s="3">
        <v>13039</v>
      </c>
      <c r="H212" s="3">
        <v>9141</v>
      </c>
      <c r="I212" s="3">
        <v>9425</v>
      </c>
      <c r="J212" s="3">
        <v>9907</v>
      </c>
      <c r="K212" s="3">
        <v>9979</v>
      </c>
      <c r="L212" s="3">
        <v>9872</v>
      </c>
      <c r="M212" s="3">
        <v>11017</v>
      </c>
    </row>
    <row r="213" spans="1:13" ht="17.100000000000001" thickBot="1">
      <c r="A213" s="4" t="s">
        <v>358</v>
      </c>
      <c r="B213" s="5">
        <v>14183</v>
      </c>
      <c r="C213" s="5">
        <v>14205</v>
      </c>
      <c r="D213" s="5">
        <v>14072</v>
      </c>
      <c r="E213" s="5">
        <v>14039</v>
      </c>
      <c r="F213" s="5">
        <v>14062</v>
      </c>
      <c r="G213" s="5">
        <v>14077</v>
      </c>
      <c r="H213" s="5">
        <v>10180</v>
      </c>
      <c r="I213" s="5">
        <v>10498</v>
      </c>
      <c r="J213" s="5">
        <v>10995</v>
      </c>
      <c r="K213" s="5" t="s">
        <v>174</v>
      </c>
      <c r="L213" s="5">
        <v>11061</v>
      </c>
      <c r="M213" s="5">
        <v>12191</v>
      </c>
    </row>
    <row r="214" spans="1:13" ht="17.100000000000001" thickBot="1">
      <c r="A214" s="4" t="s">
        <v>359</v>
      </c>
      <c r="B214" s="5">
        <v>-1042</v>
      </c>
      <c r="C214" s="5">
        <v>-1040</v>
      </c>
      <c r="D214" s="5">
        <v>-1044</v>
      </c>
      <c r="E214" s="5">
        <v>-1040</v>
      </c>
      <c r="F214" s="5">
        <v>-1043</v>
      </c>
      <c r="G214" s="5">
        <v>-1038</v>
      </c>
      <c r="H214" s="5">
        <v>-1040</v>
      </c>
      <c r="I214" s="5">
        <v>-1073</v>
      </c>
      <c r="J214" s="5">
        <v>-1088</v>
      </c>
      <c r="K214" s="5" t="s">
        <v>174</v>
      </c>
      <c r="L214" s="5">
        <v>-1189</v>
      </c>
      <c r="M214" s="5">
        <v>-1174</v>
      </c>
    </row>
    <row r="215" spans="1:13" ht="17.100000000000001" thickBot="1">
      <c r="A215" s="2" t="s">
        <v>360</v>
      </c>
      <c r="B215" s="3">
        <v>3788</v>
      </c>
      <c r="C215" s="3">
        <v>3603</v>
      </c>
      <c r="D215" s="3">
        <v>3339</v>
      </c>
      <c r="E215" s="3">
        <v>3200</v>
      </c>
      <c r="F215" s="3">
        <v>3572</v>
      </c>
      <c r="G215" s="3">
        <v>3687</v>
      </c>
      <c r="H215" s="3">
        <v>2488</v>
      </c>
      <c r="I215" s="3">
        <v>2643</v>
      </c>
      <c r="J215" s="3">
        <v>2648</v>
      </c>
      <c r="K215" s="3">
        <v>2779</v>
      </c>
      <c r="L215" s="3">
        <v>2628</v>
      </c>
      <c r="M215" s="3">
        <v>2412</v>
      </c>
    </row>
    <row r="216" spans="1:13" ht="17.100000000000001" thickBot="1">
      <c r="A216" s="4" t="s">
        <v>361</v>
      </c>
      <c r="B216" s="5">
        <v>8470</v>
      </c>
      <c r="C216" s="5">
        <v>8151</v>
      </c>
      <c r="D216" s="5">
        <v>7577</v>
      </c>
      <c r="E216" s="5">
        <v>8017</v>
      </c>
      <c r="F216" s="5">
        <v>7994</v>
      </c>
      <c r="G216" s="5">
        <v>7642</v>
      </c>
      <c r="H216" s="5">
        <v>6237</v>
      </c>
      <c r="I216" s="5">
        <v>6270</v>
      </c>
      <c r="J216" s="5">
        <v>6061</v>
      </c>
      <c r="K216" s="5" t="s">
        <v>174</v>
      </c>
      <c r="L216" s="5">
        <v>5180</v>
      </c>
      <c r="M216" s="5">
        <v>4684</v>
      </c>
    </row>
    <row r="217" spans="1:13" ht="17.100000000000001" thickBot="1">
      <c r="A217" s="4" t="s">
        <v>362</v>
      </c>
      <c r="B217" s="5">
        <v>-4682</v>
      </c>
      <c r="C217" s="5">
        <v>-4548</v>
      </c>
      <c r="D217" s="5">
        <v>-4238</v>
      </c>
      <c r="E217" s="5">
        <v>-4817</v>
      </c>
      <c r="F217" s="5">
        <v>-4422</v>
      </c>
      <c r="G217" s="5">
        <v>-3955</v>
      </c>
      <c r="H217" s="5">
        <v>-3749</v>
      </c>
      <c r="I217" s="5">
        <v>-3627</v>
      </c>
      <c r="J217" s="5">
        <v>-3413</v>
      </c>
      <c r="K217" s="5" t="s">
        <v>174</v>
      </c>
      <c r="L217" s="5">
        <v>-2552</v>
      </c>
      <c r="M217" s="5">
        <v>-2272</v>
      </c>
    </row>
    <row r="218" spans="1:13" ht="17.100000000000001" thickBot="1">
      <c r="A218" s="2" t="s">
        <v>363</v>
      </c>
      <c r="B218" s="3">
        <v>14515</v>
      </c>
      <c r="C218" s="3">
        <v>12335</v>
      </c>
      <c r="D218" s="3">
        <v>12535</v>
      </c>
      <c r="E218" s="3">
        <v>10817</v>
      </c>
      <c r="F218" s="3">
        <v>17184</v>
      </c>
      <c r="G218" s="3">
        <v>16246</v>
      </c>
      <c r="H218" s="3">
        <v>16847</v>
      </c>
      <c r="I218" s="3">
        <v>15248</v>
      </c>
      <c r="J218" s="3">
        <v>13900</v>
      </c>
      <c r="K218" s="3">
        <v>11300</v>
      </c>
      <c r="L218" s="3">
        <v>10064</v>
      </c>
      <c r="M218" s="3">
        <v>10984</v>
      </c>
    </row>
    <row r="219" spans="1:13" ht="17.100000000000001" thickBot="1">
      <c r="A219" s="4" t="s">
        <v>364</v>
      </c>
      <c r="B219" s="5">
        <v>2228</v>
      </c>
      <c r="C219" s="5">
        <v>2067</v>
      </c>
      <c r="D219" s="5">
        <v>1672</v>
      </c>
      <c r="E219" s="5">
        <v>1578</v>
      </c>
      <c r="F219" s="5">
        <v>1626</v>
      </c>
      <c r="G219" s="5">
        <v>1693</v>
      </c>
      <c r="H219" s="5">
        <v>1617</v>
      </c>
      <c r="I219" s="5">
        <v>1608</v>
      </c>
      <c r="J219" s="5">
        <v>1326</v>
      </c>
      <c r="K219" s="5">
        <v>3391</v>
      </c>
      <c r="L219" s="5">
        <v>3858</v>
      </c>
      <c r="M219" s="5">
        <v>2662</v>
      </c>
    </row>
    <row r="220" spans="1:13" ht="17.100000000000001" thickBot="1">
      <c r="A220" s="4" t="s">
        <v>365</v>
      </c>
      <c r="B220" s="5">
        <v>12287</v>
      </c>
      <c r="C220" s="5">
        <v>10268</v>
      </c>
      <c r="D220" s="5">
        <v>10863</v>
      </c>
      <c r="E220" s="5">
        <v>9239</v>
      </c>
      <c r="F220" s="5">
        <v>15558</v>
      </c>
      <c r="G220" s="5">
        <v>14553</v>
      </c>
      <c r="H220" s="5">
        <v>15230</v>
      </c>
      <c r="I220" s="5">
        <v>13640</v>
      </c>
      <c r="J220" s="5">
        <v>12574</v>
      </c>
      <c r="K220" s="5">
        <v>7909</v>
      </c>
      <c r="L220" s="5">
        <v>6206</v>
      </c>
      <c r="M220" s="5">
        <v>8322</v>
      </c>
    </row>
    <row r="221" spans="1:13" ht="17.100000000000001" thickBot="1">
      <c r="A221" s="6" t="s">
        <v>366</v>
      </c>
      <c r="B221" s="7">
        <v>494</v>
      </c>
      <c r="C221" s="7">
        <v>26</v>
      </c>
      <c r="D221" s="7">
        <v>27</v>
      </c>
      <c r="E221" s="7">
        <v>48</v>
      </c>
      <c r="F221" s="7">
        <v>91</v>
      </c>
      <c r="G221" s="7">
        <v>65</v>
      </c>
      <c r="H221" s="7">
        <v>1</v>
      </c>
      <c r="I221" s="7" t="s">
        <v>174</v>
      </c>
      <c r="J221" s="7" t="s">
        <v>174</v>
      </c>
      <c r="K221" s="7" t="s">
        <v>174</v>
      </c>
      <c r="L221" s="7" t="s">
        <v>174</v>
      </c>
      <c r="M221" s="7" t="s">
        <v>174</v>
      </c>
    </row>
    <row r="222" spans="1:13" ht="17.100000000000001" thickBot="1">
      <c r="A222" s="2" t="s">
        <v>367</v>
      </c>
      <c r="B222" s="3">
        <v>5784</v>
      </c>
      <c r="C222" s="3">
        <v>7308</v>
      </c>
      <c r="D222" s="3">
        <v>5888</v>
      </c>
      <c r="E222" s="3">
        <v>7957</v>
      </c>
      <c r="F222" s="3">
        <v>6526</v>
      </c>
      <c r="G222" s="3">
        <v>7088</v>
      </c>
      <c r="H222" s="3">
        <v>8640</v>
      </c>
      <c r="I222" s="3">
        <v>11956</v>
      </c>
      <c r="J222" s="3">
        <v>11635</v>
      </c>
      <c r="K222" s="3">
        <v>8791</v>
      </c>
      <c r="L222" s="3">
        <v>7377</v>
      </c>
      <c r="M222" s="3">
        <v>7185</v>
      </c>
    </row>
    <row r="223" spans="1:13" ht="17.100000000000001" thickBot="1">
      <c r="A223" s="4" t="s">
        <v>368</v>
      </c>
      <c r="B223" s="5">
        <v>129</v>
      </c>
      <c r="C223" s="5">
        <v>149</v>
      </c>
      <c r="D223" s="5">
        <v>116</v>
      </c>
      <c r="E223" s="5">
        <v>76</v>
      </c>
      <c r="F223" s="5">
        <v>86</v>
      </c>
      <c r="G223" s="5">
        <v>33</v>
      </c>
      <c r="H223" s="5">
        <v>15</v>
      </c>
      <c r="I223" s="5">
        <v>2265</v>
      </c>
      <c r="J223" s="5">
        <v>2051</v>
      </c>
      <c r="K223" s="5" t="s">
        <v>174</v>
      </c>
      <c r="L223" s="5">
        <v>1480</v>
      </c>
      <c r="M223" s="5">
        <v>1223</v>
      </c>
    </row>
    <row r="224" spans="1:13" ht="17.100000000000001" thickBot="1">
      <c r="A224" s="4" t="s">
        <v>369</v>
      </c>
      <c r="B224" s="5">
        <v>3448</v>
      </c>
      <c r="C224" s="5">
        <v>4683</v>
      </c>
      <c r="D224" s="5">
        <v>4323</v>
      </c>
      <c r="E224" s="5">
        <v>4023</v>
      </c>
      <c r="F224" s="5">
        <v>5008</v>
      </c>
      <c r="G224" s="5">
        <v>4835</v>
      </c>
      <c r="H224" s="5">
        <v>4562</v>
      </c>
      <c r="I224" s="5">
        <v>7557</v>
      </c>
      <c r="J224" s="5">
        <v>6759</v>
      </c>
      <c r="K224" s="5">
        <v>5717</v>
      </c>
      <c r="L224" s="5">
        <v>3733</v>
      </c>
      <c r="M224" s="5">
        <v>4532</v>
      </c>
    </row>
    <row r="225" spans="1:13" ht="17.100000000000001" thickBot="1">
      <c r="A225" s="4" t="s">
        <v>370</v>
      </c>
      <c r="B225" s="5">
        <v>53</v>
      </c>
      <c r="C225" s="5" t="s">
        <v>174</v>
      </c>
      <c r="D225" s="5" t="s">
        <v>174</v>
      </c>
      <c r="E225" s="5" t="s">
        <v>174</v>
      </c>
      <c r="F225" s="5">
        <v>0</v>
      </c>
      <c r="G225" s="5">
        <v>334</v>
      </c>
      <c r="H225" s="5">
        <v>202</v>
      </c>
      <c r="I225" s="5">
        <v>1148</v>
      </c>
      <c r="J225" s="5">
        <v>1779</v>
      </c>
      <c r="K225" s="5">
        <v>750</v>
      </c>
      <c r="L225" s="5">
        <v>0</v>
      </c>
      <c r="M225" s="5" t="s">
        <v>174</v>
      </c>
    </row>
    <row r="226" spans="1:13" ht="17.100000000000001" thickBot="1">
      <c r="A226" s="4" t="s">
        <v>371</v>
      </c>
      <c r="B226" s="5">
        <v>2154</v>
      </c>
      <c r="C226" s="5">
        <v>2476</v>
      </c>
      <c r="D226" s="5">
        <v>1449</v>
      </c>
      <c r="E226" s="5">
        <v>3858</v>
      </c>
      <c r="F226" s="5">
        <v>1432</v>
      </c>
      <c r="G226" s="5">
        <v>1886</v>
      </c>
      <c r="H226" s="5">
        <v>3861</v>
      </c>
      <c r="I226" s="5">
        <v>986</v>
      </c>
      <c r="J226" s="5">
        <v>1046</v>
      </c>
      <c r="K226" s="5">
        <v>2324</v>
      </c>
      <c r="L226" s="5">
        <v>2164</v>
      </c>
      <c r="M226" s="5">
        <v>1430</v>
      </c>
    </row>
    <row r="227" spans="1:13" ht="17.100000000000001" thickBot="1">
      <c r="A227" s="6" t="s">
        <v>119</v>
      </c>
      <c r="B227" s="7">
        <v>118871</v>
      </c>
      <c r="C227" s="7">
        <v>115944</v>
      </c>
      <c r="D227" s="7">
        <v>107047</v>
      </c>
      <c r="E227" s="7">
        <v>110095</v>
      </c>
      <c r="F227" s="7">
        <v>114409</v>
      </c>
      <c r="G227" s="7">
        <v>115198</v>
      </c>
      <c r="H227" s="7">
        <v>109449</v>
      </c>
      <c r="I227" s="7">
        <v>111133</v>
      </c>
      <c r="J227" s="7">
        <v>105782</v>
      </c>
      <c r="K227" s="7">
        <v>96102</v>
      </c>
      <c r="L227" s="7">
        <v>90274</v>
      </c>
      <c r="M227" s="7">
        <v>92121</v>
      </c>
    </row>
    <row r="228" spans="1:13">
      <c r="A228" s="8"/>
      <c r="B228" s="8"/>
      <c r="C228" s="8"/>
      <c r="D228" s="8"/>
      <c r="E228" s="8"/>
      <c r="F228" s="8"/>
      <c r="G228" s="8"/>
      <c r="H228" s="8"/>
      <c r="I228" s="8"/>
      <c r="J228" s="8"/>
      <c r="K228" s="8"/>
      <c r="L228" s="8"/>
      <c r="M228" s="8"/>
    </row>
    <row r="229" spans="1:13" ht="17.100000000000001" thickBot="1">
      <c r="A229" s="1" t="s">
        <v>372</v>
      </c>
      <c r="B229" s="1"/>
      <c r="C229" s="1"/>
      <c r="D229" s="1"/>
      <c r="E229" s="1"/>
      <c r="F229" s="1"/>
      <c r="G229" s="1"/>
      <c r="H229" s="1"/>
      <c r="I229" s="1"/>
      <c r="J229" s="1"/>
      <c r="K229" s="1"/>
      <c r="L229" s="1"/>
      <c r="M229" s="1"/>
    </row>
    <row r="230" spans="1:13" ht="17.100000000000001" thickBot="1">
      <c r="A230" s="6" t="s">
        <v>175</v>
      </c>
      <c r="B230" s="7">
        <v>14323</v>
      </c>
      <c r="C230" s="7">
        <v>13261</v>
      </c>
      <c r="D230" s="7">
        <v>9693</v>
      </c>
      <c r="E230" s="7">
        <v>8722</v>
      </c>
      <c r="F230" s="7">
        <v>14808</v>
      </c>
      <c r="G230" s="7">
        <v>16237</v>
      </c>
      <c r="H230" s="7">
        <v>13406</v>
      </c>
      <c r="I230" s="7">
        <v>12532</v>
      </c>
      <c r="J230" s="7">
        <v>10864</v>
      </c>
      <c r="K230" s="7">
        <v>10183</v>
      </c>
      <c r="L230" s="7">
        <v>9668</v>
      </c>
      <c r="M230" s="7">
        <v>9921</v>
      </c>
    </row>
    <row r="231" spans="1:13" ht="17.100000000000001" thickBot="1">
      <c r="A231" s="6" t="s">
        <v>373</v>
      </c>
      <c r="B231" s="7">
        <v>0</v>
      </c>
      <c r="C231" s="7">
        <v>0</v>
      </c>
      <c r="D231" s="7">
        <v>0</v>
      </c>
      <c r="E231" s="7">
        <v>0</v>
      </c>
      <c r="F231" s="7">
        <v>0</v>
      </c>
      <c r="G231" s="7">
        <v>0</v>
      </c>
      <c r="H231" s="7">
        <v>0</v>
      </c>
      <c r="I231" s="7">
        <v>0</v>
      </c>
      <c r="J231" s="7">
        <v>0</v>
      </c>
      <c r="K231" s="7">
        <v>0</v>
      </c>
      <c r="L231" s="7">
        <v>0</v>
      </c>
      <c r="M231" s="7">
        <v>0</v>
      </c>
    </row>
    <row r="232" spans="1:13" ht="17.100000000000001" thickBot="1">
      <c r="A232" s="6" t="s">
        <v>374</v>
      </c>
      <c r="B232" s="7">
        <v>3574</v>
      </c>
      <c r="C232" s="7">
        <v>2282</v>
      </c>
      <c r="D232" s="7">
        <v>2077</v>
      </c>
      <c r="E232" s="7">
        <v>3213</v>
      </c>
      <c r="F232" s="7">
        <v>2511</v>
      </c>
      <c r="G232" s="7">
        <v>1807</v>
      </c>
      <c r="H232" s="7">
        <v>2576</v>
      </c>
      <c r="I232" s="7">
        <v>2417</v>
      </c>
      <c r="J232" s="7">
        <v>3360</v>
      </c>
      <c r="K232" s="7">
        <v>1581</v>
      </c>
      <c r="L232" s="7">
        <v>2281</v>
      </c>
      <c r="M232" s="7">
        <v>1631</v>
      </c>
    </row>
    <row r="233" spans="1:13" ht="17.100000000000001" thickBot="1">
      <c r="A233" s="2" t="s">
        <v>375</v>
      </c>
      <c r="B233" s="3">
        <v>35779</v>
      </c>
      <c r="C233" s="3">
        <v>37052</v>
      </c>
      <c r="D233" s="3">
        <v>36037</v>
      </c>
      <c r="E233" s="3">
        <v>37836</v>
      </c>
      <c r="F233" s="3">
        <v>45055</v>
      </c>
      <c r="G233" s="3">
        <v>42310</v>
      </c>
      <c r="H233" s="3">
        <v>39797</v>
      </c>
      <c r="I233" s="3">
        <v>40752</v>
      </c>
      <c r="J233" s="3">
        <v>38654</v>
      </c>
      <c r="K233" s="3">
        <v>35733</v>
      </c>
      <c r="L233" s="3">
        <v>34402</v>
      </c>
      <c r="M233" s="3">
        <v>37097</v>
      </c>
    </row>
    <row r="234" spans="1:13" ht="17.100000000000001" thickBot="1">
      <c r="A234" s="4" t="s">
        <v>376</v>
      </c>
      <c r="B234" s="5">
        <v>24987</v>
      </c>
      <c r="C234" s="5">
        <v>24372</v>
      </c>
      <c r="D234" s="5">
        <v>24537</v>
      </c>
      <c r="E234" s="5">
        <v>25251</v>
      </c>
      <c r="F234" s="5">
        <v>26991</v>
      </c>
      <c r="G234" s="5">
        <v>26855</v>
      </c>
      <c r="H234" s="5">
        <v>26449</v>
      </c>
      <c r="I234" s="5">
        <v>25032</v>
      </c>
      <c r="J234" s="5">
        <v>24661</v>
      </c>
      <c r="K234" s="5" t="s">
        <v>174</v>
      </c>
      <c r="L234" s="5">
        <v>24707</v>
      </c>
      <c r="M234" s="5">
        <v>26393</v>
      </c>
    </row>
    <row r="235" spans="1:13" ht="17.100000000000001" thickBot="1">
      <c r="A235" s="4" t="s">
        <v>377</v>
      </c>
      <c r="B235" s="5">
        <v>1480</v>
      </c>
      <c r="C235" s="5">
        <v>1899</v>
      </c>
      <c r="D235" s="5">
        <v>1828</v>
      </c>
      <c r="E235" s="5">
        <v>2060</v>
      </c>
      <c r="F235" s="5">
        <v>3394</v>
      </c>
      <c r="G235" s="5">
        <v>3438</v>
      </c>
      <c r="H235" s="5">
        <v>2878</v>
      </c>
      <c r="I235" s="5">
        <v>2173</v>
      </c>
      <c r="J235" s="5">
        <v>1793</v>
      </c>
      <c r="K235" s="5">
        <v>738</v>
      </c>
      <c r="L235" s="5">
        <v>1189</v>
      </c>
      <c r="M235" s="5">
        <v>1050</v>
      </c>
    </row>
    <row r="236" spans="1:13" ht="17.100000000000001" thickBot="1">
      <c r="A236" s="4" t="s">
        <v>378</v>
      </c>
      <c r="B236" s="5">
        <v>183</v>
      </c>
      <c r="C236" s="5">
        <v>186</v>
      </c>
      <c r="D236" s="5">
        <v>180</v>
      </c>
      <c r="E236" s="5">
        <v>130</v>
      </c>
      <c r="F236" s="5">
        <v>159</v>
      </c>
      <c r="G236" s="5">
        <v>175</v>
      </c>
      <c r="H236" s="5">
        <v>199</v>
      </c>
      <c r="I236" s="5">
        <v>116</v>
      </c>
      <c r="J236" s="5">
        <v>80</v>
      </c>
      <c r="K236" s="5" t="s">
        <v>174</v>
      </c>
      <c r="L236" s="5">
        <v>52</v>
      </c>
      <c r="M236" s="5">
        <v>26</v>
      </c>
    </row>
    <row r="237" spans="1:13" ht="17.100000000000001" thickBot="1">
      <c r="A237" s="4" t="s">
        <v>379</v>
      </c>
      <c r="B237" s="5" t="s">
        <v>174</v>
      </c>
      <c r="C237" s="5" t="s">
        <v>174</v>
      </c>
      <c r="D237" s="5" t="s">
        <v>174</v>
      </c>
      <c r="E237" s="5" t="s">
        <v>174</v>
      </c>
      <c r="F237" s="5" t="s">
        <v>174</v>
      </c>
      <c r="G237" s="5" t="s">
        <v>174</v>
      </c>
      <c r="H237" s="5" t="s">
        <v>174</v>
      </c>
      <c r="I237" s="5" t="s">
        <v>174</v>
      </c>
      <c r="J237" s="5" t="s">
        <v>174</v>
      </c>
      <c r="K237" s="5" t="s">
        <v>174</v>
      </c>
      <c r="L237" s="5" t="s">
        <v>174</v>
      </c>
      <c r="M237" s="5" t="s">
        <v>174</v>
      </c>
    </row>
    <row r="238" spans="1:13" ht="17.100000000000001" thickBot="1">
      <c r="A238" s="4" t="s">
        <v>380</v>
      </c>
      <c r="B238" s="5">
        <v>9129</v>
      </c>
      <c r="C238" s="5">
        <v>10595</v>
      </c>
      <c r="D238" s="5">
        <v>9492</v>
      </c>
      <c r="E238" s="5">
        <v>10395</v>
      </c>
      <c r="F238" s="5">
        <v>14511</v>
      </c>
      <c r="G238" s="5">
        <v>11842</v>
      </c>
      <c r="H238" s="5">
        <v>10271</v>
      </c>
      <c r="I238" s="5">
        <v>13431</v>
      </c>
      <c r="J238" s="5">
        <v>12120</v>
      </c>
      <c r="K238" s="5">
        <v>34995</v>
      </c>
      <c r="L238" s="5">
        <v>8454</v>
      </c>
      <c r="M238" s="5">
        <v>9628</v>
      </c>
    </row>
    <row r="239" spans="1:13" ht="17.100000000000001" thickBot="1">
      <c r="A239" s="6" t="s">
        <v>381</v>
      </c>
      <c r="B239" s="7">
        <v>53676</v>
      </c>
      <c r="C239" s="7">
        <v>52595</v>
      </c>
      <c r="D239" s="7">
        <v>47807</v>
      </c>
      <c r="E239" s="7">
        <v>49771</v>
      </c>
      <c r="F239" s="7">
        <v>62374</v>
      </c>
      <c r="G239" s="7">
        <v>60354</v>
      </c>
      <c r="H239" s="7">
        <v>55779</v>
      </c>
      <c r="I239" s="7">
        <v>55701</v>
      </c>
      <c r="J239" s="7">
        <v>52878</v>
      </c>
      <c r="K239" s="7">
        <v>47497</v>
      </c>
      <c r="L239" s="7">
        <v>46351</v>
      </c>
      <c r="M239" s="7">
        <v>48649</v>
      </c>
    </row>
    <row r="240" spans="1:13" ht="17.100000000000001" thickBot="1">
      <c r="A240" s="8"/>
      <c r="B240" s="8"/>
      <c r="C240" s="8"/>
      <c r="D240" s="8"/>
      <c r="E240" s="8"/>
      <c r="F240" s="8"/>
      <c r="G240" s="8"/>
      <c r="H240" s="8"/>
      <c r="I240" s="8"/>
      <c r="J240" s="8"/>
      <c r="K240" s="8"/>
      <c r="L240" s="8"/>
      <c r="M240" s="8"/>
    </row>
    <row r="241" spans="1:13" ht="17.100000000000001" thickBot="1">
      <c r="A241" s="2" t="s">
        <v>382</v>
      </c>
      <c r="B241" s="3">
        <v>13873</v>
      </c>
      <c r="C241" s="3">
        <v>14348</v>
      </c>
      <c r="D241" s="3">
        <v>16824</v>
      </c>
      <c r="E241" s="3">
        <v>17794</v>
      </c>
      <c r="F241" s="3">
        <v>11914</v>
      </c>
      <c r="G241" s="3">
        <v>11696</v>
      </c>
      <c r="H241" s="3">
        <v>14521</v>
      </c>
      <c r="I241" s="3">
        <v>15131</v>
      </c>
      <c r="J241" s="3">
        <v>13051</v>
      </c>
      <c r="K241" s="3">
        <v>12298</v>
      </c>
      <c r="L241" s="3">
        <v>9711</v>
      </c>
      <c r="M241" s="3">
        <v>9260</v>
      </c>
    </row>
    <row r="242" spans="1:13" ht="17.100000000000001" thickBot="1">
      <c r="A242" s="4" t="s">
        <v>383</v>
      </c>
      <c r="B242" s="5">
        <v>12477</v>
      </c>
      <c r="C242" s="5">
        <v>12856</v>
      </c>
      <c r="D242" s="5">
        <v>15333</v>
      </c>
      <c r="E242" s="5">
        <v>16256</v>
      </c>
      <c r="F242" s="5">
        <v>10616</v>
      </c>
      <c r="G242" s="5">
        <v>11389</v>
      </c>
      <c r="H242" s="5">
        <v>14196</v>
      </c>
      <c r="I242" s="5">
        <v>14757</v>
      </c>
      <c r="J242" s="5">
        <v>12676</v>
      </c>
      <c r="K242" s="5">
        <v>12112</v>
      </c>
      <c r="L242" s="5">
        <v>9552</v>
      </c>
      <c r="M242" s="5">
        <v>9092</v>
      </c>
    </row>
    <row r="243" spans="1:13" ht="17.100000000000001" thickBot="1">
      <c r="A243" s="4" t="s">
        <v>384</v>
      </c>
      <c r="B243" s="5">
        <v>1396</v>
      </c>
      <c r="C243" s="5">
        <v>1492</v>
      </c>
      <c r="D243" s="5">
        <v>1491</v>
      </c>
      <c r="E243" s="5">
        <v>1538</v>
      </c>
      <c r="F243" s="5">
        <v>1298</v>
      </c>
      <c r="G243" s="5">
        <v>307</v>
      </c>
      <c r="H243" s="5">
        <v>325</v>
      </c>
      <c r="I243" s="5">
        <v>374</v>
      </c>
      <c r="J243" s="5">
        <v>375</v>
      </c>
      <c r="K243" s="5">
        <v>186</v>
      </c>
      <c r="L243" s="5">
        <v>159</v>
      </c>
      <c r="M243" s="5">
        <v>168</v>
      </c>
    </row>
    <row r="244" spans="1:13" ht="17.100000000000001" thickBot="1">
      <c r="A244" s="6" t="s">
        <v>130</v>
      </c>
      <c r="B244" s="7">
        <v>17447</v>
      </c>
      <c r="C244" s="7">
        <v>16630</v>
      </c>
      <c r="D244" s="7">
        <v>18901</v>
      </c>
      <c r="E244" s="7">
        <v>21007</v>
      </c>
      <c r="F244" s="7">
        <v>14425</v>
      </c>
      <c r="G244" s="7">
        <v>13503</v>
      </c>
      <c r="H244" s="7">
        <v>17097</v>
      </c>
      <c r="I244" s="7">
        <v>17548</v>
      </c>
      <c r="J244" s="7">
        <v>16411</v>
      </c>
      <c r="K244" s="7">
        <v>13879</v>
      </c>
      <c r="L244" s="7">
        <v>11992</v>
      </c>
      <c r="M244" s="7">
        <v>10891</v>
      </c>
    </row>
    <row r="245" spans="1:13" ht="17.100000000000001" thickBot="1">
      <c r="A245" s="2" t="s">
        <v>385</v>
      </c>
      <c r="B245" s="3">
        <v>361</v>
      </c>
      <c r="C245" s="3">
        <v>164</v>
      </c>
      <c r="D245" s="3">
        <v>116</v>
      </c>
      <c r="E245" s="3">
        <v>451</v>
      </c>
      <c r="F245" s="3">
        <v>398</v>
      </c>
      <c r="G245" s="3">
        <v>1318</v>
      </c>
      <c r="H245" s="3">
        <v>1002</v>
      </c>
      <c r="I245" s="3">
        <v>1292</v>
      </c>
      <c r="J245" s="3">
        <v>1200</v>
      </c>
      <c r="K245" s="3">
        <v>1130</v>
      </c>
      <c r="L245" s="3">
        <v>1454</v>
      </c>
      <c r="M245" s="3">
        <v>1502</v>
      </c>
    </row>
    <row r="246" spans="1:13" ht="17.100000000000001" thickBot="1">
      <c r="A246" s="4" t="s">
        <v>386</v>
      </c>
      <c r="B246" s="5">
        <v>361</v>
      </c>
      <c r="C246" s="5">
        <v>164</v>
      </c>
      <c r="D246" s="5">
        <v>116</v>
      </c>
      <c r="E246" s="5">
        <v>451</v>
      </c>
      <c r="F246" s="5">
        <v>398</v>
      </c>
      <c r="G246" s="5">
        <v>1318</v>
      </c>
      <c r="H246" s="5">
        <v>1002</v>
      </c>
      <c r="I246" s="5">
        <v>1292</v>
      </c>
      <c r="J246" s="5">
        <v>1200</v>
      </c>
      <c r="K246" s="5">
        <v>1130</v>
      </c>
      <c r="L246" s="5">
        <v>1454</v>
      </c>
      <c r="M246" s="5">
        <v>1502</v>
      </c>
    </row>
    <row r="247" spans="1:13" ht="17.100000000000001" thickBot="1">
      <c r="A247" s="6" t="s">
        <v>133</v>
      </c>
      <c r="B247" s="7">
        <v>35</v>
      </c>
      <c r="C247" s="7">
        <v>32</v>
      </c>
      <c r="D247" s="7">
        <v>20</v>
      </c>
      <c r="E247" s="7">
        <v>11</v>
      </c>
      <c r="F247" s="7">
        <v>15</v>
      </c>
      <c r="G247" s="7">
        <v>-5</v>
      </c>
      <c r="H247" s="7">
        <v>2</v>
      </c>
      <c r="I247" s="7">
        <v>-5</v>
      </c>
      <c r="J247" s="7">
        <v>7</v>
      </c>
      <c r="K247" s="7">
        <v>18</v>
      </c>
      <c r="L247" s="7">
        <v>42</v>
      </c>
      <c r="M247" s="7">
        <v>17</v>
      </c>
    </row>
    <row r="248" spans="1:13" ht="17.100000000000001" thickBot="1">
      <c r="A248" s="2" t="s">
        <v>387</v>
      </c>
      <c r="B248" s="3">
        <v>33231</v>
      </c>
      <c r="C248" s="3">
        <v>35855</v>
      </c>
      <c r="D248" s="3">
        <v>32814</v>
      </c>
      <c r="E248" s="3">
        <v>35623</v>
      </c>
      <c r="F248" s="3">
        <v>33733</v>
      </c>
      <c r="G248" s="3">
        <v>32111</v>
      </c>
      <c r="H248" s="3">
        <v>27405</v>
      </c>
      <c r="I248" s="3">
        <v>35357</v>
      </c>
      <c r="J248" s="3">
        <v>32680</v>
      </c>
      <c r="K248" s="3">
        <v>28098</v>
      </c>
      <c r="L248" s="3">
        <v>21852</v>
      </c>
      <c r="M248" s="3">
        <v>22290</v>
      </c>
    </row>
    <row r="249" spans="1:13" ht="17.100000000000001" thickBot="1">
      <c r="A249" s="4" t="s">
        <v>388</v>
      </c>
      <c r="B249" s="5">
        <v>5667</v>
      </c>
      <c r="C249" s="5">
        <v>6896</v>
      </c>
      <c r="D249" s="5">
        <v>10771</v>
      </c>
      <c r="E249" s="5">
        <v>13998</v>
      </c>
      <c r="F249" s="5">
        <v>12542</v>
      </c>
      <c r="G249" s="5">
        <v>11571</v>
      </c>
      <c r="H249" s="5">
        <v>9779</v>
      </c>
      <c r="I249" s="5">
        <v>10826</v>
      </c>
      <c r="J249" s="5">
        <v>9871</v>
      </c>
      <c r="K249" s="5">
        <v>10400</v>
      </c>
      <c r="L249" s="5">
        <v>3738</v>
      </c>
      <c r="M249" s="5">
        <v>3691</v>
      </c>
    </row>
    <row r="250" spans="1:13" ht="17.100000000000001" thickBot="1">
      <c r="A250" s="4" t="s">
        <v>389</v>
      </c>
      <c r="B250" s="5" t="s">
        <v>174</v>
      </c>
      <c r="C250" s="5" t="s">
        <v>174</v>
      </c>
      <c r="D250" s="5" t="s">
        <v>174</v>
      </c>
      <c r="E250" s="5" t="s">
        <v>174</v>
      </c>
      <c r="F250" s="5" t="s">
        <v>174</v>
      </c>
      <c r="G250" s="5" t="s">
        <v>174</v>
      </c>
      <c r="H250" s="5" t="s">
        <v>174</v>
      </c>
      <c r="I250" s="5" t="s">
        <v>174</v>
      </c>
      <c r="J250" s="5" t="s">
        <v>174</v>
      </c>
      <c r="K250" s="5" t="s">
        <v>174</v>
      </c>
      <c r="L250" s="5">
        <v>5866</v>
      </c>
      <c r="M250" s="5">
        <v>6159</v>
      </c>
    </row>
    <row r="251" spans="1:13" ht="17.100000000000001" thickBot="1">
      <c r="A251" s="4" t="s">
        <v>390</v>
      </c>
      <c r="B251" s="5">
        <v>27490</v>
      </c>
      <c r="C251" s="5">
        <v>28959</v>
      </c>
      <c r="D251" s="5">
        <v>22043</v>
      </c>
      <c r="E251" s="5">
        <v>21625</v>
      </c>
      <c r="F251" s="5">
        <v>21191</v>
      </c>
      <c r="G251" s="5">
        <v>20108</v>
      </c>
      <c r="H251" s="5">
        <v>17520</v>
      </c>
      <c r="I251" s="5">
        <v>23540</v>
      </c>
      <c r="J251" s="5">
        <v>22578</v>
      </c>
      <c r="K251" s="5">
        <v>17018</v>
      </c>
      <c r="L251" s="5">
        <v>12248</v>
      </c>
      <c r="M251" s="5">
        <v>12440</v>
      </c>
    </row>
    <row r="252" spans="1:13" ht="17.100000000000001" thickBot="1">
      <c r="A252" s="4" t="s">
        <v>391</v>
      </c>
      <c r="B252" s="5">
        <v>74</v>
      </c>
      <c r="C252" s="5" t="s">
        <v>174</v>
      </c>
      <c r="D252" s="5" t="s">
        <v>174</v>
      </c>
      <c r="E252" s="5" t="s">
        <v>174</v>
      </c>
      <c r="F252" s="5">
        <v>0</v>
      </c>
      <c r="G252" s="5">
        <v>432</v>
      </c>
      <c r="H252" s="5">
        <v>106</v>
      </c>
      <c r="I252" s="5">
        <v>991</v>
      </c>
      <c r="J252" s="5">
        <v>231</v>
      </c>
      <c r="K252" s="5">
        <v>680</v>
      </c>
      <c r="L252" s="5">
        <v>0</v>
      </c>
      <c r="M252" s="5" t="s">
        <v>174</v>
      </c>
    </row>
    <row r="253" spans="1:13" ht="17.100000000000001" thickBot="1">
      <c r="A253" s="6" t="s">
        <v>129</v>
      </c>
      <c r="B253" s="7">
        <v>101176</v>
      </c>
      <c r="C253" s="7">
        <v>102994</v>
      </c>
      <c r="D253" s="7">
        <v>97581</v>
      </c>
      <c r="E253" s="7">
        <v>103650</v>
      </c>
      <c r="F253" s="7">
        <v>108434</v>
      </c>
      <c r="G253" s="7">
        <v>105474</v>
      </c>
      <c r="H253" s="7">
        <v>98709</v>
      </c>
      <c r="I253" s="7">
        <v>107476</v>
      </c>
      <c r="J253" s="7">
        <v>99816</v>
      </c>
      <c r="K253" s="7">
        <v>89041</v>
      </c>
      <c r="L253" s="7">
        <v>79410</v>
      </c>
      <c r="M253" s="7">
        <v>81718</v>
      </c>
    </row>
    <row r="254" spans="1:13">
      <c r="A254" s="8"/>
      <c r="B254" s="8"/>
      <c r="C254" s="8"/>
      <c r="D254" s="8"/>
      <c r="E254" s="8"/>
      <c r="F254" s="8"/>
      <c r="G254" s="8"/>
      <c r="H254" s="8"/>
      <c r="I254" s="8"/>
      <c r="J254" s="8"/>
      <c r="K254" s="8"/>
      <c r="L254" s="8"/>
      <c r="M254" s="8"/>
    </row>
    <row r="255" spans="1:13" ht="17.100000000000001" thickBot="1">
      <c r="A255" s="1" t="s">
        <v>392</v>
      </c>
      <c r="B255" s="1"/>
      <c r="C255" s="1"/>
      <c r="D255" s="1"/>
      <c r="E255" s="1"/>
      <c r="F255" s="1"/>
      <c r="G255" s="1"/>
      <c r="H255" s="1"/>
      <c r="I255" s="1"/>
      <c r="J255" s="1"/>
      <c r="K255" s="1"/>
      <c r="L255" s="1"/>
      <c r="M255" s="1"/>
    </row>
    <row r="256" spans="1:13" ht="17.100000000000001" thickBot="1">
      <c r="A256" s="2" t="s">
        <v>393</v>
      </c>
      <c r="B256" s="3">
        <v>791</v>
      </c>
      <c r="C256" s="3">
        <v>789</v>
      </c>
      <c r="D256" s="3">
        <v>787</v>
      </c>
      <c r="E256" s="3">
        <v>785</v>
      </c>
      <c r="F256" s="3">
        <v>784</v>
      </c>
      <c r="G256" s="3">
        <v>777</v>
      </c>
      <c r="H256" s="3">
        <v>775</v>
      </c>
      <c r="I256" s="3">
        <v>773</v>
      </c>
      <c r="J256" s="3">
        <v>785</v>
      </c>
      <c r="K256" s="3">
        <v>785</v>
      </c>
      <c r="L256" s="3">
        <v>783</v>
      </c>
      <c r="M256" s="3">
        <v>827</v>
      </c>
    </row>
    <row r="257" spans="1:13" ht="17.100000000000001" thickBot="1">
      <c r="A257" s="4" t="s">
        <v>394</v>
      </c>
      <c r="B257" s="5">
        <v>791</v>
      </c>
      <c r="C257" s="5">
        <v>789</v>
      </c>
      <c r="D257" s="5">
        <v>787</v>
      </c>
      <c r="E257" s="5">
        <v>785</v>
      </c>
      <c r="F257" s="5">
        <v>784</v>
      </c>
      <c r="G257" s="5">
        <v>777</v>
      </c>
      <c r="H257" s="5">
        <v>775</v>
      </c>
      <c r="I257" s="5">
        <v>773</v>
      </c>
      <c r="J257" s="5">
        <v>785</v>
      </c>
      <c r="K257" s="5">
        <v>785</v>
      </c>
      <c r="L257" s="5">
        <v>783</v>
      </c>
      <c r="M257" s="5">
        <v>827</v>
      </c>
    </row>
    <row r="258" spans="1:13" ht="17.100000000000001" thickBot="1">
      <c r="A258" s="6" t="s">
        <v>395</v>
      </c>
      <c r="B258" s="7">
        <v>3983</v>
      </c>
      <c r="C258" s="7">
        <v>3837</v>
      </c>
      <c r="D258" s="7">
        <v>3712</v>
      </c>
      <c r="E258" s="7">
        <v>3599</v>
      </c>
      <c r="F258" s="7">
        <v>3555</v>
      </c>
      <c r="G258" s="7">
        <v>2941</v>
      </c>
      <c r="H258" s="7">
        <v>2826</v>
      </c>
      <c r="I258" s="7">
        <v>2745</v>
      </c>
      <c r="J258" s="7">
        <v>3484</v>
      </c>
      <c r="K258" s="7" t="s">
        <v>174</v>
      </c>
      <c r="L258" s="7">
        <v>5049</v>
      </c>
      <c r="M258" s="7">
        <v>7253</v>
      </c>
    </row>
    <row r="259" spans="1:13" ht="17.100000000000001" thickBot="1">
      <c r="A259" s="6" t="s">
        <v>396</v>
      </c>
      <c r="B259" s="7">
        <v>15616</v>
      </c>
      <c r="C259" s="7">
        <v>13408</v>
      </c>
      <c r="D259" s="7">
        <v>6834</v>
      </c>
      <c r="E259" s="7">
        <v>250</v>
      </c>
      <c r="F259" s="7">
        <v>2241</v>
      </c>
      <c r="G259" s="7">
        <v>5923</v>
      </c>
      <c r="H259" s="7">
        <v>4399</v>
      </c>
      <c r="I259" s="7">
        <v>4987</v>
      </c>
      <c r="J259" s="7">
        <v>6316</v>
      </c>
      <c r="K259" s="7">
        <v>7489</v>
      </c>
      <c r="L259" s="7">
        <v>2167</v>
      </c>
      <c r="M259" s="7">
        <v>894</v>
      </c>
    </row>
    <row r="260" spans="1:13" ht="17.100000000000001" thickBot="1">
      <c r="A260" s="6" t="s">
        <v>397</v>
      </c>
      <c r="B260" s="7">
        <v>-390</v>
      </c>
      <c r="C260" s="7">
        <v>-68</v>
      </c>
      <c r="D260" s="7">
        <v>-45</v>
      </c>
      <c r="E260" s="7">
        <v>-42</v>
      </c>
      <c r="F260" s="7">
        <v>-82</v>
      </c>
      <c r="G260" s="7">
        <v>-51</v>
      </c>
      <c r="H260" s="7">
        <v>-2</v>
      </c>
      <c r="I260" s="7">
        <v>-3</v>
      </c>
      <c r="J260" s="7">
        <v>-303</v>
      </c>
      <c r="K260" s="7">
        <v>-8</v>
      </c>
      <c r="L260" s="7">
        <v>-50</v>
      </c>
      <c r="M260" s="7">
        <v>-84</v>
      </c>
    </row>
    <row r="261" spans="1:13" ht="17.100000000000001" thickBot="1">
      <c r="A261" s="6" t="s">
        <v>398</v>
      </c>
      <c r="B261" s="7">
        <v>-296</v>
      </c>
      <c r="C261" s="7">
        <v>-635</v>
      </c>
      <c r="D261" s="7">
        <v>456</v>
      </c>
      <c r="E261" s="7">
        <v>648</v>
      </c>
      <c r="F261" s="7">
        <v>819</v>
      </c>
      <c r="G261" s="7">
        <v>492</v>
      </c>
      <c r="H261" s="7">
        <v>1139</v>
      </c>
      <c r="I261" s="7">
        <v>770</v>
      </c>
      <c r="J261" s="7">
        <v>835</v>
      </c>
      <c r="K261" s="7" t="s">
        <v>174</v>
      </c>
      <c r="L261" s="7">
        <v>625</v>
      </c>
      <c r="M261" s="7" t="s">
        <v>174</v>
      </c>
    </row>
    <row r="262" spans="1:13" ht="17.100000000000001" thickBot="1">
      <c r="A262" s="2" t="s">
        <v>399</v>
      </c>
      <c r="B262" s="3">
        <v>-2009</v>
      </c>
      <c r="C262" s="3">
        <v>-4381</v>
      </c>
      <c r="D262" s="3">
        <v>-2278</v>
      </c>
      <c r="E262" s="3">
        <v>1205</v>
      </c>
      <c r="F262" s="3">
        <v>-1342</v>
      </c>
      <c r="G262" s="3">
        <v>-358</v>
      </c>
      <c r="H262" s="3">
        <v>1603</v>
      </c>
      <c r="I262" s="3">
        <v>-5615</v>
      </c>
      <c r="J262" s="3">
        <v>-5151</v>
      </c>
      <c r="K262" s="3">
        <v>-1205</v>
      </c>
      <c r="L262" s="3">
        <v>2290</v>
      </c>
      <c r="M262" s="3">
        <v>1513</v>
      </c>
    </row>
    <row r="263" spans="1:13" ht="17.100000000000001" thickBot="1">
      <c r="A263" s="4" t="s">
        <v>400</v>
      </c>
      <c r="B263" s="5">
        <v>1289</v>
      </c>
      <c r="C263" s="5">
        <v>1307</v>
      </c>
      <c r="D263" s="5">
        <v>1170</v>
      </c>
      <c r="E263" s="5">
        <v>943</v>
      </c>
      <c r="F263" s="5">
        <v>1179</v>
      </c>
      <c r="G263" s="5">
        <v>1115</v>
      </c>
      <c r="H263" s="5">
        <v>999</v>
      </c>
      <c r="I263" s="5">
        <v>1538</v>
      </c>
      <c r="J263" s="5">
        <v>1713</v>
      </c>
      <c r="K263" s="5" t="s">
        <v>174</v>
      </c>
      <c r="L263" s="5">
        <v>1189</v>
      </c>
      <c r="M263" s="5" t="s">
        <v>174</v>
      </c>
    </row>
    <row r="264" spans="1:13" ht="17.100000000000001" thickBot="1">
      <c r="A264" s="4" t="s">
        <v>401</v>
      </c>
      <c r="B264" s="5">
        <v>-3298</v>
      </c>
      <c r="C264" s="5">
        <v>-5688</v>
      </c>
      <c r="D264" s="5">
        <v>-3448</v>
      </c>
      <c r="E264" s="5">
        <v>262</v>
      </c>
      <c r="F264" s="5">
        <v>-2521</v>
      </c>
      <c r="G264" s="5">
        <v>-1473</v>
      </c>
      <c r="H264" s="5">
        <v>604</v>
      </c>
      <c r="I264" s="5">
        <v>-7153</v>
      </c>
      <c r="J264" s="5">
        <v>-6864</v>
      </c>
      <c r="K264" s="5">
        <v>-1205</v>
      </c>
      <c r="L264" s="5">
        <v>1101</v>
      </c>
      <c r="M264" s="5">
        <v>1513</v>
      </c>
    </row>
    <row r="265" spans="1:13" ht="17.100000000000001" thickBot="1">
      <c r="A265" s="6" t="s">
        <v>402</v>
      </c>
      <c r="B265" s="7">
        <v>17695</v>
      </c>
      <c r="C265" s="7">
        <v>12950</v>
      </c>
      <c r="D265" s="7">
        <v>9466</v>
      </c>
      <c r="E265" s="7">
        <v>6445</v>
      </c>
      <c r="F265" s="7">
        <v>5975</v>
      </c>
      <c r="G265" s="7">
        <v>9724</v>
      </c>
      <c r="H265" s="7">
        <v>10740</v>
      </c>
      <c r="I265" s="7">
        <v>3657</v>
      </c>
      <c r="J265" s="7">
        <v>5966</v>
      </c>
      <c r="K265" s="7">
        <v>7061</v>
      </c>
      <c r="L265" s="7">
        <v>10864</v>
      </c>
      <c r="M265" s="7">
        <v>10403</v>
      </c>
    </row>
    <row r="266" spans="1:13" ht="17.100000000000001" thickBot="1">
      <c r="A266" s="8"/>
      <c r="B266" s="8"/>
      <c r="C266" s="8"/>
      <c r="D266" s="8"/>
      <c r="E266" s="8"/>
      <c r="F266" s="8"/>
      <c r="G266" s="8"/>
      <c r="H266" s="8"/>
      <c r="I266" s="8"/>
      <c r="J266" s="8"/>
      <c r="K266" s="8"/>
      <c r="L266" s="8"/>
      <c r="M266" s="8"/>
    </row>
    <row r="267" spans="1:13" ht="17.100000000000001" thickBot="1">
      <c r="A267" s="6" t="s">
        <v>403</v>
      </c>
      <c r="B267" s="7">
        <v>118871</v>
      </c>
      <c r="C267" s="7">
        <v>115944</v>
      </c>
      <c r="D267" s="7">
        <v>107047</v>
      </c>
      <c r="E267" s="7">
        <v>110095</v>
      </c>
      <c r="F267" s="7">
        <v>114409</v>
      </c>
      <c r="G267" s="7">
        <v>115198</v>
      </c>
      <c r="H267" s="7">
        <v>109449</v>
      </c>
      <c r="I267" s="7">
        <v>111133</v>
      </c>
      <c r="J267" s="7">
        <v>105782</v>
      </c>
      <c r="K267" s="7">
        <v>96102</v>
      </c>
      <c r="L267" s="7">
        <v>90274</v>
      </c>
      <c r="M267" s="7">
        <v>92121</v>
      </c>
    </row>
    <row r="268" spans="1:13">
      <c r="A268" s="8"/>
      <c r="B268" s="8"/>
      <c r="C268" s="8"/>
      <c r="D268" s="8"/>
      <c r="E268" s="8"/>
      <c r="F268" s="8"/>
      <c r="G268" s="8"/>
      <c r="H268" s="8"/>
      <c r="I268" s="8"/>
      <c r="J268" s="8"/>
      <c r="K268" s="8"/>
      <c r="L268" s="8"/>
      <c r="M268" s="8"/>
    </row>
    <row r="269" spans="1:13" ht="17.100000000000001" thickBot="1">
      <c r="A269" s="1" t="s">
        <v>257</v>
      </c>
      <c r="B269" s="1"/>
      <c r="C269" s="1"/>
      <c r="D269" s="1"/>
      <c r="E269" s="1"/>
      <c r="F269" s="1"/>
      <c r="G269" s="1"/>
      <c r="H269" s="1"/>
      <c r="I269" s="1"/>
      <c r="J269" s="1"/>
      <c r="K269" s="1"/>
      <c r="L269" s="1"/>
      <c r="M269" s="1"/>
    </row>
    <row r="270" spans="1:13" ht="17.100000000000001" thickBot="1">
      <c r="A270" s="2" t="s">
        <v>404</v>
      </c>
      <c r="B270" s="3">
        <v>787</v>
      </c>
      <c r="C270" s="3">
        <v>788</v>
      </c>
      <c r="D270" s="3">
        <v>786</v>
      </c>
      <c r="E270" s="3">
        <v>784</v>
      </c>
      <c r="F270" s="3">
        <v>782</v>
      </c>
      <c r="G270" s="3">
        <v>776</v>
      </c>
      <c r="H270" s="3">
        <v>774</v>
      </c>
      <c r="I270" s="3">
        <v>773</v>
      </c>
      <c r="J270" s="3">
        <v>784</v>
      </c>
      <c r="K270" s="3">
        <v>784</v>
      </c>
      <c r="L270" s="3">
        <v>780</v>
      </c>
      <c r="M270" s="3">
        <v>822</v>
      </c>
    </row>
    <row r="271" spans="1:13" ht="17.100000000000001" thickBot="1">
      <c r="A271" s="4" t="s">
        <v>405</v>
      </c>
      <c r="B271" s="5">
        <v>787</v>
      </c>
      <c r="C271" s="5">
        <v>788</v>
      </c>
      <c r="D271" s="5">
        <v>786</v>
      </c>
      <c r="E271" s="5">
        <v>784</v>
      </c>
      <c r="F271" s="5">
        <v>782</v>
      </c>
      <c r="G271" s="5">
        <v>776</v>
      </c>
      <c r="H271" s="5">
        <v>774</v>
      </c>
      <c r="I271" s="5">
        <v>773</v>
      </c>
      <c r="J271" s="5">
        <v>784</v>
      </c>
      <c r="K271" s="5">
        <v>784</v>
      </c>
      <c r="L271" s="5">
        <v>780</v>
      </c>
      <c r="M271" s="5">
        <v>822</v>
      </c>
    </row>
    <row r="272" spans="1:13" ht="17.100000000000001" thickBot="1">
      <c r="A272" s="6" t="s">
        <v>406</v>
      </c>
      <c r="B272" s="7">
        <v>3</v>
      </c>
      <c r="C272" s="7">
        <v>1</v>
      </c>
      <c r="D272" s="7">
        <v>0</v>
      </c>
      <c r="E272" s="7">
        <v>0</v>
      </c>
      <c r="F272" s="7">
        <v>1</v>
      </c>
      <c r="G272" s="7">
        <v>1</v>
      </c>
      <c r="H272" s="7">
        <v>0</v>
      </c>
      <c r="I272" s="7">
        <v>0</v>
      </c>
      <c r="J272" s="7">
        <v>1</v>
      </c>
      <c r="K272" s="7">
        <v>0</v>
      </c>
      <c r="L272" s="7">
        <v>3</v>
      </c>
      <c r="M272" s="7">
        <v>5</v>
      </c>
    </row>
    <row r="273" spans="1:13" ht="17.100000000000001" thickBot="1">
      <c r="A273" s="6" t="s">
        <v>407</v>
      </c>
      <c r="B273" s="7">
        <v>35</v>
      </c>
      <c r="C273" s="7">
        <v>32</v>
      </c>
      <c r="D273" s="7">
        <v>20</v>
      </c>
      <c r="E273" s="7">
        <v>11</v>
      </c>
      <c r="F273" s="7">
        <v>15</v>
      </c>
      <c r="G273" s="7">
        <v>-5</v>
      </c>
      <c r="H273" s="7">
        <v>2</v>
      </c>
      <c r="I273" s="7">
        <v>-5</v>
      </c>
      <c r="J273" s="7">
        <v>7</v>
      </c>
      <c r="K273" s="7">
        <v>18</v>
      </c>
      <c r="L273" s="7">
        <v>42</v>
      </c>
      <c r="M273" s="7">
        <v>17</v>
      </c>
    </row>
    <row r="274" spans="1:13" ht="17.100000000000001" thickBot="1">
      <c r="A274" s="6" t="s">
        <v>408</v>
      </c>
      <c r="B274" s="7">
        <v>17730</v>
      </c>
      <c r="C274" s="7">
        <v>12982</v>
      </c>
      <c r="D274" s="7">
        <v>9486</v>
      </c>
      <c r="E274" s="7">
        <v>6456</v>
      </c>
      <c r="F274" s="7">
        <v>5990</v>
      </c>
      <c r="G274" s="7">
        <v>9719</v>
      </c>
      <c r="H274" s="7">
        <v>10742</v>
      </c>
      <c r="I274" s="7">
        <v>3652</v>
      </c>
      <c r="J274" s="7">
        <v>5973</v>
      </c>
      <c r="K274" s="7">
        <v>7079</v>
      </c>
      <c r="L274" s="7">
        <v>10906</v>
      </c>
      <c r="M274" s="7">
        <v>10420</v>
      </c>
    </row>
    <row r="275" spans="1:13" ht="17.100000000000001" thickBot="1">
      <c r="A275" s="6" t="s">
        <v>409</v>
      </c>
      <c r="B275" s="7">
        <v>147893</v>
      </c>
      <c r="C275" s="7">
        <v>134267</v>
      </c>
      <c r="D275" s="7">
        <v>126495</v>
      </c>
      <c r="E275" s="7">
        <v>131349</v>
      </c>
      <c r="F275" s="7">
        <v>134931</v>
      </c>
      <c r="G275" s="7">
        <v>133671</v>
      </c>
      <c r="H275" s="7">
        <v>129442</v>
      </c>
      <c r="I275" s="7">
        <v>133782</v>
      </c>
      <c r="J275" s="7">
        <v>136574</v>
      </c>
      <c r="K275" s="7">
        <v>138622</v>
      </c>
      <c r="L275" s="7">
        <v>138404</v>
      </c>
      <c r="M275" s="7">
        <v>140405</v>
      </c>
    </row>
    <row r="276" spans="1:13" ht="17.100000000000001" thickBot="1">
      <c r="A276" s="6" t="s">
        <v>410</v>
      </c>
      <c r="B276" s="7">
        <v>-1</v>
      </c>
      <c r="C276" s="7" t="s">
        <v>174</v>
      </c>
      <c r="D276" s="7" t="s">
        <v>174</v>
      </c>
      <c r="E276" s="7" t="s">
        <v>174</v>
      </c>
      <c r="F276" s="7" t="s">
        <v>174</v>
      </c>
      <c r="G276" s="7" t="s">
        <v>174</v>
      </c>
      <c r="H276" s="7" t="s">
        <v>174</v>
      </c>
      <c r="I276" s="7" t="s">
        <v>174</v>
      </c>
      <c r="J276" s="7" t="s">
        <v>174</v>
      </c>
      <c r="K276" s="7">
        <v>213</v>
      </c>
      <c r="L276" s="7">
        <v>5370</v>
      </c>
      <c r="M276" s="7" t="s">
        <v>174</v>
      </c>
    </row>
    <row r="277" spans="1:13" ht="17.100000000000001" thickBot="1">
      <c r="A277" s="6" t="s">
        <v>411</v>
      </c>
      <c r="B277" s="7" t="s">
        <v>174</v>
      </c>
      <c r="C277" s="7" t="s">
        <v>174</v>
      </c>
      <c r="D277" s="7" t="s">
        <v>174</v>
      </c>
      <c r="E277" s="7" t="s">
        <v>174</v>
      </c>
      <c r="F277" s="7" t="s">
        <v>174</v>
      </c>
      <c r="G277" s="7" t="s">
        <v>174</v>
      </c>
      <c r="H277" s="7" t="s">
        <v>174</v>
      </c>
      <c r="I277" s="7" t="s">
        <v>174</v>
      </c>
      <c r="J277" s="7" t="s">
        <v>174</v>
      </c>
      <c r="K277" s="7">
        <v>2779</v>
      </c>
      <c r="L277" s="7" t="s">
        <v>174</v>
      </c>
      <c r="M277" s="7" t="s">
        <v>174</v>
      </c>
    </row>
    <row r="278" spans="1:13" ht="17.100000000000001" thickBot="1">
      <c r="A278" s="6" t="s">
        <v>412</v>
      </c>
      <c r="B278" s="7" t="s">
        <v>174</v>
      </c>
      <c r="C278" s="7" t="s">
        <v>174</v>
      </c>
      <c r="D278" s="7" t="s">
        <v>174</v>
      </c>
      <c r="E278" s="7" t="s">
        <v>174</v>
      </c>
      <c r="F278" s="7" t="s">
        <v>174</v>
      </c>
      <c r="G278" s="7" t="s">
        <v>174</v>
      </c>
      <c r="H278" s="7">
        <v>1</v>
      </c>
      <c r="I278" s="7" t="s">
        <v>174</v>
      </c>
      <c r="J278" s="7" t="s">
        <v>174</v>
      </c>
      <c r="K278" s="7">
        <v>9979</v>
      </c>
      <c r="L278" s="7" t="s">
        <v>174</v>
      </c>
      <c r="M278" s="7" t="s">
        <v>174</v>
      </c>
    </row>
    <row r="279" spans="1:13" ht="17.100000000000001" thickBot="1">
      <c r="A279" s="6" t="s">
        <v>413</v>
      </c>
      <c r="B279" s="7">
        <v>1042</v>
      </c>
      <c r="C279" s="7">
        <v>1040</v>
      </c>
      <c r="D279" s="7">
        <v>1044</v>
      </c>
      <c r="E279" s="7">
        <v>1040</v>
      </c>
      <c r="F279" s="7">
        <v>1043</v>
      </c>
      <c r="G279" s="7">
        <v>1038</v>
      </c>
      <c r="H279" s="7">
        <v>1040</v>
      </c>
      <c r="I279" s="7">
        <v>1073</v>
      </c>
      <c r="J279" s="7">
        <v>1088</v>
      </c>
      <c r="K279" s="7" t="s">
        <v>174</v>
      </c>
      <c r="L279" s="7">
        <v>1189</v>
      </c>
      <c r="M279" s="7">
        <v>1174</v>
      </c>
    </row>
    <row r="280" spans="1:13" ht="17.100000000000001" thickBot="1">
      <c r="A280" s="6" t="s">
        <v>414</v>
      </c>
      <c r="B280" s="7">
        <v>4682</v>
      </c>
      <c r="C280" s="7">
        <v>4548</v>
      </c>
      <c r="D280" s="7">
        <v>4238</v>
      </c>
      <c r="E280" s="7">
        <v>4817</v>
      </c>
      <c r="F280" s="7">
        <v>4422</v>
      </c>
      <c r="G280" s="7">
        <v>3955</v>
      </c>
      <c r="H280" s="7">
        <v>3749</v>
      </c>
      <c r="I280" s="7">
        <v>3627</v>
      </c>
      <c r="J280" s="7">
        <v>3413</v>
      </c>
      <c r="K280" s="7" t="s">
        <v>174</v>
      </c>
      <c r="L280" s="7">
        <v>2552</v>
      </c>
      <c r="M280" s="7">
        <v>2272</v>
      </c>
    </row>
    <row r="281" spans="1:13" ht="17.100000000000001" thickBot="1">
      <c r="A281" s="6" t="s">
        <v>415</v>
      </c>
      <c r="B281" s="7">
        <v>2616</v>
      </c>
      <c r="C281" s="7">
        <v>2578</v>
      </c>
      <c r="D281" s="7">
        <v>2486</v>
      </c>
      <c r="E281" s="7">
        <v>2426</v>
      </c>
      <c r="F281" s="7">
        <v>1793</v>
      </c>
      <c r="G281" s="7" t="s">
        <v>174</v>
      </c>
      <c r="H281" s="7" t="s">
        <v>174</v>
      </c>
      <c r="I281" s="7" t="s">
        <v>174</v>
      </c>
      <c r="J281" s="7" t="s">
        <v>174</v>
      </c>
      <c r="K281" s="7" t="s">
        <v>174</v>
      </c>
      <c r="L281" s="7" t="s">
        <v>174</v>
      </c>
      <c r="M281" s="7" t="s">
        <v>174</v>
      </c>
    </row>
    <row r="282" spans="1:13" ht="17.100000000000001" thickBot="1">
      <c r="A282" s="6" t="s">
        <v>416</v>
      </c>
      <c r="B282" s="7">
        <v>975</v>
      </c>
      <c r="C282" s="7">
        <v>832</v>
      </c>
      <c r="D282" s="7">
        <v>788</v>
      </c>
      <c r="E282" s="7">
        <v>622</v>
      </c>
      <c r="F282" s="7">
        <v>250</v>
      </c>
      <c r="G282" s="7" t="s">
        <v>174</v>
      </c>
      <c r="H282" s="7" t="s">
        <v>174</v>
      </c>
      <c r="I282" s="7" t="s">
        <v>174</v>
      </c>
      <c r="J282" s="7" t="s">
        <v>174</v>
      </c>
      <c r="K282" s="7" t="s">
        <v>174</v>
      </c>
      <c r="L282" s="7" t="s">
        <v>174</v>
      </c>
      <c r="M282" s="7" t="s">
        <v>174</v>
      </c>
    </row>
    <row r="283" spans="1:13" ht="17.100000000000001" thickBot="1">
      <c r="A283" s="6" t="s">
        <v>417</v>
      </c>
      <c r="B283" s="7">
        <v>1823</v>
      </c>
      <c r="C283" s="7">
        <v>1501</v>
      </c>
      <c r="D283" s="7">
        <v>1377</v>
      </c>
      <c r="E283" s="7">
        <v>1074</v>
      </c>
      <c r="F283" s="7">
        <v>1167</v>
      </c>
      <c r="G283" s="7">
        <v>789</v>
      </c>
      <c r="H283" s="7">
        <v>496</v>
      </c>
      <c r="I283" s="7" t="s">
        <v>174</v>
      </c>
      <c r="J283" s="7" t="s">
        <v>174</v>
      </c>
      <c r="K283" s="7" t="s">
        <v>174</v>
      </c>
      <c r="L283" s="7" t="s">
        <v>174</v>
      </c>
      <c r="M283" s="7" t="s">
        <v>174</v>
      </c>
    </row>
    <row r="284" spans="1:13" ht="17.100000000000001" thickBot="1">
      <c r="A284" s="6" t="s">
        <v>418</v>
      </c>
      <c r="B284" s="7">
        <v>494</v>
      </c>
      <c r="C284" s="7">
        <v>26</v>
      </c>
      <c r="D284" s="7">
        <v>27</v>
      </c>
      <c r="E284" s="7">
        <v>48</v>
      </c>
      <c r="F284" s="7">
        <v>91</v>
      </c>
      <c r="G284" s="7">
        <v>65</v>
      </c>
      <c r="H284" s="7">
        <v>1</v>
      </c>
      <c r="I284" s="7" t="s">
        <v>174</v>
      </c>
      <c r="J284" s="7" t="s">
        <v>174</v>
      </c>
      <c r="K284" s="7" t="s">
        <v>174</v>
      </c>
      <c r="L284" s="7" t="s">
        <v>174</v>
      </c>
      <c r="M284" s="7" t="s">
        <v>174</v>
      </c>
    </row>
    <row r="285" spans="1:13" ht="17.100000000000001" thickBot="1">
      <c r="A285" s="6" t="s">
        <v>419</v>
      </c>
      <c r="B285" s="7">
        <v>23961</v>
      </c>
      <c r="C285" s="7">
        <v>22044</v>
      </c>
      <c r="D285" s="7">
        <v>18620</v>
      </c>
      <c r="E285" s="7" t="s">
        <v>174</v>
      </c>
      <c r="F285" s="7" t="s">
        <v>174</v>
      </c>
      <c r="G285" s="7" t="s">
        <v>174</v>
      </c>
      <c r="H285" s="7" t="s">
        <v>174</v>
      </c>
      <c r="I285" s="7" t="s">
        <v>174</v>
      </c>
      <c r="J285" s="7" t="s">
        <v>174</v>
      </c>
      <c r="K285" s="7" t="s">
        <v>174</v>
      </c>
      <c r="L285" s="7" t="s">
        <v>174</v>
      </c>
      <c r="M285" s="7" t="s">
        <v>174</v>
      </c>
    </row>
    <row r="286" spans="1:13" ht="17.100000000000001" thickBot="1">
      <c r="A286" s="6" t="s">
        <v>420</v>
      </c>
      <c r="B286" s="7">
        <v>24537</v>
      </c>
      <c r="C286" s="7">
        <v>23869</v>
      </c>
      <c r="D286" s="7">
        <v>23906</v>
      </c>
      <c r="E286" s="7" t="s">
        <v>174</v>
      </c>
      <c r="F286" s="7" t="s">
        <v>174</v>
      </c>
      <c r="G286" s="7" t="s">
        <v>174</v>
      </c>
      <c r="H286" s="7" t="s">
        <v>174</v>
      </c>
      <c r="I286" s="7" t="s">
        <v>174</v>
      </c>
      <c r="J286" s="7" t="s">
        <v>174</v>
      </c>
      <c r="K286" s="7" t="s">
        <v>174</v>
      </c>
      <c r="L286" s="7" t="s">
        <v>174</v>
      </c>
      <c r="M286" s="7" t="s">
        <v>174</v>
      </c>
    </row>
    <row r="287" spans="1:13" ht="17.100000000000001" thickBot="1">
      <c r="A287" s="6" t="s">
        <v>421</v>
      </c>
      <c r="B287" s="7">
        <v>24987</v>
      </c>
      <c r="C287" s="7">
        <v>24372</v>
      </c>
      <c r="D287" s="7">
        <v>24537</v>
      </c>
      <c r="E287" s="7">
        <v>25251</v>
      </c>
      <c r="F287" s="7">
        <v>26991</v>
      </c>
      <c r="G287" s="7">
        <v>26855</v>
      </c>
      <c r="H287" s="7">
        <v>26449</v>
      </c>
      <c r="I287" s="7">
        <v>25032</v>
      </c>
      <c r="J287" s="7">
        <v>24661</v>
      </c>
      <c r="K287" s="7" t="s">
        <v>174</v>
      </c>
      <c r="L287" s="7">
        <v>24707</v>
      </c>
      <c r="M287" s="7">
        <v>26393</v>
      </c>
    </row>
    <row r="288" spans="1:13" ht="17.100000000000001" thickBot="1">
      <c r="A288" s="6" t="s">
        <v>422</v>
      </c>
      <c r="B288" s="7">
        <v>23996</v>
      </c>
      <c r="C288" s="7">
        <v>22061</v>
      </c>
      <c r="D288" s="7">
        <v>18628</v>
      </c>
      <c r="E288" s="7">
        <v>19244</v>
      </c>
      <c r="F288" s="7">
        <v>17034</v>
      </c>
      <c r="G288" s="7">
        <v>15872</v>
      </c>
      <c r="H288" s="7">
        <v>16055</v>
      </c>
      <c r="I288" s="7">
        <v>16002</v>
      </c>
      <c r="J288" s="7">
        <v>14735</v>
      </c>
      <c r="K288" s="7" t="s">
        <v>174</v>
      </c>
      <c r="L288" s="7">
        <v>10440</v>
      </c>
      <c r="M288" s="7">
        <v>10093</v>
      </c>
    </row>
    <row r="289" spans="1:13" ht="17.100000000000001" thickBot="1">
      <c r="A289" s="6" t="s">
        <v>423</v>
      </c>
      <c r="B289" s="7">
        <v>221</v>
      </c>
      <c r="C289" s="7">
        <v>242</v>
      </c>
      <c r="D289" s="7">
        <v>245</v>
      </c>
      <c r="E289" s="7">
        <v>260</v>
      </c>
      <c r="F289" s="7">
        <v>262</v>
      </c>
      <c r="G289" s="7">
        <v>23</v>
      </c>
      <c r="H289" s="7">
        <v>17</v>
      </c>
      <c r="I289" s="7">
        <v>15</v>
      </c>
      <c r="J289" s="7">
        <v>13</v>
      </c>
      <c r="K289" s="7">
        <v>12</v>
      </c>
      <c r="L289" s="7">
        <v>13</v>
      </c>
      <c r="M289" s="7">
        <v>13</v>
      </c>
    </row>
    <row r="290" spans="1:13" ht="17.100000000000001" thickBot="1">
      <c r="A290" s="6" t="s">
        <v>424</v>
      </c>
      <c r="B290" s="7">
        <v>1891</v>
      </c>
      <c r="C290" s="7">
        <v>3450</v>
      </c>
      <c r="D290" s="7">
        <v>1923</v>
      </c>
      <c r="E290" s="7">
        <v>983</v>
      </c>
      <c r="F290" s="7">
        <v>1560</v>
      </c>
      <c r="G290" s="7">
        <v>1623</v>
      </c>
      <c r="H290" s="7">
        <v>1144</v>
      </c>
      <c r="I290" s="7">
        <v>4476</v>
      </c>
      <c r="J290" s="7">
        <v>3884</v>
      </c>
      <c r="K290" s="7">
        <v>2232</v>
      </c>
      <c r="L290" s="7">
        <v>302</v>
      </c>
      <c r="M290" s="7">
        <v>852</v>
      </c>
    </row>
    <row r="291" spans="1:13" ht="17.100000000000001" thickBot="1">
      <c r="A291" s="6" t="s">
        <v>425</v>
      </c>
      <c r="B291" s="7">
        <v>2859</v>
      </c>
      <c r="C291" s="7">
        <v>6163</v>
      </c>
      <c r="D291" s="7">
        <v>2640</v>
      </c>
      <c r="E291" s="7">
        <v>1834</v>
      </c>
      <c r="F291" s="7">
        <v>2434</v>
      </c>
      <c r="G291" s="7">
        <v>1132</v>
      </c>
      <c r="H291" s="7">
        <v>1127</v>
      </c>
      <c r="I291" s="7">
        <v>6544</v>
      </c>
      <c r="J291" s="7">
        <v>6703</v>
      </c>
      <c r="K291" s="7">
        <v>3271</v>
      </c>
      <c r="L291" s="7">
        <v>671</v>
      </c>
      <c r="M291" s="7">
        <v>1159</v>
      </c>
    </row>
    <row r="292" spans="1:13" ht="17.100000000000001" thickBot="1">
      <c r="A292" s="6" t="s">
        <v>426</v>
      </c>
      <c r="B292" s="7">
        <v>30207</v>
      </c>
      <c r="C292" s="7">
        <v>30800</v>
      </c>
      <c r="D292" s="7">
        <v>27156</v>
      </c>
      <c r="E292" s="7">
        <v>27999</v>
      </c>
      <c r="F292" s="7">
        <v>25173</v>
      </c>
      <c r="G292" s="7">
        <v>26409</v>
      </c>
      <c r="H292" s="7">
        <v>25985</v>
      </c>
      <c r="I292" s="7">
        <v>25260</v>
      </c>
      <c r="J292" s="7">
        <v>21514</v>
      </c>
      <c r="K292" s="7">
        <v>21577</v>
      </c>
      <c r="L292" s="7">
        <v>20725</v>
      </c>
      <c r="M292" s="7">
        <v>22111</v>
      </c>
    </row>
    <row r="293" spans="1:13" ht="17.100000000000001" thickBot="1">
      <c r="A293" s="6" t="s">
        <v>427</v>
      </c>
      <c r="B293" s="7">
        <v>-1352</v>
      </c>
      <c r="C293" s="7">
        <v>-1885</v>
      </c>
      <c r="D293" s="7">
        <v>2188</v>
      </c>
      <c r="E293" s="7">
        <v>4192</v>
      </c>
      <c r="F293" s="7">
        <v>1907</v>
      </c>
      <c r="G293" s="7">
        <v>1021</v>
      </c>
      <c r="H293" s="7">
        <v>2603</v>
      </c>
      <c r="I293" s="7">
        <v>4845</v>
      </c>
      <c r="J293" s="7">
        <v>7425</v>
      </c>
      <c r="K293" s="7">
        <v>2902</v>
      </c>
      <c r="L293" s="7">
        <v>1836</v>
      </c>
      <c r="M293" s="7">
        <v>-802</v>
      </c>
    </row>
    <row r="294" spans="1:13">
      <c r="A294" s="6" t="s">
        <v>428</v>
      </c>
      <c r="B294" s="7">
        <v>766</v>
      </c>
      <c r="C294" s="7">
        <v>-3818</v>
      </c>
      <c r="D294" s="7">
        <v>-6901</v>
      </c>
      <c r="E294" s="7">
        <v>-9754</v>
      </c>
      <c r="F294" s="7">
        <v>-10616</v>
      </c>
      <c r="G294" s="7">
        <v>-7002</v>
      </c>
      <c r="H294" s="7">
        <v>-889</v>
      </c>
      <c r="I294" s="7">
        <v>-8411</v>
      </c>
      <c r="J294" s="7">
        <v>-6589</v>
      </c>
      <c r="K294" s="7">
        <v>-5697</v>
      </c>
      <c r="L294" s="7">
        <v>-1636</v>
      </c>
      <c r="M294" s="7">
        <v>-3026</v>
      </c>
    </row>
    <row r="295" spans="1:13" ht="17.100000000000001" thickBot="1">
      <c r="A295" s="1" t="s">
        <v>429</v>
      </c>
      <c r="B295" s="1"/>
      <c r="C295" s="1"/>
      <c r="D295" s="1"/>
      <c r="E295" s="1"/>
      <c r="F295" s="1"/>
      <c r="G295" s="1"/>
      <c r="H295" s="1"/>
      <c r="I295" s="1"/>
      <c r="J295" s="1"/>
      <c r="K295" s="1"/>
      <c r="L295" s="1"/>
      <c r="M295" s="1"/>
    </row>
    <row r="296" spans="1:13" ht="17.100000000000001" thickBot="1">
      <c r="A296" s="2" t="s">
        <v>430</v>
      </c>
      <c r="B296" s="3" t="s">
        <v>174</v>
      </c>
      <c r="C296" s="3" t="s">
        <v>174</v>
      </c>
      <c r="D296" s="3" t="s">
        <v>174</v>
      </c>
      <c r="E296" s="3" t="s">
        <v>174</v>
      </c>
      <c r="F296" s="3" t="s">
        <v>174</v>
      </c>
      <c r="G296" s="3">
        <v>8596</v>
      </c>
      <c r="H296" s="3">
        <v>10854</v>
      </c>
      <c r="I296" s="3">
        <v>1803</v>
      </c>
      <c r="J296" s="3">
        <v>1315</v>
      </c>
      <c r="K296" s="3" t="s">
        <v>174</v>
      </c>
      <c r="L296" s="3">
        <v>5458</v>
      </c>
      <c r="M296" s="3">
        <v>4766</v>
      </c>
    </row>
    <row r="297" spans="1:13" ht="17.100000000000001" thickBot="1">
      <c r="A297" s="4" t="s">
        <v>431</v>
      </c>
      <c r="B297" s="5" t="s">
        <v>174</v>
      </c>
      <c r="C297" s="5" t="s">
        <v>174</v>
      </c>
      <c r="D297" s="5" t="s">
        <v>174</v>
      </c>
      <c r="E297" s="5" t="s">
        <v>174</v>
      </c>
      <c r="F297" s="5" t="s">
        <v>174</v>
      </c>
      <c r="G297" s="5">
        <v>1440</v>
      </c>
      <c r="H297" s="5">
        <v>2195</v>
      </c>
      <c r="I297" s="5">
        <v>415</v>
      </c>
      <c r="J297" s="5">
        <v>114</v>
      </c>
      <c r="K297" s="5" t="s">
        <v>174</v>
      </c>
      <c r="L297" s="5">
        <v>79</v>
      </c>
      <c r="M297" s="5">
        <v>1260</v>
      </c>
    </row>
    <row r="298" spans="1:13" ht="17.100000000000001" thickBot="1">
      <c r="A298" s="4" t="s">
        <v>432</v>
      </c>
      <c r="B298" s="5" t="s">
        <v>174</v>
      </c>
      <c r="C298" s="5" t="s">
        <v>174</v>
      </c>
      <c r="D298" s="5" t="s">
        <v>174</v>
      </c>
      <c r="E298" s="5" t="s">
        <v>174</v>
      </c>
      <c r="F298" s="5" t="s">
        <v>174</v>
      </c>
      <c r="G298" s="5">
        <v>211</v>
      </c>
      <c r="H298" s="5">
        <v>249</v>
      </c>
      <c r="I298" s="5">
        <v>415</v>
      </c>
      <c r="J298" s="5">
        <v>114</v>
      </c>
      <c r="K298" s="5" t="s">
        <v>174</v>
      </c>
      <c r="L298" s="5">
        <v>79</v>
      </c>
      <c r="M298" s="5">
        <v>539</v>
      </c>
    </row>
    <row r="299" spans="1:13" ht="17.100000000000001" thickBot="1">
      <c r="A299" s="4" t="s">
        <v>433</v>
      </c>
      <c r="B299" s="5" t="s">
        <v>174</v>
      </c>
      <c r="C299" s="5" t="s">
        <v>174</v>
      </c>
      <c r="D299" s="5" t="s">
        <v>174</v>
      </c>
      <c r="E299" s="5" t="s">
        <v>174</v>
      </c>
      <c r="F299" s="5" t="s">
        <v>174</v>
      </c>
      <c r="G299" s="5">
        <v>1212</v>
      </c>
      <c r="H299" s="5">
        <v>621</v>
      </c>
      <c r="I299" s="5">
        <v>271</v>
      </c>
      <c r="J299" s="5">
        <v>835</v>
      </c>
      <c r="K299" s="5" t="s">
        <v>174</v>
      </c>
      <c r="L299" s="5">
        <v>1222</v>
      </c>
      <c r="M299" s="5">
        <v>219</v>
      </c>
    </row>
    <row r="300" spans="1:13" ht="17.100000000000001" thickBot="1">
      <c r="A300" s="4" t="s">
        <v>434</v>
      </c>
      <c r="B300" s="5" t="s">
        <v>174</v>
      </c>
      <c r="C300" s="5" t="s">
        <v>174</v>
      </c>
      <c r="D300" s="5" t="s">
        <v>174</v>
      </c>
      <c r="E300" s="5" t="s">
        <v>174</v>
      </c>
      <c r="F300" s="5" t="s">
        <v>174</v>
      </c>
      <c r="G300" s="5">
        <v>537</v>
      </c>
      <c r="H300" s="5">
        <v>1719</v>
      </c>
      <c r="I300" s="5">
        <v>703</v>
      </c>
      <c r="J300" s="5">
        <v>252</v>
      </c>
      <c r="K300" s="5" t="s">
        <v>174</v>
      </c>
      <c r="L300" s="5">
        <v>136</v>
      </c>
      <c r="M300" s="5">
        <v>1316</v>
      </c>
    </row>
    <row r="301" spans="1:13" ht="17.100000000000001" thickBot="1">
      <c r="A301" s="4" t="s">
        <v>435</v>
      </c>
      <c r="B301" s="5" t="s">
        <v>174</v>
      </c>
      <c r="C301" s="5" t="s">
        <v>174</v>
      </c>
      <c r="D301" s="5" t="s">
        <v>174</v>
      </c>
      <c r="E301" s="5" t="s">
        <v>174</v>
      </c>
      <c r="F301" s="5" t="s">
        <v>174</v>
      </c>
      <c r="G301" s="5">
        <v>926</v>
      </c>
      <c r="H301" s="5">
        <v>672</v>
      </c>
      <c r="I301" s="5" t="s">
        <v>174</v>
      </c>
      <c r="J301" s="5" t="s">
        <v>174</v>
      </c>
      <c r="K301" s="5" t="s">
        <v>174</v>
      </c>
      <c r="L301" s="5" t="s">
        <v>174</v>
      </c>
      <c r="M301" s="5">
        <v>167</v>
      </c>
    </row>
    <row r="302" spans="1:13" ht="17.100000000000001" thickBot="1">
      <c r="A302" s="4" t="s">
        <v>436</v>
      </c>
      <c r="B302" s="5" t="s">
        <v>174</v>
      </c>
      <c r="C302" s="5" t="s">
        <v>174</v>
      </c>
      <c r="D302" s="5" t="s">
        <v>174</v>
      </c>
      <c r="E302" s="5" t="s">
        <v>174</v>
      </c>
      <c r="F302" s="5" t="s">
        <v>174</v>
      </c>
      <c r="G302" s="5">
        <v>1423</v>
      </c>
      <c r="H302" s="5">
        <v>870</v>
      </c>
      <c r="I302" s="5">
        <v>686</v>
      </c>
      <c r="J302" s="5">
        <v>949</v>
      </c>
      <c r="K302" s="5" t="s">
        <v>174</v>
      </c>
      <c r="L302" s="5">
        <v>1301</v>
      </c>
      <c r="M302" s="5">
        <v>758</v>
      </c>
    </row>
    <row r="303" spans="1:13" ht="17.100000000000001" thickBot="1">
      <c r="A303" s="4" t="s">
        <v>437</v>
      </c>
      <c r="B303" s="5" t="s">
        <v>174</v>
      </c>
      <c r="C303" s="5" t="s">
        <v>174</v>
      </c>
      <c r="D303" s="5" t="s">
        <v>174</v>
      </c>
      <c r="E303" s="5" t="s">
        <v>174</v>
      </c>
      <c r="F303" s="5" t="s">
        <v>174</v>
      </c>
      <c r="G303" s="5">
        <v>1463</v>
      </c>
      <c r="H303" s="5">
        <v>2391</v>
      </c>
      <c r="I303" s="5">
        <v>703</v>
      </c>
      <c r="J303" s="5">
        <v>252</v>
      </c>
      <c r="K303" s="5" t="s">
        <v>174</v>
      </c>
      <c r="L303" s="5">
        <v>136</v>
      </c>
      <c r="M303" s="5">
        <v>1483</v>
      </c>
    </row>
    <row r="304" spans="1:13" ht="17.100000000000001" thickBot="1">
      <c r="A304" s="4" t="s">
        <v>438</v>
      </c>
      <c r="B304" s="5" t="s">
        <v>174</v>
      </c>
      <c r="C304" s="5" t="s">
        <v>174</v>
      </c>
      <c r="D304" s="5" t="s">
        <v>174</v>
      </c>
      <c r="E304" s="5" t="s">
        <v>174</v>
      </c>
      <c r="F304" s="5" t="s">
        <v>174</v>
      </c>
      <c r="G304" s="5">
        <v>4270</v>
      </c>
      <c r="H304" s="5">
        <v>5398</v>
      </c>
      <c r="I304" s="5">
        <v>0</v>
      </c>
      <c r="J304" s="5">
        <v>0</v>
      </c>
      <c r="K304" s="5" t="s">
        <v>174</v>
      </c>
      <c r="L304" s="5">
        <v>3943</v>
      </c>
      <c r="M304" s="5">
        <v>1265</v>
      </c>
    </row>
    <row r="305" spans="1:13" ht="17.100000000000001" thickBot="1">
      <c r="A305" s="2" t="s">
        <v>439</v>
      </c>
      <c r="B305" s="3">
        <v>1973</v>
      </c>
      <c r="C305" s="3">
        <v>2024</v>
      </c>
      <c r="D305" s="3">
        <v>2046</v>
      </c>
      <c r="E305" s="3">
        <v>2189</v>
      </c>
      <c r="F305" s="3">
        <v>1636</v>
      </c>
      <c r="G305" s="3">
        <v>330</v>
      </c>
      <c r="H305" s="3">
        <v>342</v>
      </c>
      <c r="I305" s="3">
        <v>389</v>
      </c>
      <c r="J305" s="3">
        <v>388</v>
      </c>
      <c r="K305" s="3" t="s">
        <v>174</v>
      </c>
      <c r="L305" s="3" t="s">
        <v>174</v>
      </c>
      <c r="M305" s="3" t="s">
        <v>174</v>
      </c>
    </row>
    <row r="306" spans="1:13" ht="17.100000000000001" thickBot="1">
      <c r="A306" s="4" t="s">
        <v>440</v>
      </c>
      <c r="B306" s="5">
        <v>222</v>
      </c>
      <c r="C306" s="5">
        <v>241</v>
      </c>
      <c r="D306" s="5">
        <v>245</v>
      </c>
      <c r="E306" s="5">
        <v>260</v>
      </c>
      <c r="F306" s="5">
        <v>262</v>
      </c>
      <c r="G306" s="5">
        <v>23</v>
      </c>
      <c r="H306" s="5">
        <v>17</v>
      </c>
      <c r="I306" s="5">
        <v>15</v>
      </c>
      <c r="J306" s="5">
        <v>13</v>
      </c>
      <c r="K306" s="5" t="s">
        <v>174</v>
      </c>
      <c r="L306" s="5" t="s">
        <v>174</v>
      </c>
      <c r="M306" s="5" t="s">
        <v>174</v>
      </c>
    </row>
    <row r="307" spans="1:13" ht="17.100000000000001" thickBot="1">
      <c r="A307" s="4" t="s">
        <v>441</v>
      </c>
      <c r="B307" s="5">
        <v>192</v>
      </c>
      <c r="C307" s="5">
        <v>187</v>
      </c>
      <c r="D307" s="5">
        <v>190</v>
      </c>
      <c r="E307" s="5">
        <v>231</v>
      </c>
      <c r="F307" s="5">
        <v>192</v>
      </c>
      <c r="G307" s="5">
        <v>37</v>
      </c>
      <c r="H307" s="5">
        <v>35</v>
      </c>
      <c r="I307" s="5">
        <v>39</v>
      </c>
      <c r="J307" s="5">
        <v>36</v>
      </c>
      <c r="K307" s="5" t="s">
        <v>174</v>
      </c>
      <c r="L307" s="5" t="s">
        <v>174</v>
      </c>
      <c r="M307" s="5" t="s">
        <v>174</v>
      </c>
    </row>
    <row r="308" spans="1:13" ht="17.100000000000001" thickBot="1">
      <c r="A308" s="4" t="s">
        <v>442</v>
      </c>
      <c r="B308" s="5">
        <v>192</v>
      </c>
      <c r="C308" s="5">
        <v>187</v>
      </c>
      <c r="D308" s="5">
        <v>190</v>
      </c>
      <c r="E308" s="5">
        <v>231</v>
      </c>
      <c r="F308" s="5">
        <v>192</v>
      </c>
      <c r="G308" s="5">
        <v>37</v>
      </c>
      <c r="H308" s="5">
        <v>35</v>
      </c>
      <c r="I308" s="5">
        <v>39</v>
      </c>
      <c r="J308" s="5">
        <v>36</v>
      </c>
      <c r="K308" s="5" t="s">
        <v>174</v>
      </c>
      <c r="L308" s="5" t="s">
        <v>174</v>
      </c>
      <c r="M308" s="5" t="s">
        <v>174</v>
      </c>
    </row>
    <row r="309" spans="1:13" ht="17.100000000000001" thickBot="1">
      <c r="A309" s="4" t="s">
        <v>443</v>
      </c>
      <c r="B309" s="5">
        <v>192</v>
      </c>
      <c r="C309" s="5">
        <v>187</v>
      </c>
      <c r="D309" s="5">
        <v>190</v>
      </c>
      <c r="E309" s="5">
        <v>231</v>
      </c>
      <c r="F309" s="5">
        <v>192</v>
      </c>
      <c r="G309" s="5">
        <v>37</v>
      </c>
      <c r="H309" s="5">
        <v>35</v>
      </c>
      <c r="I309" s="5">
        <v>39</v>
      </c>
      <c r="J309" s="5">
        <v>36</v>
      </c>
      <c r="K309" s="5" t="s">
        <v>174</v>
      </c>
      <c r="L309" s="5" t="s">
        <v>174</v>
      </c>
      <c r="M309" s="5" t="s">
        <v>174</v>
      </c>
    </row>
    <row r="310" spans="1:13" ht="17.100000000000001" thickBot="1">
      <c r="A310" s="4" t="s">
        <v>444</v>
      </c>
      <c r="B310" s="5">
        <v>192</v>
      </c>
      <c r="C310" s="5">
        <v>187</v>
      </c>
      <c r="D310" s="5">
        <v>190</v>
      </c>
      <c r="E310" s="5">
        <v>231</v>
      </c>
      <c r="F310" s="5">
        <v>192</v>
      </c>
      <c r="G310" s="5">
        <v>37</v>
      </c>
      <c r="H310" s="5">
        <v>35</v>
      </c>
      <c r="I310" s="5">
        <v>39</v>
      </c>
      <c r="J310" s="5">
        <v>36</v>
      </c>
      <c r="K310" s="5" t="s">
        <v>174</v>
      </c>
      <c r="L310" s="5" t="s">
        <v>174</v>
      </c>
      <c r="M310" s="5" t="s">
        <v>174</v>
      </c>
    </row>
    <row r="311" spans="1:13" ht="17.100000000000001" thickBot="1">
      <c r="A311" s="4" t="s">
        <v>445</v>
      </c>
      <c r="B311" s="5">
        <v>385</v>
      </c>
      <c r="C311" s="5">
        <v>374</v>
      </c>
      <c r="D311" s="5">
        <v>379</v>
      </c>
      <c r="E311" s="5">
        <v>463</v>
      </c>
      <c r="F311" s="5">
        <v>384</v>
      </c>
      <c r="G311" s="5">
        <v>73</v>
      </c>
      <c r="H311" s="5">
        <v>70</v>
      </c>
      <c r="I311" s="5">
        <v>77</v>
      </c>
      <c r="J311" s="5">
        <v>73</v>
      </c>
      <c r="K311" s="5" t="s">
        <v>174</v>
      </c>
      <c r="L311" s="5" t="s">
        <v>174</v>
      </c>
      <c r="M311" s="5" t="s">
        <v>174</v>
      </c>
    </row>
    <row r="312" spans="1:13" ht="17.100000000000001" thickBot="1">
      <c r="A312" s="4" t="s">
        <v>446</v>
      </c>
      <c r="B312" s="5">
        <v>385</v>
      </c>
      <c r="C312" s="5">
        <v>374</v>
      </c>
      <c r="D312" s="5">
        <v>379</v>
      </c>
      <c r="E312" s="5">
        <v>463</v>
      </c>
      <c r="F312" s="5">
        <v>384</v>
      </c>
      <c r="G312" s="5">
        <v>73</v>
      </c>
      <c r="H312" s="5">
        <v>70</v>
      </c>
      <c r="I312" s="5">
        <v>77</v>
      </c>
      <c r="J312" s="5">
        <v>73</v>
      </c>
      <c r="K312" s="5" t="s">
        <v>174</v>
      </c>
      <c r="L312" s="5" t="s">
        <v>174</v>
      </c>
      <c r="M312" s="5" t="s">
        <v>174</v>
      </c>
    </row>
    <row r="313" spans="1:13" ht="17.100000000000001" thickBot="1">
      <c r="A313" s="4" t="s">
        <v>447</v>
      </c>
      <c r="B313" s="5">
        <v>982</v>
      </c>
      <c r="C313" s="5">
        <v>1036</v>
      </c>
      <c r="D313" s="5">
        <v>1043</v>
      </c>
      <c r="E313" s="5">
        <v>1004</v>
      </c>
      <c r="F313" s="5">
        <v>606</v>
      </c>
      <c r="G313" s="5">
        <v>161</v>
      </c>
      <c r="H313" s="5">
        <v>186</v>
      </c>
      <c r="I313" s="5">
        <v>220</v>
      </c>
      <c r="J313" s="5">
        <v>230</v>
      </c>
      <c r="K313" s="5" t="s">
        <v>174</v>
      </c>
      <c r="L313" s="5" t="s">
        <v>174</v>
      </c>
      <c r="M313" s="5" t="s">
        <v>174</v>
      </c>
    </row>
    <row r="314" spans="1:13" ht="17.100000000000001" thickBot="1">
      <c r="A314" s="2" t="s">
        <v>448</v>
      </c>
      <c r="B314" s="3" t="s">
        <v>174</v>
      </c>
      <c r="C314" s="3">
        <v>130</v>
      </c>
      <c r="D314" s="3">
        <v>126</v>
      </c>
      <c r="E314" s="3">
        <v>25</v>
      </c>
      <c r="F314" s="3">
        <v>44</v>
      </c>
      <c r="G314" s="3">
        <v>86</v>
      </c>
      <c r="H314" s="3" t="s">
        <v>174</v>
      </c>
      <c r="I314" s="3">
        <v>93</v>
      </c>
      <c r="J314" s="3" t="s">
        <v>174</v>
      </c>
      <c r="K314" s="3">
        <v>114</v>
      </c>
      <c r="L314" s="3" t="s">
        <v>174</v>
      </c>
      <c r="M314" s="3" t="s">
        <v>174</v>
      </c>
    </row>
    <row r="315" spans="1:13" ht="17.100000000000001" thickBot="1">
      <c r="A315" s="4" t="s">
        <v>449</v>
      </c>
      <c r="B315" s="5" t="s">
        <v>174</v>
      </c>
      <c r="C315" s="5">
        <v>10</v>
      </c>
      <c r="D315" s="5">
        <v>3</v>
      </c>
      <c r="E315" s="5">
        <v>6</v>
      </c>
      <c r="F315" s="5">
        <v>14</v>
      </c>
      <c r="G315" s="5">
        <v>26</v>
      </c>
      <c r="H315" s="5" t="s">
        <v>174</v>
      </c>
      <c r="I315" s="5">
        <v>25</v>
      </c>
      <c r="J315" s="5" t="s">
        <v>174</v>
      </c>
      <c r="K315" s="5">
        <v>42</v>
      </c>
      <c r="L315" s="5" t="s">
        <v>174</v>
      </c>
      <c r="M315" s="5" t="s">
        <v>174</v>
      </c>
    </row>
    <row r="316" spans="1:13" ht="17.100000000000001" thickBot="1">
      <c r="A316" s="4" t="s">
        <v>450</v>
      </c>
      <c r="B316" s="5" t="s">
        <v>174</v>
      </c>
      <c r="C316" s="5">
        <v>12</v>
      </c>
      <c r="D316" s="5">
        <v>11</v>
      </c>
      <c r="E316" s="5">
        <v>5</v>
      </c>
      <c r="F316" s="5">
        <v>8</v>
      </c>
      <c r="G316" s="5">
        <v>15</v>
      </c>
      <c r="H316" s="5" t="s">
        <v>174</v>
      </c>
      <c r="I316" s="5">
        <v>15</v>
      </c>
      <c r="J316" s="5" t="s">
        <v>174</v>
      </c>
      <c r="K316" s="5">
        <v>18</v>
      </c>
      <c r="L316" s="5" t="s">
        <v>174</v>
      </c>
      <c r="M316" s="5" t="s">
        <v>174</v>
      </c>
    </row>
    <row r="317" spans="1:13" ht="17.100000000000001" thickBot="1">
      <c r="A317" s="4" t="s">
        <v>451</v>
      </c>
      <c r="B317" s="5" t="s">
        <v>174</v>
      </c>
      <c r="C317" s="5">
        <v>12</v>
      </c>
      <c r="D317" s="5">
        <v>11</v>
      </c>
      <c r="E317" s="5">
        <v>5</v>
      </c>
      <c r="F317" s="5">
        <v>8</v>
      </c>
      <c r="G317" s="5">
        <v>15</v>
      </c>
      <c r="H317" s="5" t="s">
        <v>174</v>
      </c>
      <c r="I317" s="5">
        <v>15</v>
      </c>
      <c r="J317" s="5" t="s">
        <v>174</v>
      </c>
      <c r="K317" s="5">
        <v>18</v>
      </c>
      <c r="L317" s="5" t="s">
        <v>174</v>
      </c>
      <c r="M317" s="5" t="s">
        <v>174</v>
      </c>
    </row>
    <row r="318" spans="1:13" ht="17.100000000000001" thickBot="1">
      <c r="A318" s="4" t="s">
        <v>452</v>
      </c>
      <c r="B318" s="5" t="s">
        <v>174</v>
      </c>
      <c r="C318" s="5">
        <v>12</v>
      </c>
      <c r="D318" s="5">
        <v>11</v>
      </c>
      <c r="E318" s="5">
        <v>5</v>
      </c>
      <c r="F318" s="5">
        <v>8</v>
      </c>
      <c r="G318" s="5">
        <v>15</v>
      </c>
      <c r="H318" s="5" t="s">
        <v>174</v>
      </c>
      <c r="I318" s="5">
        <v>15</v>
      </c>
      <c r="J318" s="5" t="s">
        <v>174</v>
      </c>
      <c r="K318" s="5">
        <v>18</v>
      </c>
      <c r="L318" s="5" t="s">
        <v>174</v>
      </c>
      <c r="M318" s="5" t="s">
        <v>174</v>
      </c>
    </row>
    <row r="319" spans="1:13" ht="17.100000000000001" thickBot="1">
      <c r="A319" s="4" t="s">
        <v>453</v>
      </c>
      <c r="B319" s="5" t="s">
        <v>174</v>
      </c>
      <c r="C319" s="5">
        <v>12</v>
      </c>
      <c r="D319" s="5">
        <v>11</v>
      </c>
      <c r="E319" s="5">
        <v>5</v>
      </c>
      <c r="F319" s="5">
        <v>8</v>
      </c>
      <c r="G319" s="5">
        <v>15</v>
      </c>
      <c r="H319" s="5" t="s">
        <v>174</v>
      </c>
      <c r="I319" s="5">
        <v>15</v>
      </c>
      <c r="J319" s="5" t="s">
        <v>174</v>
      </c>
      <c r="K319" s="5">
        <v>18</v>
      </c>
      <c r="L319" s="5" t="s">
        <v>174</v>
      </c>
      <c r="M319" s="5" t="s">
        <v>174</v>
      </c>
    </row>
    <row r="320" spans="1:13" ht="17.100000000000001" thickBot="1">
      <c r="A320" s="4" t="s">
        <v>454</v>
      </c>
      <c r="B320" s="5" t="s">
        <v>174</v>
      </c>
      <c r="C320" s="5">
        <v>24</v>
      </c>
      <c r="D320" s="5">
        <v>22</v>
      </c>
      <c r="E320" s="5">
        <v>10</v>
      </c>
      <c r="F320" s="5">
        <v>15</v>
      </c>
      <c r="G320" s="5">
        <v>29</v>
      </c>
      <c r="H320" s="5" t="s">
        <v>174</v>
      </c>
      <c r="I320" s="5">
        <v>30</v>
      </c>
      <c r="J320" s="5" t="s">
        <v>174</v>
      </c>
      <c r="K320" s="5">
        <v>36</v>
      </c>
      <c r="L320" s="5" t="s">
        <v>174</v>
      </c>
      <c r="M320" s="5" t="s">
        <v>174</v>
      </c>
    </row>
    <row r="321" spans="1:13" ht="17.100000000000001" thickBot="1">
      <c r="A321" s="4" t="s">
        <v>455</v>
      </c>
      <c r="B321" s="5" t="s">
        <v>174</v>
      </c>
      <c r="C321" s="5">
        <v>24</v>
      </c>
      <c r="D321" s="5">
        <v>22</v>
      </c>
      <c r="E321" s="5">
        <v>10</v>
      </c>
      <c r="F321" s="5">
        <v>15</v>
      </c>
      <c r="G321" s="5">
        <v>29</v>
      </c>
      <c r="H321" s="5" t="s">
        <v>174</v>
      </c>
      <c r="I321" s="5">
        <v>30</v>
      </c>
      <c r="J321" s="5" t="s">
        <v>174</v>
      </c>
      <c r="K321" s="5">
        <v>36</v>
      </c>
      <c r="L321" s="5" t="s">
        <v>174</v>
      </c>
      <c r="M321" s="5" t="s">
        <v>174</v>
      </c>
    </row>
    <row r="322" spans="1:13" ht="17.100000000000001" thickBot="1">
      <c r="A322" s="4" t="s">
        <v>456</v>
      </c>
      <c r="B322" s="5" t="s">
        <v>174</v>
      </c>
      <c r="C322" s="5">
        <v>72</v>
      </c>
      <c r="D322" s="5">
        <v>80</v>
      </c>
      <c r="E322" s="5">
        <v>0</v>
      </c>
      <c r="F322" s="5">
        <v>0</v>
      </c>
      <c r="G322" s="5">
        <v>2</v>
      </c>
      <c r="H322" s="5" t="s">
        <v>174</v>
      </c>
      <c r="I322" s="5">
        <v>8</v>
      </c>
      <c r="J322" s="5" t="s">
        <v>174</v>
      </c>
      <c r="K322" s="5">
        <v>0</v>
      </c>
      <c r="L322" s="5" t="s">
        <v>174</v>
      </c>
      <c r="M322" s="5" t="s">
        <v>174</v>
      </c>
    </row>
    <row r="323" spans="1:13" ht="17.100000000000001" thickBot="1">
      <c r="A323" s="2" t="s">
        <v>457</v>
      </c>
      <c r="B323" s="3">
        <v>-2342</v>
      </c>
      <c r="C323" s="3">
        <v>-2867</v>
      </c>
      <c r="D323" s="3">
        <v>-7072</v>
      </c>
      <c r="E323" s="3">
        <v>-9980</v>
      </c>
      <c r="F323" s="3">
        <v>-7285</v>
      </c>
      <c r="G323" s="3">
        <v>-6474</v>
      </c>
      <c r="H323" s="3" t="s">
        <v>174</v>
      </c>
      <c r="I323" s="3">
        <v>-7749</v>
      </c>
      <c r="J323" s="3" t="s">
        <v>174</v>
      </c>
      <c r="K323" s="3">
        <v>-7567</v>
      </c>
      <c r="L323" s="3">
        <v>-5809</v>
      </c>
      <c r="M323" s="3" t="s">
        <v>174</v>
      </c>
    </row>
    <row r="324" spans="1:13" ht="17.100000000000001" thickBot="1">
      <c r="A324" s="4" t="s">
        <v>458</v>
      </c>
      <c r="B324" s="5">
        <v>16222</v>
      </c>
      <c r="C324" s="5">
        <v>14831</v>
      </c>
      <c r="D324" s="5">
        <v>20891</v>
      </c>
      <c r="E324" s="5">
        <v>21432</v>
      </c>
      <c r="F324" s="5">
        <v>10813</v>
      </c>
      <c r="G324" s="5">
        <v>8660</v>
      </c>
      <c r="H324" s="5" t="s">
        <v>174</v>
      </c>
      <c r="I324" s="5">
        <v>8227</v>
      </c>
      <c r="J324" s="5" t="s">
        <v>174</v>
      </c>
      <c r="K324" s="5" t="s">
        <v>174</v>
      </c>
      <c r="L324" s="5">
        <v>6637</v>
      </c>
      <c r="M324" s="5" t="s">
        <v>174</v>
      </c>
    </row>
    <row r="325" spans="1:13" ht="17.100000000000001" thickBot="1">
      <c r="A325" s="4" t="s">
        <v>459</v>
      </c>
      <c r="B325" s="5" t="s">
        <v>174</v>
      </c>
      <c r="C325" s="5" t="s">
        <v>174</v>
      </c>
      <c r="D325" s="5" t="s">
        <v>174</v>
      </c>
      <c r="E325" s="5" t="s">
        <v>174</v>
      </c>
      <c r="F325" s="5">
        <v>7927</v>
      </c>
      <c r="G325" s="5">
        <v>6747</v>
      </c>
      <c r="H325" s="5" t="s">
        <v>174</v>
      </c>
      <c r="I325" s="5">
        <v>6685</v>
      </c>
      <c r="J325" s="5" t="s">
        <v>174</v>
      </c>
      <c r="K325" s="5">
        <v>14962</v>
      </c>
      <c r="L325" s="5">
        <v>5645</v>
      </c>
      <c r="M325" s="5" t="s">
        <v>174</v>
      </c>
    </row>
    <row r="326" spans="1:13" ht="17.100000000000001" thickBot="1">
      <c r="A326" s="4" t="s">
        <v>460</v>
      </c>
      <c r="B326" s="5">
        <v>14248</v>
      </c>
      <c r="C326" s="5">
        <v>12837</v>
      </c>
      <c r="D326" s="5">
        <v>15225</v>
      </c>
      <c r="E326" s="5">
        <v>13168</v>
      </c>
      <c r="F326" s="5">
        <v>6497</v>
      </c>
      <c r="G326" s="5">
        <v>4646</v>
      </c>
      <c r="H326" s="5" t="s">
        <v>174</v>
      </c>
      <c r="I326" s="5">
        <v>3514</v>
      </c>
      <c r="J326" s="5" t="s">
        <v>174</v>
      </c>
      <c r="K326" s="5" t="s">
        <v>174</v>
      </c>
      <c r="L326" s="5">
        <v>2997</v>
      </c>
      <c r="M326" s="5" t="s">
        <v>174</v>
      </c>
    </row>
    <row r="327" spans="1:13" ht="17.100000000000001" thickBot="1">
      <c r="A327" s="4" t="s">
        <v>461</v>
      </c>
      <c r="B327" s="5" t="s">
        <v>174</v>
      </c>
      <c r="C327" s="5" t="s">
        <v>174</v>
      </c>
      <c r="D327" s="5" t="s">
        <v>174</v>
      </c>
      <c r="E327" s="5" t="s">
        <v>174</v>
      </c>
      <c r="F327" s="5">
        <v>4958</v>
      </c>
      <c r="G327" s="5">
        <v>4287</v>
      </c>
      <c r="H327" s="5" t="s">
        <v>174</v>
      </c>
      <c r="I327" s="5">
        <v>3649</v>
      </c>
      <c r="J327" s="5" t="s">
        <v>174</v>
      </c>
      <c r="K327" s="5">
        <v>7395</v>
      </c>
      <c r="L327" s="5">
        <v>3476</v>
      </c>
      <c r="M327" s="5" t="s">
        <v>174</v>
      </c>
    </row>
    <row r="328" spans="1:13" ht="17.100000000000001" thickBot="1">
      <c r="A328" s="4" t="s">
        <v>462</v>
      </c>
      <c r="B328" s="5">
        <v>-1974</v>
      </c>
      <c r="C328" s="5">
        <v>-1994</v>
      </c>
      <c r="D328" s="5">
        <v>-5666</v>
      </c>
      <c r="E328" s="5">
        <v>-8264</v>
      </c>
      <c r="F328" s="5">
        <v>-4316</v>
      </c>
      <c r="G328" s="5">
        <v>-4014</v>
      </c>
      <c r="H328" s="5" t="s">
        <v>174</v>
      </c>
      <c r="I328" s="5">
        <v>-4713</v>
      </c>
      <c r="J328" s="5" t="s">
        <v>174</v>
      </c>
      <c r="K328" s="5" t="s">
        <v>174</v>
      </c>
      <c r="L328" s="5">
        <v>-3640</v>
      </c>
      <c r="M328" s="5" t="s">
        <v>174</v>
      </c>
    </row>
    <row r="329" spans="1:13" ht="17.100000000000001" thickBot="1">
      <c r="A329" s="4" t="s">
        <v>463</v>
      </c>
      <c r="B329" s="5" t="s">
        <v>174</v>
      </c>
      <c r="C329" s="5" t="s">
        <v>174</v>
      </c>
      <c r="D329" s="5" t="s">
        <v>174</v>
      </c>
      <c r="E329" s="5" t="s">
        <v>174</v>
      </c>
      <c r="F329" s="5">
        <v>-2969</v>
      </c>
      <c r="G329" s="5">
        <v>-2460</v>
      </c>
      <c r="H329" s="5" t="s">
        <v>174</v>
      </c>
      <c r="I329" s="5">
        <v>-3036</v>
      </c>
      <c r="J329" s="5" t="s">
        <v>174</v>
      </c>
      <c r="K329" s="5">
        <v>-7567</v>
      </c>
      <c r="L329" s="5">
        <v>-2169</v>
      </c>
      <c r="M329" s="5" t="s">
        <v>174</v>
      </c>
    </row>
    <row r="330" spans="1:13" ht="17.100000000000001" thickBot="1">
      <c r="A330" s="4" t="s">
        <v>464</v>
      </c>
      <c r="B330" s="5">
        <v>368</v>
      </c>
      <c r="C330" s="5">
        <v>873</v>
      </c>
      <c r="D330" s="5">
        <v>1406</v>
      </c>
      <c r="E330" s="5">
        <v>1716</v>
      </c>
      <c r="F330" s="5" t="s">
        <v>174</v>
      </c>
      <c r="G330" s="5" t="s">
        <v>174</v>
      </c>
      <c r="H330" s="5" t="s">
        <v>174</v>
      </c>
      <c r="I330" s="5" t="s">
        <v>174</v>
      </c>
      <c r="J330" s="5" t="s">
        <v>174</v>
      </c>
      <c r="K330" s="5" t="s">
        <v>174</v>
      </c>
      <c r="L330" s="5" t="s">
        <v>174</v>
      </c>
      <c r="M330" s="5" t="s">
        <v>174</v>
      </c>
    </row>
    <row r="331" spans="1:13" ht="17.100000000000001" thickBot="1">
      <c r="A331" s="2" t="s">
        <v>465</v>
      </c>
      <c r="B331" s="3" t="s">
        <v>174</v>
      </c>
      <c r="C331" s="3" t="s">
        <v>174</v>
      </c>
      <c r="D331" s="3" t="s">
        <v>174</v>
      </c>
      <c r="E331" s="3" t="s">
        <v>174</v>
      </c>
      <c r="F331" s="3" t="s">
        <v>174</v>
      </c>
      <c r="G331" s="3" t="s">
        <v>174</v>
      </c>
      <c r="H331" s="3" t="s">
        <v>174</v>
      </c>
      <c r="I331" s="3" t="s">
        <v>174</v>
      </c>
      <c r="J331" s="3" t="s">
        <v>174</v>
      </c>
      <c r="K331" s="3" t="s">
        <v>174</v>
      </c>
      <c r="L331" s="3" t="s">
        <v>174</v>
      </c>
      <c r="M331" s="3" t="s">
        <v>174</v>
      </c>
    </row>
    <row r="332" spans="1:13" ht="17.100000000000001" thickBot="1">
      <c r="A332" s="4" t="s">
        <v>307</v>
      </c>
      <c r="B332" s="9" t="s">
        <v>174</v>
      </c>
      <c r="C332" s="9" t="s">
        <v>174</v>
      </c>
      <c r="D332" s="9" t="s">
        <v>174</v>
      </c>
      <c r="E332" s="9" t="s">
        <v>174</v>
      </c>
      <c r="F332" s="9" t="s">
        <v>174</v>
      </c>
      <c r="G332" s="9" t="s">
        <v>174</v>
      </c>
      <c r="H332" s="9" t="s">
        <v>174</v>
      </c>
      <c r="I332" s="9" t="s">
        <v>174</v>
      </c>
      <c r="J332" s="9" t="s">
        <v>174</v>
      </c>
      <c r="K332" s="9" t="s">
        <v>174</v>
      </c>
      <c r="L332" s="9" t="s">
        <v>174</v>
      </c>
      <c r="M332" s="9" t="s">
        <v>174</v>
      </c>
    </row>
    <row r="333" spans="1:13" ht="17.100000000000001" thickBot="1">
      <c r="A333" s="4" t="s">
        <v>308</v>
      </c>
      <c r="B333" s="9" t="s">
        <v>174</v>
      </c>
      <c r="C333" s="9" t="s">
        <v>174</v>
      </c>
      <c r="D333" s="9" t="s">
        <v>174</v>
      </c>
      <c r="E333" s="9" t="s">
        <v>174</v>
      </c>
      <c r="F333" s="9" t="s">
        <v>174</v>
      </c>
      <c r="G333" s="9" t="s">
        <v>174</v>
      </c>
      <c r="H333" s="9" t="s">
        <v>174</v>
      </c>
      <c r="I333" s="9" t="s">
        <v>174</v>
      </c>
      <c r="J333" s="9" t="s">
        <v>174</v>
      </c>
      <c r="K333" s="9" t="s">
        <v>174</v>
      </c>
      <c r="L333" s="9" t="s">
        <v>174</v>
      </c>
      <c r="M333" s="9" t="s">
        <v>174</v>
      </c>
    </row>
    <row r="334" spans="1:13" ht="17.100000000000001" thickBot="1">
      <c r="A334" s="4" t="s">
        <v>309</v>
      </c>
      <c r="B334" s="9" t="s">
        <v>174</v>
      </c>
      <c r="C334" s="9" t="s">
        <v>174</v>
      </c>
      <c r="D334" s="9" t="s">
        <v>174</v>
      </c>
      <c r="E334" s="9" t="s">
        <v>174</v>
      </c>
      <c r="F334" s="9" t="s">
        <v>174</v>
      </c>
      <c r="G334" s="9" t="s">
        <v>174</v>
      </c>
      <c r="H334" s="9" t="s">
        <v>174</v>
      </c>
      <c r="I334" s="9" t="s">
        <v>174</v>
      </c>
      <c r="J334" s="9" t="s">
        <v>174</v>
      </c>
      <c r="K334" s="9" t="s">
        <v>174</v>
      </c>
      <c r="L334" s="9" t="s">
        <v>174</v>
      </c>
      <c r="M334" s="9" t="s">
        <v>174</v>
      </c>
    </row>
    <row r="335" spans="1:13" ht="17.100000000000001" thickBot="1">
      <c r="A335" s="2" t="s">
        <v>466</v>
      </c>
      <c r="B335" s="3" t="s">
        <v>174</v>
      </c>
      <c r="C335" s="3" t="s">
        <v>174</v>
      </c>
      <c r="D335" s="3" t="s">
        <v>174</v>
      </c>
      <c r="E335" s="3" t="s">
        <v>174</v>
      </c>
      <c r="F335" s="3" t="s">
        <v>174</v>
      </c>
      <c r="G335" s="3" t="s">
        <v>174</v>
      </c>
      <c r="H335" s="3" t="s">
        <v>174</v>
      </c>
      <c r="I335" s="3" t="s">
        <v>174</v>
      </c>
      <c r="J335" s="3" t="s">
        <v>174</v>
      </c>
      <c r="K335" s="3">
        <v>-7567</v>
      </c>
      <c r="L335" s="3" t="s">
        <v>174</v>
      </c>
      <c r="M335" s="3" t="s">
        <v>174</v>
      </c>
    </row>
    <row r="336" spans="1:13" ht="17.100000000000001" thickBot="1">
      <c r="A336" s="4" t="s">
        <v>467</v>
      </c>
      <c r="B336" s="5" t="s">
        <v>174</v>
      </c>
      <c r="C336" s="5" t="s">
        <v>174</v>
      </c>
      <c r="D336" s="5" t="s">
        <v>174</v>
      </c>
      <c r="E336" s="5" t="s">
        <v>174</v>
      </c>
      <c r="F336" s="5" t="s">
        <v>174</v>
      </c>
      <c r="G336" s="5" t="s">
        <v>174</v>
      </c>
      <c r="H336" s="5" t="s">
        <v>174</v>
      </c>
      <c r="I336" s="5" t="s">
        <v>174</v>
      </c>
      <c r="J336" s="5" t="s">
        <v>174</v>
      </c>
      <c r="K336" s="5">
        <v>-7567</v>
      </c>
      <c r="L336" s="5" t="s">
        <v>174</v>
      </c>
      <c r="M336" s="5" t="s">
        <v>174</v>
      </c>
    </row>
    <row r="337" spans="1:13" ht="17.100000000000001" thickBot="1">
      <c r="A337" s="2" t="s">
        <v>468</v>
      </c>
      <c r="B337" s="3" t="s">
        <v>174</v>
      </c>
      <c r="C337" s="3" t="s">
        <v>174</v>
      </c>
      <c r="D337" s="3" t="s">
        <v>174</v>
      </c>
      <c r="E337" s="3" t="s">
        <v>174</v>
      </c>
      <c r="F337" s="3" t="s">
        <v>174</v>
      </c>
      <c r="G337" s="3" t="s">
        <v>174</v>
      </c>
      <c r="H337" s="3" t="s">
        <v>174</v>
      </c>
      <c r="I337" s="3" t="s">
        <v>174</v>
      </c>
      <c r="J337" s="3" t="s">
        <v>174</v>
      </c>
      <c r="K337" s="3" t="s">
        <v>174</v>
      </c>
      <c r="L337" s="3" t="s">
        <v>174</v>
      </c>
      <c r="M337" s="3" t="s">
        <v>174</v>
      </c>
    </row>
    <row r="338" spans="1:13" ht="17.100000000000001" thickBot="1">
      <c r="A338" s="4" t="s">
        <v>469</v>
      </c>
      <c r="B338" s="9">
        <v>0.21190000000000001</v>
      </c>
      <c r="C338" s="9">
        <v>0.309</v>
      </c>
      <c r="D338" s="9">
        <v>0.40050000000000002</v>
      </c>
      <c r="E338" s="9">
        <v>0.38500000000000001</v>
      </c>
      <c r="F338" s="9">
        <v>0.35370000000000001</v>
      </c>
      <c r="G338" s="9">
        <v>0.35110000000000002</v>
      </c>
      <c r="H338" s="9" t="s">
        <v>174</v>
      </c>
      <c r="I338" s="9">
        <v>0.39629999999999999</v>
      </c>
      <c r="J338" s="9" t="s">
        <v>174</v>
      </c>
      <c r="K338" s="9">
        <v>0.38629999999999998</v>
      </c>
      <c r="L338" s="9">
        <v>0.39929999999999999</v>
      </c>
      <c r="M338" s="9" t="s">
        <v>174</v>
      </c>
    </row>
    <row r="339" spans="1:13" ht="17.100000000000001" thickBot="1">
      <c r="A339" s="4" t="s">
        <v>470</v>
      </c>
      <c r="B339" s="9">
        <v>0.55700000000000005</v>
      </c>
      <c r="C339" s="9">
        <v>0.46629999999999999</v>
      </c>
      <c r="D339" s="9">
        <v>0.38100000000000001</v>
      </c>
      <c r="E339" s="9">
        <v>0.42559999999999998</v>
      </c>
      <c r="F339" s="9">
        <v>0.35620000000000002</v>
      </c>
      <c r="G339" s="9">
        <v>0.34620000000000001</v>
      </c>
      <c r="H339" s="9" t="s">
        <v>174</v>
      </c>
      <c r="I339" s="9">
        <v>0.46639999999999998</v>
      </c>
      <c r="J339" s="9" t="s">
        <v>174</v>
      </c>
      <c r="K339" s="9">
        <v>0.48230000000000001</v>
      </c>
      <c r="L339" s="9">
        <v>0.45090000000000002</v>
      </c>
      <c r="M339" s="9" t="s">
        <v>174</v>
      </c>
    </row>
    <row r="340" spans="1:13" ht="17.100000000000001" thickBot="1">
      <c r="A340" s="4" t="s">
        <v>471</v>
      </c>
      <c r="B340" s="9">
        <v>6.5600000000000006E-2</v>
      </c>
      <c r="C340" s="9">
        <v>5.9700000000000003E-2</v>
      </c>
      <c r="D340" s="9">
        <v>4.7500000000000001E-2</v>
      </c>
      <c r="E340" s="9">
        <v>3.5200000000000002E-2</v>
      </c>
      <c r="F340" s="9">
        <v>4.9099999999999998E-2</v>
      </c>
      <c r="G340" s="9">
        <v>5.5300000000000002E-2</v>
      </c>
      <c r="H340" s="9" t="s">
        <v>174</v>
      </c>
      <c r="I340" s="9">
        <v>4.7500000000000001E-2</v>
      </c>
      <c r="J340" s="9" t="s">
        <v>174</v>
      </c>
      <c r="K340" s="9">
        <v>4.7E-2</v>
      </c>
      <c r="L340" s="9">
        <v>0.04</v>
      </c>
      <c r="M340" s="9" t="s">
        <v>174</v>
      </c>
    </row>
    <row r="341" spans="1:13" ht="17.100000000000001" thickBot="1">
      <c r="A341" s="4" t="s">
        <v>472</v>
      </c>
      <c r="B341" s="9">
        <v>0.16550000000000001</v>
      </c>
      <c r="C341" s="9">
        <v>0.16489999999999999</v>
      </c>
      <c r="D341" s="9">
        <v>0.17100000000000001</v>
      </c>
      <c r="E341" s="9">
        <v>0.1542</v>
      </c>
      <c r="F341" s="9">
        <v>0.2409</v>
      </c>
      <c r="G341" s="9">
        <v>0.24740000000000001</v>
      </c>
      <c r="H341" s="9" t="s">
        <v>174</v>
      </c>
      <c r="I341" s="9">
        <v>8.9800000000000005E-2</v>
      </c>
      <c r="J341" s="9" t="s">
        <v>174</v>
      </c>
      <c r="K341" s="9">
        <v>8.4400000000000003E-2</v>
      </c>
      <c r="L341" s="9">
        <v>0.10979999999999999</v>
      </c>
      <c r="M341" s="9" t="s">
        <v>174</v>
      </c>
    </row>
    <row r="342" spans="1:13" ht="17.100000000000001" thickBot="1">
      <c r="A342" s="6" t="s">
        <v>473</v>
      </c>
      <c r="B342" s="7">
        <v>16590</v>
      </c>
      <c r="C342" s="7">
        <v>15704</v>
      </c>
      <c r="D342" s="7">
        <v>22297</v>
      </c>
      <c r="E342" s="7">
        <v>23148</v>
      </c>
      <c r="F342" s="7">
        <v>18740</v>
      </c>
      <c r="G342" s="7">
        <v>15407</v>
      </c>
      <c r="H342" s="7" t="s">
        <v>174</v>
      </c>
      <c r="I342" s="7">
        <v>14912</v>
      </c>
      <c r="J342" s="7" t="s">
        <v>174</v>
      </c>
      <c r="K342" s="7">
        <v>14962</v>
      </c>
      <c r="L342" s="7">
        <v>12282</v>
      </c>
      <c r="M342" s="7" t="s">
        <v>174</v>
      </c>
    </row>
    <row r="343" spans="1:13">
      <c r="A343" s="6" t="s">
        <v>474</v>
      </c>
      <c r="B343" s="7">
        <v>14248</v>
      </c>
      <c r="C343" s="7">
        <v>12837</v>
      </c>
      <c r="D343" s="7">
        <v>15225</v>
      </c>
      <c r="E343" s="7">
        <v>13168</v>
      </c>
      <c r="F343" s="7">
        <v>11455</v>
      </c>
      <c r="G343" s="7">
        <v>8933</v>
      </c>
      <c r="H343" s="7" t="s">
        <v>174</v>
      </c>
      <c r="I343" s="7">
        <v>7163</v>
      </c>
      <c r="J343" s="7" t="s">
        <v>174</v>
      </c>
      <c r="K343" s="7">
        <v>7395</v>
      </c>
      <c r="L343" s="7">
        <v>6473</v>
      </c>
      <c r="M343" s="7" t="s">
        <v>174</v>
      </c>
    </row>
  </sheetData>
  <mergeCells count="1">
    <mergeCell ref="M178:M17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13CAAC-01AE-4DBC-99A5-D7E04383A739}"/>
</file>

<file path=customXml/itemProps2.xml><?xml version="1.0" encoding="utf-8"?>
<ds:datastoreItem xmlns:ds="http://schemas.openxmlformats.org/officeDocument/2006/customXml" ds:itemID="{CB82C9DE-5B0F-4432-9996-DBBBC0DCE81E}"/>
</file>

<file path=customXml/itemProps3.xml><?xml version="1.0" encoding="utf-8"?>
<ds:datastoreItem xmlns:ds="http://schemas.openxmlformats.org/officeDocument/2006/customXml" ds:itemID="{D5C83E6A-0215-4CDC-85A6-8BE0F3F91A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Gonçalo T Raposo</dc:creator>
  <cp:keywords/>
  <dc:description/>
  <cp:lastModifiedBy>Cristina Lin</cp:lastModifiedBy>
  <cp:revision/>
  <dcterms:created xsi:type="dcterms:W3CDTF">2024-04-15T11:42:45Z</dcterms:created>
  <dcterms:modified xsi:type="dcterms:W3CDTF">2025-01-20T18:32:28Z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0x010100162ABDA6886CF6498653E646AB2571ED</vt:lpwstr>
  </property>
</Properties>
</file>