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Eason Code Project\DatasOnTelecom\文档\其他文档\年度小结文档\2022年度每月工作总结\公式\"/>
    </mc:Choice>
  </mc:AlternateContent>
  <bookViews>
    <workbookView xWindow="600" yWindow="165" windowWidth="19395" windowHeight="7575" activeTab="7"/>
  </bookViews>
  <sheets>
    <sheet name="2022.1" sheetId="1" r:id="rId1"/>
    <sheet name="2022.2" sheetId="4" r:id="rId2"/>
    <sheet name="2022.3" sheetId="2" r:id="rId3"/>
    <sheet name="2022.4" sheetId="5" r:id="rId4"/>
    <sheet name="2022.5" sheetId="6" r:id="rId5"/>
    <sheet name="2022.6" sheetId="7" r:id="rId6"/>
    <sheet name="2022.7" sheetId="8" r:id="rId7"/>
    <sheet name="2022.8" sheetId="9" r:id="rId8"/>
    <sheet name="2022.9" sheetId="10" r:id="rId9"/>
    <sheet name="2022.10" sheetId="11" r:id="rId10"/>
    <sheet name="2022.11" sheetId="12" r:id="rId11"/>
    <sheet name="2022.12" sheetId="13" r:id="rId12"/>
  </sheets>
  <calcPr calcId="152511"/>
</workbook>
</file>

<file path=xl/calcChain.xml><?xml version="1.0" encoding="utf-8"?>
<calcChain xmlns="http://schemas.openxmlformats.org/spreadsheetml/2006/main">
  <c r="B10" i="9" l="1"/>
  <c r="B9" i="9"/>
  <c r="D10" i="9"/>
  <c r="D9" i="9"/>
  <c r="D8" i="9"/>
  <c r="D7" i="9"/>
  <c r="F10" i="9"/>
  <c r="F9" i="9"/>
  <c r="H10" i="9"/>
  <c r="H9" i="9"/>
  <c r="H8" i="9"/>
  <c r="H7" i="9"/>
  <c r="H3" i="9"/>
  <c r="J2" i="9"/>
  <c r="J10" i="9"/>
  <c r="J9" i="9"/>
  <c r="J8" i="9"/>
  <c r="J7" i="9"/>
  <c r="J6" i="9"/>
  <c r="J4" i="9"/>
  <c r="J5" i="9"/>
  <c r="J11" i="9" s="1"/>
  <c r="H5" i="9"/>
  <c r="F5" i="9"/>
  <c r="D5" i="9"/>
  <c r="B5" i="9"/>
  <c r="F4" i="9"/>
  <c r="B4" i="9"/>
  <c r="F11" i="9"/>
  <c r="H4" i="9"/>
  <c r="D4" i="9"/>
  <c r="H6" i="9"/>
  <c r="D6" i="9"/>
  <c r="F6" i="9"/>
  <c r="B6" i="9"/>
  <c r="F3" i="9"/>
  <c r="D3" i="9"/>
  <c r="B3" i="9"/>
  <c r="D2" i="9"/>
  <c r="F2" i="9"/>
  <c r="B2" i="9"/>
  <c r="B1" i="9"/>
  <c r="F8" i="9"/>
  <c r="B8" i="9"/>
  <c r="H2" i="9"/>
  <c r="F7" i="9"/>
  <c r="B7" i="9"/>
  <c r="J3" i="9"/>
  <c r="D11" i="9" l="1"/>
  <c r="H11" i="9"/>
  <c r="B11" i="8"/>
  <c r="F5" i="8"/>
  <c r="J9" i="8"/>
  <c r="H9" i="8"/>
  <c r="D9" i="8"/>
  <c r="H5" i="8"/>
  <c r="J5" i="8"/>
  <c r="J4" i="8"/>
  <c r="H4" i="8"/>
  <c r="H3" i="8"/>
  <c r="J8" i="8"/>
  <c r="J7" i="8"/>
  <c r="H8" i="8"/>
  <c r="H7" i="8"/>
  <c r="H6" i="8"/>
  <c r="D8" i="8"/>
  <c r="D7" i="8"/>
  <c r="J6" i="8"/>
  <c r="J10" i="8"/>
  <c r="H10" i="8"/>
  <c r="F10" i="8"/>
  <c r="D10" i="8"/>
  <c r="B10" i="8"/>
  <c r="B6" i="8"/>
  <c r="D4" i="8"/>
  <c r="F4" i="8"/>
  <c r="B4" i="8"/>
  <c r="F6" i="8"/>
  <c r="D6" i="8"/>
  <c r="F7" i="8"/>
  <c r="B7" i="8"/>
  <c r="D3" i="8"/>
  <c r="B3" i="8"/>
  <c r="J2" i="8"/>
  <c r="D2" i="8"/>
  <c r="F2" i="8"/>
  <c r="B2" i="8"/>
  <c r="B1" i="8"/>
  <c r="B5" i="8"/>
  <c r="D5" i="8"/>
  <c r="F3" i="8"/>
  <c r="H2" i="8"/>
  <c r="J11" i="8" l="1"/>
  <c r="H11" i="8"/>
  <c r="F11" i="8"/>
  <c r="D11" i="8"/>
  <c r="F8" i="8"/>
  <c r="B8" i="8"/>
  <c r="B9" i="8"/>
  <c r="F9" i="8"/>
  <c r="J3" i="8"/>
  <c r="H9" i="7" l="1"/>
  <c r="F4" i="7"/>
  <c r="D4" i="7"/>
  <c r="B4" i="7"/>
  <c r="F5" i="7"/>
  <c r="B5" i="7"/>
  <c r="D3" i="7"/>
  <c r="B3" i="7"/>
  <c r="D2" i="7"/>
  <c r="D9" i="7" s="1"/>
  <c r="F2" i="7"/>
  <c r="J2" i="7"/>
  <c r="J9" i="7" s="1"/>
  <c r="B2" i="7"/>
  <c r="B1" i="7"/>
  <c r="D5" i="7"/>
  <c r="F6" i="7"/>
  <c r="B6" i="7"/>
  <c r="F3" i="7"/>
  <c r="F9" i="7" s="1"/>
  <c r="D7" i="7"/>
  <c r="B7" i="7"/>
  <c r="D8" i="7"/>
  <c r="B8" i="7"/>
  <c r="F9" i="6" l="1"/>
  <c r="J9" i="6"/>
  <c r="J8" i="6"/>
  <c r="J7" i="6"/>
  <c r="J6" i="6"/>
  <c r="J5" i="6"/>
  <c r="J4" i="6"/>
  <c r="J3" i="6"/>
  <c r="H9" i="6"/>
  <c r="H8" i="6"/>
  <c r="H6" i="6"/>
  <c r="H10" i="6" s="1"/>
  <c r="H5" i="6"/>
  <c r="H3" i="6"/>
  <c r="H7" i="6"/>
  <c r="F7" i="6"/>
  <c r="F10" i="6" s="1"/>
  <c r="D6" i="6"/>
  <c r="F4" i="6"/>
  <c r="D4" i="6"/>
  <c r="B4" i="6"/>
  <c r="B2" i="6"/>
  <c r="F5" i="6"/>
  <c r="D5" i="6"/>
  <c r="B5" i="6"/>
  <c r="F3" i="6"/>
  <c r="D3" i="6"/>
  <c r="B3" i="6"/>
  <c r="B9" i="6"/>
  <c r="D9" i="6"/>
  <c r="F2" i="6"/>
  <c r="D2" i="6"/>
  <c r="D10" i="6" s="1"/>
  <c r="B1" i="6"/>
  <c r="H4" i="6"/>
  <c r="F6" i="6"/>
  <c r="B6" i="6"/>
  <c r="D7" i="6"/>
  <c r="B7" i="6"/>
  <c r="D8" i="6"/>
  <c r="B8" i="6"/>
  <c r="J2" i="6"/>
  <c r="J10" i="6" s="1"/>
  <c r="H2" i="6"/>
  <c r="F8" i="6"/>
  <c r="F5" i="5" l="1"/>
  <c r="F6" i="5"/>
  <c r="J7" i="5"/>
  <c r="H7" i="5"/>
  <c r="H6" i="5"/>
  <c r="J6" i="5"/>
  <c r="J5" i="5"/>
  <c r="J4" i="5"/>
  <c r="J3" i="5"/>
  <c r="H3" i="5"/>
  <c r="H2" i="5"/>
  <c r="D4" i="5"/>
  <c r="H4" i="5"/>
  <c r="F4" i="5"/>
  <c r="B4" i="5"/>
  <c r="F3" i="5"/>
  <c r="B3" i="5"/>
  <c r="J2" i="5"/>
  <c r="D2" i="5"/>
  <c r="B2" i="5"/>
  <c r="B1" i="5"/>
  <c r="B7" i="5"/>
  <c r="F7" i="5"/>
  <c r="D7" i="5"/>
  <c r="D6" i="5"/>
  <c r="B6" i="5"/>
  <c r="D3" i="5"/>
  <c r="D5" i="5"/>
  <c r="B5" i="5"/>
  <c r="F2" i="5"/>
  <c r="H5" i="5"/>
  <c r="D8" i="5" l="1"/>
  <c r="J8" i="5"/>
  <c r="H8" i="5"/>
  <c r="F8" i="5"/>
  <c r="J4" i="2"/>
  <c r="H5" i="2"/>
  <c r="H6" i="2"/>
  <c r="J6" i="2"/>
  <c r="J5" i="2"/>
  <c r="J3" i="2"/>
  <c r="H3" i="2"/>
  <c r="D4" i="2"/>
  <c r="F4" i="2"/>
  <c r="B4" i="2"/>
  <c r="F5" i="2"/>
  <c r="D5" i="2"/>
  <c r="B5" i="2"/>
  <c r="D3" i="2"/>
  <c r="B3" i="2"/>
  <c r="F2" i="2"/>
  <c r="D2" i="2"/>
  <c r="B2" i="2"/>
  <c r="B1" i="2"/>
  <c r="H4" i="2" l="1"/>
  <c r="F3" i="2"/>
  <c r="J2" i="2"/>
  <c r="J8" i="2" s="1"/>
  <c r="J7" i="2"/>
  <c r="H7" i="2"/>
  <c r="F7" i="2"/>
  <c r="D7" i="2"/>
  <c r="B7" i="2"/>
  <c r="F6" i="2"/>
  <c r="D6" i="2"/>
  <c r="B6" i="2"/>
  <c r="H2" i="2"/>
  <c r="H8" i="2" l="1"/>
  <c r="D8" i="2"/>
  <c r="F8" i="2"/>
  <c r="D4" i="4"/>
  <c r="B4" i="4"/>
  <c r="B1" i="4" l="1"/>
  <c r="B2" i="4" l="1"/>
  <c r="D2" i="4"/>
  <c r="D7" i="4" s="1"/>
  <c r="H4" i="4"/>
  <c r="F4" i="4"/>
  <c r="J6" i="4"/>
  <c r="H6" i="4"/>
  <c r="F6" i="4"/>
  <c r="D6" i="4"/>
  <c r="B6" i="4"/>
  <c r="D3" i="4"/>
  <c r="B3" i="4"/>
  <c r="F2" i="4"/>
  <c r="J2" i="4"/>
  <c r="J4" i="4"/>
  <c r="J5" i="4"/>
  <c r="H5" i="4"/>
  <c r="F5" i="4"/>
  <c r="D5" i="4"/>
  <c r="B5" i="4"/>
  <c r="J3" i="4"/>
  <c r="H3" i="4"/>
  <c r="F3" i="4"/>
  <c r="H2" i="4"/>
  <c r="J7" i="4" l="1"/>
  <c r="H7" i="4"/>
  <c r="F7" i="4"/>
  <c r="D4" i="1"/>
  <c r="J9" i="1" l="1"/>
  <c r="J8" i="1"/>
  <c r="J5" i="1"/>
  <c r="H9" i="1"/>
  <c r="H8" i="1"/>
  <c r="H5" i="1"/>
  <c r="F9" i="1"/>
  <c r="F8" i="1"/>
  <c r="F5" i="1"/>
  <c r="D9" i="1"/>
  <c r="D5" i="1"/>
  <c r="H4" i="1"/>
  <c r="F4" i="1"/>
  <c r="B4" i="1"/>
  <c r="F7" i="1"/>
  <c r="B7" i="1"/>
  <c r="D7" i="1"/>
  <c r="J7" i="1"/>
  <c r="H7" i="1"/>
  <c r="D8" i="1"/>
  <c r="B8" i="1"/>
  <c r="F2" i="1"/>
  <c r="D2" i="1"/>
  <c r="D10" i="1" s="1"/>
  <c r="D3" i="1"/>
  <c r="B2" i="1"/>
  <c r="B1" i="1"/>
  <c r="J6" i="1"/>
  <c r="H6" i="1"/>
  <c r="F6" i="1"/>
  <c r="D6" i="1"/>
  <c r="B9" i="1"/>
  <c r="B5" i="1"/>
  <c r="B6" i="1"/>
  <c r="J3" i="1"/>
  <c r="F3" i="1"/>
  <c r="B3" i="1"/>
  <c r="H2" i="1"/>
  <c r="J4" i="1"/>
  <c r="H3" i="1"/>
  <c r="J2" i="1"/>
  <c r="F10" i="1" l="1"/>
  <c r="H10" i="1"/>
  <c r="J10" i="1"/>
</calcChain>
</file>

<file path=xl/sharedStrings.xml><?xml version="1.0" encoding="utf-8"?>
<sst xmlns="http://schemas.openxmlformats.org/spreadsheetml/2006/main" count="543" uniqueCount="34">
  <si>
    <t>总共</t>
    <phoneticPr fontId="1" type="noConversion"/>
  </si>
  <si>
    <t>上线</t>
    <phoneticPr fontId="1" type="noConversion"/>
  </si>
  <si>
    <t>延期</t>
    <phoneticPr fontId="1" type="noConversion"/>
  </si>
  <si>
    <t>无改造</t>
    <phoneticPr fontId="1" type="noConversion"/>
  </si>
  <si>
    <t>超时</t>
    <phoneticPr fontId="1" type="noConversion"/>
  </si>
  <si>
    <t>已结单</t>
    <phoneticPr fontId="1" type="noConversion"/>
  </si>
  <si>
    <t>已上线</t>
    <phoneticPr fontId="1" type="noConversion"/>
  </si>
  <si>
    <t>服务开通系统(IBP)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</si>
  <si>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</si>
  <si>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</si>
  <si>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</si>
  <si>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</si>
  <si>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自动激活系统（包含网络自动激活与业务平台激活）(AAS)</t>
    <phoneticPr fontId="1" type="noConversion"/>
  </si>
  <si>
    <t>统一模型资源库(UMRD)</t>
    <phoneticPr fontId="1" type="noConversion"/>
  </si>
  <si>
    <t>退单</t>
    <phoneticPr fontId="1" type="noConversion"/>
  </si>
  <si>
    <t>已上仿真</t>
    <phoneticPr fontId="1" type="noConversion"/>
  </si>
  <si>
    <t>各系统</t>
    <phoneticPr fontId="1" type="noConversion"/>
  </si>
  <si>
    <t>超时反馈</t>
    <phoneticPr fontId="1" type="noConversion"/>
  </si>
  <si>
    <t>服务开通系统(IBP) 戴应欣</t>
    <phoneticPr fontId="1" type="noConversion"/>
  </si>
  <si>
    <t>服务开通系统(IBP)</t>
    <phoneticPr fontId="1" type="noConversion"/>
  </si>
  <si>
    <t>服务开通系统(IBP) 王靖文</t>
    <phoneticPr fontId="1" type="noConversion"/>
  </si>
  <si>
    <t>已退单</t>
    <phoneticPr fontId="1" type="noConversion"/>
  </si>
  <si>
    <t>综合资源管理系统(IRM) 王靖文</t>
    <phoneticPr fontId="1" type="noConversion"/>
  </si>
  <si>
    <t>已上线</t>
    <phoneticPr fontId="1" type="noConversion"/>
  </si>
  <si>
    <t>已上仿真</t>
    <phoneticPr fontId="1" type="noConversion"/>
  </si>
  <si>
    <t>服务开通系统(IBP)</t>
    <phoneticPr fontId="1" type="noConversion"/>
  </si>
  <si>
    <t>综合资源管理系统(IRM)</t>
    <phoneticPr fontId="1" type="noConversion"/>
  </si>
  <si>
    <t>自动激活系统（包含网络自动激活与业务平台激活）(AAS)</t>
    <phoneticPr fontId="1" type="noConversion"/>
  </si>
  <si>
    <t>服务开通系统(IBP) 王靖文</t>
    <phoneticPr fontId="1" type="noConversion"/>
  </si>
  <si>
    <t>数据清单</t>
    <phoneticPr fontId="1" type="noConversion"/>
  </si>
  <si>
    <t>服务开通系统(IBP)</t>
    <phoneticPr fontId="1" type="noConversion"/>
  </si>
  <si>
    <t>统一模型资源库(UMRD)</t>
    <phoneticPr fontId="1" type="noConversion"/>
  </si>
  <si>
    <t>已取消</t>
    <phoneticPr fontId="1" type="noConversion"/>
  </si>
  <si>
    <t>截止统计版本：2022-09-06终稿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</si>
</sst>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11"/>
      <color theme="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5" borderId="1" xfId="0" applyFill="1" applyBorder="1">
      <alignment vertical="center"/>
    </xf>
    <xf numFmtId="0" fontId="0" fillId="6" borderId="1" xfId="0" applyFill="1" applyBorder="1">
      <alignment vertical="center"/>
    </xf>
    <xf numFmtId="0" fontId="2" fillId="7" borderId="1" xfId="0" applyFont="1" applyFill="1" applyBorder="1">
      <alignment vertical="center"/>
    </xf>
    <xf numFmtId="0" fontId="3" fillId="7" borderId="1" xfId="0" applyFont="1" applyFill="1" applyBorder="1">
      <alignment vertical="center"/>
    </xf>
    <xf numFmtId="0" fontId="0" fillId="8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33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42+46+46</f>
        <v>134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10+11+6</f>
        <v>27</v>
      </c>
      <c r="C2" s="1" t="s">
        <v>7</v>
      </c>
      <c r="D2" s="1">
        <f>4+6+2</f>
        <v>12</v>
      </c>
      <c r="E2" s="1" t="s">
        <v>9</v>
      </c>
      <c r="F2" s="1">
        <f>4+4+4</f>
        <v>12</v>
      </c>
      <c r="G2" s="1" t="s">
        <v>12</v>
      </c>
      <c r="H2" s="1">
        <f>1+1</f>
        <v>2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3+5</f>
        <v>8</v>
      </c>
      <c r="C3" s="3" t="s">
        <v>8</v>
      </c>
      <c r="D3" s="3">
        <f>1</f>
        <v>1</v>
      </c>
      <c r="E3" s="3" t="s">
        <v>9</v>
      </c>
      <c r="F3" s="3">
        <f>1+4</f>
        <v>5</v>
      </c>
      <c r="G3" s="3" t="s">
        <v>12</v>
      </c>
      <c r="H3" s="3">
        <f>0</f>
        <v>0</v>
      </c>
      <c r="I3" s="3" t="s">
        <v>13</v>
      </c>
      <c r="J3" s="3">
        <f>1+1</f>
        <v>2</v>
      </c>
    </row>
    <row r="4" spans="1:10" x14ac:dyDescent="0.15">
      <c r="A4" s="2" t="s">
        <v>2</v>
      </c>
      <c r="B4" s="2">
        <f>29+27+37</f>
        <v>93</v>
      </c>
      <c r="C4" s="2" t="s">
        <v>7</v>
      </c>
      <c r="D4" s="2">
        <f>7+5+8</f>
        <v>20</v>
      </c>
      <c r="E4" s="2" t="s">
        <v>9</v>
      </c>
      <c r="F4" s="2">
        <f>21+22+27</f>
        <v>70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12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</f>
        <v>3</v>
      </c>
      <c r="C6" s="3" t="s">
        <v>7</v>
      </c>
      <c r="D6" s="3">
        <f>3</f>
        <v>3</v>
      </c>
      <c r="E6" s="3" t="s">
        <v>10</v>
      </c>
      <c r="F6" s="3">
        <f>0</f>
        <v>0</v>
      </c>
      <c r="G6" s="3" t="s">
        <v>12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</f>
        <v>2</v>
      </c>
      <c r="C7" s="3" t="s">
        <v>7</v>
      </c>
      <c r="D7" s="3">
        <f>0</f>
        <v>0</v>
      </c>
      <c r="E7" s="3" t="s">
        <v>10</v>
      </c>
      <c r="F7" s="3">
        <f>2</f>
        <v>2</v>
      </c>
      <c r="G7" s="3" t="s">
        <v>12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6" t="s">
        <v>14</v>
      </c>
      <c r="B8" s="6">
        <f>1</f>
        <v>1</v>
      </c>
      <c r="C8" s="6" t="s">
        <v>7</v>
      </c>
      <c r="D8" s="6">
        <f>1</f>
        <v>1</v>
      </c>
      <c r="E8" s="6" t="s">
        <v>9</v>
      </c>
      <c r="F8" s="6">
        <f>0</f>
        <v>0</v>
      </c>
      <c r="G8" s="6" t="s">
        <v>12</v>
      </c>
      <c r="H8" s="6">
        <f>0</f>
        <v>0</v>
      </c>
      <c r="I8" s="6" t="s">
        <v>13</v>
      </c>
      <c r="J8" s="6">
        <f>0</f>
        <v>0</v>
      </c>
    </row>
    <row r="9" spans="1:10" x14ac:dyDescent="0.15">
      <c r="A9" s="5" t="s">
        <v>4</v>
      </c>
      <c r="B9" s="5">
        <f>0</f>
        <v>0</v>
      </c>
      <c r="C9" s="5" t="s">
        <v>7</v>
      </c>
      <c r="D9" s="5">
        <f>0</f>
        <v>0</v>
      </c>
      <c r="E9" s="5" t="s">
        <v>9</v>
      </c>
      <c r="F9" s="5">
        <f>0</f>
        <v>0</v>
      </c>
      <c r="G9" s="5" t="s">
        <v>12</v>
      </c>
      <c r="H9" s="5">
        <f>0</f>
        <v>0</v>
      </c>
      <c r="I9" s="5" t="s">
        <v>13</v>
      </c>
      <c r="J9" s="5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37</v>
      </c>
      <c r="E10" s="4" t="s">
        <v>9</v>
      </c>
      <c r="F10" s="4">
        <f>SUM(F2:F9)</f>
        <v>89</v>
      </c>
      <c r="G10" s="4" t="s">
        <v>11</v>
      </c>
      <c r="H10" s="4">
        <f>SUM(H2:H9)</f>
        <v>5</v>
      </c>
      <c r="I10" s="4" t="s">
        <v>13</v>
      </c>
      <c r="J10" s="4">
        <f>SUM(J2:J9)</f>
        <v>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 t="s">
        <v>7</v>
      </c>
      <c r="D2" s="1"/>
      <c r="E2" s="1" t="s">
        <v>9</v>
      </c>
      <c r="F2" s="1"/>
      <c r="G2" s="1" t="s">
        <v>11</v>
      </c>
      <c r="H2" s="1"/>
      <c r="I2" s="1" t="s">
        <v>13</v>
      </c>
      <c r="J2" s="1"/>
    </row>
    <row r="3" spans="1:10" x14ac:dyDescent="0.15">
      <c r="A3" s="3" t="s">
        <v>5</v>
      </c>
      <c r="B3" s="3"/>
      <c r="C3" s="3" t="s">
        <v>7</v>
      </c>
      <c r="D3" s="3"/>
      <c r="E3" s="3" t="s">
        <v>9</v>
      </c>
      <c r="F3" s="3"/>
      <c r="G3" s="3" t="s">
        <v>11</v>
      </c>
      <c r="H3" s="3"/>
      <c r="I3" s="3" t="s">
        <v>13</v>
      </c>
      <c r="J3" s="3"/>
    </row>
    <row r="4" spans="1:10" x14ac:dyDescent="0.15">
      <c r="A4" s="2" t="s">
        <v>2</v>
      </c>
      <c r="B4" s="2"/>
      <c r="C4" s="2" t="s">
        <v>7</v>
      </c>
      <c r="D4" s="2"/>
      <c r="E4" s="2" t="s">
        <v>9</v>
      </c>
      <c r="F4" s="2"/>
      <c r="G4" s="2" t="s">
        <v>11</v>
      </c>
      <c r="H4" s="2"/>
      <c r="I4" s="2" t="s">
        <v>13</v>
      </c>
      <c r="J4" s="2"/>
    </row>
    <row r="5" spans="1:10" x14ac:dyDescent="0.15">
      <c r="A5" s="7" t="s">
        <v>3</v>
      </c>
      <c r="B5" s="8"/>
      <c r="C5" s="8" t="s">
        <v>7</v>
      </c>
      <c r="D5" s="8"/>
      <c r="E5" s="8" t="s">
        <v>9</v>
      </c>
      <c r="F5" s="8"/>
      <c r="G5" s="8" t="s">
        <v>11</v>
      </c>
      <c r="H5" s="8"/>
      <c r="I5" s="8" t="s">
        <v>13</v>
      </c>
      <c r="J5" s="8"/>
    </row>
    <row r="6" spans="1:10" x14ac:dyDescent="0.15">
      <c r="A6" s="3" t="s">
        <v>6</v>
      </c>
      <c r="B6" s="3"/>
      <c r="C6" s="3" t="s">
        <v>7</v>
      </c>
      <c r="D6" s="3"/>
      <c r="E6" s="3" t="s">
        <v>9</v>
      </c>
      <c r="F6" s="3"/>
      <c r="G6" s="3" t="s">
        <v>11</v>
      </c>
      <c r="H6" s="3"/>
      <c r="I6" s="3" t="s">
        <v>13</v>
      </c>
      <c r="J6" s="3"/>
    </row>
    <row r="7" spans="1:10" x14ac:dyDescent="0.15">
      <c r="A7" s="3" t="s">
        <v>15</v>
      </c>
      <c r="B7" s="3"/>
      <c r="C7" s="3" t="s">
        <v>7</v>
      </c>
      <c r="D7" s="3"/>
      <c r="E7" s="3" t="s">
        <v>9</v>
      </c>
      <c r="F7" s="3"/>
      <c r="G7" s="3" t="s">
        <v>11</v>
      </c>
      <c r="H7" s="3"/>
      <c r="I7" s="3" t="s">
        <v>13</v>
      </c>
      <c r="J7" s="3"/>
    </row>
    <row r="8" spans="1:10" x14ac:dyDescent="0.15">
      <c r="A8" s="3" t="s">
        <v>32</v>
      </c>
      <c r="B8" s="3"/>
      <c r="C8" s="3" t="s">
        <v>7</v>
      </c>
      <c r="D8" s="3"/>
      <c r="E8" s="3" t="s">
        <v>9</v>
      </c>
      <c r="F8" s="3"/>
      <c r="G8" s="3" t="s">
        <v>11</v>
      </c>
      <c r="H8" s="3"/>
      <c r="I8" s="3" t="s">
        <v>13</v>
      </c>
      <c r="J8" s="3"/>
    </row>
    <row r="9" spans="1:10" x14ac:dyDescent="0.15">
      <c r="A9" s="6" t="s">
        <v>14</v>
      </c>
      <c r="B9" s="6"/>
      <c r="C9" s="6" t="s">
        <v>7</v>
      </c>
      <c r="D9" s="6"/>
      <c r="E9" s="6" t="s">
        <v>9</v>
      </c>
      <c r="F9" s="6"/>
      <c r="G9" s="6" t="s">
        <v>11</v>
      </c>
      <c r="H9" s="6"/>
      <c r="I9" s="6" t="s">
        <v>13</v>
      </c>
      <c r="J9" s="6"/>
    </row>
    <row r="10" spans="1:10" x14ac:dyDescent="0.15">
      <c r="A10" s="5" t="s">
        <v>4</v>
      </c>
      <c r="B10" s="5"/>
      <c r="C10" s="5" t="s">
        <v>7</v>
      </c>
      <c r="D10" s="5"/>
      <c r="E10" s="5" t="s">
        <v>9</v>
      </c>
      <c r="F10" s="5"/>
      <c r="G10" s="5" t="s">
        <v>11</v>
      </c>
      <c r="H10" s="5"/>
      <c r="I10" s="5" t="s">
        <v>13</v>
      </c>
      <c r="J10" s="5"/>
    </row>
    <row r="11" spans="1:10" x14ac:dyDescent="0.15">
      <c r="A11" s="4" t="s">
        <v>16</v>
      </c>
      <c r="B11" s="4"/>
      <c r="C11" s="4" t="s">
        <v>7</v>
      </c>
      <c r="D11" s="4"/>
      <c r="E11" s="4" t="s">
        <v>9</v>
      </c>
      <c r="F11" s="4"/>
      <c r="G11" s="4" t="s">
        <v>11</v>
      </c>
      <c r="H11" s="4"/>
      <c r="I11" s="4" t="s">
        <v>13</v>
      </c>
      <c r="J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 t="s">
        <v>7</v>
      </c>
      <c r="D2" s="1"/>
      <c r="E2" s="1" t="s">
        <v>9</v>
      </c>
      <c r="F2" s="1"/>
      <c r="G2" s="1" t="s">
        <v>11</v>
      </c>
      <c r="H2" s="1"/>
      <c r="I2" s="1" t="s">
        <v>13</v>
      </c>
      <c r="J2" s="1"/>
    </row>
    <row r="3" spans="1:10" x14ac:dyDescent="0.15">
      <c r="A3" s="3" t="s">
        <v>5</v>
      </c>
      <c r="B3" s="3"/>
      <c r="C3" s="3" t="s">
        <v>7</v>
      </c>
      <c r="D3" s="3"/>
      <c r="E3" s="3" t="s">
        <v>9</v>
      </c>
      <c r="F3" s="3"/>
      <c r="G3" s="3" t="s">
        <v>11</v>
      </c>
      <c r="H3" s="3"/>
      <c r="I3" s="3" t="s">
        <v>13</v>
      </c>
      <c r="J3" s="3"/>
    </row>
    <row r="4" spans="1:10" x14ac:dyDescent="0.15">
      <c r="A4" s="2" t="s">
        <v>2</v>
      </c>
      <c r="B4" s="2"/>
      <c r="C4" s="2" t="s">
        <v>7</v>
      </c>
      <c r="D4" s="2"/>
      <c r="E4" s="2" t="s">
        <v>9</v>
      </c>
      <c r="F4" s="2"/>
      <c r="G4" s="2" t="s">
        <v>11</v>
      </c>
      <c r="H4" s="2"/>
      <c r="I4" s="2" t="s">
        <v>13</v>
      </c>
      <c r="J4" s="2"/>
    </row>
    <row r="5" spans="1:10" x14ac:dyDescent="0.15">
      <c r="A5" s="7" t="s">
        <v>3</v>
      </c>
      <c r="B5" s="8"/>
      <c r="C5" s="8" t="s">
        <v>7</v>
      </c>
      <c r="D5" s="8"/>
      <c r="E5" s="8" t="s">
        <v>9</v>
      </c>
      <c r="F5" s="8"/>
      <c r="G5" s="8" t="s">
        <v>11</v>
      </c>
      <c r="H5" s="8"/>
      <c r="I5" s="8" t="s">
        <v>13</v>
      </c>
      <c r="J5" s="8"/>
    </row>
    <row r="6" spans="1:10" x14ac:dyDescent="0.15">
      <c r="A6" s="3" t="s">
        <v>6</v>
      </c>
      <c r="B6" s="3"/>
      <c r="C6" s="3" t="s">
        <v>7</v>
      </c>
      <c r="D6" s="3"/>
      <c r="E6" s="3" t="s">
        <v>9</v>
      </c>
      <c r="F6" s="3"/>
      <c r="G6" s="3" t="s">
        <v>11</v>
      </c>
      <c r="H6" s="3"/>
      <c r="I6" s="3" t="s">
        <v>13</v>
      </c>
      <c r="J6" s="3"/>
    </row>
    <row r="7" spans="1:10" x14ac:dyDescent="0.15">
      <c r="A7" s="3" t="s">
        <v>15</v>
      </c>
      <c r="B7" s="3"/>
      <c r="C7" s="3" t="s">
        <v>7</v>
      </c>
      <c r="D7" s="3"/>
      <c r="E7" s="3" t="s">
        <v>9</v>
      </c>
      <c r="F7" s="3"/>
      <c r="G7" s="3" t="s">
        <v>11</v>
      </c>
      <c r="H7" s="3"/>
      <c r="I7" s="3" t="s">
        <v>13</v>
      </c>
      <c r="J7" s="3"/>
    </row>
    <row r="8" spans="1:10" x14ac:dyDescent="0.15">
      <c r="A8" s="3" t="s">
        <v>32</v>
      </c>
      <c r="B8" s="3"/>
      <c r="C8" s="3" t="s">
        <v>7</v>
      </c>
      <c r="D8" s="3"/>
      <c r="E8" s="3" t="s">
        <v>9</v>
      </c>
      <c r="F8" s="3"/>
      <c r="G8" s="3" t="s">
        <v>11</v>
      </c>
      <c r="H8" s="3"/>
      <c r="I8" s="3" t="s">
        <v>13</v>
      </c>
      <c r="J8" s="3"/>
    </row>
    <row r="9" spans="1:10" x14ac:dyDescent="0.15">
      <c r="A9" s="6" t="s">
        <v>14</v>
      </c>
      <c r="B9" s="6"/>
      <c r="C9" s="6" t="s">
        <v>7</v>
      </c>
      <c r="D9" s="6"/>
      <c r="E9" s="6" t="s">
        <v>9</v>
      </c>
      <c r="F9" s="6"/>
      <c r="G9" s="6" t="s">
        <v>11</v>
      </c>
      <c r="H9" s="6"/>
      <c r="I9" s="6" t="s">
        <v>13</v>
      </c>
      <c r="J9" s="6"/>
    </row>
    <row r="10" spans="1:10" x14ac:dyDescent="0.15">
      <c r="A10" s="5" t="s">
        <v>4</v>
      </c>
      <c r="B10" s="5"/>
      <c r="C10" s="5" t="s">
        <v>7</v>
      </c>
      <c r="D10" s="5"/>
      <c r="E10" s="5" t="s">
        <v>9</v>
      </c>
      <c r="F10" s="5"/>
      <c r="G10" s="5" t="s">
        <v>11</v>
      </c>
      <c r="H10" s="5"/>
      <c r="I10" s="5" t="s">
        <v>13</v>
      </c>
      <c r="J10" s="5"/>
    </row>
    <row r="11" spans="1:10" x14ac:dyDescent="0.15">
      <c r="A11" s="4" t="s">
        <v>16</v>
      </c>
      <c r="B11" s="4"/>
      <c r="C11" s="4" t="s">
        <v>7</v>
      </c>
      <c r="D11" s="4"/>
      <c r="E11" s="4" t="s">
        <v>9</v>
      </c>
      <c r="F11" s="4"/>
      <c r="G11" s="4" t="s">
        <v>11</v>
      </c>
      <c r="H11" s="4"/>
      <c r="I11" s="4" t="s">
        <v>13</v>
      </c>
      <c r="J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G63" sqref="G63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 t="s">
        <v>7</v>
      </c>
      <c r="D2" s="1"/>
      <c r="E2" s="1" t="s">
        <v>9</v>
      </c>
      <c r="F2" s="1"/>
      <c r="G2" s="1" t="s">
        <v>11</v>
      </c>
      <c r="H2" s="1"/>
      <c r="I2" s="1" t="s">
        <v>13</v>
      </c>
      <c r="J2" s="1"/>
    </row>
    <row r="3" spans="1:10" x14ac:dyDescent="0.15">
      <c r="A3" s="3" t="s">
        <v>5</v>
      </c>
      <c r="B3" s="3"/>
      <c r="C3" s="3" t="s">
        <v>7</v>
      </c>
      <c r="D3" s="3"/>
      <c r="E3" s="3" t="s">
        <v>9</v>
      </c>
      <c r="F3" s="3"/>
      <c r="G3" s="3" t="s">
        <v>11</v>
      </c>
      <c r="H3" s="3"/>
      <c r="I3" s="3" t="s">
        <v>13</v>
      </c>
      <c r="J3" s="3"/>
    </row>
    <row r="4" spans="1:10" x14ac:dyDescent="0.15">
      <c r="A4" s="2" t="s">
        <v>2</v>
      </c>
      <c r="B4" s="2"/>
      <c r="C4" s="2" t="s">
        <v>7</v>
      </c>
      <c r="D4" s="2"/>
      <c r="E4" s="2" t="s">
        <v>9</v>
      </c>
      <c r="F4" s="2"/>
      <c r="G4" s="2" t="s">
        <v>11</v>
      </c>
      <c r="H4" s="2"/>
      <c r="I4" s="2" t="s">
        <v>13</v>
      </c>
      <c r="J4" s="2"/>
    </row>
    <row r="5" spans="1:10" x14ac:dyDescent="0.15">
      <c r="A5" s="7" t="s">
        <v>3</v>
      </c>
      <c r="B5" s="8"/>
      <c r="C5" s="8" t="s">
        <v>7</v>
      </c>
      <c r="D5" s="8"/>
      <c r="E5" s="8" t="s">
        <v>9</v>
      </c>
      <c r="F5" s="8"/>
      <c r="G5" s="8" t="s">
        <v>11</v>
      </c>
      <c r="H5" s="8"/>
      <c r="I5" s="8" t="s">
        <v>13</v>
      </c>
      <c r="J5" s="8"/>
    </row>
    <row r="6" spans="1:10" x14ac:dyDescent="0.15">
      <c r="A6" s="3" t="s">
        <v>6</v>
      </c>
      <c r="B6" s="3"/>
      <c r="C6" s="3" t="s">
        <v>7</v>
      </c>
      <c r="D6" s="3"/>
      <c r="E6" s="3" t="s">
        <v>9</v>
      </c>
      <c r="F6" s="3"/>
      <c r="G6" s="3" t="s">
        <v>11</v>
      </c>
      <c r="H6" s="3"/>
      <c r="I6" s="3" t="s">
        <v>13</v>
      </c>
      <c r="J6" s="3"/>
    </row>
    <row r="7" spans="1:10" x14ac:dyDescent="0.15">
      <c r="A7" s="3" t="s">
        <v>15</v>
      </c>
      <c r="B7" s="3"/>
      <c r="C7" s="3" t="s">
        <v>7</v>
      </c>
      <c r="D7" s="3"/>
      <c r="E7" s="3" t="s">
        <v>9</v>
      </c>
      <c r="F7" s="3"/>
      <c r="G7" s="3" t="s">
        <v>11</v>
      </c>
      <c r="H7" s="3"/>
      <c r="I7" s="3" t="s">
        <v>13</v>
      </c>
      <c r="J7" s="3"/>
    </row>
    <row r="8" spans="1:10" x14ac:dyDescent="0.15">
      <c r="A8" s="3" t="s">
        <v>32</v>
      </c>
      <c r="B8" s="3"/>
      <c r="C8" s="3" t="s">
        <v>7</v>
      </c>
      <c r="D8" s="3"/>
      <c r="E8" s="3" t="s">
        <v>9</v>
      </c>
      <c r="F8" s="3"/>
      <c r="G8" s="3" t="s">
        <v>11</v>
      </c>
      <c r="H8" s="3"/>
      <c r="I8" s="3" t="s">
        <v>13</v>
      </c>
      <c r="J8" s="3"/>
    </row>
    <row r="9" spans="1:10" x14ac:dyDescent="0.15">
      <c r="A9" s="6" t="s">
        <v>14</v>
      </c>
      <c r="B9" s="6"/>
      <c r="C9" s="6" t="s">
        <v>7</v>
      </c>
      <c r="D9" s="6"/>
      <c r="E9" s="6" t="s">
        <v>9</v>
      </c>
      <c r="F9" s="6"/>
      <c r="G9" s="6" t="s">
        <v>11</v>
      </c>
      <c r="H9" s="6"/>
      <c r="I9" s="6" t="s">
        <v>13</v>
      </c>
      <c r="J9" s="6"/>
    </row>
    <row r="10" spans="1:10" x14ac:dyDescent="0.15">
      <c r="A10" s="5" t="s">
        <v>4</v>
      </c>
      <c r="B10" s="5"/>
      <c r="C10" s="5" t="s">
        <v>7</v>
      </c>
      <c r="D10" s="5"/>
      <c r="E10" s="5" t="s">
        <v>9</v>
      </c>
      <c r="F10" s="5"/>
      <c r="G10" s="5" t="s">
        <v>11</v>
      </c>
      <c r="H10" s="5"/>
      <c r="I10" s="5" t="s">
        <v>13</v>
      </c>
      <c r="J10" s="5"/>
    </row>
    <row r="11" spans="1:10" x14ac:dyDescent="0.15">
      <c r="A11" s="4" t="s">
        <v>16</v>
      </c>
      <c r="B11" s="4"/>
      <c r="C11" s="4" t="s">
        <v>7</v>
      </c>
      <c r="D11" s="4"/>
      <c r="E11" s="4" t="s">
        <v>9</v>
      </c>
      <c r="F11" s="4"/>
      <c r="G11" s="4" t="s">
        <v>11</v>
      </c>
      <c r="H11" s="4"/>
      <c r="I11" s="4" t="s">
        <v>13</v>
      </c>
      <c r="J11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43+37</f>
        <v>80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9+15</f>
        <v>24</v>
      </c>
      <c r="C2" s="1" t="s">
        <v>7</v>
      </c>
      <c r="D2" s="1">
        <f>1+1</f>
        <v>2</v>
      </c>
      <c r="E2" s="1" t="s">
        <v>9</v>
      </c>
      <c r="F2" s="1">
        <f>2+5+13</f>
        <v>20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1+1</f>
        <v>2</v>
      </c>
      <c r="C3" s="3" t="s">
        <v>7</v>
      </c>
      <c r="D3" s="3">
        <f>1+1</f>
        <v>2</v>
      </c>
      <c r="E3" s="3" t="s">
        <v>9</v>
      </c>
      <c r="F3" s="3">
        <f>0</f>
        <v>0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24+20</f>
        <v>44</v>
      </c>
      <c r="C4" s="2" t="s">
        <v>7</v>
      </c>
      <c r="D4" s="2">
        <f>6+7</f>
        <v>13</v>
      </c>
      <c r="E4" s="2" t="s">
        <v>9</v>
      </c>
      <c r="F4" s="2">
        <f>18+12</f>
        <v>30</v>
      </c>
      <c r="G4" s="2" t="s">
        <v>11</v>
      </c>
      <c r="H4" s="2">
        <f>1</f>
        <v>1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9</f>
        <v>9</v>
      </c>
      <c r="C5" s="3" t="s">
        <v>7</v>
      </c>
      <c r="D5" s="3">
        <f>2</f>
        <v>2</v>
      </c>
      <c r="E5" s="3" t="s">
        <v>9</v>
      </c>
      <c r="F5" s="3">
        <f>7</f>
        <v>7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15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4" t="s">
        <v>16</v>
      </c>
      <c r="B7" s="4"/>
      <c r="C7" s="4" t="s">
        <v>7</v>
      </c>
      <c r="D7" s="4">
        <f>SUM(D2:D6)</f>
        <v>19</v>
      </c>
      <c r="E7" s="4" t="s">
        <v>9</v>
      </c>
      <c r="F7" s="4">
        <f>SUM(F2:F6)</f>
        <v>58</v>
      </c>
      <c r="G7" s="4" t="s">
        <v>11</v>
      </c>
      <c r="H7" s="4">
        <f>SUM(H2:H6)</f>
        <v>1</v>
      </c>
      <c r="I7" s="4" t="s">
        <v>13</v>
      </c>
      <c r="J7" s="4">
        <f>SUM(J2:J6)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C7" sqref="C7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52+55+70+41</f>
        <v>218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22+21+18+7</f>
        <v>68</v>
      </c>
      <c r="C2" s="1" t="s">
        <v>19</v>
      </c>
      <c r="D2" s="1">
        <f>4+4+3+4</f>
        <v>15</v>
      </c>
      <c r="E2" s="1" t="s">
        <v>9</v>
      </c>
      <c r="F2" s="1">
        <f>18+16+14+3</f>
        <v>51</v>
      </c>
      <c r="G2" s="1" t="s">
        <v>11</v>
      </c>
      <c r="H2" s="1">
        <f>1</f>
        <v>1</v>
      </c>
      <c r="I2" s="1" t="s">
        <v>13</v>
      </c>
      <c r="J2" s="1">
        <f>1</f>
        <v>1</v>
      </c>
    </row>
    <row r="3" spans="1:10" x14ac:dyDescent="0.15">
      <c r="A3" s="3" t="s">
        <v>5</v>
      </c>
      <c r="B3" s="3">
        <f>1+3+2+1</f>
        <v>7</v>
      </c>
      <c r="C3" s="3" t="s">
        <v>7</v>
      </c>
      <c r="D3" s="3">
        <f>1+1+1+1</f>
        <v>4</v>
      </c>
      <c r="E3" s="3" t="s">
        <v>9</v>
      </c>
      <c r="F3" s="3">
        <f>2+1</f>
        <v>3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27+25+45+29</f>
        <v>126</v>
      </c>
      <c r="C4" s="2" t="s">
        <v>7</v>
      </c>
      <c r="D4" s="2">
        <f>8+13+18+8</f>
        <v>47</v>
      </c>
      <c r="E4" s="2" t="s">
        <v>9</v>
      </c>
      <c r="F4" s="2">
        <f>19+11+25+21</f>
        <v>76</v>
      </c>
      <c r="G4" s="2" t="s">
        <v>11</v>
      </c>
      <c r="H4" s="2">
        <f>1+2</f>
        <v>3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1+4+3+2</f>
        <v>10</v>
      </c>
      <c r="C5" s="3" t="s">
        <v>7</v>
      </c>
      <c r="D5" s="3">
        <f>3+1+1</f>
        <v>5</v>
      </c>
      <c r="E5" s="3" t="s">
        <v>9</v>
      </c>
      <c r="F5" s="3">
        <f>1+1+2+1</f>
        <v>5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3</v>
      </c>
      <c r="B6" s="3">
        <f>1+2</f>
        <v>3</v>
      </c>
      <c r="C6" s="3" t="s">
        <v>7</v>
      </c>
      <c r="D6" s="3">
        <f>1+1</f>
        <v>2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9" t="s">
        <v>17</v>
      </c>
      <c r="B7" s="9">
        <f>4</f>
        <v>4</v>
      </c>
      <c r="C7" s="9" t="s">
        <v>18</v>
      </c>
      <c r="D7" s="9">
        <f>4</f>
        <v>4</v>
      </c>
      <c r="E7" s="9" t="s">
        <v>9</v>
      </c>
      <c r="F7" s="9">
        <f>0</f>
        <v>0</v>
      </c>
      <c r="G7" s="9" t="s">
        <v>11</v>
      </c>
      <c r="H7" s="9">
        <f>0</f>
        <v>0</v>
      </c>
      <c r="I7" s="9" t="s">
        <v>13</v>
      </c>
      <c r="J7" s="9">
        <f>0</f>
        <v>0</v>
      </c>
    </row>
    <row r="8" spans="1:10" x14ac:dyDescent="0.15">
      <c r="A8" s="4" t="s">
        <v>16</v>
      </c>
      <c r="B8" s="4"/>
      <c r="C8" s="4" t="s">
        <v>7</v>
      </c>
      <c r="D8" s="4">
        <f>SUM(D2:D7)</f>
        <v>77</v>
      </c>
      <c r="E8" s="4" t="s">
        <v>9</v>
      </c>
      <c r="F8" s="4">
        <f>SUM(F2:F7)</f>
        <v>136</v>
      </c>
      <c r="G8" s="4" t="s">
        <v>11</v>
      </c>
      <c r="H8" s="4">
        <f>SUM(H2:H7)</f>
        <v>4</v>
      </c>
      <c r="I8" s="4" t="s">
        <v>13</v>
      </c>
      <c r="J8" s="4">
        <f>SUM(J2:J7)</f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B1" sqref="B1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47+51+38</f>
        <v>136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8+11+2</f>
        <v>21</v>
      </c>
      <c r="C2" s="1" t="s">
        <v>7</v>
      </c>
      <c r="D2" s="1">
        <f>6+5+1</f>
        <v>12</v>
      </c>
      <c r="E2" s="1" t="s">
        <v>9</v>
      </c>
      <c r="F2" s="1">
        <f>1+6</f>
        <v>7</v>
      </c>
      <c r="G2" s="1" t="s">
        <v>11</v>
      </c>
      <c r="H2" s="1">
        <f>0</f>
        <v>0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2+5+4</f>
        <v>11</v>
      </c>
      <c r="C3" s="3" t="s">
        <v>7</v>
      </c>
      <c r="D3" s="3">
        <f>2+1</f>
        <v>3</v>
      </c>
      <c r="E3" s="3" t="s">
        <v>9</v>
      </c>
      <c r="F3" s="3">
        <f>4+4</f>
        <v>8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36+24+32</f>
        <v>92</v>
      </c>
      <c r="C4" s="2" t="s">
        <v>7</v>
      </c>
      <c r="D4" s="2">
        <f>11+6+10</f>
        <v>27</v>
      </c>
      <c r="E4" s="2" t="s">
        <v>9</v>
      </c>
      <c r="F4" s="2">
        <f>24+17+21</f>
        <v>62</v>
      </c>
      <c r="G4" s="2" t="s">
        <v>11</v>
      </c>
      <c r="H4" s="2">
        <f>1+1+1</f>
        <v>3</v>
      </c>
      <c r="I4" s="2" t="s">
        <v>13</v>
      </c>
      <c r="J4" s="2">
        <f>0</f>
        <v>0</v>
      </c>
    </row>
    <row r="5" spans="1:10" x14ac:dyDescent="0.15">
      <c r="A5" s="3" t="s">
        <v>6</v>
      </c>
      <c r="B5" s="3">
        <f>1+4</f>
        <v>5</v>
      </c>
      <c r="C5" s="3" t="s">
        <v>7</v>
      </c>
      <c r="D5" s="3">
        <f>4</f>
        <v>4</v>
      </c>
      <c r="E5" s="3" t="s">
        <v>9</v>
      </c>
      <c r="F5" s="3">
        <f>0</f>
        <v>0</v>
      </c>
      <c r="G5" s="3" t="s">
        <v>11</v>
      </c>
      <c r="H5" s="3">
        <f>1</f>
        <v>1</v>
      </c>
      <c r="I5" s="3" t="s">
        <v>13</v>
      </c>
      <c r="J5" s="3">
        <f>0</f>
        <v>0</v>
      </c>
    </row>
    <row r="6" spans="1:10" x14ac:dyDescent="0.15">
      <c r="A6" s="3" t="s">
        <v>21</v>
      </c>
      <c r="B6" s="3">
        <f>1</f>
        <v>1</v>
      </c>
      <c r="C6" s="3" t="s">
        <v>7</v>
      </c>
      <c r="D6" s="3">
        <f>1</f>
        <v>1</v>
      </c>
      <c r="E6" s="3" t="s">
        <v>9</v>
      </c>
      <c r="F6" s="3">
        <f>0</f>
        <v>0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s="11" customFormat="1" x14ac:dyDescent="0.15">
      <c r="A7" s="9" t="s">
        <v>17</v>
      </c>
      <c r="B7" s="10">
        <f>6</f>
        <v>6</v>
      </c>
      <c r="C7" s="9" t="s">
        <v>20</v>
      </c>
      <c r="D7" s="10">
        <f>5</f>
        <v>5</v>
      </c>
      <c r="E7" s="1" t="s">
        <v>22</v>
      </c>
      <c r="F7" s="10">
        <f>1</f>
        <v>1</v>
      </c>
      <c r="G7" s="1" t="s">
        <v>11</v>
      </c>
      <c r="H7" s="10">
        <f>0</f>
        <v>0</v>
      </c>
      <c r="I7" s="1" t="s">
        <v>13</v>
      </c>
      <c r="J7" s="10">
        <f>0</f>
        <v>0</v>
      </c>
    </row>
    <row r="8" spans="1:10" x14ac:dyDescent="0.15">
      <c r="A8" s="4" t="s">
        <v>16</v>
      </c>
      <c r="B8" s="4"/>
      <c r="C8" s="4" t="s">
        <v>7</v>
      </c>
      <c r="D8" s="4">
        <f>SUM(D2:D7)</f>
        <v>52</v>
      </c>
      <c r="E8" s="4" t="s">
        <v>9</v>
      </c>
      <c r="F8" s="4">
        <f>SUM(F2:F7)</f>
        <v>78</v>
      </c>
      <c r="G8" s="4" t="s">
        <v>11</v>
      </c>
      <c r="H8" s="4">
        <f>SUM(H2:H7)</f>
        <v>4</v>
      </c>
      <c r="I8" s="4" t="s">
        <v>13</v>
      </c>
      <c r="J8" s="4">
        <f>SUM(J2:J7)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48+48+41+80</f>
        <v>217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15+12+14+14</f>
        <v>55</v>
      </c>
      <c r="C2" s="1" t="s">
        <v>30</v>
      </c>
      <c r="D2" s="1">
        <f>1+5+4+4</f>
        <v>14</v>
      </c>
      <c r="E2" s="1" t="s">
        <v>9</v>
      </c>
      <c r="F2" s="1">
        <f>14+4+8+10</f>
        <v>36</v>
      </c>
      <c r="G2" s="1" t="s">
        <v>11</v>
      </c>
      <c r="H2" s="1">
        <f>2+1</f>
        <v>3</v>
      </c>
      <c r="I2" s="1" t="s">
        <v>13</v>
      </c>
      <c r="J2" s="1">
        <f>1+1</f>
        <v>2</v>
      </c>
    </row>
    <row r="3" spans="1:10" x14ac:dyDescent="0.15">
      <c r="A3" s="3" t="s">
        <v>5</v>
      </c>
      <c r="B3" s="3">
        <f>6+3</f>
        <v>9</v>
      </c>
      <c r="C3" s="3" t="s">
        <v>7</v>
      </c>
      <c r="D3" s="3">
        <f>2+2</f>
        <v>4</v>
      </c>
      <c r="E3" s="3" t="s">
        <v>9</v>
      </c>
      <c r="F3" s="3">
        <f>4+1</f>
        <v>5</v>
      </c>
      <c r="G3" s="3" t="s">
        <v>11</v>
      </c>
      <c r="H3" s="3">
        <f>0</f>
        <v>0</v>
      </c>
      <c r="I3" s="3" t="s">
        <v>13</v>
      </c>
      <c r="J3" s="3">
        <f>0</f>
        <v>0</v>
      </c>
    </row>
    <row r="4" spans="1:10" x14ac:dyDescent="0.15">
      <c r="A4" s="2" t="s">
        <v>2</v>
      </c>
      <c r="B4" s="2">
        <f>29+22+21+45</f>
        <v>117</v>
      </c>
      <c r="C4" s="2" t="s">
        <v>7</v>
      </c>
      <c r="D4" s="2">
        <f>9+8+8+11</f>
        <v>36</v>
      </c>
      <c r="E4" s="2" t="s">
        <v>9</v>
      </c>
      <c r="F4" s="2">
        <f>18+14+12+34</f>
        <v>78</v>
      </c>
      <c r="G4" s="2" t="s">
        <v>11</v>
      </c>
      <c r="H4" s="2">
        <f>2+1</f>
        <v>3</v>
      </c>
      <c r="I4" s="2" t="s">
        <v>13</v>
      </c>
      <c r="J4" s="2">
        <f>0</f>
        <v>0</v>
      </c>
    </row>
    <row r="5" spans="1:10" x14ac:dyDescent="0.15">
      <c r="A5" s="3" t="s">
        <v>23</v>
      </c>
      <c r="B5" s="3">
        <f>2+2+2+12</f>
        <v>18</v>
      </c>
      <c r="C5" s="3" t="s">
        <v>7</v>
      </c>
      <c r="D5" s="3">
        <f>1+2+1+2</f>
        <v>6</v>
      </c>
      <c r="E5" s="3" t="s">
        <v>9</v>
      </c>
      <c r="F5" s="3">
        <f>1+1+10</f>
        <v>12</v>
      </c>
      <c r="G5" s="3" t="s">
        <v>11</v>
      </c>
      <c r="H5" s="3">
        <f>0</f>
        <v>0</v>
      </c>
      <c r="I5" s="3" t="s">
        <v>13</v>
      </c>
      <c r="J5" s="3">
        <f>0</f>
        <v>0</v>
      </c>
    </row>
    <row r="6" spans="1:10" x14ac:dyDescent="0.15">
      <c r="A6" s="3" t="s">
        <v>24</v>
      </c>
      <c r="B6" s="3">
        <f>1</f>
        <v>1</v>
      </c>
      <c r="C6" s="3" t="s">
        <v>7</v>
      </c>
      <c r="D6" s="3">
        <f>0</f>
        <v>0</v>
      </c>
      <c r="E6" s="3" t="s">
        <v>9</v>
      </c>
      <c r="F6" s="3">
        <f>1</f>
        <v>1</v>
      </c>
      <c r="G6" s="3" t="s">
        <v>11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6" t="s">
        <v>29</v>
      </c>
      <c r="B7" s="6">
        <f>1</f>
        <v>1</v>
      </c>
      <c r="C7" s="6" t="s">
        <v>7</v>
      </c>
      <c r="D7" s="6">
        <f>1</f>
        <v>1</v>
      </c>
      <c r="E7" s="6" t="s">
        <v>26</v>
      </c>
      <c r="F7" s="6">
        <f>0</f>
        <v>0</v>
      </c>
      <c r="G7" s="6" t="s">
        <v>27</v>
      </c>
      <c r="H7" s="6">
        <f>0</f>
        <v>0</v>
      </c>
      <c r="I7" s="6" t="s">
        <v>31</v>
      </c>
      <c r="J7" s="6">
        <f>0</f>
        <v>0</v>
      </c>
    </row>
    <row r="8" spans="1:10" x14ac:dyDescent="0.15">
      <c r="A8" s="7" t="s">
        <v>3</v>
      </c>
      <c r="B8" s="7">
        <f>2+1+2</f>
        <v>5</v>
      </c>
      <c r="C8" s="7" t="s">
        <v>25</v>
      </c>
      <c r="D8" s="7">
        <f>1+1+2</f>
        <v>4</v>
      </c>
      <c r="E8" s="7" t="s">
        <v>26</v>
      </c>
      <c r="F8" s="7">
        <f>1</f>
        <v>1</v>
      </c>
      <c r="G8" s="7" t="s">
        <v>27</v>
      </c>
      <c r="H8" s="7">
        <f>0</f>
        <v>0</v>
      </c>
      <c r="I8" s="7" t="s">
        <v>13</v>
      </c>
      <c r="J8" s="7">
        <f>0</f>
        <v>0</v>
      </c>
    </row>
    <row r="9" spans="1:10" s="11" customFormat="1" x14ac:dyDescent="0.15">
      <c r="A9" s="9" t="s">
        <v>17</v>
      </c>
      <c r="B9" s="10">
        <f>5+6</f>
        <v>11</v>
      </c>
      <c r="C9" s="1" t="s">
        <v>28</v>
      </c>
      <c r="D9" s="10">
        <f>5+6</f>
        <v>11</v>
      </c>
      <c r="E9" s="1" t="s">
        <v>9</v>
      </c>
      <c r="F9" s="10">
        <f>0</f>
        <v>0</v>
      </c>
      <c r="G9" s="1" t="s">
        <v>11</v>
      </c>
      <c r="H9" s="10">
        <f>0</f>
        <v>0</v>
      </c>
      <c r="I9" s="1" t="s">
        <v>13</v>
      </c>
      <c r="J9" s="10">
        <f>0</f>
        <v>0</v>
      </c>
    </row>
    <row r="10" spans="1:10" x14ac:dyDescent="0.15">
      <c r="A10" s="4" t="s">
        <v>16</v>
      </c>
      <c r="B10" s="4"/>
      <c r="C10" s="4" t="s">
        <v>7</v>
      </c>
      <c r="D10" s="4">
        <f>SUM(D2:D9)</f>
        <v>76</v>
      </c>
      <c r="E10" s="4" t="s">
        <v>9</v>
      </c>
      <c r="F10" s="4">
        <f>SUM(F2:F9)</f>
        <v>133</v>
      </c>
      <c r="G10" s="4" t="s">
        <v>11</v>
      </c>
      <c r="H10" s="4">
        <f>SUM(H2:H9)</f>
        <v>6</v>
      </c>
      <c r="I10" s="4" t="s">
        <v>13</v>
      </c>
      <c r="J10" s="4">
        <f>SUM(J2:J9)</f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37+72+36+52+38</f>
        <v>235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17+26+11+17+24</f>
        <v>95</v>
      </c>
      <c r="C2" s="1" t="s">
        <v>7</v>
      </c>
      <c r="D2" s="1">
        <f>4+7+4+8</f>
        <v>23</v>
      </c>
      <c r="E2" s="1" t="s">
        <v>9</v>
      </c>
      <c r="F2" s="1">
        <f>10+8+11+13+15</f>
        <v>57</v>
      </c>
      <c r="G2" s="1" t="s">
        <v>11</v>
      </c>
      <c r="H2" s="1">
        <v>0</v>
      </c>
      <c r="I2" s="1" t="s">
        <v>13</v>
      </c>
      <c r="J2" s="1">
        <f>3+11+1</f>
        <v>15</v>
      </c>
    </row>
    <row r="3" spans="1:10" x14ac:dyDescent="0.15">
      <c r="A3" s="3" t="s">
        <v>5</v>
      </c>
      <c r="B3" s="3">
        <f>2+7+3+1+1</f>
        <v>14</v>
      </c>
      <c r="C3" s="3" t="s">
        <v>7</v>
      </c>
      <c r="D3" s="3">
        <f>2+1+2+1+1</f>
        <v>7</v>
      </c>
      <c r="E3" s="3" t="s">
        <v>9</v>
      </c>
      <c r="F3" s="3">
        <f>6+1</f>
        <v>7</v>
      </c>
      <c r="G3" s="3" t="s">
        <v>11</v>
      </c>
      <c r="H3" s="3">
        <v>0</v>
      </c>
      <c r="I3" s="3" t="s">
        <v>13</v>
      </c>
      <c r="J3" s="3">
        <v>0</v>
      </c>
    </row>
    <row r="4" spans="1:10" x14ac:dyDescent="0.15">
      <c r="A4" s="2" t="s">
        <v>2</v>
      </c>
      <c r="B4" s="2">
        <f>13+33+19+32+12</f>
        <v>109</v>
      </c>
      <c r="C4" s="2" t="s">
        <v>7</v>
      </c>
      <c r="D4" s="2">
        <f>6+10+4+13+3</f>
        <v>36</v>
      </c>
      <c r="E4" s="2" t="s">
        <v>9</v>
      </c>
      <c r="F4" s="2">
        <f>7+23+15+19+9</f>
        <v>73</v>
      </c>
      <c r="G4" s="2" t="s">
        <v>11</v>
      </c>
      <c r="H4" s="2">
        <v>0</v>
      </c>
      <c r="I4" s="2" t="s">
        <v>13</v>
      </c>
      <c r="J4" s="2">
        <v>0</v>
      </c>
    </row>
    <row r="5" spans="1:10" x14ac:dyDescent="0.15">
      <c r="A5" s="3" t="s">
        <v>6</v>
      </c>
      <c r="B5" s="3">
        <f>2+5+2+2+1</f>
        <v>12</v>
      </c>
      <c r="C5" s="3" t="s">
        <v>7</v>
      </c>
      <c r="D5" s="3">
        <f>5+1</f>
        <v>6</v>
      </c>
      <c r="E5" s="3" t="s">
        <v>9</v>
      </c>
      <c r="F5" s="3">
        <f>2+2+1+1</f>
        <v>6</v>
      </c>
      <c r="G5" s="3" t="s">
        <v>11</v>
      </c>
      <c r="H5" s="3">
        <v>0</v>
      </c>
      <c r="I5" s="3" t="s">
        <v>13</v>
      </c>
      <c r="J5" s="3">
        <v>0</v>
      </c>
    </row>
    <row r="6" spans="1:10" x14ac:dyDescent="0.15">
      <c r="A6" s="3" t="s">
        <v>15</v>
      </c>
      <c r="B6" s="3">
        <f>1+1</f>
        <v>2</v>
      </c>
      <c r="C6" s="3" t="s">
        <v>7</v>
      </c>
      <c r="D6" s="3">
        <v>0</v>
      </c>
      <c r="E6" s="3" t="s">
        <v>9</v>
      </c>
      <c r="F6" s="3">
        <f>1+1</f>
        <v>2</v>
      </c>
      <c r="G6" s="3" t="s">
        <v>11</v>
      </c>
      <c r="H6" s="3">
        <v>0</v>
      </c>
      <c r="I6" s="3" t="s">
        <v>13</v>
      </c>
      <c r="J6" s="3">
        <v>0</v>
      </c>
    </row>
    <row r="7" spans="1:10" x14ac:dyDescent="0.15">
      <c r="A7" s="7" t="s">
        <v>3</v>
      </c>
      <c r="B7" s="7">
        <f>1</f>
        <v>1</v>
      </c>
      <c r="C7" s="7" t="s">
        <v>7</v>
      </c>
      <c r="D7" s="7">
        <f>1</f>
        <v>1</v>
      </c>
      <c r="E7" s="7" t="s">
        <v>9</v>
      </c>
      <c r="F7" s="7">
        <v>0</v>
      </c>
      <c r="G7" s="7" t="s">
        <v>11</v>
      </c>
      <c r="H7" s="7">
        <v>0</v>
      </c>
      <c r="I7" s="7" t="s">
        <v>13</v>
      </c>
      <c r="J7" s="7">
        <v>0</v>
      </c>
    </row>
    <row r="8" spans="1:10" s="11" customFormat="1" x14ac:dyDescent="0.15">
      <c r="A8" s="9" t="s">
        <v>17</v>
      </c>
      <c r="B8" s="10">
        <f>2</f>
        <v>2</v>
      </c>
      <c r="C8" s="1" t="s">
        <v>20</v>
      </c>
      <c r="D8" s="10">
        <f>2</f>
        <v>2</v>
      </c>
      <c r="E8" s="1" t="s">
        <v>9</v>
      </c>
      <c r="F8" s="10">
        <v>0</v>
      </c>
      <c r="G8" s="1" t="s">
        <v>11</v>
      </c>
      <c r="H8" s="10">
        <v>0</v>
      </c>
      <c r="I8" s="1" t="s">
        <v>13</v>
      </c>
      <c r="J8" s="10">
        <v>0</v>
      </c>
    </row>
    <row r="9" spans="1:10" x14ac:dyDescent="0.15">
      <c r="A9" s="4" t="s">
        <v>16</v>
      </c>
      <c r="B9" s="4"/>
      <c r="C9" s="4" t="s">
        <v>7</v>
      </c>
      <c r="D9" s="4">
        <f>SUM(D2:D8)</f>
        <v>75</v>
      </c>
      <c r="E9" s="4" t="s">
        <v>9</v>
      </c>
      <c r="F9" s="4">
        <f>SUM(F2:F8)</f>
        <v>145</v>
      </c>
      <c r="G9" s="4" t="s">
        <v>11</v>
      </c>
      <c r="H9" s="4">
        <f>SUM(H2:H8)</f>
        <v>0</v>
      </c>
      <c r="I9" s="4" t="s">
        <v>13</v>
      </c>
      <c r="J9" s="4">
        <f>SUM(J2:J8)</f>
        <v>15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>
      <selection activeCell="B1" sqref="B1"/>
    </sheetView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55+61+72+62</f>
        <v>250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21+22+29+25</f>
        <v>97</v>
      </c>
      <c r="C2" s="1" t="s">
        <v>7</v>
      </c>
      <c r="D2" s="1">
        <f>5+4+5+9</f>
        <v>23</v>
      </c>
      <c r="E2" s="1" t="s">
        <v>9</v>
      </c>
      <c r="F2" s="1">
        <f>15+16+22+15</f>
        <v>68</v>
      </c>
      <c r="G2" s="1" t="s">
        <v>11</v>
      </c>
      <c r="H2" s="1">
        <f>1</f>
        <v>1</v>
      </c>
      <c r="I2" s="1" t="s">
        <v>13</v>
      </c>
      <c r="J2" s="1">
        <f>1+2+1+1</f>
        <v>5</v>
      </c>
    </row>
    <row r="3" spans="1:10" x14ac:dyDescent="0.15">
      <c r="A3" s="3" t="s">
        <v>5</v>
      </c>
      <c r="B3" s="3">
        <f>2+1+2+1</f>
        <v>6</v>
      </c>
      <c r="C3" s="3" t="s">
        <v>7</v>
      </c>
      <c r="D3" s="3">
        <f>1+1+1</f>
        <v>3</v>
      </c>
      <c r="E3" s="3" t="s">
        <v>9</v>
      </c>
      <c r="F3" s="3">
        <f>1+1</f>
        <v>2</v>
      </c>
      <c r="G3" s="3" t="s">
        <v>12</v>
      </c>
      <c r="H3" s="3">
        <f>0</f>
        <v>0</v>
      </c>
      <c r="I3" s="3" t="s">
        <v>13</v>
      </c>
      <c r="J3" s="3">
        <f>1</f>
        <v>1</v>
      </c>
    </row>
    <row r="4" spans="1:10" x14ac:dyDescent="0.15">
      <c r="A4" s="2" t="s">
        <v>2</v>
      </c>
      <c r="B4" s="2">
        <f>25+25+33+26</f>
        <v>109</v>
      </c>
      <c r="C4" s="2" t="s">
        <v>7</v>
      </c>
      <c r="D4" s="2">
        <f>12+7+10+11</f>
        <v>40</v>
      </c>
      <c r="E4" s="2" t="s">
        <v>9</v>
      </c>
      <c r="F4" s="2">
        <f>13+18+23+15</f>
        <v>69</v>
      </c>
      <c r="G4" s="2" t="s">
        <v>11</v>
      </c>
      <c r="H4" s="2">
        <f>0</f>
        <v>0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1</f>
        <v>1</v>
      </c>
      <c r="C5" s="8" t="s">
        <v>7</v>
      </c>
      <c r="D5" s="8">
        <f>1</f>
        <v>1</v>
      </c>
      <c r="E5" s="8" t="s">
        <v>9</v>
      </c>
      <c r="F5" s="8">
        <f>0</f>
        <v>0</v>
      </c>
      <c r="G5" s="8" t="s">
        <v>12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3+9+6+10</f>
        <v>28</v>
      </c>
      <c r="C6" s="3" t="s">
        <v>7</v>
      </c>
      <c r="D6" s="3">
        <f>1+1+6</f>
        <v>8</v>
      </c>
      <c r="E6" s="3" t="s">
        <v>10</v>
      </c>
      <c r="F6" s="3">
        <f>2+9+6+3</f>
        <v>20</v>
      </c>
      <c r="G6" s="3" t="s">
        <v>12</v>
      </c>
      <c r="H6" s="3">
        <f>0</f>
        <v>0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2+1+1</f>
        <v>4</v>
      </c>
      <c r="C7" s="3" t="s">
        <v>7</v>
      </c>
      <c r="D7" s="3">
        <f>0</f>
        <v>0</v>
      </c>
      <c r="E7" s="3" t="s">
        <v>10</v>
      </c>
      <c r="F7" s="3">
        <f>2+1+1</f>
        <v>4</v>
      </c>
      <c r="G7" s="3" t="s">
        <v>12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3" t="s">
        <v>32</v>
      </c>
      <c r="B8" s="3">
        <f>1+3</f>
        <v>4</v>
      </c>
      <c r="C8" s="3" t="s">
        <v>7</v>
      </c>
      <c r="D8" s="3">
        <f>0</f>
        <v>0</v>
      </c>
      <c r="E8" s="3" t="s">
        <v>10</v>
      </c>
      <c r="F8" s="3">
        <f>1+3</f>
        <v>4</v>
      </c>
      <c r="G8" s="3" t="s">
        <v>12</v>
      </c>
      <c r="H8" s="3">
        <f>0</f>
        <v>0</v>
      </c>
      <c r="I8" s="3" t="s">
        <v>13</v>
      </c>
      <c r="J8" s="3">
        <f>0</f>
        <v>0</v>
      </c>
    </row>
    <row r="9" spans="1:10" x14ac:dyDescent="0.15">
      <c r="A9" s="6" t="s">
        <v>14</v>
      </c>
      <c r="B9" s="6">
        <f>1</f>
        <v>1</v>
      </c>
      <c r="C9" s="6" t="s">
        <v>7</v>
      </c>
      <c r="D9" s="6">
        <f>0</f>
        <v>0</v>
      </c>
      <c r="E9" s="6" t="s">
        <v>9</v>
      </c>
      <c r="F9" s="6">
        <f>1</f>
        <v>1</v>
      </c>
      <c r="G9" s="6" t="s">
        <v>12</v>
      </c>
      <c r="H9" s="6">
        <f>0</f>
        <v>0</v>
      </c>
      <c r="I9" s="6" t="s">
        <v>13</v>
      </c>
      <c r="J9" s="6">
        <f>0</f>
        <v>0</v>
      </c>
    </row>
    <row r="10" spans="1:10" x14ac:dyDescent="0.15">
      <c r="A10" s="5" t="s">
        <v>4</v>
      </c>
      <c r="B10" s="5">
        <f>0</f>
        <v>0</v>
      </c>
      <c r="C10" s="5" t="s">
        <v>7</v>
      </c>
      <c r="D10" s="5">
        <f>0</f>
        <v>0</v>
      </c>
      <c r="E10" s="5" t="s">
        <v>9</v>
      </c>
      <c r="F10" s="5">
        <f>0</f>
        <v>0</v>
      </c>
      <c r="G10" s="5" t="s">
        <v>12</v>
      </c>
      <c r="H10" s="5">
        <f>0</f>
        <v>0</v>
      </c>
      <c r="I10" s="5" t="s">
        <v>13</v>
      </c>
      <c r="J10" s="5">
        <f>0</f>
        <v>0</v>
      </c>
    </row>
    <row r="11" spans="1:10" x14ac:dyDescent="0.15">
      <c r="A11" s="4" t="s">
        <v>16</v>
      </c>
      <c r="B11" s="4">
        <f>SUM(B2:B10)</f>
        <v>250</v>
      </c>
      <c r="C11" s="4" t="s">
        <v>7</v>
      </c>
      <c r="D11" s="4">
        <f>SUM(D2:D10)</f>
        <v>75</v>
      </c>
      <c r="E11" s="4" t="s">
        <v>9</v>
      </c>
      <c r="F11" s="4">
        <f>SUM(F2:F10)</f>
        <v>168</v>
      </c>
      <c r="G11" s="4" t="s">
        <v>11</v>
      </c>
      <c r="H11" s="4">
        <f>SUM(H2:H10)</f>
        <v>1</v>
      </c>
      <c r="I11" s="4" t="s">
        <v>13</v>
      </c>
      <c r="J11" s="4">
        <f>SUM(J2:J10)</f>
        <v>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>
        <f>61+74+44+93</f>
        <v>272</v>
      </c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>
        <f>24+26+16+24</f>
        <v>90</v>
      </c>
      <c r="C2" s="1" t="s">
        <v>7</v>
      </c>
      <c r="D2" s="1">
        <f>6+10+3+5</f>
        <v>24</v>
      </c>
      <c r="E2" s="1" t="s">
        <v>9</v>
      </c>
      <c r="F2" s="1">
        <f>18+15+12+19</f>
        <v>64</v>
      </c>
      <c r="G2" s="1" t="s">
        <v>11</v>
      </c>
      <c r="H2" s="1">
        <f>1+1</f>
        <v>2</v>
      </c>
      <c r="I2" s="1" t="s">
        <v>13</v>
      </c>
      <c r="J2" s="1">
        <f>0</f>
        <v>0</v>
      </c>
    </row>
    <row r="3" spans="1:10" x14ac:dyDescent="0.15">
      <c r="A3" s="3" t="s">
        <v>5</v>
      </c>
      <c r="B3" s="3">
        <f>8+5+5</f>
        <v>18</v>
      </c>
      <c r="C3" s="3" t="s">
        <v>7</v>
      </c>
      <c r="D3" s="3">
        <f>5+4+4</f>
        <v>13</v>
      </c>
      <c r="E3" s="3" t="s">
        <v>9</v>
      </c>
      <c r="F3" s="3">
        <f>2+1+1</f>
        <v>4</v>
      </c>
      <c r="G3" s="3" t="s">
        <v>11</v>
      </c>
      <c r="H3" s="3">
        <f>0</f>
        <v>0</v>
      </c>
      <c r="I3" s="3" t="s">
        <v>13</v>
      </c>
      <c r="J3" s="3">
        <f>1</f>
        <v>1</v>
      </c>
    </row>
    <row r="4" spans="1:10" x14ac:dyDescent="0.15">
      <c r="A4" s="2" t="s">
        <v>2</v>
      </c>
      <c r="B4" s="2">
        <f>32+32+20+50</f>
        <v>134</v>
      </c>
      <c r="C4" s="2" t="s">
        <v>7</v>
      </c>
      <c r="D4" s="2">
        <f>17+11+6+22</f>
        <v>56</v>
      </c>
      <c r="E4" s="2" t="s">
        <v>9</v>
      </c>
      <c r="F4" s="2">
        <f>15+19+14+27</f>
        <v>75</v>
      </c>
      <c r="G4" s="2" t="s">
        <v>11</v>
      </c>
      <c r="H4" s="2">
        <f>2+1</f>
        <v>3</v>
      </c>
      <c r="I4" s="2" t="s">
        <v>13</v>
      </c>
      <c r="J4" s="2">
        <f>0</f>
        <v>0</v>
      </c>
    </row>
    <row r="5" spans="1:10" x14ac:dyDescent="0.15">
      <c r="A5" s="7" t="s">
        <v>3</v>
      </c>
      <c r="B5" s="8">
        <f>0</f>
        <v>0</v>
      </c>
      <c r="C5" s="8" t="s">
        <v>7</v>
      </c>
      <c r="D5" s="8">
        <f>0</f>
        <v>0</v>
      </c>
      <c r="E5" s="8" t="s">
        <v>9</v>
      </c>
      <c r="F5" s="8">
        <f>0</f>
        <v>0</v>
      </c>
      <c r="G5" s="8" t="s">
        <v>11</v>
      </c>
      <c r="H5" s="8">
        <f>0</f>
        <v>0</v>
      </c>
      <c r="I5" s="8" t="s">
        <v>13</v>
      </c>
      <c r="J5" s="8">
        <f>0</f>
        <v>0</v>
      </c>
    </row>
    <row r="6" spans="1:10" x14ac:dyDescent="0.15">
      <c r="A6" s="3" t="s">
        <v>6</v>
      </c>
      <c r="B6" s="3">
        <f>4+5+3+13</f>
        <v>25</v>
      </c>
      <c r="C6" s="3" t="s">
        <v>7</v>
      </c>
      <c r="D6" s="3">
        <f>2+1+2+2</f>
        <v>7</v>
      </c>
      <c r="E6" s="3" t="s">
        <v>9</v>
      </c>
      <c r="F6" s="3">
        <f>2+4+1+10</f>
        <v>17</v>
      </c>
      <c r="G6" s="3" t="s">
        <v>11</v>
      </c>
      <c r="H6" s="3">
        <f>1</f>
        <v>1</v>
      </c>
      <c r="I6" s="3" t="s">
        <v>13</v>
      </c>
      <c r="J6" s="3">
        <f>0</f>
        <v>0</v>
      </c>
    </row>
    <row r="7" spans="1:10" x14ac:dyDescent="0.15">
      <c r="A7" s="3" t="s">
        <v>15</v>
      </c>
      <c r="B7" s="3">
        <f>1</f>
        <v>1</v>
      </c>
      <c r="C7" s="3" t="s">
        <v>7</v>
      </c>
      <c r="D7" s="3">
        <f>0</f>
        <v>0</v>
      </c>
      <c r="E7" s="3" t="s">
        <v>9</v>
      </c>
      <c r="F7" s="3">
        <f>1</f>
        <v>1</v>
      </c>
      <c r="G7" s="3" t="s">
        <v>11</v>
      </c>
      <c r="H7" s="3">
        <f>0</f>
        <v>0</v>
      </c>
      <c r="I7" s="3" t="s">
        <v>13</v>
      </c>
      <c r="J7" s="3">
        <f>0</f>
        <v>0</v>
      </c>
    </row>
    <row r="8" spans="1:10" x14ac:dyDescent="0.15">
      <c r="A8" s="3" t="s">
        <v>32</v>
      </c>
      <c r="B8" s="3">
        <f>1+2+1</f>
        <v>4</v>
      </c>
      <c r="C8" s="3" t="s">
        <v>7</v>
      </c>
      <c r="D8" s="3">
        <f>0</f>
        <v>0</v>
      </c>
      <c r="E8" s="3" t="s">
        <v>9</v>
      </c>
      <c r="F8" s="3">
        <f>1+2+1</f>
        <v>4</v>
      </c>
      <c r="G8" s="3" t="s">
        <v>11</v>
      </c>
      <c r="H8" s="3">
        <f>0</f>
        <v>0</v>
      </c>
      <c r="I8" s="3" t="s">
        <v>13</v>
      </c>
      <c r="J8" s="3">
        <f>0</f>
        <v>0</v>
      </c>
    </row>
    <row r="9" spans="1:10" x14ac:dyDescent="0.15">
      <c r="A9" s="6" t="s">
        <v>14</v>
      </c>
      <c r="B9" s="6">
        <f>0</f>
        <v>0</v>
      </c>
      <c r="C9" s="6" t="s">
        <v>7</v>
      </c>
      <c r="D9" s="6">
        <f>0</f>
        <v>0</v>
      </c>
      <c r="E9" s="6" t="s">
        <v>9</v>
      </c>
      <c r="F9" s="6">
        <f>0</f>
        <v>0</v>
      </c>
      <c r="G9" s="6" t="s">
        <v>11</v>
      </c>
      <c r="H9" s="6">
        <f>0</f>
        <v>0</v>
      </c>
      <c r="I9" s="6" t="s">
        <v>13</v>
      </c>
      <c r="J9" s="6">
        <f>0</f>
        <v>0</v>
      </c>
    </row>
    <row r="10" spans="1:10" x14ac:dyDescent="0.15">
      <c r="A10" s="5" t="s">
        <v>4</v>
      </c>
      <c r="B10" s="5">
        <f>0</f>
        <v>0</v>
      </c>
      <c r="C10" s="5" t="s">
        <v>7</v>
      </c>
      <c r="D10" s="5">
        <f>0</f>
        <v>0</v>
      </c>
      <c r="E10" s="5" t="s">
        <v>9</v>
      </c>
      <c r="F10" s="5">
        <f>0</f>
        <v>0</v>
      </c>
      <c r="G10" s="5" t="s">
        <v>11</v>
      </c>
      <c r="H10" s="5">
        <f>0</f>
        <v>0</v>
      </c>
      <c r="I10" s="5" t="s">
        <v>13</v>
      </c>
      <c r="J10" s="5">
        <f>0</f>
        <v>0</v>
      </c>
    </row>
    <row r="11" spans="1:10" x14ac:dyDescent="0.15">
      <c r="A11" s="4" t="s">
        <v>16</v>
      </c>
      <c r="B11" s="4"/>
      <c r="C11" s="4" t="s">
        <v>7</v>
      </c>
      <c r="D11" s="4">
        <f>SUM(D2:D10)</f>
        <v>100</v>
      </c>
      <c r="E11" s="4" t="s">
        <v>9</v>
      </c>
      <c r="F11" s="4">
        <f>SUM(F2:F10)</f>
        <v>165</v>
      </c>
      <c r="G11" s="4" t="s">
        <v>11</v>
      </c>
      <c r="H11" s="4">
        <f>SUM(H2:H10)</f>
        <v>6</v>
      </c>
      <c r="I11" s="4" t="s">
        <v>13</v>
      </c>
      <c r="J11" s="4">
        <f>SUM(J2:J10)</f>
        <v>1</v>
      </c>
    </row>
    <row r="13" spans="1:10" x14ac:dyDescent="0.15">
      <c r="G13" t="s">
        <v>33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workbookViewId="0"/>
  </sheetViews>
  <sheetFormatPr defaultRowHeight="13.5" x14ac:dyDescent="0.15"/>
  <cols>
    <col min="3" max="3" width="18.625" bestFit="1" customWidth="1"/>
    <col min="5" max="5" width="22.75" bestFit="1" customWidth="1"/>
    <col min="7" max="7" width="54" bestFit="1" customWidth="1"/>
    <col min="9" max="9" width="21.75" bestFit="1" customWidth="1"/>
  </cols>
  <sheetData>
    <row r="1" spans="1:10" x14ac:dyDescent="0.1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 x14ac:dyDescent="0.15">
      <c r="A2" s="1" t="s">
        <v>1</v>
      </c>
      <c r="B2" s="1"/>
      <c r="C2" s="1" t="s">
        <v>7</v>
      </c>
      <c r="D2" s="1"/>
      <c r="E2" s="1" t="s">
        <v>9</v>
      </c>
      <c r="F2" s="1"/>
      <c r="G2" s="1" t="s">
        <v>11</v>
      </c>
      <c r="H2" s="1"/>
      <c r="I2" s="1" t="s">
        <v>13</v>
      </c>
      <c r="J2" s="1"/>
    </row>
    <row r="3" spans="1:10" x14ac:dyDescent="0.15">
      <c r="A3" s="3" t="s">
        <v>5</v>
      </c>
      <c r="B3" s="3"/>
      <c r="C3" s="3" t="s">
        <v>7</v>
      </c>
      <c r="D3" s="3"/>
      <c r="E3" s="3" t="s">
        <v>9</v>
      </c>
      <c r="F3" s="3"/>
      <c r="G3" s="3" t="s">
        <v>11</v>
      </c>
      <c r="H3" s="3"/>
      <c r="I3" s="3" t="s">
        <v>13</v>
      </c>
      <c r="J3" s="3"/>
    </row>
    <row r="4" spans="1:10" x14ac:dyDescent="0.15">
      <c r="A4" s="2" t="s">
        <v>2</v>
      </c>
      <c r="B4" s="2"/>
      <c r="C4" s="2" t="s">
        <v>7</v>
      </c>
      <c r="D4" s="2"/>
      <c r="E4" s="2" t="s">
        <v>9</v>
      </c>
      <c r="F4" s="2"/>
      <c r="G4" s="2" t="s">
        <v>11</v>
      </c>
      <c r="H4" s="2"/>
      <c r="I4" s="2" t="s">
        <v>13</v>
      </c>
      <c r="J4" s="2"/>
    </row>
    <row r="5" spans="1:10" x14ac:dyDescent="0.15">
      <c r="A5" s="7" t="s">
        <v>3</v>
      </c>
      <c r="B5" s="8"/>
      <c r="C5" s="8" t="s">
        <v>7</v>
      </c>
      <c r="D5" s="8"/>
      <c r="E5" s="8" t="s">
        <v>9</v>
      </c>
      <c r="F5" s="8"/>
      <c r="G5" s="8" t="s">
        <v>11</v>
      </c>
      <c r="H5" s="8"/>
      <c r="I5" s="8" t="s">
        <v>13</v>
      </c>
      <c r="J5" s="8"/>
    </row>
    <row r="6" spans="1:10" x14ac:dyDescent="0.15">
      <c r="A6" s="3" t="s">
        <v>6</v>
      </c>
      <c r="B6" s="3"/>
      <c r="C6" s="3" t="s">
        <v>7</v>
      </c>
      <c r="D6" s="3"/>
      <c r="E6" s="3" t="s">
        <v>9</v>
      </c>
      <c r="F6" s="3"/>
      <c r="G6" s="3" t="s">
        <v>11</v>
      </c>
      <c r="H6" s="3"/>
      <c r="I6" s="3" t="s">
        <v>13</v>
      </c>
      <c r="J6" s="3"/>
    </row>
    <row r="7" spans="1:10" x14ac:dyDescent="0.15">
      <c r="A7" s="3" t="s">
        <v>15</v>
      </c>
      <c r="B7" s="3"/>
      <c r="C7" s="3" t="s">
        <v>7</v>
      </c>
      <c r="D7" s="3"/>
      <c r="E7" s="3" t="s">
        <v>9</v>
      </c>
      <c r="F7" s="3"/>
      <c r="G7" s="3" t="s">
        <v>11</v>
      </c>
      <c r="H7" s="3"/>
      <c r="I7" s="3" t="s">
        <v>13</v>
      </c>
      <c r="J7" s="3"/>
    </row>
    <row r="8" spans="1:10" x14ac:dyDescent="0.15">
      <c r="A8" s="3" t="s">
        <v>32</v>
      </c>
      <c r="B8" s="3"/>
      <c r="C8" s="3" t="s">
        <v>7</v>
      </c>
      <c r="D8" s="3"/>
      <c r="E8" s="3" t="s">
        <v>9</v>
      </c>
      <c r="F8" s="3"/>
      <c r="G8" s="3" t="s">
        <v>11</v>
      </c>
      <c r="H8" s="3"/>
      <c r="I8" s="3" t="s">
        <v>13</v>
      </c>
      <c r="J8" s="3"/>
    </row>
    <row r="9" spans="1:10" x14ac:dyDescent="0.15">
      <c r="A9" s="6" t="s">
        <v>14</v>
      </c>
      <c r="B9" s="6"/>
      <c r="C9" s="6" t="s">
        <v>7</v>
      </c>
      <c r="D9" s="6"/>
      <c r="E9" s="6" t="s">
        <v>9</v>
      </c>
      <c r="F9" s="6"/>
      <c r="G9" s="6" t="s">
        <v>11</v>
      </c>
      <c r="H9" s="6"/>
      <c r="I9" s="6" t="s">
        <v>13</v>
      </c>
      <c r="J9" s="6"/>
    </row>
    <row r="10" spans="1:10" x14ac:dyDescent="0.15">
      <c r="A10" s="5" t="s">
        <v>4</v>
      </c>
      <c r="B10" s="5"/>
      <c r="C10" s="5" t="s">
        <v>7</v>
      </c>
      <c r="D10" s="5"/>
      <c r="E10" s="5" t="s">
        <v>9</v>
      </c>
      <c r="F10" s="5"/>
      <c r="G10" s="5" t="s">
        <v>11</v>
      </c>
      <c r="H10" s="5"/>
      <c r="I10" s="5" t="s">
        <v>13</v>
      </c>
      <c r="J10" s="5"/>
    </row>
    <row r="11" spans="1:10" x14ac:dyDescent="0.15">
      <c r="A11" s="4" t="s">
        <v>16</v>
      </c>
      <c r="B11" s="4"/>
      <c r="C11" s="4" t="s">
        <v>7</v>
      </c>
      <c r="D11" s="4"/>
      <c r="E11" s="4" t="s">
        <v>9</v>
      </c>
      <c r="F11" s="4"/>
      <c r="G11" s="4" t="s">
        <v>11</v>
      </c>
      <c r="H11" s="4"/>
      <c r="I11" s="4" t="s">
        <v>13</v>
      </c>
      <c r="J1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2022.1</vt:lpstr>
      <vt:lpstr>2022.2</vt:lpstr>
      <vt:lpstr>2022.3</vt:lpstr>
      <vt:lpstr>2022.4</vt:lpstr>
      <vt:lpstr>2022.5</vt:lpstr>
      <vt:lpstr>2022.6</vt:lpstr>
      <vt:lpstr>2022.7</vt:lpstr>
      <vt:lpstr>2022.8</vt:lpstr>
      <vt:lpstr>2022.9</vt:lpstr>
      <vt:lpstr>2022.10</vt:lpstr>
      <vt:lpstr>2022.11</vt:lpstr>
      <vt:lpstr>2022.12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Eason</dc:creator>
  <cp:lastModifiedBy>Eason</cp:lastModifiedBy>
  <dcterms:created xsi:type="dcterms:W3CDTF">2022-01-27T07:12:39Z</dcterms:created>
  <dcterms:modified xsi:type="dcterms:W3CDTF">2022-08-31T08:18:20Z</dcterms:modified>
</cp:coreProperties>
</file>