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9395" windowHeight="7575" activeTab="4"/>
  </bookViews>
  <sheets>
    <sheet name="2022.1" sheetId="1" r:id="rId1"/>
    <sheet name="2022.2" sheetId="4" r:id="rId2"/>
    <sheet name="2022.3" sheetId="2" r:id="rId3"/>
    <sheet name="2022.4" sheetId="5" r:id="rId4"/>
    <sheet name="2022.5" sheetId="6" r:id="rId5"/>
  </sheets>
  <calcPr calcId="145621"/>
</workbook>
</file>

<file path=xl/calcChain.xml><?xml version="1.0" encoding="utf-8"?>
<calcChain xmlns="http://schemas.openxmlformats.org/spreadsheetml/2006/main">
  <c r="J10" i="6" l="1"/>
  <c r="H10" i="6"/>
  <c r="F10" i="6"/>
  <c r="D10" i="6"/>
  <c r="F9" i="6"/>
  <c r="J9" i="6"/>
  <c r="J8" i="6"/>
  <c r="J7" i="6"/>
  <c r="J6" i="6"/>
  <c r="J5" i="6"/>
  <c r="J4" i="6"/>
  <c r="J3" i="6"/>
  <c r="H9" i="6"/>
  <c r="H8" i="6"/>
  <c r="H6" i="6"/>
  <c r="H5" i="6"/>
  <c r="H3" i="6"/>
  <c r="H7" i="6"/>
  <c r="F7" i="6"/>
  <c r="D6" i="6"/>
  <c r="F4" i="6"/>
  <c r="D4" i="6"/>
  <c r="B4" i="6"/>
  <c r="B2" i="6"/>
  <c r="F5" i="6"/>
  <c r="D5" i="6"/>
  <c r="B5" i="6"/>
  <c r="F3" i="6"/>
  <c r="D3" i="6"/>
  <c r="B3" i="6"/>
  <c r="B9" i="6"/>
  <c r="D9" i="6"/>
  <c r="F2" i="6"/>
  <c r="D2" i="6"/>
  <c r="B1" i="6"/>
  <c r="H4" i="6"/>
  <c r="F6" i="6"/>
  <c r="B6" i="6"/>
  <c r="D7" i="6"/>
  <c r="B7" i="6"/>
  <c r="D8" i="6"/>
  <c r="B8" i="6"/>
  <c r="J2" i="6"/>
  <c r="H2" i="6"/>
  <c r="F8" i="6"/>
  <c r="F5" i="5" l="1"/>
  <c r="F6" i="5"/>
  <c r="J7" i="5"/>
  <c r="H7" i="5"/>
  <c r="H6" i="5"/>
  <c r="J6" i="5"/>
  <c r="J5" i="5"/>
  <c r="J4" i="5"/>
  <c r="J3" i="5"/>
  <c r="H3" i="5"/>
  <c r="H2" i="5"/>
  <c r="D4" i="5"/>
  <c r="H4" i="5"/>
  <c r="F4" i="5"/>
  <c r="B4" i="5"/>
  <c r="F3" i="5"/>
  <c r="B3" i="5"/>
  <c r="J2" i="5"/>
  <c r="D2" i="5"/>
  <c r="D8" i="5" s="1"/>
  <c r="B2" i="5"/>
  <c r="B1" i="5"/>
  <c r="B7" i="5"/>
  <c r="F7" i="5"/>
  <c r="D7" i="5"/>
  <c r="D6" i="5"/>
  <c r="B6" i="5"/>
  <c r="D3" i="5"/>
  <c r="D5" i="5"/>
  <c r="B5" i="5"/>
  <c r="F2" i="5"/>
  <c r="H5" i="5"/>
  <c r="J8" i="5" l="1"/>
  <c r="H8" i="5"/>
  <c r="F8" i="5"/>
  <c r="J4" i="2"/>
  <c r="H5" i="2"/>
  <c r="H6" i="2"/>
  <c r="J6" i="2"/>
  <c r="J5" i="2"/>
  <c r="J3" i="2"/>
  <c r="H3" i="2"/>
  <c r="D4" i="2"/>
  <c r="F4" i="2"/>
  <c r="B4" i="2"/>
  <c r="F5" i="2"/>
  <c r="D5" i="2"/>
  <c r="B5" i="2"/>
  <c r="D3" i="2"/>
  <c r="B3" i="2"/>
  <c r="F2" i="2"/>
  <c r="D2" i="2"/>
  <c r="B2" i="2"/>
  <c r="B1" i="2"/>
  <c r="H4" i="2" l="1"/>
  <c r="H8" i="2" s="1"/>
  <c r="F3" i="2"/>
  <c r="J2" i="2"/>
  <c r="J8" i="2" s="1"/>
  <c r="J7" i="2"/>
  <c r="H7" i="2"/>
  <c r="F7" i="2"/>
  <c r="D7" i="2"/>
  <c r="B7" i="2"/>
  <c r="F6" i="2"/>
  <c r="D6" i="2"/>
  <c r="B6" i="2"/>
  <c r="H2" i="2"/>
  <c r="D8" i="2" l="1"/>
  <c r="F8" i="2"/>
  <c r="D4" i="4"/>
  <c r="B4" i="4"/>
  <c r="B1" i="4" l="1"/>
  <c r="B2" i="4" l="1"/>
  <c r="D2" i="4"/>
  <c r="H4" i="4"/>
  <c r="F4" i="4"/>
  <c r="J6" i="4"/>
  <c r="H6" i="4"/>
  <c r="F6" i="4"/>
  <c r="D6" i="4"/>
  <c r="B6" i="4"/>
  <c r="D3" i="4"/>
  <c r="B3" i="4"/>
  <c r="F2" i="4"/>
  <c r="J2" i="4"/>
  <c r="J7" i="4" s="1"/>
  <c r="J4" i="4"/>
  <c r="J5" i="4"/>
  <c r="H5" i="4"/>
  <c r="F5" i="4"/>
  <c r="D5" i="4"/>
  <c r="B5" i="4"/>
  <c r="J3" i="4"/>
  <c r="H3" i="4"/>
  <c r="F3" i="4"/>
  <c r="H2" i="4"/>
  <c r="D7" i="4"/>
  <c r="H7" i="4" l="1"/>
  <c r="F7" i="4"/>
  <c r="J10" i="1"/>
  <c r="H10" i="1"/>
  <c r="F10" i="1"/>
  <c r="D10" i="1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</calcChain>
</file>

<file path=xl/sharedStrings.xml><?xml version="1.0" encoding="utf-8"?>
<sst xmlns="http://schemas.openxmlformats.org/spreadsheetml/2006/main" count="195" uniqueCount="32">
  <si>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</si>
  <si>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</si>
  <si>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</si>
  <si>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</si>
  <si>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</si>
  <si>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</si>
  <si>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</si>
  <si>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</si>
  <si>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</si>
  <si>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</si>
  <si>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</si>
  <si>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</si>
  <si>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</si>
  <si>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</si>
  <si>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</si>
  <si>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</si>
  <si>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</si>
  <si>
    <t>超时反馈</t>
    <phoneticPr fontId="1" type="noConversion"/>
  </si>
  <si>
    <t>服务开通系统(IBP) 戴应欣</t>
    <phoneticPr fontId="1" type="noConversion"/>
  </si>
  <si>
    <t>服务开通系统(IBP)</t>
    <phoneticPr fontId="1" type="noConversion"/>
  </si>
  <si>
    <t>服务开通系统(IBP) 王靖文</t>
    <phoneticPr fontId="1" type="noConversion"/>
  </si>
  <si>
    <t>已退单</t>
    <phoneticPr fontId="1" type="noConversion"/>
  </si>
  <si>
    <t>综合资源管理系统(IRM) 王靖文</t>
    <phoneticPr fontId="1" type="noConversion"/>
  </si>
  <si>
    <t>已上线</t>
    <phoneticPr fontId="1" type="noConversion"/>
  </si>
  <si>
    <t>已上仿真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</si>
  <si>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</si>
  <si>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</si>
  <si>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</si>
  <si>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服务开通系统(IBP) 王靖文</t>
    <phoneticPr fontId="1" type="noConversion"/>
  </si>
  <si>
    <t>数据清单</t>
    <phoneticPr fontId="1" type="noConversion"/>
  </si>
  <si>
    <t>服务开通系统(IBP)</t>
    <phoneticPr fontId="1" type="noConversion"/>
  </si>
  <si>
    <t>统一模型资源库(UMRD)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</si>
</sst>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7" sqref="C7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52+55+70+41</f>
        <v>218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22+21+18+7</f>
        <v>68</v>
      </c>
      <c r="C2" s="1" t="s">
        <v>19</v>
      </c>
      <c r="D2" s="1">
        <f>4+4+3+4</f>
        <v>15</v>
      </c>
      <c r="E2" s="1" t="s">
        <v>9</v>
      </c>
      <c r="F2" s="1">
        <f>18+16+14+3</f>
        <v>51</v>
      </c>
      <c r="G2" s="1" t="s">
        <v>11</v>
      </c>
      <c r="H2" s="1">
        <f>1</f>
        <v>1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1+3+2+1</f>
        <v>7</v>
      </c>
      <c r="C3" s="3" t="s">
        <v>7</v>
      </c>
      <c r="D3" s="3">
        <f>1+1+1+1</f>
        <v>4</v>
      </c>
      <c r="E3" s="3" t="s">
        <v>9</v>
      </c>
      <c r="F3" s="3">
        <f>2+1</f>
        <v>3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27+25+45+29</f>
        <v>126</v>
      </c>
      <c r="C4" s="2" t="s">
        <v>7</v>
      </c>
      <c r="D4" s="2">
        <f>8+13+18+8</f>
        <v>47</v>
      </c>
      <c r="E4" s="2" t="s">
        <v>9</v>
      </c>
      <c r="F4" s="2">
        <f>19+11+25+21</f>
        <v>76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1+4+3+2</f>
        <v>10</v>
      </c>
      <c r="C5" s="3" t="s">
        <v>7</v>
      </c>
      <c r="D5" s="3">
        <f>3+1+1</f>
        <v>5</v>
      </c>
      <c r="E5" s="3" t="s">
        <v>9</v>
      </c>
      <c r="F5" s="3">
        <f>1+1+2+1</f>
        <v>5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3</v>
      </c>
      <c r="B6" s="3">
        <f>1+2</f>
        <v>3</v>
      </c>
      <c r="C6" s="3" t="s">
        <v>7</v>
      </c>
      <c r="D6" s="3">
        <f>1+1</f>
        <v>2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9" t="s">
        <v>17</v>
      </c>
      <c r="B7" s="9">
        <f>4</f>
        <v>4</v>
      </c>
      <c r="C7" s="9" t="s">
        <v>18</v>
      </c>
      <c r="D7" s="9">
        <f>4</f>
        <v>4</v>
      </c>
      <c r="E7" s="9" t="s">
        <v>9</v>
      </c>
      <c r="F7" s="9">
        <f>0</f>
        <v>0</v>
      </c>
      <c r="G7" s="9" t="s">
        <v>11</v>
      </c>
      <c r="H7" s="9">
        <f>0</f>
        <v>0</v>
      </c>
      <c r="I7" s="9" t="s">
        <v>13</v>
      </c>
      <c r="J7" s="9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77</v>
      </c>
      <c r="E8" s="4" t="s">
        <v>9</v>
      </c>
      <c r="F8" s="4">
        <f>SUM(F2:F7)</f>
        <v>136</v>
      </c>
      <c r="G8" s="4" t="s">
        <v>11</v>
      </c>
      <c r="H8" s="4">
        <f>SUM(H2:H7)</f>
        <v>4</v>
      </c>
      <c r="I8" s="4" t="s">
        <v>13</v>
      </c>
      <c r="J8" s="4">
        <f>SUM(J2:J7)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47+51+38</f>
        <v>136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8+11+2</f>
        <v>21</v>
      </c>
      <c r="C2" s="1" t="s">
        <v>7</v>
      </c>
      <c r="D2" s="1">
        <f>6+5+1</f>
        <v>12</v>
      </c>
      <c r="E2" s="1" t="s">
        <v>9</v>
      </c>
      <c r="F2" s="1">
        <f>1+6</f>
        <v>7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2+5+4</f>
        <v>11</v>
      </c>
      <c r="C3" s="3" t="s">
        <v>7</v>
      </c>
      <c r="D3" s="3">
        <f>2+1</f>
        <v>3</v>
      </c>
      <c r="E3" s="3" t="s">
        <v>9</v>
      </c>
      <c r="F3" s="3">
        <f>4+4</f>
        <v>8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36+24+32</f>
        <v>92</v>
      </c>
      <c r="C4" s="2" t="s">
        <v>7</v>
      </c>
      <c r="D4" s="2">
        <f>11+6+10</f>
        <v>27</v>
      </c>
      <c r="E4" s="2" t="s">
        <v>9</v>
      </c>
      <c r="F4" s="2">
        <f>24+17+21</f>
        <v>62</v>
      </c>
      <c r="G4" s="2" t="s">
        <v>11</v>
      </c>
      <c r="H4" s="2">
        <f>1+1+1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</f>
        <v>5</v>
      </c>
      <c r="C5" s="3" t="s">
        <v>7</v>
      </c>
      <c r="D5" s="3">
        <f>4</f>
        <v>4</v>
      </c>
      <c r="E5" s="3" t="s">
        <v>9</v>
      </c>
      <c r="F5" s="3">
        <f>0</f>
        <v>0</v>
      </c>
      <c r="G5" s="3" t="s">
        <v>11</v>
      </c>
      <c r="H5" s="3">
        <f>1</f>
        <v>1</v>
      </c>
      <c r="I5" s="3" t="s">
        <v>13</v>
      </c>
      <c r="J5" s="3">
        <f>0</f>
        <v>0</v>
      </c>
    </row>
    <row r="6" spans="1:10" x14ac:dyDescent="0.15">
      <c r="A6" s="3" t="s">
        <v>21</v>
      </c>
      <c r="B6" s="3">
        <f>1</f>
        <v>1</v>
      </c>
      <c r="C6" s="3" t="s">
        <v>7</v>
      </c>
      <c r="D6" s="3">
        <f>1</f>
        <v>1</v>
      </c>
      <c r="E6" s="3" t="s">
        <v>9</v>
      </c>
      <c r="F6" s="3">
        <f>0</f>
        <v>0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s="11" customFormat="1" x14ac:dyDescent="0.15">
      <c r="A7" s="9" t="s">
        <v>17</v>
      </c>
      <c r="B7" s="10">
        <f>6</f>
        <v>6</v>
      </c>
      <c r="C7" s="9" t="s">
        <v>20</v>
      </c>
      <c r="D7" s="10">
        <f>5</f>
        <v>5</v>
      </c>
      <c r="E7" s="1" t="s">
        <v>22</v>
      </c>
      <c r="F7" s="10">
        <f>1</f>
        <v>1</v>
      </c>
      <c r="G7" s="1" t="s">
        <v>11</v>
      </c>
      <c r="H7" s="10">
        <f>0</f>
        <v>0</v>
      </c>
      <c r="I7" s="1" t="s">
        <v>13</v>
      </c>
      <c r="J7" s="10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52</v>
      </c>
      <c r="E8" s="4" t="s">
        <v>9</v>
      </c>
      <c r="F8" s="4">
        <f>SUM(F2:F7)</f>
        <v>78</v>
      </c>
      <c r="G8" s="4" t="s">
        <v>11</v>
      </c>
      <c r="H8" s="4">
        <f>SUM(H2:H7)</f>
        <v>4</v>
      </c>
      <c r="I8" s="4" t="s">
        <v>13</v>
      </c>
      <c r="J8" s="4">
        <f>SUM(J2:J7)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48+48+41+80</f>
        <v>217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15+12+14+14</f>
        <v>55</v>
      </c>
      <c r="C2" s="1" t="s">
        <v>30</v>
      </c>
      <c r="D2" s="1">
        <f>1+5+4+4</f>
        <v>14</v>
      </c>
      <c r="E2" s="1" t="s">
        <v>9</v>
      </c>
      <c r="F2" s="1">
        <f>14+4+8+10</f>
        <v>36</v>
      </c>
      <c r="G2" s="1" t="s">
        <v>11</v>
      </c>
      <c r="H2" s="1">
        <f>2+1</f>
        <v>3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6+3</f>
        <v>9</v>
      </c>
      <c r="C3" s="3" t="s">
        <v>7</v>
      </c>
      <c r="D3" s="3">
        <f>2+2</f>
        <v>4</v>
      </c>
      <c r="E3" s="3" t="s">
        <v>9</v>
      </c>
      <c r="F3" s="3">
        <f>4+1</f>
        <v>5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29+22+21+45</f>
        <v>117</v>
      </c>
      <c r="C4" s="2" t="s">
        <v>7</v>
      </c>
      <c r="D4" s="2">
        <f>9+8+8+11</f>
        <v>36</v>
      </c>
      <c r="E4" s="2" t="s">
        <v>9</v>
      </c>
      <c r="F4" s="2">
        <f>18+14+12+34</f>
        <v>78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3" t="s">
        <v>23</v>
      </c>
      <c r="B5" s="3">
        <f>2+2+2+12</f>
        <v>18</v>
      </c>
      <c r="C5" s="3" t="s">
        <v>7</v>
      </c>
      <c r="D5" s="3">
        <f>1+2+1+2</f>
        <v>6</v>
      </c>
      <c r="E5" s="3" t="s">
        <v>9</v>
      </c>
      <c r="F5" s="3">
        <f>1+1+10</f>
        <v>12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24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6" t="s">
        <v>29</v>
      </c>
      <c r="B7" s="6">
        <f>1</f>
        <v>1</v>
      </c>
      <c r="C7" s="6" t="s">
        <v>7</v>
      </c>
      <c r="D7" s="6">
        <f>1</f>
        <v>1</v>
      </c>
      <c r="E7" s="6" t="s">
        <v>26</v>
      </c>
      <c r="F7" s="6">
        <f>0</f>
        <v>0</v>
      </c>
      <c r="G7" s="6" t="s">
        <v>27</v>
      </c>
      <c r="H7" s="6">
        <f>0</f>
        <v>0</v>
      </c>
      <c r="I7" s="6" t="s">
        <v>31</v>
      </c>
      <c r="J7" s="6">
        <f>0</f>
        <v>0</v>
      </c>
    </row>
    <row r="8" spans="1:10" x14ac:dyDescent="0.15">
      <c r="A8" s="7" t="s">
        <v>3</v>
      </c>
      <c r="B8" s="7">
        <f>2+1+2</f>
        <v>5</v>
      </c>
      <c r="C8" s="7" t="s">
        <v>25</v>
      </c>
      <c r="D8" s="7">
        <f>1+1+2</f>
        <v>4</v>
      </c>
      <c r="E8" s="7" t="s">
        <v>26</v>
      </c>
      <c r="F8" s="7">
        <f>1</f>
        <v>1</v>
      </c>
      <c r="G8" s="7" t="s">
        <v>27</v>
      </c>
      <c r="H8" s="7">
        <f>0</f>
        <v>0</v>
      </c>
      <c r="I8" s="7" t="s">
        <v>13</v>
      </c>
      <c r="J8" s="7">
        <f>0</f>
        <v>0</v>
      </c>
    </row>
    <row r="9" spans="1:10" s="11" customFormat="1" x14ac:dyDescent="0.15">
      <c r="A9" s="9" t="s">
        <v>17</v>
      </c>
      <c r="B9" s="10">
        <f>5+6</f>
        <v>11</v>
      </c>
      <c r="C9" s="1" t="s">
        <v>28</v>
      </c>
      <c r="D9" s="10">
        <f>5+6</f>
        <v>11</v>
      </c>
      <c r="E9" s="1" t="s">
        <v>9</v>
      </c>
      <c r="F9" s="10">
        <f>0</f>
        <v>0</v>
      </c>
      <c r="G9" s="1" t="s">
        <v>11</v>
      </c>
      <c r="H9" s="10">
        <f>0</f>
        <v>0</v>
      </c>
      <c r="I9" s="1" t="s">
        <v>13</v>
      </c>
      <c r="J9" s="10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76</v>
      </c>
      <c r="E10" s="4" t="s">
        <v>9</v>
      </c>
      <c r="F10" s="4">
        <f>SUM(F2:F9)</f>
        <v>133</v>
      </c>
      <c r="G10" s="4" t="s">
        <v>11</v>
      </c>
      <c r="H10" s="4">
        <f>SUM(H2:H9)</f>
        <v>6</v>
      </c>
      <c r="I10" s="4" t="s">
        <v>13</v>
      </c>
      <c r="J10" s="4">
        <f>SUM(J2:J9)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2022.1</vt:lpstr>
      <vt:lpstr>2022.2</vt:lpstr>
      <vt:lpstr>2022.3</vt:lpstr>
      <vt:lpstr>2022.4</vt:lpstr>
      <vt:lpstr>2022.5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2022-05-26T05:41:45Z</dcterms:modified>
</cp:coreProperties>
</file>