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202300"/>
  <mc:AlternateContent xmlns:mc="http://schemas.openxmlformats.org/markup-compatibility/2006">
    <mc:Choice Requires="x15">
      <x15ac:absPath xmlns:x15ac="http://schemas.microsoft.com/office/spreadsheetml/2010/11/ac" url="https://uab-my.sharepoint.com/personal/1361185_uab_cat/Documents/PhD_ICTA_Miquel/research stay Delft/"/>
    </mc:Choice>
  </mc:AlternateContent>
  <xr:revisionPtr revIDLastSave="416" documentId="8_{0F17C909-104B-4A86-AEF2-3F0CBAF39E11}" xr6:coauthVersionLast="47" xr6:coauthVersionMax="47" xr10:uidLastSave="{CA977EC1-E72D-4191-9C36-15444C9D1813}"/>
  <bookViews>
    <workbookView minimized="1" xWindow="31050" yWindow="1380" windowWidth="21600" windowHeight="11295" activeTab="2" xr2:uid="{3E8622D1-ACFC-4BC2-AC04-2BAFDB6B1E1D}"/>
  </bookViews>
  <sheets>
    <sheet name="all" sheetId="1" r:id="rId1"/>
    <sheet name="o&amp;m" sheetId="2" r:id="rId2"/>
    <sheet name="infrastructure" sheetId="3" r:id="rId3"/>
  </sheets>
  <definedNames>
    <definedName name="_xlnm._FilterDatabase" localSheetId="0" hidden="1">all!$A$1:$Z$63</definedName>
    <definedName name="_xlnm._FilterDatabase" localSheetId="1" hidden="1">'o&amp;m'!$A$1:$R$41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43" i="3" l="1"/>
  <c r="P54" i="3"/>
  <c r="P53" i="3"/>
  <c r="P52" i="3"/>
  <c r="P51" i="3"/>
  <c r="P50" i="3"/>
  <c r="P49" i="3"/>
  <c r="P44" i="3"/>
  <c r="P35" i="3"/>
  <c r="P34" i="3"/>
  <c r="P33" i="3"/>
  <c r="P32" i="3"/>
  <c r="P31" i="3"/>
  <c r="P30" i="3"/>
  <c r="P29" i="3"/>
  <c r="P28" i="3"/>
  <c r="P27" i="3"/>
  <c r="P26" i="3"/>
  <c r="P25" i="3"/>
  <c r="P24" i="3"/>
  <c r="P23" i="3"/>
  <c r="P22" i="3"/>
  <c r="P21" i="3"/>
  <c r="P20" i="3"/>
  <c r="P19" i="3"/>
  <c r="P18" i="3"/>
  <c r="P17" i="3"/>
  <c r="P16" i="3"/>
  <c r="P15" i="3"/>
  <c r="P14" i="3"/>
  <c r="P13" i="3"/>
  <c r="P12" i="3"/>
  <c r="K11" i="3"/>
  <c r="P11" i="3" s="1"/>
  <c r="K10" i="3"/>
  <c r="P10" i="3" s="1"/>
  <c r="P9" i="3"/>
  <c r="K8" i="3"/>
  <c r="P8" i="3" s="1"/>
  <c r="P7" i="3"/>
  <c r="K6" i="3"/>
  <c r="F6" i="3"/>
  <c r="K5" i="3"/>
  <c r="P5" i="3" s="1"/>
  <c r="K4" i="3"/>
  <c r="P4" i="3" s="1"/>
  <c r="K3" i="3"/>
  <c r="P3" i="3" s="1"/>
  <c r="K2" i="3"/>
  <c r="P2" i="3" s="1"/>
  <c r="Q41" i="2"/>
  <c r="Q40" i="2"/>
  <c r="Q39" i="2"/>
  <c r="Q38" i="2"/>
  <c r="Q37" i="2"/>
  <c r="Q36" i="2"/>
  <c r="Q35" i="2"/>
  <c r="Q34" i="2"/>
  <c r="Q33" i="2"/>
  <c r="Q32" i="2"/>
  <c r="Q31" i="2"/>
  <c r="Q30" i="2"/>
  <c r="Q29" i="2"/>
  <c r="Q28" i="2"/>
  <c r="Q27" i="2"/>
  <c r="Q26" i="2"/>
  <c r="Q25" i="2"/>
  <c r="Q24" i="2"/>
  <c r="Q23" i="2"/>
  <c r="Q22" i="2"/>
  <c r="Q21" i="2"/>
  <c r="Q20" i="2"/>
  <c r="Q19" i="2"/>
  <c r="Q18" i="2"/>
  <c r="Q17" i="2"/>
  <c r="Q16" i="2"/>
  <c r="Q15" i="2"/>
  <c r="Q14" i="2"/>
  <c r="Q13" i="2"/>
  <c r="Q12" i="2"/>
  <c r="Q11" i="2"/>
  <c r="Q10" i="2"/>
  <c r="Q9" i="2"/>
  <c r="Q8" i="2"/>
  <c r="Q7" i="2"/>
  <c r="F6" i="2"/>
  <c r="Q6" i="2" s="1"/>
  <c r="Q5" i="2"/>
  <c r="Q4" i="2"/>
  <c r="Q3" i="2"/>
  <c r="Q2" i="2"/>
  <c r="Q58" i="1"/>
  <c r="Q59" i="1"/>
  <c r="Q60" i="1"/>
  <c r="Q61" i="1"/>
  <c r="Q62" i="1"/>
  <c r="Q63" i="1"/>
  <c r="Q57" i="1"/>
  <c r="Q45" i="1"/>
  <c r="Q37" i="1"/>
  <c r="Q38" i="1"/>
  <c r="Q39" i="1"/>
  <c r="Q36" i="1"/>
  <c r="Q32" i="1"/>
  <c r="Q31" i="1"/>
  <c r="Q29" i="1"/>
  <c r="Q28" i="1"/>
  <c r="Q26" i="1"/>
  <c r="Q27" i="1"/>
  <c r="Q25" i="1"/>
  <c r="Q16" i="1"/>
  <c r="Q17" i="1"/>
  <c r="Q18" i="1"/>
  <c r="Q19" i="1"/>
  <c r="Q20" i="1"/>
  <c r="Q21" i="1"/>
  <c r="Q22" i="1"/>
  <c r="Q15" i="1"/>
  <c r="Q14" i="1"/>
  <c r="Q10" i="1"/>
  <c r="Q11" i="1"/>
  <c r="Q12" i="1"/>
  <c r="Q13" i="1"/>
  <c r="Q9" i="1"/>
  <c r="Q8" i="1"/>
  <c r="Q3" i="1"/>
  <c r="Q4" i="1"/>
  <c r="Q5" i="1"/>
  <c r="Q7" i="1"/>
  <c r="Q2" i="1"/>
  <c r="Z56" i="1"/>
  <c r="Z55" i="1"/>
  <c r="Z54" i="1"/>
  <c r="Z53" i="1"/>
  <c r="Z52" i="1"/>
  <c r="Z51" i="1"/>
  <c r="Z13" i="1"/>
  <c r="Z7" i="1"/>
  <c r="Z12" i="1"/>
  <c r="U6" i="1"/>
  <c r="F6" i="1"/>
  <c r="U3" i="1"/>
  <c r="Z3" i="1" s="1"/>
  <c r="U11" i="1"/>
  <c r="Z11" i="1" s="1"/>
  <c r="U5" i="1"/>
  <c r="Z5" i="1" s="1"/>
  <c r="U10" i="1"/>
  <c r="Z10" i="1" s="1"/>
  <c r="U4" i="1"/>
  <c r="Z4" i="1" s="1"/>
  <c r="U2" i="1"/>
  <c r="Z2" i="1" s="1"/>
  <c r="Z32" i="1"/>
  <c r="Z43" i="1"/>
  <c r="Z9" i="1"/>
  <c r="Z31" i="1"/>
  <c r="Z14" i="1"/>
  <c r="Z44" i="1"/>
  <c r="Z27" i="1"/>
  <c r="Z26" i="1"/>
  <c r="Z25" i="1"/>
  <c r="Z20" i="1"/>
  <c r="Z22" i="1"/>
  <c r="Z21" i="1"/>
  <c r="Z33" i="1"/>
  <c r="Z24" i="1"/>
  <c r="Z23" i="1"/>
  <c r="Z19" i="1"/>
  <c r="Z18" i="1"/>
  <c r="Z15" i="1"/>
  <c r="Z17" i="1"/>
  <c r="Z16" i="1"/>
  <c r="Z30" i="1"/>
  <c r="Z35" i="1"/>
  <c r="Z34" i="1"/>
  <c r="U8" i="1"/>
  <c r="Z8" i="1" s="1"/>
  <c r="Z29" i="1"/>
  <c r="Z28" i="1"/>
  <c r="P6" i="3" l="1"/>
  <c r="Q6" i="1"/>
  <c r="Z6" i="1"/>
</calcChain>
</file>

<file path=xl/sharedStrings.xml><?xml version="1.0" encoding="utf-8"?>
<sst xmlns="http://schemas.openxmlformats.org/spreadsheetml/2006/main" count="2603" uniqueCount="271">
  <si>
    <t>carrier_in</t>
  </si>
  <si>
    <t>carrier_out</t>
  </si>
  <si>
    <t>energy_cap</t>
  </si>
  <si>
    <t>carrier_prod</t>
  </si>
  <si>
    <t>ashp</t>
  </si>
  <si>
    <t>electricity</t>
  </si>
  <si>
    <t>heat production, air-water heat pump 10kW</t>
  </si>
  <si>
    <t>heat</t>
  </si>
  <si>
    <t>heat_storage_small</t>
  </si>
  <si>
    <t>hot water tank production, 600l</t>
  </si>
  <si>
    <t>biofuel_boiler</t>
  </si>
  <si>
    <t>biofuel</t>
  </si>
  <si>
    <t>heat production, wood pellet, at furnace 25kW, state-of-the-art 2014</t>
  </si>
  <si>
    <t>furnace production, pellets, 25kW</t>
  </si>
  <si>
    <t>heat_storage_big</t>
  </si>
  <si>
    <t>heat storage production, 2000l</t>
  </si>
  <si>
    <t>dac</t>
  </si>
  <si>
    <t>co2</t>
  </si>
  <si>
    <t>carbon dioxide, captured from atmosphere and stored, with a sorbent-based direct air capture system, 100ktCO2</t>
  </si>
  <si>
    <t>electric_hob</t>
  </si>
  <si>
    <t>cookstove production, gas or electric</t>
  </si>
  <si>
    <t>gas_hob</t>
  </si>
  <si>
    <t>methane</t>
  </si>
  <si>
    <t>electric_heater</t>
  </si>
  <si>
    <t>chp_biofuel_extraction</t>
  </si>
  <si>
    <t>heat and power co-generation, wood chips, 6667 kW, state-of-the-art 2014</t>
  </si>
  <si>
    <t>municipal solid waste incinerator</t>
  </si>
  <si>
    <t>chp_hydrogen</t>
  </si>
  <si>
    <t>hydrogen</t>
  </si>
  <si>
    <t>electricity, residential, by conversion of hydrogen using fuel cell, PEM, allocated by exergy, distributed by pipeline, produced by Electrolysis, PEM using electricity from grid</t>
  </si>
  <si>
    <t>fuel cell system assembly, 1 kWe, proton exchange membrane (PEM)</t>
  </si>
  <si>
    <t>ccgt</t>
  </si>
  <si>
    <t>electricity production, natural gas, combined cycle power plant</t>
  </si>
  <si>
    <t>chp_methane_extraction</t>
  </si>
  <si>
    <t>heat and power co-generation, natural gas, combined cycle power plant, 400MW electrical</t>
  </si>
  <si>
    <t>gas power plant construction, combined cycle, 400MW electrical</t>
  </si>
  <si>
    <t>chp_wte_back_pressure</t>
  </si>
  <si>
    <t>waste</t>
  </si>
  <si>
    <t>open_field_pv</t>
  </si>
  <si>
    <t>photovoltaic, open ground, 570 kWp, for enbios</t>
  </si>
  <si>
    <t>roof_mounted_pv</t>
  </si>
  <si>
    <t>photovoltaic slanted-roof installation, 1MW, fleet, for enbios</t>
  </si>
  <si>
    <t>hydro_run_of_river</t>
  </si>
  <si>
    <t>electricity production, hydro, run-of-river</t>
  </si>
  <si>
    <t>hydropower plant construction, run-of-river</t>
  </si>
  <si>
    <t>nuclear</t>
  </si>
  <si>
    <t>uranium</t>
  </si>
  <si>
    <t>electricity production, nuclear, pressure water reactor</t>
  </si>
  <si>
    <t>hydro_reservoir</t>
  </si>
  <si>
    <t>wind_offshore</t>
  </si>
  <si>
    <t>wind_onshore_competing</t>
  </si>
  <si>
    <t>wind_onshore_monopoly</t>
  </si>
  <si>
    <t>battery</t>
  </si>
  <si>
    <t>market for battery capacity, stationary</t>
  </si>
  <si>
    <t>pumped_hydro</t>
  </si>
  <si>
    <t>heat, residential, by conversion of hydrogen using fuel cell, PEM, allocated by exergy, distributed by pipeline, produced by Electrolysis, PEM using electricity from grid</t>
  </si>
  <si>
    <t>hp</t>
  </si>
  <si>
    <t>heat production, borehole heat exchanger, brine-water heat pump 10kW</t>
  </si>
  <si>
    <t>electrolysis</t>
  </si>
  <si>
    <t>electrolyser, fleet, 1 MWh/h, for enbios</t>
  </si>
  <si>
    <t>hydrogen_storage</t>
  </si>
  <si>
    <t>fuel tank, compressed hydrogen gas, 700bar, with HDPE liner</t>
  </si>
  <si>
    <t>methane_boiler</t>
  </si>
  <si>
    <t>heat production, natural gas, at boiler condensing modulating &lt;100kW</t>
  </si>
  <si>
    <t>oil boiler production, 10kW</t>
  </si>
  <si>
    <t>biofuel_to_diesel</t>
  </si>
  <si>
    <t>syn_diesel</t>
  </si>
  <si>
    <t>diesel production, synthetic, from Fischer Tropsch process, hydrogen from wood gasification, energy allocation, at fuelling station</t>
  </si>
  <si>
    <t>diesel</t>
  </si>
  <si>
    <t>gas-to-liquid plant construction</t>
  </si>
  <si>
    <t>biofuel_to_liquids</t>
  </si>
  <si>
    <t>syn_kerosene</t>
  </si>
  <si>
    <t>kerosene</t>
  </si>
  <si>
    <t>hydrogen_to_liquids</t>
  </si>
  <si>
    <t>diesel production, synthetic, from Fischer Tropsch process, hydrogen from electrolysis, energy allocation, at fuelling station</t>
  </si>
  <si>
    <t>biofuel_to_gas_and_liquids</t>
  </si>
  <si>
    <t>kerosene production, synthetic, from Fischer Tropsch process, hydrogen from wood gasification, energy allocation, at fuelling station</t>
  </si>
  <si>
    <t>biofuel_to_methane</t>
  </si>
  <si>
    <t>syn_methane</t>
  </si>
  <si>
    <t>biomethane factory</t>
  </si>
  <si>
    <t>hydrogen_to_methane</t>
  </si>
  <si>
    <t>methane, from electrochemical methanation, with carbon from atmosphere</t>
  </si>
  <si>
    <t>sabatier reaction methanation unit construction</t>
  </si>
  <si>
    <t>biofuel_to_methanol</t>
  </si>
  <si>
    <t>syn_methanol</t>
  </si>
  <si>
    <t>hydrogen_to_methanol</t>
  </si>
  <si>
    <t>methanol distillation, hydrogen from electrolysis, CO2 from DAC</t>
  </si>
  <si>
    <t>methanol production facility, construction</t>
  </si>
  <si>
    <t>waste_supply</t>
  </si>
  <si>
    <t>dc_ohl_transmission</t>
  </si>
  <si>
    <t>transmission network construction, electricity, high voltage direct current aerial line</t>
  </si>
  <si>
    <t>dc_underground_transmission</t>
  </si>
  <si>
    <t>transmission network construction, electricity, high voltage direct current land cable</t>
  </si>
  <si>
    <t>ac_ohl_transmission</t>
  </si>
  <si>
    <t>transmission network construction, electricity, medium voltage</t>
  </si>
  <si>
    <t>ac_ohl_mountain_transmission</t>
  </si>
  <si>
    <t>airborne_wind</t>
  </si>
  <si>
    <t>bus_transport_ev</t>
  </si>
  <si>
    <t>heavy_transport_ev</t>
  </si>
  <si>
    <t>ldv_transport_ev</t>
  </si>
  <si>
    <t>light_transport_ev</t>
  </si>
  <si>
    <t>motorcycle_transport_ev</t>
  </si>
  <si>
    <t>passenger_car_transport_ev</t>
  </si>
  <si>
    <t>passenger car, battery electric, Medium</t>
  </si>
  <si>
    <t>bus_transport_ice</t>
  </si>
  <si>
    <t>syn diesel</t>
  </si>
  <si>
    <t>heavy_transport_ice</t>
  </si>
  <si>
    <t>light_transport_ice</t>
  </si>
  <si>
    <t>motorcycle_transport_ice</t>
  </si>
  <si>
    <t>passenger_car_transport_ice</t>
  </si>
  <si>
    <t>calliope_energy_cap_unit</t>
  </si>
  <si>
    <t>prod_value</t>
  </si>
  <si>
    <t>prod_unit</t>
  </si>
  <si>
    <t>prod_location</t>
  </si>
  <si>
    <t>prod_database</t>
  </si>
  <si>
    <t>cap_value</t>
  </si>
  <si>
    <t>cap_unit</t>
  </si>
  <si>
    <t>cap_location</t>
  </si>
  <si>
    <t>cap_database</t>
  </si>
  <si>
    <t>comments</t>
  </si>
  <si>
    <t>megajoule</t>
  </si>
  <si>
    <t>Europe without Switzerland</t>
  </si>
  <si>
    <t>Ecoinvent</t>
  </si>
  <si>
    <t>heat pump production, brine-water, 10kW</t>
  </si>
  <si>
    <t>MW</t>
  </si>
  <si>
    <t>CH</t>
  </si>
  <si>
    <t>L</t>
  </si>
  <si>
    <t>storage_cap</t>
  </si>
  <si>
    <t>biofuel_supply</t>
  </si>
  <si>
    <t>kWh/kg</t>
  </si>
  <si>
    <t>market for biomass, used as fuel</t>
  </si>
  <si>
    <t>biomass</t>
  </si>
  <si>
    <t>kilogram</t>
  </si>
  <si>
    <t>RER</t>
  </si>
  <si>
    <t>additional_acts</t>
  </si>
  <si>
    <r>
      <t>CO</t>
    </r>
    <r>
      <rPr>
        <vertAlign val="subscript"/>
        <sz val="11"/>
        <color theme="1"/>
        <rFont val="Aptos Narrow"/>
        <family val="2"/>
        <scheme val="minor"/>
      </rPr>
      <t>2</t>
    </r>
  </si>
  <si>
    <t>premise_base</t>
  </si>
  <si>
    <t>direct air capture system, sorbent-based, 100ktCO2</t>
  </si>
  <si>
    <r>
      <t>kt CO</t>
    </r>
    <r>
      <rPr>
        <vertAlign val="subscript"/>
        <sz val="11"/>
        <color theme="1"/>
        <rFont val="Aptos Narrow"/>
        <family val="2"/>
        <scheme val="minor"/>
      </rPr>
      <t>2</t>
    </r>
  </si>
  <si>
    <t>GLO</t>
  </si>
  <si>
    <t>kilowatt hour</t>
  </si>
  <si>
    <t>country</t>
  </si>
  <si>
    <t>??</t>
  </si>
  <si>
    <t>treatment of municipal solid waste, incineration</t>
  </si>
  <si>
    <t>solar_thermal_collector</t>
  </si>
  <si>
    <t>solar collector system installation, Cu flat plate collector, multiple dwelling, hot water</t>
  </si>
  <si>
    <t>CA-QC</t>
  </si>
  <si>
    <t>nuclear power plant construction, pressure water reactor, 1000MW</t>
  </si>
  <si>
    <t>electricity production, hydro, reservoir, non-alpine region</t>
  </si>
  <si>
    <t>ES</t>
  </si>
  <si>
    <t>hydropower plant construction, reservoir, non-alpine regions</t>
  </si>
  <si>
    <t>offshore wind turbine fleet, 1 MW, maintenance, for enbios, DE</t>
  </si>
  <si>
    <t>DE</t>
  </si>
  <si>
    <t>offshore wind turbine fleet, 1 MW, for enbios, DE</t>
  </si>
  <si>
    <t>onshore wind turbine fleet, 1 MW, maintenance, for enbios, DE</t>
  </si>
  <si>
    <t>onshore wind turbine fleet, 1 MW, for enbios, DE</t>
  </si>
  <si>
    <t>kg/h</t>
  </si>
  <si>
    <t>airborne wind system, 328MW, maintenance</t>
  </si>
  <si>
    <t>airborne wind system, 328MW</t>
  </si>
  <si>
    <t>kilometer</t>
  </si>
  <si>
    <t>heat pump with heat exchanger, brine-water, 10kW</t>
  </si>
  <si>
    <t>hydrogen production, from electrolyser fleet, for enbios</t>
  </si>
  <si>
    <t>kg</t>
  </si>
  <si>
    <t>kW</t>
  </si>
  <si>
    <t>kerosene production, synthetic, from Fischer Tropsch process, hydrogen from electrolysis, energy allocation, at fuelling station</t>
  </si>
  <si>
    <t>kWh/m3</t>
  </si>
  <si>
    <t>biomethane production, high pressure from synthetic gas, wood, fluidised technology</t>
  </si>
  <si>
    <t>cubic meter</t>
  </si>
  <si>
    <t>m3/h</t>
  </si>
  <si>
    <t>methanol distillation, from wood, without CCS</t>
  </si>
  <si>
    <t>methanol</t>
  </si>
  <si>
    <t>passenger bus, battery electric - opportunity charging, LTO battery, 13m single deck urban bus</t>
  </si>
  <si>
    <t>medium duty truck, battery electric, 26t gross weight, long haul</t>
  </si>
  <si>
    <t>light duty truck, battery electric, 3.5t gross weight, long haul</t>
  </si>
  <si>
    <t>scooter, battery electric, 4-11kW</t>
  </si>
  <si>
    <t>pkm</t>
  </si>
  <si>
    <t>transport, passenger bus, diesel, 13m single deck coach bus, EURO-VI</t>
  </si>
  <si>
    <t>transport</t>
  </si>
  <si>
    <t>person kilometer</t>
  </si>
  <si>
    <t>tkm</t>
  </si>
  <si>
    <t>transport, freight, lorry, diesel, 26t gross weight, EURO-VI, long haul</t>
  </si>
  <si>
    <t>ton kilometer</t>
  </si>
  <si>
    <t>transport, freight, lorry, diesel, 3.5t gross weight, EURO-VI, long haul</t>
  </si>
  <si>
    <t>? (km in LCA)</t>
  </si>
  <si>
    <t>transport, Motorbike, gasoline, 4-11kW, EURO-5</t>
  </si>
  <si>
    <t>transport, passenger car, diesel, Medium, EURO-6</t>
  </si>
  <si>
    <t>syn kerosene</t>
  </si>
  <si>
    <t>transport, freight, aircraft, belly-freight, medium haul</t>
  </si>
  <si>
    <t>transport, freight, sea, container ship</t>
  </si>
  <si>
    <t>Heat (building)</t>
  </si>
  <si>
    <t>aircraft_transport</t>
  </si>
  <si>
    <t>sea_transport</t>
  </si>
  <si>
    <t>biomass (PES)</t>
  </si>
  <si>
    <t>Final demand</t>
  </si>
  <si>
    <t>sun (PES)</t>
  </si>
  <si>
    <t>water (PES)</t>
  </si>
  <si>
    <t>wind (PES)</t>
  </si>
  <si>
    <t>waste (PES)</t>
  </si>
  <si>
    <t>Storage</t>
  </si>
  <si>
    <t>Supply</t>
  </si>
  <si>
    <t>Heat (district)</t>
  </si>
  <si>
    <t>Heat (cooking)</t>
  </si>
  <si>
    <t>Electricity</t>
  </si>
  <si>
    <t>Transmission</t>
  </si>
  <si>
    <t>Carrier conversion</t>
  </si>
  <si>
    <t>category</t>
  </si>
  <si>
    <t>GWh</t>
  </si>
  <si>
    <t xml:space="preserve"> kt CO2</t>
  </si>
  <si>
    <t>nan</t>
  </si>
  <si>
    <t>calliope_energy_cap_value</t>
  </si>
  <si>
    <t>GW</t>
  </si>
  <si>
    <t>Mkm</t>
  </si>
  <si>
    <t>Transport (electric)</t>
  </si>
  <si>
    <t>Transport (fuel)</t>
  </si>
  <si>
    <t>Life_cycle_inventory_name_infrastructure</t>
  </si>
  <si>
    <t>calliope_capacity_file</t>
  </si>
  <si>
    <t>life_cycle_inventory_name_o&amp;m</t>
  </si>
  <si>
    <t>lhv_out</t>
  </si>
  <si>
    <t>lhv_unit</t>
  </si>
  <si>
    <t>id</t>
  </si>
  <si>
    <t>technology_name_calliope</t>
  </si>
  <si>
    <t>calliope_om_file</t>
  </si>
  <si>
    <t>calliope_prod_value</t>
  </si>
  <si>
    <t>calliope_prod_unit</t>
  </si>
  <si>
    <t>prod_scaling_factor</t>
  </si>
  <si>
    <t>prod_reference_product</t>
  </si>
  <si>
    <t>cap_scaling_factor</t>
  </si>
  <si>
    <t>Calliope units are 100 GWh of energy stored</t>
  </si>
  <si>
    <t>Premise additional inventories, retrieved from https://pubs.acs.org/doi/full/10.1021/es500191g. The modelled plant in the article is Pearl GTL plant  of Shell and QatarEnergy (https://www.shell.com.qa/about-us/projects-and-sites/pearl-gtl.html). However, although Shell discloses that 5000 tonnes of cobalt are used as a catalyst, no cobalt input is accounted for in the original inventory. We added 1250 tonnes of cobalt in the inventory, assuming that usually 15-30% of a catalyst is cobalt, and assuming continuous cobalt reuse during the LT.</t>
  </si>
  <si>
    <t>data_source_and_adaptations</t>
  </si>
  <si>
    <t>The 10 kW gas boiler inventory is defined the same as an oil boiler. None-condensating gas boilers are more common, but less efficient. Modulation is also more efficient. That’s why we asssume condensating and modulation in the future. However, differences in climate change impacts between different gas boiler types are always less than 0.0045 kgCO2eq/MJ, which means that any of the gas boilers could be chosen without changing much the results.</t>
  </si>
  <si>
    <t xml:space="preserve">Adapted from Ecoinvent. We added in the same inventory: synthetic gas factory (1 unit) and industrial furnace (7.11 units). </t>
  </si>
  <si>
    <t>Adapted from premise additional inventories using data from the original data source (https://doi.org/10.1039/C9SE00658C). We re-scaled the inputs (chemical factory, air compressor, heat exchanger, reactors) acoording to the dimensions of the infrastructure presented in the original sata source: an adiabatic reactor of 12.6 m3 and an isothermal reactor of 8 m3. We assumed 20 years lifetime.</t>
  </si>
  <si>
    <t>Production rate: Pearl GTP produces 140000 barrels per day (https://www.shell.com.qa/energy-and-innovation/gtl-products.html?utm_source=chatgpt.com). This is 18000 ton/day (140000 barrels/day * 159 liters/barrel * 0.8 kg/liter [which is the mean density of GTL products: diesel, kerosene, base oils, etc.])</t>
  </si>
  <si>
    <t>Production rate from Ecoinvent's synthetic gas factory inventory comments.</t>
  </si>
  <si>
    <t>Estimated production rate: 44900000 kg / 20 years / 8000 h = 280 kg/h</t>
  </si>
  <si>
    <t>Premise additional inventories.</t>
  </si>
  <si>
    <t>Production rate: 14.25 kg/h. Own assumption considering a lifetime of 20 years.</t>
  </si>
  <si>
    <t>This inventory among other options as the sorbent-based technology is the same as in Fasihi et al 2019 (https://doi.org/10.1016/j.jclepro.2019.03.086), the data source used by Calliope.</t>
  </si>
  <si>
    <t>None</t>
  </si>
  <si>
    <t>New inventory, adapted from Wilhelm (2015) (https://tore.tuhh.de/dspace-cris-server/api/core/bitstreams/9a7034cd-46ad-479a-9d6c-2370915b8216/content). It describes a rigid, yo-yo system. Total power: 328 MW. Number of systems: 182. Rated power: 1.8MW. Annual electricity production: 6142 MWh/y. Lifetime: 20 years. Parts of the system: wing system, tethering, ground station, landing system, launcher (rail track). System boundaries: materials, manufacturing, installation. No EoL. No transport. Maintenance in a separate inventory.</t>
  </si>
  <si>
    <t>Adapted from Ecoinvent. We added in the same inventory: furnace production, wood chips, with silo, 5000kW (1 unit), heat and power co-generation unit construction, organic Rankine cycle, 1000kW electrical (1 unit), and dust collector production, electrostatic precipitator, for industrial use (1 unit)</t>
  </si>
  <si>
    <t>Ecoinvent v3.9.1</t>
  </si>
  <si>
    <t>CA-QC inventory chosen as it is clear the power capacity that the system is describing while that is not the case for other locations.</t>
  </si>
  <si>
    <t>Adapted from Ecoinvent. The oringinal 'electricity production, hydro, reservoir, non-alpine region' contains the land use occupation and transformation and also the direct emissions during flooding operations. We consider that these biosphere flows should be part of the infrastructure inventory, as the land is occupied by the infrastracture and also because the emissions reported in the inventory happen during the installation (not the operation or maintenance). Therefore, we transfer these biosphere flows from 'electricity production, hydro, reservoir, non-alpine region' to the infrastructure inventory.</t>
  </si>
  <si>
    <t>Adapted from Ecoinvent. The oringinal 'electricity production, hydro, run-of-river' contains the land use occupation and transformation and also the direct emissions during flooding operations. We consider that these biosphere flows should be part of the infrastructure inventory, as the land is occupied by the infrastracture and also because the emissions reported in the inventory happen during the installation (not the operation or maintenance). Therefore, we transfer these biosphere flows from 'electricity production, hydro, reservoir, non-alpine region' to the infrastructure inventory.</t>
  </si>
  <si>
    <t>To our understanding, there is no difference in the inventories for alpine and non-alpine regions, and therefore we will use non-alpine regions' inventories to represent both.</t>
  </si>
  <si>
    <t>We chose Pressure Water Reactor instead of Boiling Water Reactor inventory, as PWR is more prevalent in Europe (https://www.spglobal.com/en/research-insights/special-reports/is-europe-ready-for-a-nuclear-renaissance)</t>
  </si>
  <si>
    <t>New inventory, which consists of a fleet of 1 MWp, which is actually a fleet of fleets: 3kWp (single-Si, CIS, a-Si, multi-Si, CdTe, ribbon-Si), 93kWp, 156kWp, 280kWp (multi-Si, single-Si). By default shares are: 2% CdTe, 0% CIS, 0% micro-Si, 1% multi-Si, 97% single-Si, as proposed in the BaU scenario in the Photovoltaics Report (2024) - Fraunhofer Institute (https://www.ise.fraunhofer.de/en/publications/studies/photovoltaics-report.html)</t>
  </si>
  <si>
    <t>New inventory, which consists of a fleet of 570 kWp with the following technologies: CdTe, CIS, micro-Si, multi-Si, single-Si. Inventories to create the fleet come from premise additonal inventories. By default shares are: 2% CdTe, 0% CIS, 0% micro-Si, 1% multi-Si, 97% single-Si, as proposed in in the BaU scenario in the Photovoltaics Report (2024) - Fraunhofer Institute (https://www.ise.fraunhofer.de/en/publications/studies/photovoltaics-report.html)</t>
  </si>
  <si>
    <t>We use only integrated installations (no laminated). We left aside perovskite-on-silicon and GaAs technlogies, as their inventories have a different format.</t>
  </si>
  <si>
    <t>New inventory, which consists of a fleet created with WindTrace (Sierra-Montoya et al., 2025). Several turbines and their shares can be designed, by specifying the following parameters: Rated power, manufacturer, rotor diameter, hub height, commissioning year, generator type, recycled steel share, lifetime and eol scenario. By default, we defined the fleet with 4 MW, 6 MW and 8 MW turbines with the same share each.</t>
  </si>
  <si>
    <t>New inventory, which consists of a fleet created with WindTrace (Sierra-Montoya et al., 2025). Several turbines and their shares can be designed, by specifying the following parameters: Rated power, manufacturer, rotor diameter, hub height, commissioning year, generator type, recycled steel share, lifetime, eol scenario, offshore foundations type, sea depth and distance to shore. By default, we defined the fleet with 14 MW (based on the SG 14-222 DD ), and 10 MW (based on the V154-10MW; 5%). For both cases the shares are as follows: gravity-based foundations (5%), monopile (20%), tripod (10%), floating spar-buoy (15%).</t>
  </si>
  <si>
    <t>Adapted from Ecoinvent. We added in the same inventory: heat pump (1 unit), and borehole heat exchanger (0.401 unit).</t>
  </si>
  <si>
    <t>Power estimation: the dataset does not state the power of the infrastructure. To calculate it, we took the 'heat production, at hot water tank' dataset and we infered a power of 43 kW, taking 1000 hours of solar irradiance per year (Switzerland data, where the dataset is located [The HelioMont Surface Solar Radiation Processing (2022 Version) - Stöckli, 2022])</t>
  </si>
  <si>
    <t>infrastructure (with European steel and concrete)</t>
  </si>
  <si>
    <t>Premise additional inventories</t>
  </si>
  <si>
    <t>Premise additional inventories includes market for battery capacity, stationary (TC scenario) or (CONT scenario), where TC refers to a rapid adoption of newer sub-technologies, and CONT refers to the continuity of existing market trends (data originally from Schlichenmaier and Naegler, 2022 [https://doi.org/10.1016/j.egyr.2022.11.025])</t>
  </si>
  <si>
    <t>To our understanding, there is no difference in the inventories for alpine and non-alpine regions, and therefore we will use non-alpine regions' inventories to represent both. Calliope units are 100 GWh of energy stored</t>
  </si>
  <si>
    <t>Adapted from premise additional inventories. We only want to account for those impacts which are specifically due to the energy transition. For this reason, we simplify the vehicles as being only the battery, and electric and electronic components.</t>
  </si>
  <si>
    <t>Adapted from premise additional inventories. Diesel and kerosene at fuelling station is produced from hydrogen, which is synthesised either via wood gasification or electrolysis. The process involves several steps, separated into different activities in premise_base. These include carbon monoxide production, followed by syngas production, followed by kerosene production and finally kerosene at fuelling station. We put all the value chain together (both technosphere and biosphere) in one single activity to make it easier to analyse separately on-site (biosphere) and off-site (technosphere) impacts.</t>
  </si>
  <si>
    <t>Adapted from premise additional inventories. The original dataset uses hydrogen (from wood) with CCS to produce methanol. We change that for hydrogen (from wood) without CCS.</t>
  </si>
  <si>
    <t>From premise additional inventories.</t>
  </si>
  <si>
    <t>New inventory. Adaptable with the function hydrogen_from_electrolysis_market(). Any share between Alkaline Electrolyzers (AEC), Proton Exchange Membrane (PEM), and Solid Oxide Electrolyzer Cells (SOEC) can be provided. It considers the production rates of each technology, which according to their inventories (premise additional inventories) are 3085961 kg/lifetime, 2964315 kg/lifetime, and 3779894 kg/lifetime, respectively. We assumed 20 years lifetime for the stack and 5 years for the balance of plant. Also, we assumed 8000 h of operation per year. The inventories include  the end-of-life treatment of the waste after the lifetime of the technology. Finally, we re-scaled land use occupation and transformation flows from the original premise dataset. By default we consider SOEC to have 50% of the market by 2050, while AEC and PEM will have 30% and 20%, respectively, but these numbers can be adjusted.</t>
  </si>
  <si>
    <t>New inventory. Hydrogen is produced via a market of Alkaline Electrolyzers (AEC), Proton Exchange Membrane (PEM), and Solid Oxide Electrolyzer Cells (SOEC) with different shares.</t>
  </si>
  <si>
    <t>Adapted from premise additional inventories. Methanol production in premise additional inventories consists of methanol synthesis (which produces unpurified methanol), followed by methanol distillation, which purifies this methanol. This function puts these to activities together in a single activity to make it easier to analyse separately on-site (biosphere) and off-site (technosphere) impacts.</t>
  </si>
  <si>
    <t>Adapted from premise additonal inventories. The function biomass_update() allows to choose the share of forest residues that is used as a biomass fuel. To these residues, only the environmental burdens of transportation and treatment (chopping) are assigned, but not those of growing the crops. By default, the share of forest residues is set to 100%, as Calliope assumes it (ref: https://www.sciencedirect.com/science/article/pii/S2542435120303366#sectitle0125).</t>
  </si>
  <si>
    <t>Adapted from premise additonal inventories. Only the direct emissions are accounted for (the technosphere is deleted)</t>
  </si>
  <si>
    <t>Adapted from Ecoinvent v3.9.1. Cutoff modelling in Ecoinvent does not assign environmental burdens to waste incineration. Because we want to account for those, we take the activity from Ecoinvent's v3.9.1 'allocation at the point of substitution' equivalent activity and remove its technosphere to account only for the burning of the waste.</t>
  </si>
  <si>
    <t>New inventory, maintenance adapted from Wilhelm (2015) (https://tore.tuhh.de/dspace-cris-server/api/core/bitstreams/9a7034cd-46ad-479a-9d6c-2370915b8216/content). The reference flow is 328 MW, and that is why we need to calculate its impacts from the energy_cap file from Calliope instead of carrier_prod.</t>
  </si>
  <si>
    <t>New inventory, which consists of the maintenance of a fleet created with WindTrace (Sierra-Montoya et al., 2025). Several turbines and their shares can be designed, by specifying the following parameters: Rated power, manufacturer, rotor diameter, hub height, commissioning year, generator type, recycled steel share, lifetime and eol scenario. By default, we defined the fleet with 4 MW, 6 MW and 8 MW turbines with the same share each. The reference flow is 1 MW, and that is why we need to calculate its impacts from the energy_cap file from Calliope instead of carrier_prod.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</si>
</sst>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Aptos Narrow"/>
      <family val="2"/>
      <scheme val="minor"/>
    </font>
    <font>
      <b/>
      <sz val="11"/>
      <color theme="1"/>
      <name val="Aptos Narrow"/>
      <family val="2"/>
      <scheme val="minor"/>
    </font>
    <font>
      <vertAlign val="subscript"/>
      <sz val="11"/>
      <color theme="1"/>
      <name val="Aptos Narrow"/>
      <family val="2"/>
      <scheme val="minor"/>
    </font>
    <font>
      <sz val="11"/>
      <name val="Aptos Narrow"/>
      <family val="2"/>
      <scheme val="minor"/>
    </font>
    <font>
      <b/>
      <sz val="11"/>
      <color rgb="FFFF0000"/>
      <name val="Aptos Narrow"/>
      <family val="2"/>
      <scheme val="minor"/>
    </font>
    <font>
      <sz val="11"/>
      <color rgb="FF000000"/>
      <name val="Aptos Narrow"/>
      <family val="2"/>
      <scheme val="minor"/>
    </font>
    <font>
      <sz val="8"/>
      <name val="Aptos Narrow"/>
      <family val="2"/>
      <scheme val="minor"/>
    </font>
  </fonts>
  <fills count="4">
    <fill>
      <patternFill patternType="none"/>
    </fill>
    <fill>
      <patternFill patternType="gray125"/>
    </fill>
    <fill>
      <patternFill patternType="solid">
        <fgColor rgb="FFFFFF00"/>
        <bgColor indexed="64"/>
      </patternFill>
    </fill>
    <fill>
      <patternFill patternType="solid">
        <fgColor rgb="FFFA8A8A"/>
        <bgColor indexed="64"/>
      </patternFill>
    </fill>
  </fills>
  <borders count="1">
    <border>
      <left/>
      <right/>
      <top/>
      <bottom/>
      <diagonal/>
    </border>
  </borders>
  <cellStyleXfs count="1">
    <xf numFmtId="0" fontId="0" fillId="0" borderId="0"/>
  </cellStyleXfs>
  <cellXfs count="27">
    <xf numFmtId="0" fontId="0" fillId="0" borderId="0" xfId="0"/>
    <xf numFmtId="0" fontId="1" fillId="0" borderId="0" xfId="0" applyFont="1" applyAlignment="1">
      <alignment horizontal="center" vertical="center" wrapText="1"/>
    </xf>
    <xf numFmtId="11" fontId="1" fillId="0" borderId="0" xfId="0" applyNumberFormat="1" applyFont="1" applyAlignment="1">
      <alignment horizontal="center" vertical="center" wrapText="1"/>
    </xf>
    <xf numFmtId="0" fontId="3" fillId="0" borderId="0" xfId="0" applyFont="1" applyAlignment="1">
      <alignment vertical="center" wrapText="1"/>
    </xf>
    <xf numFmtId="0" fontId="4" fillId="0" borderId="0" xfId="0" applyFont="1" applyAlignment="1">
      <alignment vertical="center" wrapText="1"/>
    </xf>
    <xf numFmtId="0" fontId="4" fillId="0" borderId="0" xfId="0" applyFont="1" applyAlignment="1">
      <alignment horizontal="center" vertical="center" wrapText="1"/>
    </xf>
    <xf numFmtId="0" fontId="3" fillId="0" borderId="0" xfId="0" applyFont="1" applyAlignment="1">
      <alignment horizontal="center" vertical="center" wrapText="1"/>
    </xf>
    <xf numFmtId="11" fontId="4" fillId="0" borderId="0" xfId="0" applyNumberFormat="1" applyFont="1" applyAlignment="1">
      <alignment horizontal="center" vertical="center" wrapText="1"/>
    </xf>
    <xf numFmtId="0" fontId="4" fillId="0" borderId="0" xfId="0" applyFont="1" applyAlignment="1">
      <alignment wrapText="1"/>
    </xf>
    <xf numFmtId="0" fontId="0" fillId="0" borderId="0" xfId="0" applyAlignment="1">
      <alignment vertical="center" wrapText="1"/>
    </xf>
    <xf numFmtId="0" fontId="0" fillId="0" borderId="0" xfId="0" applyAlignment="1">
      <alignment horizontal="center" vertical="center" wrapText="1"/>
    </xf>
    <xf numFmtId="11" fontId="0" fillId="0" borderId="0" xfId="0" applyNumberFormat="1" applyAlignment="1">
      <alignment horizontal="center" vertical="center" wrapText="1"/>
    </xf>
    <xf numFmtId="0" fontId="0" fillId="0" borderId="0" xfId="0" applyAlignment="1">
      <alignment wrapText="1"/>
    </xf>
    <xf numFmtId="2" fontId="0" fillId="0" borderId="0" xfId="0" applyNumberFormat="1" applyAlignment="1">
      <alignment horizontal="center" vertical="center" wrapText="1"/>
    </xf>
    <xf numFmtId="0" fontId="0" fillId="0" borderId="0" xfId="0" applyAlignment="1">
      <alignment vertical="center"/>
    </xf>
    <xf numFmtId="0" fontId="0" fillId="3" borderId="0" xfId="0" applyFill="1" applyAlignment="1">
      <alignment vertical="center" wrapText="1"/>
    </xf>
    <xf numFmtId="0" fontId="0" fillId="3" borderId="0" xfId="0" applyFill="1" applyAlignment="1">
      <alignment horizontal="center" vertical="center" wrapText="1"/>
    </xf>
    <xf numFmtId="0" fontId="5" fillId="0" borderId="0" xfId="0" applyFont="1" applyAlignment="1">
      <alignment horizontal="center" vertical="center"/>
    </xf>
    <xf numFmtId="0" fontId="0" fillId="2" borderId="0" xfId="0" applyFill="1" applyAlignment="1">
      <alignment vertical="center" wrapText="1"/>
    </xf>
    <xf numFmtId="0" fontId="0" fillId="0" borderId="0" xfId="0" applyAlignment="1">
      <alignment horizontal="center" vertical="center"/>
    </xf>
    <xf numFmtId="11" fontId="0" fillId="0" borderId="0" xfId="0" applyNumberFormat="1" applyAlignment="1">
      <alignment horizontal="left" vertical="center" wrapText="1"/>
    </xf>
    <xf numFmtId="0" fontId="0" fillId="0" borderId="0" xfId="0" applyAlignment="1">
      <alignment horizontal="left" vertical="center" wrapText="1"/>
    </xf>
    <xf numFmtId="11" fontId="3" fillId="0" borderId="0" xfId="0" applyNumberFormat="1" applyFont="1" applyAlignment="1">
      <alignment horizontal="left" vertical="center" wrapText="1"/>
    </xf>
    <xf numFmtId="0" fontId="1" fillId="0" borderId="0" xfId="0" applyFont="1" applyFill="1" applyAlignment="1">
      <alignment horizontal="center" vertical="center" wrapText="1"/>
    </xf>
    <xf numFmtId="0" fontId="0" fillId="0" borderId="0" xfId="0" applyFill="1" applyAlignment="1">
      <alignment vertical="center" wrapText="1"/>
    </xf>
    <xf numFmtId="0" fontId="0" fillId="0" borderId="0" xfId="0" applyFill="1" applyAlignment="1">
      <alignment horizontal="center" vertical="center" wrapText="1"/>
    </xf>
    <xf numFmtId="11" fontId="0" fillId="0" borderId="0" xfId="0" applyNumberFormat="1" applyFill="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l'Office">
  <a:themeElements>
    <a:clrScheme name="Oficina">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icina">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icina">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3BCD80-CAEE-49DE-8538-76F741D6A148}">
  <sheetPr filterMode="1"/>
  <dimension ref="A1:AF63"/>
  <sheetViews>
    <sheetView workbookViewId="0">
      <selection activeCell="A44" sqref="A44:XFD44"/>
    </sheetView>
  </sheetViews>
  <sheetFormatPr defaultRowHeight="15" x14ac:dyDescent="0.25"/>
  <cols>
    <col min="1" max="1" width="5.85546875" style="12" customWidth="1"/>
    <col min="2" max="2" width="33.28515625" style="9" customWidth="1"/>
    <col min="3" max="3" width="19.140625" style="9" customWidth="1"/>
    <col min="4" max="4" width="13.42578125" style="9" customWidth="1"/>
    <col min="5" max="5" width="16.5703125" style="9" customWidth="1"/>
    <col min="6" max="7" width="12.42578125" style="10" customWidth="1"/>
    <col min="8" max="8" width="49.28515625" style="10" customWidth="1"/>
    <col min="9" max="9" width="23.85546875" style="10" customWidth="1"/>
    <col min="10" max="11" width="14.7109375" style="10" customWidth="1"/>
    <col min="12" max="12" width="12.7109375" style="10" customWidth="1"/>
    <col min="13" max="13" width="14.7109375" style="10" customWidth="1"/>
    <col min="14" max="14" width="16.7109375" style="10" customWidth="1"/>
    <col min="15" max="17" width="13.42578125" style="10" customWidth="1"/>
    <col min="18" max="18" width="42.140625" style="10" customWidth="1"/>
    <col min="19" max="19" width="14.5703125" style="10" customWidth="1"/>
    <col min="20" max="20" width="22.140625" style="10" customWidth="1"/>
    <col min="21" max="21" width="12.5703125" style="10" customWidth="1"/>
    <col min="22" max="22" width="20.28515625" style="10" customWidth="1"/>
    <col min="23" max="23" width="22.140625" style="10" customWidth="1"/>
    <col min="24" max="24" width="13.42578125" style="10" customWidth="1"/>
    <col min="25" max="25" width="12.42578125" style="10" customWidth="1"/>
    <col min="26" max="26" width="10.42578125" style="11" bestFit="1" customWidth="1"/>
    <col min="27" max="27" width="11.5703125" style="12" bestFit="1" customWidth="1"/>
    <col min="28" max="16384" width="9.140625" style="12"/>
  </cols>
  <sheetData>
    <row r="1" spans="1:26" s="1" customFormat="1" ht="30" x14ac:dyDescent="0.25">
      <c r="A1" s="1" t="s">
        <v>219</v>
      </c>
      <c r="B1" s="1" t="s">
        <v>220</v>
      </c>
      <c r="C1" s="1" t="s">
        <v>205</v>
      </c>
      <c r="D1" s="1" t="s">
        <v>0</v>
      </c>
      <c r="E1" s="1" t="s">
        <v>1</v>
      </c>
      <c r="F1" s="1" t="s">
        <v>217</v>
      </c>
      <c r="G1" s="1" t="s">
        <v>218</v>
      </c>
      <c r="H1" s="1" t="s">
        <v>216</v>
      </c>
      <c r="I1" s="1" t="s">
        <v>225</v>
      </c>
      <c r="J1" s="1" t="s">
        <v>113</v>
      </c>
      <c r="K1" s="1" t="s">
        <v>114</v>
      </c>
      <c r="L1" s="1" t="s">
        <v>111</v>
      </c>
      <c r="M1" s="1" t="s">
        <v>112</v>
      </c>
      <c r="N1" s="1" t="s">
        <v>221</v>
      </c>
      <c r="O1" s="1" t="s">
        <v>222</v>
      </c>
      <c r="P1" s="1" t="s">
        <v>223</v>
      </c>
      <c r="Q1" s="1" t="s">
        <v>224</v>
      </c>
      <c r="R1" s="1" t="s">
        <v>214</v>
      </c>
      <c r="S1" s="1" t="s">
        <v>117</v>
      </c>
      <c r="T1" s="1" t="s">
        <v>118</v>
      </c>
      <c r="U1" s="1" t="s">
        <v>115</v>
      </c>
      <c r="V1" s="1" t="s">
        <v>116</v>
      </c>
      <c r="W1" s="1" t="s">
        <v>215</v>
      </c>
      <c r="X1" s="1" t="s">
        <v>209</v>
      </c>
      <c r="Y1" s="1" t="s">
        <v>110</v>
      </c>
      <c r="Z1" s="2" t="s">
        <v>226</v>
      </c>
    </row>
    <row r="2" spans="1:26" ht="45" hidden="1" x14ac:dyDescent="0.25">
      <c r="A2" s="1">
        <v>1</v>
      </c>
      <c r="B2" s="9" t="s">
        <v>65</v>
      </c>
      <c r="C2" s="9" t="s">
        <v>204</v>
      </c>
      <c r="D2" s="9" t="s">
        <v>11</v>
      </c>
      <c r="E2" s="9" t="s">
        <v>66</v>
      </c>
      <c r="F2" s="17">
        <v>11.83</v>
      </c>
      <c r="G2" s="10" t="s">
        <v>129</v>
      </c>
      <c r="H2" s="10" t="s">
        <v>67</v>
      </c>
      <c r="I2" s="10" t="s">
        <v>68</v>
      </c>
      <c r="J2" s="10" t="s">
        <v>133</v>
      </c>
      <c r="K2" s="10" t="s">
        <v>134</v>
      </c>
      <c r="L2" s="10">
        <v>1</v>
      </c>
      <c r="M2" s="10" t="s">
        <v>132</v>
      </c>
      <c r="N2" s="10" t="s">
        <v>3</v>
      </c>
      <c r="O2" s="10">
        <v>100</v>
      </c>
      <c r="P2" s="10" t="s">
        <v>206</v>
      </c>
      <c r="Q2" s="11">
        <f>O2*1000000 / (F2*L2)</f>
        <v>8453085.3761622999</v>
      </c>
      <c r="R2" s="10" t="s">
        <v>69</v>
      </c>
      <c r="S2" s="10" t="s">
        <v>139</v>
      </c>
      <c r="T2" s="10" t="s">
        <v>255</v>
      </c>
      <c r="U2" s="10">
        <f>18000000/24</f>
        <v>750000</v>
      </c>
      <c r="V2" s="10" t="s">
        <v>156</v>
      </c>
      <c r="W2" s="10" t="s">
        <v>2</v>
      </c>
      <c r="X2" s="10">
        <v>100</v>
      </c>
      <c r="Y2" s="10" t="s">
        <v>210</v>
      </c>
      <c r="Z2" s="11">
        <f t="shared" ref="Z2:Z7" si="0">100000000/(U2*F2)</f>
        <v>11.270780501549732</v>
      </c>
    </row>
    <row r="3" spans="1:26" ht="45" hidden="1" x14ac:dyDescent="0.25">
      <c r="A3" s="1">
        <v>2</v>
      </c>
      <c r="B3" s="9" t="s">
        <v>75</v>
      </c>
      <c r="C3" s="9" t="s">
        <v>204</v>
      </c>
      <c r="D3" s="9" t="s">
        <v>11</v>
      </c>
      <c r="E3" s="9" t="s">
        <v>71</v>
      </c>
      <c r="F3" s="10">
        <v>11.94</v>
      </c>
      <c r="G3" s="10" t="s">
        <v>129</v>
      </c>
      <c r="H3" s="10" t="s">
        <v>76</v>
      </c>
      <c r="I3" s="10" t="s">
        <v>72</v>
      </c>
      <c r="J3" s="10" t="s">
        <v>133</v>
      </c>
      <c r="K3" s="10" t="s">
        <v>134</v>
      </c>
      <c r="L3" s="10">
        <v>1</v>
      </c>
      <c r="M3" s="10" t="s">
        <v>132</v>
      </c>
      <c r="N3" s="10" t="s">
        <v>3</v>
      </c>
      <c r="O3" s="10">
        <v>100</v>
      </c>
      <c r="P3" s="10" t="s">
        <v>206</v>
      </c>
      <c r="Q3" s="11">
        <f t="shared" ref="Q3:Q13" si="1">O3*1000000 / (F3*L3)</f>
        <v>8375209.380234506</v>
      </c>
      <c r="R3" s="10" t="s">
        <v>69</v>
      </c>
      <c r="S3" s="10" t="s">
        <v>139</v>
      </c>
      <c r="T3" s="10" t="s">
        <v>255</v>
      </c>
      <c r="U3" s="10">
        <f>18000000/24</f>
        <v>750000</v>
      </c>
      <c r="V3" s="10" t="s">
        <v>156</v>
      </c>
      <c r="W3" s="10" t="s">
        <v>2</v>
      </c>
      <c r="X3" s="10">
        <v>100</v>
      </c>
      <c r="Y3" s="10" t="s">
        <v>210</v>
      </c>
      <c r="Z3" s="11">
        <f t="shared" si="0"/>
        <v>11.166945840312675</v>
      </c>
    </row>
    <row r="4" spans="1:26" ht="45" hidden="1" x14ac:dyDescent="0.25">
      <c r="A4" s="1">
        <v>3</v>
      </c>
      <c r="B4" s="9" t="s">
        <v>70</v>
      </c>
      <c r="C4" s="9" t="s">
        <v>204</v>
      </c>
      <c r="D4" s="9" t="s">
        <v>11</v>
      </c>
      <c r="E4" s="9" t="s">
        <v>66</v>
      </c>
      <c r="F4" s="17">
        <v>11.83</v>
      </c>
      <c r="G4" s="10" t="s">
        <v>129</v>
      </c>
      <c r="H4" s="10" t="s">
        <v>67</v>
      </c>
      <c r="I4" s="10" t="s">
        <v>68</v>
      </c>
      <c r="J4" s="10" t="s">
        <v>133</v>
      </c>
      <c r="K4" s="10" t="s">
        <v>134</v>
      </c>
      <c r="L4" s="10">
        <v>1</v>
      </c>
      <c r="M4" s="10" t="s">
        <v>132</v>
      </c>
      <c r="N4" s="10" t="s">
        <v>3</v>
      </c>
      <c r="O4" s="10">
        <v>100</v>
      </c>
      <c r="P4" s="10" t="s">
        <v>206</v>
      </c>
      <c r="Q4" s="11">
        <f t="shared" si="1"/>
        <v>8453085.3761622999</v>
      </c>
      <c r="R4" s="10" t="s">
        <v>69</v>
      </c>
      <c r="S4" s="10" t="s">
        <v>139</v>
      </c>
      <c r="T4" s="10" t="s">
        <v>255</v>
      </c>
      <c r="U4" s="10">
        <f>18000000/24</f>
        <v>750000</v>
      </c>
      <c r="V4" s="10" t="s">
        <v>156</v>
      </c>
      <c r="W4" s="10" t="s">
        <v>2</v>
      </c>
      <c r="X4" s="10">
        <v>100</v>
      </c>
      <c r="Y4" s="10" t="s">
        <v>210</v>
      </c>
      <c r="Z4" s="11">
        <f t="shared" si="0"/>
        <v>11.270780501549732</v>
      </c>
    </row>
    <row r="5" spans="1:26" ht="45" hidden="1" x14ac:dyDescent="0.25">
      <c r="A5" s="1">
        <v>4</v>
      </c>
      <c r="B5" s="9" t="s">
        <v>70</v>
      </c>
      <c r="C5" s="9" t="s">
        <v>204</v>
      </c>
      <c r="D5" s="9" t="s">
        <v>11</v>
      </c>
      <c r="E5" s="9" t="s">
        <v>71</v>
      </c>
      <c r="F5" s="10">
        <v>11.94</v>
      </c>
      <c r="G5" s="10" t="s">
        <v>129</v>
      </c>
      <c r="H5" s="10" t="s">
        <v>76</v>
      </c>
      <c r="I5" s="10" t="s">
        <v>72</v>
      </c>
      <c r="J5" s="10" t="s">
        <v>133</v>
      </c>
      <c r="K5" s="10" t="s">
        <v>134</v>
      </c>
      <c r="L5" s="10">
        <v>1</v>
      </c>
      <c r="M5" s="10" t="s">
        <v>132</v>
      </c>
      <c r="N5" s="10" t="s">
        <v>3</v>
      </c>
      <c r="O5" s="10">
        <v>100</v>
      </c>
      <c r="P5" s="10" t="s">
        <v>206</v>
      </c>
      <c r="Q5" s="11">
        <f t="shared" si="1"/>
        <v>8375209.380234506</v>
      </c>
      <c r="R5" s="10" t="s">
        <v>69</v>
      </c>
      <c r="S5" s="10" t="s">
        <v>139</v>
      </c>
      <c r="T5" s="10" t="s">
        <v>255</v>
      </c>
      <c r="U5" s="10">
        <f>18000000/24</f>
        <v>750000</v>
      </c>
      <c r="V5" s="10" t="s">
        <v>156</v>
      </c>
      <c r="W5" s="10" t="s">
        <v>2</v>
      </c>
      <c r="X5" s="10">
        <v>100</v>
      </c>
      <c r="Y5" s="10" t="s">
        <v>210</v>
      </c>
      <c r="Z5" s="11">
        <f t="shared" si="0"/>
        <v>11.166945840312675</v>
      </c>
    </row>
    <row r="6" spans="1:26" ht="45" hidden="1" x14ac:dyDescent="0.25">
      <c r="A6" s="1">
        <v>5</v>
      </c>
      <c r="B6" s="9" t="s">
        <v>77</v>
      </c>
      <c r="C6" s="9" t="s">
        <v>204</v>
      </c>
      <c r="D6" s="9" t="s">
        <v>11</v>
      </c>
      <c r="E6" s="9" t="s">
        <v>78</v>
      </c>
      <c r="F6" s="13">
        <f>35.8*0.27777777</f>
        <v>9.9444441659999985</v>
      </c>
      <c r="G6" s="10" t="s">
        <v>165</v>
      </c>
      <c r="H6" s="10" t="s">
        <v>166</v>
      </c>
      <c r="I6" s="10" t="s">
        <v>22</v>
      </c>
      <c r="J6" s="10" t="s">
        <v>125</v>
      </c>
      <c r="K6" s="10" t="s">
        <v>122</v>
      </c>
      <c r="L6" s="10">
        <v>1</v>
      </c>
      <c r="M6" s="10" t="s">
        <v>167</v>
      </c>
      <c r="N6" s="10" t="s">
        <v>3</v>
      </c>
      <c r="O6" s="10">
        <v>100</v>
      </c>
      <c r="P6" s="10" t="s">
        <v>206</v>
      </c>
      <c r="Q6" s="11">
        <f t="shared" si="1"/>
        <v>10055866.203351965</v>
      </c>
      <c r="R6" s="6" t="s">
        <v>79</v>
      </c>
      <c r="S6" s="10" t="s">
        <v>133</v>
      </c>
      <c r="T6" s="10" t="s">
        <v>255</v>
      </c>
      <c r="U6" s="13">
        <f>81500/24</f>
        <v>3395.8333333333335</v>
      </c>
      <c r="V6" s="10" t="s">
        <v>168</v>
      </c>
      <c r="W6" s="10" t="s">
        <v>2</v>
      </c>
      <c r="X6" s="10">
        <v>100</v>
      </c>
      <c r="Y6" s="10" t="s">
        <v>210</v>
      </c>
      <c r="Z6" s="11">
        <f t="shared" si="0"/>
        <v>2961.2366733797194</v>
      </c>
    </row>
    <row r="7" spans="1:26" ht="45" hidden="1" x14ac:dyDescent="0.25">
      <c r="A7" s="1">
        <v>6</v>
      </c>
      <c r="B7" s="9" t="s">
        <v>83</v>
      </c>
      <c r="C7" s="9" t="s">
        <v>204</v>
      </c>
      <c r="D7" s="9" t="s">
        <v>11</v>
      </c>
      <c r="E7" s="9" t="s">
        <v>84</v>
      </c>
      <c r="F7" s="10">
        <v>5.54</v>
      </c>
      <c r="G7" s="10" t="s">
        <v>129</v>
      </c>
      <c r="H7" s="10" t="s">
        <v>169</v>
      </c>
      <c r="I7" s="10" t="s">
        <v>170</v>
      </c>
      <c r="J7" s="10" t="s">
        <v>133</v>
      </c>
      <c r="K7" s="10" t="s">
        <v>134</v>
      </c>
      <c r="L7" s="10">
        <v>1</v>
      </c>
      <c r="M7" s="10" t="s">
        <v>132</v>
      </c>
      <c r="N7" s="10" t="s">
        <v>3</v>
      </c>
      <c r="O7" s="10">
        <v>100</v>
      </c>
      <c r="P7" s="10" t="s">
        <v>206</v>
      </c>
      <c r="Q7" s="11">
        <f t="shared" si="1"/>
        <v>18050541.516245488</v>
      </c>
      <c r="R7" s="10" t="s">
        <v>87</v>
      </c>
      <c r="S7" s="10" t="s">
        <v>133</v>
      </c>
      <c r="T7" s="10" t="s">
        <v>255</v>
      </c>
      <c r="U7" s="10">
        <v>280</v>
      </c>
      <c r="V7" s="10" t="s">
        <v>156</v>
      </c>
      <c r="W7" s="10" t="s">
        <v>2</v>
      </c>
      <c r="X7" s="10">
        <v>100</v>
      </c>
      <c r="Y7" s="10" t="s">
        <v>210</v>
      </c>
      <c r="Z7" s="11">
        <f t="shared" si="0"/>
        <v>64466.21970087674</v>
      </c>
    </row>
    <row r="8" spans="1:26" ht="45" hidden="1" x14ac:dyDescent="0.25">
      <c r="A8" s="1">
        <v>7</v>
      </c>
      <c r="B8" s="9" t="s">
        <v>16</v>
      </c>
      <c r="C8" s="9" t="s">
        <v>204</v>
      </c>
      <c r="D8" s="9" t="s">
        <v>5</v>
      </c>
      <c r="E8" s="9" t="s">
        <v>17</v>
      </c>
      <c r="F8" s="10" t="s">
        <v>208</v>
      </c>
      <c r="G8" s="10" t="s">
        <v>208</v>
      </c>
      <c r="H8" s="10" t="s">
        <v>18</v>
      </c>
      <c r="I8" s="10" t="s">
        <v>135</v>
      </c>
      <c r="J8" s="10" t="s">
        <v>133</v>
      </c>
      <c r="K8" s="10" t="s">
        <v>136</v>
      </c>
      <c r="L8" s="10">
        <v>1</v>
      </c>
      <c r="M8" s="10" t="s">
        <v>132</v>
      </c>
      <c r="N8" s="10" t="s">
        <v>3</v>
      </c>
      <c r="O8" s="5">
        <v>10</v>
      </c>
      <c r="P8" s="5" t="s">
        <v>207</v>
      </c>
      <c r="Q8" s="7">
        <f>O8*1000/L8</f>
        <v>10000</v>
      </c>
      <c r="R8" s="10" t="s">
        <v>137</v>
      </c>
      <c r="S8" s="10" t="s">
        <v>133</v>
      </c>
      <c r="T8" s="10" t="s">
        <v>255</v>
      </c>
      <c r="U8" s="10">
        <f>100*20</f>
        <v>2000</v>
      </c>
      <c r="V8" s="10" t="s">
        <v>138</v>
      </c>
      <c r="W8" s="10" t="s">
        <v>2</v>
      </c>
      <c r="X8" s="5">
        <v>10</v>
      </c>
      <c r="Y8" s="5" t="s">
        <v>207</v>
      </c>
      <c r="Z8" s="7">
        <f>100/U8</f>
        <v>0.05</v>
      </c>
    </row>
    <row r="9" spans="1:26" ht="45" hidden="1" x14ac:dyDescent="0.25">
      <c r="A9" s="1">
        <v>8</v>
      </c>
      <c r="B9" s="9" t="s">
        <v>58</v>
      </c>
      <c r="C9" s="9" t="s">
        <v>204</v>
      </c>
      <c r="D9" s="9" t="s">
        <v>5</v>
      </c>
      <c r="E9" s="9" t="s">
        <v>28</v>
      </c>
      <c r="F9" s="10">
        <v>33.299999999999997</v>
      </c>
      <c r="G9" s="10" t="s">
        <v>129</v>
      </c>
      <c r="H9" s="10" t="s">
        <v>161</v>
      </c>
      <c r="I9" s="10" t="s">
        <v>28</v>
      </c>
      <c r="J9" s="10" t="s">
        <v>133</v>
      </c>
      <c r="K9" s="10" t="s">
        <v>134</v>
      </c>
      <c r="L9" s="10">
        <v>1</v>
      </c>
      <c r="M9" s="10" t="s">
        <v>132</v>
      </c>
      <c r="N9" s="10" t="s">
        <v>3</v>
      </c>
      <c r="O9" s="10">
        <v>100</v>
      </c>
      <c r="P9" s="10" t="s">
        <v>206</v>
      </c>
      <c r="Q9" s="11">
        <f t="shared" si="1"/>
        <v>3003003.0030030031</v>
      </c>
      <c r="R9" s="10" t="s">
        <v>59</v>
      </c>
      <c r="S9" s="10" t="s">
        <v>133</v>
      </c>
      <c r="T9" s="10" t="s">
        <v>255</v>
      </c>
      <c r="U9" s="10">
        <v>1</v>
      </c>
      <c r="V9" s="10" t="s">
        <v>124</v>
      </c>
      <c r="W9" s="10" t="s">
        <v>2</v>
      </c>
      <c r="X9" s="10">
        <v>100</v>
      </c>
      <c r="Y9" s="10" t="s">
        <v>210</v>
      </c>
      <c r="Z9" s="11">
        <f>100000/U9</f>
        <v>100000</v>
      </c>
    </row>
    <row r="10" spans="1:26" ht="45" hidden="1" x14ac:dyDescent="0.25">
      <c r="A10" s="1">
        <v>9</v>
      </c>
      <c r="B10" s="9" t="s">
        <v>73</v>
      </c>
      <c r="C10" s="9" t="s">
        <v>204</v>
      </c>
      <c r="D10" s="9" t="s">
        <v>28</v>
      </c>
      <c r="E10" s="9" t="s">
        <v>66</v>
      </c>
      <c r="F10" s="17">
        <v>11.83</v>
      </c>
      <c r="G10" s="10" t="s">
        <v>129</v>
      </c>
      <c r="H10" s="10" t="s">
        <v>74</v>
      </c>
      <c r="I10" s="10" t="s">
        <v>68</v>
      </c>
      <c r="J10" s="10" t="s">
        <v>133</v>
      </c>
      <c r="K10" s="10" t="s">
        <v>134</v>
      </c>
      <c r="L10" s="10">
        <v>1</v>
      </c>
      <c r="M10" s="10" t="s">
        <v>132</v>
      </c>
      <c r="N10" s="10" t="s">
        <v>3</v>
      </c>
      <c r="O10" s="10">
        <v>100</v>
      </c>
      <c r="P10" s="10" t="s">
        <v>206</v>
      </c>
      <c r="Q10" s="11">
        <f t="shared" si="1"/>
        <v>8453085.3761622999</v>
      </c>
      <c r="R10" s="10" t="s">
        <v>69</v>
      </c>
      <c r="S10" s="10" t="s">
        <v>139</v>
      </c>
      <c r="T10" s="10" t="s">
        <v>255</v>
      </c>
      <c r="U10" s="10">
        <f>18000000/24</f>
        <v>750000</v>
      </c>
      <c r="V10" s="10" t="s">
        <v>156</v>
      </c>
      <c r="W10" s="10" t="s">
        <v>2</v>
      </c>
      <c r="X10" s="10">
        <v>100</v>
      </c>
      <c r="Y10" s="10" t="s">
        <v>210</v>
      </c>
      <c r="Z10" s="11">
        <f>100000000/(U10*F10)</f>
        <v>11.270780501549732</v>
      </c>
    </row>
    <row r="11" spans="1:26" ht="45" hidden="1" x14ac:dyDescent="0.25">
      <c r="A11" s="1">
        <v>10</v>
      </c>
      <c r="B11" s="9" t="s">
        <v>73</v>
      </c>
      <c r="C11" s="9" t="s">
        <v>204</v>
      </c>
      <c r="D11" s="9" t="s">
        <v>28</v>
      </c>
      <c r="E11" s="9" t="s">
        <v>71</v>
      </c>
      <c r="F11" s="10">
        <v>11.94</v>
      </c>
      <c r="G11" s="10" t="s">
        <v>129</v>
      </c>
      <c r="H11" s="10" t="s">
        <v>164</v>
      </c>
      <c r="I11" s="10" t="s">
        <v>72</v>
      </c>
      <c r="J11" s="10" t="s">
        <v>133</v>
      </c>
      <c r="K11" s="10" t="s">
        <v>134</v>
      </c>
      <c r="L11" s="10">
        <v>1</v>
      </c>
      <c r="M11" s="10" t="s">
        <v>132</v>
      </c>
      <c r="N11" s="10" t="s">
        <v>3</v>
      </c>
      <c r="O11" s="10">
        <v>100</v>
      </c>
      <c r="P11" s="10" t="s">
        <v>206</v>
      </c>
      <c r="Q11" s="11">
        <f t="shared" si="1"/>
        <v>8375209.380234506</v>
      </c>
      <c r="R11" s="10" t="s">
        <v>69</v>
      </c>
      <c r="S11" s="10" t="s">
        <v>139</v>
      </c>
      <c r="T11" s="10" t="s">
        <v>255</v>
      </c>
      <c r="U11" s="10">
        <f>18000000/24</f>
        <v>750000</v>
      </c>
      <c r="V11" s="10" t="s">
        <v>156</v>
      </c>
      <c r="W11" s="10" t="s">
        <v>2</v>
      </c>
      <c r="X11" s="10">
        <v>100</v>
      </c>
      <c r="Y11" s="10" t="s">
        <v>210</v>
      </c>
      <c r="Z11" s="11">
        <f>100000000/(U11*F11)</f>
        <v>11.166945840312675</v>
      </c>
    </row>
    <row r="12" spans="1:26" ht="45" hidden="1" x14ac:dyDescent="0.25">
      <c r="A12" s="1">
        <v>11</v>
      </c>
      <c r="B12" s="9" t="s">
        <v>80</v>
      </c>
      <c r="C12" s="9" t="s">
        <v>204</v>
      </c>
      <c r="D12" s="9" t="s">
        <v>28</v>
      </c>
      <c r="E12" s="9" t="s">
        <v>78</v>
      </c>
      <c r="F12" s="13">
        <v>13.9</v>
      </c>
      <c r="G12" s="10" t="s">
        <v>129</v>
      </c>
      <c r="H12" s="10" t="s">
        <v>81</v>
      </c>
      <c r="I12" s="10" t="s">
        <v>22</v>
      </c>
      <c r="J12" s="10" t="s">
        <v>133</v>
      </c>
      <c r="K12" s="10" t="s">
        <v>136</v>
      </c>
      <c r="L12" s="10">
        <v>1</v>
      </c>
      <c r="M12" s="10" t="s">
        <v>132</v>
      </c>
      <c r="N12" s="10" t="s">
        <v>3</v>
      </c>
      <c r="O12" s="10">
        <v>100</v>
      </c>
      <c r="P12" s="10" t="s">
        <v>206</v>
      </c>
      <c r="Q12" s="11">
        <f t="shared" si="1"/>
        <v>7194244.6043165466</v>
      </c>
      <c r="R12" s="10" t="s">
        <v>82</v>
      </c>
      <c r="S12" s="10" t="s">
        <v>133</v>
      </c>
      <c r="T12" s="10" t="s">
        <v>255</v>
      </c>
      <c r="U12" s="10">
        <v>14.25</v>
      </c>
      <c r="V12" s="10" t="s">
        <v>156</v>
      </c>
      <c r="W12" s="10" t="s">
        <v>2</v>
      </c>
      <c r="X12" s="10">
        <v>100</v>
      </c>
      <c r="Y12" s="10" t="s">
        <v>210</v>
      </c>
      <c r="Z12" s="11">
        <f>100000000/(U12*F12)</f>
        <v>504859.27047835413</v>
      </c>
    </row>
    <row r="13" spans="1:26" ht="45" hidden="1" x14ac:dyDescent="0.25">
      <c r="A13" s="1">
        <v>12</v>
      </c>
      <c r="B13" s="9" t="s">
        <v>85</v>
      </c>
      <c r="C13" s="9" t="s">
        <v>204</v>
      </c>
      <c r="D13" s="9" t="s">
        <v>28</v>
      </c>
      <c r="E13" s="9" t="s">
        <v>84</v>
      </c>
      <c r="F13" s="10">
        <v>5.54</v>
      </c>
      <c r="G13" s="10" t="s">
        <v>129</v>
      </c>
      <c r="H13" s="10" t="s">
        <v>86</v>
      </c>
      <c r="I13" s="10" t="s">
        <v>170</v>
      </c>
      <c r="J13" s="10" t="s">
        <v>133</v>
      </c>
      <c r="K13" s="10" t="s">
        <v>134</v>
      </c>
      <c r="L13" s="10">
        <v>1</v>
      </c>
      <c r="M13" s="10" t="s">
        <v>132</v>
      </c>
      <c r="N13" s="10" t="s">
        <v>3</v>
      </c>
      <c r="O13" s="10">
        <v>100</v>
      </c>
      <c r="P13" s="10" t="s">
        <v>206</v>
      </c>
      <c r="Q13" s="11">
        <f t="shared" si="1"/>
        <v>18050541.516245488</v>
      </c>
      <c r="R13" s="10" t="s">
        <v>87</v>
      </c>
      <c r="S13" s="10" t="s">
        <v>133</v>
      </c>
      <c r="T13" s="10" t="s">
        <v>255</v>
      </c>
      <c r="U13" s="10">
        <v>280</v>
      </c>
      <c r="V13" s="10" t="s">
        <v>156</v>
      </c>
      <c r="W13" s="10" t="s">
        <v>2</v>
      </c>
      <c r="X13" s="10">
        <v>100</v>
      </c>
      <c r="Y13" s="10" t="s">
        <v>210</v>
      </c>
      <c r="Z13" s="11">
        <f>100000000/(U13*F13)</f>
        <v>64466.21970087674</v>
      </c>
    </row>
    <row r="14" spans="1:26" ht="45" hidden="1" x14ac:dyDescent="0.25">
      <c r="A14" s="1">
        <v>13</v>
      </c>
      <c r="B14" s="9" t="s">
        <v>96</v>
      </c>
      <c r="C14" s="9" t="s">
        <v>202</v>
      </c>
      <c r="D14" s="9" t="s">
        <v>196</v>
      </c>
      <c r="E14" s="9" t="s">
        <v>5</v>
      </c>
      <c r="F14" s="10" t="s">
        <v>208</v>
      </c>
      <c r="G14" s="10" t="s">
        <v>208</v>
      </c>
      <c r="H14" s="10" t="s">
        <v>157</v>
      </c>
      <c r="I14" s="6" t="s">
        <v>5</v>
      </c>
      <c r="J14" s="6" t="s">
        <v>133</v>
      </c>
      <c r="K14" s="10" t="s">
        <v>134</v>
      </c>
      <c r="L14" s="6">
        <v>328</v>
      </c>
      <c r="M14" s="6" t="s">
        <v>124</v>
      </c>
      <c r="N14" s="10" t="s">
        <v>2</v>
      </c>
      <c r="O14" s="10">
        <v>100</v>
      </c>
      <c r="P14" s="10" t="s">
        <v>210</v>
      </c>
      <c r="Q14" s="11">
        <f>O14*1000/L14</f>
        <v>304.8780487804878</v>
      </c>
      <c r="R14" s="10" t="s">
        <v>158</v>
      </c>
      <c r="S14" s="10" t="s">
        <v>133</v>
      </c>
      <c r="T14" s="10" t="s">
        <v>255</v>
      </c>
      <c r="U14" s="10">
        <v>328</v>
      </c>
      <c r="V14" s="10" t="s">
        <v>124</v>
      </c>
      <c r="W14" s="10" t="s">
        <v>2</v>
      </c>
      <c r="X14" s="10">
        <v>100</v>
      </c>
      <c r="Y14" s="10" t="s">
        <v>210</v>
      </c>
      <c r="Z14" s="11">
        <f t="shared" ref="Z14:Z35" si="2">100000/U14</f>
        <v>304.8780487804878</v>
      </c>
    </row>
    <row r="15" spans="1:26" ht="45" hidden="1" x14ac:dyDescent="0.25">
      <c r="A15" s="1">
        <v>14</v>
      </c>
      <c r="B15" s="9" t="s">
        <v>31</v>
      </c>
      <c r="C15" s="9" t="s">
        <v>202</v>
      </c>
      <c r="D15" s="9" t="s">
        <v>22</v>
      </c>
      <c r="E15" s="9" t="s">
        <v>5</v>
      </c>
      <c r="F15" s="10" t="s">
        <v>208</v>
      </c>
      <c r="G15" s="10" t="s">
        <v>208</v>
      </c>
      <c r="H15" s="10" t="s">
        <v>32</v>
      </c>
      <c r="I15" s="10" t="s">
        <v>5</v>
      </c>
      <c r="J15" s="10" t="s">
        <v>141</v>
      </c>
      <c r="K15" s="10" t="s">
        <v>122</v>
      </c>
      <c r="L15" s="10">
        <v>1</v>
      </c>
      <c r="M15" s="10" t="s">
        <v>140</v>
      </c>
      <c r="N15" s="10" t="s">
        <v>3</v>
      </c>
      <c r="O15" s="10">
        <v>100</v>
      </c>
      <c r="P15" s="10" t="s">
        <v>206</v>
      </c>
      <c r="Q15" s="11">
        <f>O15*1000000 / L15</f>
        <v>100000000</v>
      </c>
      <c r="R15" s="10" t="s">
        <v>35</v>
      </c>
      <c r="S15" s="10" t="s">
        <v>133</v>
      </c>
      <c r="T15" s="10" t="s">
        <v>255</v>
      </c>
      <c r="U15" s="10">
        <v>400</v>
      </c>
      <c r="V15" s="10" t="s">
        <v>124</v>
      </c>
      <c r="W15" s="5" t="s">
        <v>142</v>
      </c>
      <c r="X15" s="10">
        <v>100</v>
      </c>
      <c r="Y15" s="10" t="s">
        <v>210</v>
      </c>
      <c r="Z15" s="11">
        <f t="shared" si="2"/>
        <v>250</v>
      </c>
    </row>
    <row r="16" spans="1:26" ht="45" hidden="1" x14ac:dyDescent="0.25">
      <c r="A16" s="1">
        <v>15</v>
      </c>
      <c r="B16" s="9" t="s">
        <v>24</v>
      </c>
      <c r="C16" s="9" t="s">
        <v>202</v>
      </c>
      <c r="D16" s="9" t="s">
        <v>11</v>
      </c>
      <c r="E16" s="9" t="s">
        <v>5</v>
      </c>
      <c r="F16" s="10" t="s">
        <v>208</v>
      </c>
      <c r="G16" s="10" t="s">
        <v>208</v>
      </c>
      <c r="H16" s="10" t="s">
        <v>25</v>
      </c>
      <c r="I16" s="10" t="s">
        <v>5</v>
      </c>
      <c r="J16" s="10" t="s">
        <v>125</v>
      </c>
      <c r="K16" s="10" t="s">
        <v>122</v>
      </c>
      <c r="L16" s="10">
        <v>1</v>
      </c>
      <c r="M16" s="10" t="s">
        <v>140</v>
      </c>
      <c r="N16" s="10" t="s">
        <v>3</v>
      </c>
      <c r="O16" s="10">
        <v>100</v>
      </c>
      <c r="P16" s="10" t="s">
        <v>206</v>
      </c>
      <c r="Q16" s="11">
        <f t="shared" ref="Q16:Q22" si="3">O16*1000000 / L16</f>
        <v>100000000</v>
      </c>
      <c r="R16" s="10" t="s">
        <v>26</v>
      </c>
      <c r="S16" s="10" t="s">
        <v>133</v>
      </c>
      <c r="T16" s="10" t="s">
        <v>255</v>
      </c>
      <c r="U16" s="10">
        <v>1</v>
      </c>
      <c r="V16" s="10" t="s">
        <v>124</v>
      </c>
      <c r="W16" s="10" t="s">
        <v>2</v>
      </c>
      <c r="X16" s="10">
        <v>100</v>
      </c>
      <c r="Y16" s="10" t="s">
        <v>210</v>
      </c>
      <c r="Z16" s="11">
        <f t="shared" si="2"/>
        <v>100000</v>
      </c>
    </row>
    <row r="17" spans="1:26" ht="60" hidden="1" x14ac:dyDescent="0.25">
      <c r="A17" s="1">
        <v>16</v>
      </c>
      <c r="B17" s="9" t="s">
        <v>27</v>
      </c>
      <c r="C17" s="9" t="s">
        <v>202</v>
      </c>
      <c r="D17" s="9" t="s">
        <v>28</v>
      </c>
      <c r="E17" s="9" t="s">
        <v>5</v>
      </c>
      <c r="F17" s="10" t="s">
        <v>208</v>
      </c>
      <c r="G17" s="10" t="s">
        <v>208</v>
      </c>
      <c r="H17" s="10" t="s">
        <v>29</v>
      </c>
      <c r="I17" s="10" t="s">
        <v>5</v>
      </c>
      <c r="J17" s="10" t="s">
        <v>125</v>
      </c>
      <c r="K17" s="10" t="s">
        <v>136</v>
      </c>
      <c r="L17" s="10">
        <v>1</v>
      </c>
      <c r="M17" s="10" t="s">
        <v>140</v>
      </c>
      <c r="N17" s="10" t="s">
        <v>3</v>
      </c>
      <c r="O17" s="10">
        <v>100</v>
      </c>
      <c r="P17" s="10" t="s">
        <v>206</v>
      </c>
      <c r="Q17" s="11">
        <f t="shared" si="3"/>
        <v>100000000</v>
      </c>
      <c r="R17" s="10" t="s">
        <v>30</v>
      </c>
      <c r="S17" s="10" t="s">
        <v>139</v>
      </c>
      <c r="T17" s="10" t="s">
        <v>255</v>
      </c>
      <c r="U17" s="10">
        <v>1E-3</v>
      </c>
      <c r="V17" s="10" t="s">
        <v>124</v>
      </c>
      <c r="W17" s="10" t="s">
        <v>2</v>
      </c>
      <c r="X17" s="10">
        <v>100</v>
      </c>
      <c r="Y17" s="10" t="s">
        <v>210</v>
      </c>
      <c r="Z17" s="11">
        <f t="shared" si="2"/>
        <v>100000000</v>
      </c>
    </row>
    <row r="18" spans="1:26" ht="45" hidden="1" x14ac:dyDescent="0.25">
      <c r="A18" s="1">
        <v>17</v>
      </c>
      <c r="B18" s="9" t="s">
        <v>33</v>
      </c>
      <c r="C18" s="9" t="s">
        <v>202</v>
      </c>
      <c r="D18" s="9" t="s">
        <v>22</v>
      </c>
      <c r="E18" s="9" t="s">
        <v>5</v>
      </c>
      <c r="F18" s="10" t="s">
        <v>208</v>
      </c>
      <c r="G18" s="10" t="s">
        <v>208</v>
      </c>
      <c r="H18" s="10" t="s">
        <v>34</v>
      </c>
      <c r="I18" s="10" t="s">
        <v>5</v>
      </c>
      <c r="J18" s="10" t="s">
        <v>141</v>
      </c>
      <c r="K18" s="10" t="s">
        <v>122</v>
      </c>
      <c r="L18" s="10">
        <v>1</v>
      </c>
      <c r="M18" s="10" t="s">
        <v>140</v>
      </c>
      <c r="N18" s="10" t="s">
        <v>3</v>
      </c>
      <c r="O18" s="10">
        <v>100</v>
      </c>
      <c r="P18" s="10" t="s">
        <v>206</v>
      </c>
      <c r="Q18" s="11">
        <f t="shared" si="3"/>
        <v>100000000</v>
      </c>
      <c r="R18" s="10" t="s">
        <v>35</v>
      </c>
      <c r="S18" s="10" t="s">
        <v>133</v>
      </c>
      <c r="T18" s="10" t="s">
        <v>255</v>
      </c>
      <c r="U18" s="10">
        <v>400</v>
      </c>
      <c r="V18" s="10" t="s">
        <v>124</v>
      </c>
      <c r="W18" s="10" t="s">
        <v>2</v>
      </c>
      <c r="X18" s="10">
        <v>100</v>
      </c>
      <c r="Y18" s="10" t="s">
        <v>210</v>
      </c>
      <c r="Z18" s="11">
        <f t="shared" si="2"/>
        <v>250</v>
      </c>
    </row>
    <row r="19" spans="1:26" ht="45" hidden="1" x14ac:dyDescent="0.25">
      <c r="A19" s="1">
        <v>18</v>
      </c>
      <c r="B19" s="9" t="s">
        <v>36</v>
      </c>
      <c r="C19" s="9" t="s">
        <v>202</v>
      </c>
      <c r="D19" s="9" t="s">
        <v>37</v>
      </c>
      <c r="E19" s="9" t="s">
        <v>5</v>
      </c>
      <c r="F19" s="10" t="s">
        <v>208</v>
      </c>
      <c r="G19" s="10" t="s">
        <v>208</v>
      </c>
      <c r="H19" s="10" t="s">
        <v>143</v>
      </c>
      <c r="I19" s="10" t="s">
        <v>5</v>
      </c>
      <c r="J19" s="10" t="s">
        <v>125</v>
      </c>
      <c r="K19" s="10" t="s">
        <v>134</v>
      </c>
      <c r="L19" s="10">
        <v>1</v>
      </c>
      <c r="M19" s="10" t="s">
        <v>140</v>
      </c>
      <c r="N19" s="10" t="s">
        <v>3</v>
      </c>
      <c r="O19" s="10">
        <v>100</v>
      </c>
      <c r="P19" s="10" t="s">
        <v>206</v>
      </c>
      <c r="Q19" s="11">
        <f t="shared" si="3"/>
        <v>100000000</v>
      </c>
      <c r="R19" s="10" t="s">
        <v>26</v>
      </c>
      <c r="S19" s="10" t="s">
        <v>133</v>
      </c>
      <c r="T19" s="10" t="s">
        <v>255</v>
      </c>
      <c r="U19" s="10">
        <v>1</v>
      </c>
      <c r="V19" s="10" t="s">
        <v>124</v>
      </c>
      <c r="W19" s="10" t="s">
        <v>2</v>
      </c>
      <c r="X19" s="10">
        <v>100</v>
      </c>
      <c r="Y19" s="10" t="s">
        <v>210</v>
      </c>
      <c r="Z19" s="11">
        <f t="shared" si="2"/>
        <v>100000</v>
      </c>
    </row>
    <row r="20" spans="1:26" ht="45" hidden="1" x14ac:dyDescent="0.25">
      <c r="A20" s="1">
        <v>19</v>
      </c>
      <c r="B20" s="9" t="s">
        <v>48</v>
      </c>
      <c r="C20" s="9" t="s">
        <v>202</v>
      </c>
      <c r="D20" s="9" t="s">
        <v>195</v>
      </c>
      <c r="E20" s="9" t="s">
        <v>5</v>
      </c>
      <c r="F20" s="10" t="s">
        <v>208</v>
      </c>
      <c r="G20" s="10" t="s">
        <v>208</v>
      </c>
      <c r="H20" s="10" t="s">
        <v>148</v>
      </c>
      <c r="I20" s="10" t="s">
        <v>5</v>
      </c>
      <c r="J20" s="10" t="s">
        <v>149</v>
      </c>
      <c r="K20" s="10" t="s">
        <v>134</v>
      </c>
      <c r="L20" s="10">
        <v>1</v>
      </c>
      <c r="M20" s="10" t="s">
        <v>140</v>
      </c>
      <c r="N20" s="10" t="s">
        <v>3</v>
      </c>
      <c r="O20" s="10">
        <v>100</v>
      </c>
      <c r="P20" s="10" t="s">
        <v>206</v>
      </c>
      <c r="Q20" s="11">
        <f t="shared" si="3"/>
        <v>100000000</v>
      </c>
      <c r="R20" s="10" t="s">
        <v>150</v>
      </c>
      <c r="S20" s="10" t="s">
        <v>133</v>
      </c>
      <c r="T20" s="10" t="s">
        <v>255</v>
      </c>
      <c r="U20" s="10">
        <v>9130</v>
      </c>
      <c r="V20" s="10" t="s">
        <v>124</v>
      </c>
      <c r="W20" s="5" t="s">
        <v>142</v>
      </c>
      <c r="X20" s="10">
        <v>100</v>
      </c>
      <c r="Y20" s="10" t="s">
        <v>210</v>
      </c>
      <c r="Z20" s="11">
        <f t="shared" si="2"/>
        <v>10.95290251916758</v>
      </c>
    </row>
    <row r="21" spans="1:26" ht="45" hidden="1" x14ac:dyDescent="0.25">
      <c r="A21" s="1">
        <v>20</v>
      </c>
      <c r="B21" s="9" t="s">
        <v>42</v>
      </c>
      <c r="C21" s="9" t="s">
        <v>202</v>
      </c>
      <c r="D21" s="9" t="s">
        <v>195</v>
      </c>
      <c r="E21" s="9" t="s">
        <v>5</v>
      </c>
      <c r="F21" s="10" t="s">
        <v>208</v>
      </c>
      <c r="G21" s="10" t="s">
        <v>208</v>
      </c>
      <c r="H21" s="10" t="s">
        <v>43</v>
      </c>
      <c r="I21" s="10" t="s">
        <v>5</v>
      </c>
      <c r="J21" s="10" t="s">
        <v>146</v>
      </c>
      <c r="K21" s="10" t="s">
        <v>134</v>
      </c>
      <c r="L21" s="10">
        <v>1</v>
      </c>
      <c r="M21" s="10" t="s">
        <v>140</v>
      </c>
      <c r="N21" s="10" t="s">
        <v>3</v>
      </c>
      <c r="O21" s="10">
        <v>100</v>
      </c>
      <c r="P21" s="10" t="s">
        <v>206</v>
      </c>
      <c r="Q21" s="11">
        <f t="shared" si="3"/>
        <v>100000000</v>
      </c>
      <c r="R21" s="10" t="s">
        <v>44</v>
      </c>
      <c r="S21" s="10" t="s">
        <v>146</v>
      </c>
      <c r="T21" s="10" t="s">
        <v>255</v>
      </c>
      <c r="U21" s="10">
        <v>13787</v>
      </c>
      <c r="V21" s="10" t="s">
        <v>124</v>
      </c>
      <c r="W21" s="10" t="s">
        <v>2</v>
      </c>
      <c r="X21" s="10">
        <v>100</v>
      </c>
      <c r="Y21" s="10" t="s">
        <v>210</v>
      </c>
      <c r="Z21" s="11">
        <f t="shared" si="2"/>
        <v>7.2532095452237613</v>
      </c>
    </row>
    <row r="22" spans="1:26" ht="45" hidden="1" x14ac:dyDescent="0.25">
      <c r="A22" s="1">
        <v>21</v>
      </c>
      <c r="B22" s="9" t="s">
        <v>45</v>
      </c>
      <c r="C22" s="9" t="s">
        <v>202</v>
      </c>
      <c r="D22" s="9" t="s">
        <v>46</v>
      </c>
      <c r="E22" s="9" t="s">
        <v>5</v>
      </c>
      <c r="F22" s="10" t="s">
        <v>208</v>
      </c>
      <c r="G22" s="10" t="s">
        <v>208</v>
      </c>
      <c r="H22" s="10" t="s">
        <v>47</v>
      </c>
      <c r="I22" s="10" t="s">
        <v>5</v>
      </c>
      <c r="J22" s="10" t="s">
        <v>125</v>
      </c>
      <c r="K22" s="10" t="s">
        <v>122</v>
      </c>
      <c r="L22" s="10">
        <v>1</v>
      </c>
      <c r="M22" s="10" t="s">
        <v>140</v>
      </c>
      <c r="N22" s="10" t="s">
        <v>3</v>
      </c>
      <c r="O22" s="10">
        <v>100</v>
      </c>
      <c r="P22" s="10" t="s">
        <v>206</v>
      </c>
      <c r="Q22" s="11">
        <f t="shared" si="3"/>
        <v>100000000</v>
      </c>
      <c r="R22" s="10" t="s">
        <v>147</v>
      </c>
      <c r="S22" s="10" t="s">
        <v>125</v>
      </c>
      <c r="T22" s="10" t="s">
        <v>255</v>
      </c>
      <c r="U22" s="10">
        <v>1000</v>
      </c>
      <c r="V22" s="10" t="s">
        <v>124</v>
      </c>
      <c r="W22" s="5" t="s">
        <v>142</v>
      </c>
      <c r="X22" s="10">
        <v>100</v>
      </c>
      <c r="Y22" s="10" t="s">
        <v>210</v>
      </c>
      <c r="Z22" s="11">
        <f t="shared" si="2"/>
        <v>100</v>
      </c>
    </row>
    <row r="23" spans="1:26" ht="45" hidden="1" x14ac:dyDescent="0.25">
      <c r="A23" s="1">
        <v>22</v>
      </c>
      <c r="B23" s="9" t="s">
        <v>38</v>
      </c>
      <c r="C23" s="9" t="s">
        <v>202</v>
      </c>
      <c r="D23" s="9" t="s">
        <v>194</v>
      </c>
      <c r="E23" s="9" t="s">
        <v>5</v>
      </c>
      <c r="F23" s="10" t="s">
        <v>208</v>
      </c>
      <c r="G23" s="10" t="s">
        <v>208</v>
      </c>
      <c r="H23" s="10" t="s">
        <v>208</v>
      </c>
      <c r="I23" s="10" t="s">
        <v>208</v>
      </c>
      <c r="J23" s="10" t="s">
        <v>208</v>
      </c>
      <c r="K23" s="10" t="s">
        <v>208</v>
      </c>
      <c r="L23" s="10" t="s">
        <v>208</v>
      </c>
      <c r="M23" s="10" t="s">
        <v>208</v>
      </c>
      <c r="N23" s="10" t="s">
        <v>208</v>
      </c>
      <c r="O23" s="10" t="s">
        <v>208</v>
      </c>
      <c r="P23" s="10" t="s">
        <v>208</v>
      </c>
      <c r="Q23" s="10" t="s">
        <v>208</v>
      </c>
      <c r="R23" s="10" t="s">
        <v>39</v>
      </c>
      <c r="S23" s="10" t="s">
        <v>133</v>
      </c>
      <c r="T23" s="10" t="s">
        <v>255</v>
      </c>
      <c r="U23" s="10">
        <v>0.56999999999999995</v>
      </c>
      <c r="V23" s="10" t="s">
        <v>124</v>
      </c>
      <c r="W23" s="10" t="s">
        <v>2</v>
      </c>
      <c r="X23" s="10">
        <v>100</v>
      </c>
      <c r="Y23" s="10" t="s">
        <v>210</v>
      </c>
      <c r="Z23" s="11">
        <f t="shared" si="2"/>
        <v>175438.59649122809</v>
      </c>
    </row>
    <row r="24" spans="1:26" ht="45" hidden="1" x14ac:dyDescent="0.25">
      <c r="A24" s="1">
        <v>23</v>
      </c>
      <c r="B24" s="9" t="s">
        <v>40</v>
      </c>
      <c r="C24" s="9" t="s">
        <v>202</v>
      </c>
      <c r="D24" s="9" t="s">
        <v>194</v>
      </c>
      <c r="E24" s="9" t="s">
        <v>5</v>
      </c>
      <c r="F24" s="10" t="s">
        <v>208</v>
      </c>
      <c r="G24" s="10" t="s">
        <v>208</v>
      </c>
      <c r="H24" s="10" t="s">
        <v>208</v>
      </c>
      <c r="I24" s="10" t="s">
        <v>208</v>
      </c>
      <c r="J24" s="10" t="s">
        <v>208</v>
      </c>
      <c r="K24" s="10" t="s">
        <v>208</v>
      </c>
      <c r="L24" s="10" t="s">
        <v>208</v>
      </c>
      <c r="M24" s="10" t="s">
        <v>208</v>
      </c>
      <c r="N24" s="10" t="s">
        <v>208</v>
      </c>
      <c r="O24" s="10" t="s">
        <v>208</v>
      </c>
      <c r="P24" s="10" t="s">
        <v>208</v>
      </c>
      <c r="Q24" s="10" t="s">
        <v>208</v>
      </c>
      <c r="R24" s="10" t="s">
        <v>41</v>
      </c>
      <c r="S24" s="10" t="s">
        <v>133</v>
      </c>
      <c r="T24" s="10" t="s">
        <v>255</v>
      </c>
      <c r="U24" s="10">
        <v>1</v>
      </c>
      <c r="V24" s="10" t="s">
        <v>124</v>
      </c>
      <c r="W24" s="10" t="s">
        <v>2</v>
      </c>
      <c r="X24" s="10">
        <v>100</v>
      </c>
      <c r="Y24" s="10" t="s">
        <v>210</v>
      </c>
      <c r="Z24" s="11">
        <f t="shared" si="2"/>
        <v>100000</v>
      </c>
    </row>
    <row r="25" spans="1:26" ht="45" hidden="1" x14ac:dyDescent="0.25">
      <c r="A25" s="1">
        <v>24</v>
      </c>
      <c r="B25" s="9" t="s">
        <v>49</v>
      </c>
      <c r="C25" s="9" t="s">
        <v>202</v>
      </c>
      <c r="D25" s="9" t="s">
        <v>196</v>
      </c>
      <c r="E25" s="9" t="s">
        <v>5</v>
      </c>
      <c r="F25" s="10" t="s">
        <v>208</v>
      </c>
      <c r="G25" s="10" t="s">
        <v>208</v>
      </c>
      <c r="H25" s="10" t="s">
        <v>151</v>
      </c>
      <c r="I25" s="10" t="s">
        <v>5</v>
      </c>
      <c r="J25" s="10" t="s">
        <v>152</v>
      </c>
      <c r="K25" s="10" t="s">
        <v>134</v>
      </c>
      <c r="L25" s="10">
        <v>1</v>
      </c>
      <c r="M25" s="10" t="s">
        <v>124</v>
      </c>
      <c r="N25" s="10" t="s">
        <v>2</v>
      </c>
      <c r="O25" s="10">
        <v>100</v>
      </c>
      <c r="P25" s="10" t="s">
        <v>210</v>
      </c>
      <c r="Q25" s="11">
        <f>O25*1000/L25</f>
        <v>100000</v>
      </c>
      <c r="R25" s="6" t="s">
        <v>153</v>
      </c>
      <c r="S25" s="10" t="s">
        <v>152</v>
      </c>
      <c r="T25" s="10" t="s">
        <v>255</v>
      </c>
      <c r="U25" s="10">
        <v>1</v>
      </c>
      <c r="V25" s="10" t="s">
        <v>124</v>
      </c>
      <c r="W25" s="10" t="s">
        <v>2</v>
      </c>
      <c r="X25" s="10">
        <v>100</v>
      </c>
      <c r="Y25" s="10" t="s">
        <v>210</v>
      </c>
      <c r="Z25" s="11">
        <f t="shared" si="2"/>
        <v>100000</v>
      </c>
    </row>
    <row r="26" spans="1:26" ht="45" hidden="1" x14ac:dyDescent="0.25">
      <c r="A26" s="1">
        <v>25</v>
      </c>
      <c r="B26" s="9" t="s">
        <v>50</v>
      </c>
      <c r="C26" s="9" t="s">
        <v>202</v>
      </c>
      <c r="D26" s="9" t="s">
        <v>196</v>
      </c>
      <c r="E26" s="9" t="s">
        <v>5</v>
      </c>
      <c r="F26" s="10" t="s">
        <v>208</v>
      </c>
      <c r="G26" s="10" t="s">
        <v>208</v>
      </c>
      <c r="H26" s="10" t="s">
        <v>154</v>
      </c>
      <c r="I26" s="10" t="s">
        <v>5</v>
      </c>
      <c r="J26" s="10" t="s">
        <v>152</v>
      </c>
      <c r="K26" s="10" t="s">
        <v>134</v>
      </c>
      <c r="L26" s="10">
        <v>1</v>
      </c>
      <c r="M26" s="10" t="s">
        <v>124</v>
      </c>
      <c r="N26" s="10" t="s">
        <v>2</v>
      </c>
      <c r="O26" s="10">
        <v>100</v>
      </c>
      <c r="P26" s="10" t="s">
        <v>210</v>
      </c>
      <c r="Q26" s="11">
        <f t="shared" ref="Q26:Q27" si="4">O26*1000/L26</f>
        <v>100000</v>
      </c>
      <c r="R26" s="10" t="s">
        <v>155</v>
      </c>
      <c r="S26" s="10" t="s">
        <v>152</v>
      </c>
      <c r="T26" s="10" t="s">
        <v>255</v>
      </c>
      <c r="U26" s="10">
        <v>1</v>
      </c>
      <c r="V26" s="10" t="s">
        <v>124</v>
      </c>
      <c r="W26" s="10" t="s">
        <v>2</v>
      </c>
      <c r="X26" s="10">
        <v>100</v>
      </c>
      <c r="Y26" s="10" t="s">
        <v>210</v>
      </c>
      <c r="Z26" s="11">
        <f t="shared" si="2"/>
        <v>100000</v>
      </c>
    </row>
    <row r="27" spans="1:26" s="9" customFormat="1" ht="45" hidden="1" x14ac:dyDescent="0.25">
      <c r="A27" s="1">
        <v>26</v>
      </c>
      <c r="B27" s="9" t="s">
        <v>51</v>
      </c>
      <c r="C27" s="9" t="s">
        <v>202</v>
      </c>
      <c r="D27" s="9" t="s">
        <v>196</v>
      </c>
      <c r="E27" s="9" t="s">
        <v>5</v>
      </c>
      <c r="F27" s="10" t="s">
        <v>208</v>
      </c>
      <c r="G27" s="10" t="s">
        <v>208</v>
      </c>
      <c r="H27" s="10" t="s">
        <v>154</v>
      </c>
      <c r="I27" s="10" t="s">
        <v>5</v>
      </c>
      <c r="J27" s="10" t="s">
        <v>152</v>
      </c>
      <c r="K27" s="10" t="s">
        <v>134</v>
      </c>
      <c r="L27" s="10">
        <v>1</v>
      </c>
      <c r="M27" s="10" t="s">
        <v>124</v>
      </c>
      <c r="N27" s="10" t="s">
        <v>2</v>
      </c>
      <c r="O27" s="10">
        <v>100</v>
      </c>
      <c r="P27" s="10" t="s">
        <v>210</v>
      </c>
      <c r="Q27" s="11">
        <f t="shared" si="4"/>
        <v>100000</v>
      </c>
      <c r="R27" s="10" t="s">
        <v>155</v>
      </c>
      <c r="S27" s="10" t="s">
        <v>152</v>
      </c>
      <c r="T27" s="10" t="s">
        <v>255</v>
      </c>
      <c r="U27" s="10">
        <v>1</v>
      </c>
      <c r="V27" s="10" t="s">
        <v>124</v>
      </c>
      <c r="W27" s="10" t="s">
        <v>2</v>
      </c>
      <c r="X27" s="10">
        <v>100</v>
      </c>
      <c r="Y27" s="10" t="s">
        <v>210</v>
      </c>
      <c r="Z27" s="11">
        <f t="shared" si="2"/>
        <v>100000</v>
      </c>
    </row>
    <row r="28" spans="1:26" s="9" customFormat="1" ht="45" hidden="1" x14ac:dyDescent="0.25">
      <c r="A28" s="1">
        <v>27</v>
      </c>
      <c r="B28" s="9" t="s">
        <v>4</v>
      </c>
      <c r="C28" s="9" t="s">
        <v>189</v>
      </c>
      <c r="D28" s="9" t="s">
        <v>5</v>
      </c>
      <c r="E28" s="9" t="s">
        <v>7</v>
      </c>
      <c r="F28" s="10" t="s">
        <v>208</v>
      </c>
      <c r="G28" s="10" t="s">
        <v>208</v>
      </c>
      <c r="H28" s="10" t="s">
        <v>6</v>
      </c>
      <c r="I28" s="10" t="s">
        <v>7</v>
      </c>
      <c r="J28" s="10" t="s">
        <v>121</v>
      </c>
      <c r="K28" s="10" t="s">
        <v>122</v>
      </c>
      <c r="L28" s="10">
        <v>1</v>
      </c>
      <c r="M28" s="10" t="s">
        <v>120</v>
      </c>
      <c r="N28" s="10" t="s">
        <v>3</v>
      </c>
      <c r="O28" s="10">
        <v>100</v>
      </c>
      <c r="P28" s="10" t="s">
        <v>206</v>
      </c>
      <c r="Q28" s="11">
        <f>O28*1000000*3.6 / L28</f>
        <v>360000000</v>
      </c>
      <c r="R28" s="10" t="s">
        <v>123</v>
      </c>
      <c r="S28" s="10" t="s">
        <v>125</v>
      </c>
      <c r="T28" s="10" t="s">
        <v>255</v>
      </c>
      <c r="U28" s="10">
        <v>0.01</v>
      </c>
      <c r="V28" s="10" t="s">
        <v>124</v>
      </c>
      <c r="W28" s="10" t="s">
        <v>2</v>
      </c>
      <c r="X28" s="10">
        <v>100</v>
      </c>
      <c r="Y28" s="10" t="s">
        <v>210</v>
      </c>
      <c r="Z28" s="11">
        <f t="shared" si="2"/>
        <v>10000000</v>
      </c>
    </row>
    <row r="29" spans="1:26" s="9" customFormat="1" ht="45" hidden="1" x14ac:dyDescent="0.25">
      <c r="A29" s="1">
        <v>28</v>
      </c>
      <c r="B29" s="9" t="s">
        <v>10</v>
      </c>
      <c r="C29" s="9" t="s">
        <v>189</v>
      </c>
      <c r="D29" s="9" t="s">
        <v>11</v>
      </c>
      <c r="E29" s="9" t="s">
        <v>7</v>
      </c>
      <c r="F29" s="10" t="s">
        <v>208</v>
      </c>
      <c r="G29" s="10" t="s">
        <v>208</v>
      </c>
      <c r="H29" s="10" t="s">
        <v>12</v>
      </c>
      <c r="I29" s="10" t="s">
        <v>7</v>
      </c>
      <c r="J29" s="10" t="s">
        <v>125</v>
      </c>
      <c r="K29" s="10" t="s">
        <v>122</v>
      </c>
      <c r="L29" s="10">
        <v>1</v>
      </c>
      <c r="M29" s="10" t="s">
        <v>120</v>
      </c>
      <c r="N29" s="10" t="s">
        <v>3</v>
      </c>
      <c r="O29" s="10">
        <v>100</v>
      </c>
      <c r="P29" s="10" t="s">
        <v>206</v>
      </c>
      <c r="Q29" s="11">
        <f>O29*1000000*3.6 / L29</f>
        <v>360000000</v>
      </c>
      <c r="R29" s="10" t="s">
        <v>13</v>
      </c>
      <c r="S29" s="10" t="s">
        <v>125</v>
      </c>
      <c r="T29" s="10" t="s">
        <v>255</v>
      </c>
      <c r="U29" s="10">
        <v>2.5000000000000001E-2</v>
      </c>
      <c r="V29" s="10" t="s">
        <v>124</v>
      </c>
      <c r="W29" s="10" t="s">
        <v>2</v>
      </c>
      <c r="X29" s="10">
        <v>100</v>
      </c>
      <c r="Y29" s="10" t="s">
        <v>210</v>
      </c>
      <c r="Z29" s="11">
        <f t="shared" si="2"/>
        <v>4000000</v>
      </c>
    </row>
    <row r="30" spans="1:26" s="9" customFormat="1" ht="45" hidden="1" x14ac:dyDescent="0.25">
      <c r="A30" s="1">
        <v>29</v>
      </c>
      <c r="B30" s="9" t="s">
        <v>23</v>
      </c>
      <c r="C30" s="9" t="s">
        <v>189</v>
      </c>
      <c r="D30" s="9" t="s">
        <v>5</v>
      </c>
      <c r="E30" s="9" t="s">
        <v>7</v>
      </c>
      <c r="F30" s="10" t="s">
        <v>208</v>
      </c>
      <c r="G30" s="10" t="s">
        <v>208</v>
      </c>
      <c r="H30" s="6" t="s">
        <v>208</v>
      </c>
      <c r="I30" s="6" t="s">
        <v>208</v>
      </c>
      <c r="J30" s="6" t="s">
        <v>208</v>
      </c>
      <c r="K30" s="6" t="s">
        <v>208</v>
      </c>
      <c r="L30" s="6" t="s">
        <v>208</v>
      </c>
      <c r="M30" s="6" t="s">
        <v>208</v>
      </c>
      <c r="N30" s="6" t="s">
        <v>208</v>
      </c>
      <c r="O30" s="10" t="s">
        <v>208</v>
      </c>
      <c r="P30" s="10" t="s">
        <v>208</v>
      </c>
      <c r="Q30" s="10" t="s">
        <v>208</v>
      </c>
      <c r="R30" s="10" t="s">
        <v>20</v>
      </c>
      <c r="S30" s="10" t="s">
        <v>139</v>
      </c>
      <c r="T30" s="10" t="s">
        <v>255</v>
      </c>
      <c r="U30" s="10">
        <v>2.5000000000000001E-3</v>
      </c>
      <c r="V30" s="10" t="s">
        <v>124</v>
      </c>
      <c r="W30" s="10" t="s">
        <v>2</v>
      </c>
      <c r="X30" s="10">
        <v>100</v>
      </c>
      <c r="Y30" s="10" t="s">
        <v>210</v>
      </c>
      <c r="Z30" s="11">
        <f t="shared" si="2"/>
        <v>40000000</v>
      </c>
    </row>
    <row r="31" spans="1:26" s="9" customFormat="1" ht="45" hidden="1" x14ac:dyDescent="0.25">
      <c r="A31" s="1">
        <v>30</v>
      </c>
      <c r="B31" s="9" t="s">
        <v>56</v>
      </c>
      <c r="C31" s="9" t="s">
        <v>189</v>
      </c>
      <c r="D31" s="9" t="s">
        <v>5</v>
      </c>
      <c r="E31" s="9" t="s">
        <v>7</v>
      </c>
      <c r="F31" s="10" t="s">
        <v>208</v>
      </c>
      <c r="G31" s="10" t="s">
        <v>208</v>
      </c>
      <c r="H31" s="10" t="s">
        <v>57</v>
      </c>
      <c r="I31" s="10" t="s">
        <v>7</v>
      </c>
      <c r="J31" s="10" t="s">
        <v>121</v>
      </c>
      <c r="K31" s="10" t="s">
        <v>122</v>
      </c>
      <c r="L31" s="10">
        <v>1</v>
      </c>
      <c r="M31" s="10" t="s">
        <v>120</v>
      </c>
      <c r="N31" s="10" t="s">
        <v>3</v>
      </c>
      <c r="O31" s="10">
        <v>100</v>
      </c>
      <c r="P31" s="10" t="s">
        <v>206</v>
      </c>
      <c r="Q31" s="11">
        <f>O31*1000000*3.6 / L31</f>
        <v>360000000</v>
      </c>
      <c r="R31" s="10" t="s">
        <v>160</v>
      </c>
      <c r="S31" s="10" t="s">
        <v>133</v>
      </c>
      <c r="T31" s="10" t="s">
        <v>255</v>
      </c>
      <c r="U31" s="10">
        <v>0.01</v>
      </c>
      <c r="V31" s="10" t="s">
        <v>124</v>
      </c>
      <c r="W31" s="10" t="s">
        <v>2</v>
      </c>
      <c r="X31" s="10">
        <v>100</v>
      </c>
      <c r="Y31" s="10" t="s">
        <v>210</v>
      </c>
      <c r="Z31" s="11">
        <f t="shared" si="2"/>
        <v>10000000</v>
      </c>
    </row>
    <row r="32" spans="1:26" s="9" customFormat="1" ht="45" hidden="1" x14ac:dyDescent="0.25">
      <c r="A32" s="1">
        <v>31</v>
      </c>
      <c r="B32" s="9" t="s">
        <v>62</v>
      </c>
      <c r="C32" s="9" t="s">
        <v>189</v>
      </c>
      <c r="D32" s="9" t="s">
        <v>22</v>
      </c>
      <c r="E32" s="9" t="s">
        <v>7</v>
      </c>
      <c r="F32" s="10" t="s">
        <v>208</v>
      </c>
      <c r="G32" s="10" t="s">
        <v>208</v>
      </c>
      <c r="H32" s="10" t="s">
        <v>63</v>
      </c>
      <c r="I32" s="10" t="s">
        <v>7</v>
      </c>
      <c r="J32" s="10" t="s">
        <v>121</v>
      </c>
      <c r="K32" s="10" t="s">
        <v>122</v>
      </c>
      <c r="L32" s="10">
        <v>1</v>
      </c>
      <c r="M32" s="10" t="s">
        <v>120</v>
      </c>
      <c r="N32" s="10" t="s">
        <v>3</v>
      </c>
      <c r="O32" s="10">
        <v>100</v>
      </c>
      <c r="P32" s="10" t="s">
        <v>206</v>
      </c>
      <c r="Q32" s="11">
        <f>O32*1000000*3.6 / L32</f>
        <v>360000000</v>
      </c>
      <c r="R32" s="10" t="s">
        <v>64</v>
      </c>
      <c r="S32" s="10" t="s">
        <v>125</v>
      </c>
      <c r="T32" s="10" t="s">
        <v>255</v>
      </c>
      <c r="U32" s="10">
        <v>0.01</v>
      </c>
      <c r="V32" s="10" t="s">
        <v>163</v>
      </c>
      <c r="W32" s="10" t="s">
        <v>2</v>
      </c>
      <c r="X32" s="10">
        <v>100</v>
      </c>
      <c r="Y32" s="10" t="s">
        <v>210</v>
      </c>
      <c r="Z32" s="11">
        <f t="shared" si="2"/>
        <v>10000000</v>
      </c>
    </row>
    <row r="33" spans="1:32" s="9" customFormat="1" ht="45" hidden="1" x14ac:dyDescent="0.25">
      <c r="A33" s="1">
        <v>32</v>
      </c>
      <c r="B33" s="9" t="s">
        <v>144</v>
      </c>
      <c r="C33" s="9" t="s">
        <v>189</v>
      </c>
      <c r="D33" s="9" t="s">
        <v>194</v>
      </c>
      <c r="E33" s="9" t="s">
        <v>7</v>
      </c>
      <c r="F33" s="10" t="s">
        <v>208</v>
      </c>
      <c r="G33" s="10" t="s">
        <v>208</v>
      </c>
      <c r="H33" s="10" t="s">
        <v>208</v>
      </c>
      <c r="I33" s="10" t="s">
        <v>208</v>
      </c>
      <c r="J33" s="10" t="s">
        <v>208</v>
      </c>
      <c r="K33" s="10" t="s">
        <v>208</v>
      </c>
      <c r="L33" s="10" t="s">
        <v>208</v>
      </c>
      <c r="M33" s="10" t="s">
        <v>208</v>
      </c>
      <c r="N33" s="10" t="s">
        <v>208</v>
      </c>
      <c r="O33" s="10" t="s">
        <v>208</v>
      </c>
      <c r="P33" s="10" t="s">
        <v>208</v>
      </c>
      <c r="Q33" s="10" t="s">
        <v>208</v>
      </c>
      <c r="R33" s="10" t="s">
        <v>145</v>
      </c>
      <c r="S33" s="10" t="s">
        <v>125</v>
      </c>
      <c r="T33" s="10" t="s">
        <v>255</v>
      </c>
      <c r="U33" s="10">
        <v>4.2999999999999997E-2</v>
      </c>
      <c r="V33" s="10" t="s">
        <v>124</v>
      </c>
      <c r="W33" s="10" t="s">
        <v>2</v>
      </c>
      <c r="X33" s="10">
        <v>100</v>
      </c>
      <c r="Y33" s="10" t="s">
        <v>210</v>
      </c>
      <c r="Z33" s="11">
        <f t="shared" si="2"/>
        <v>2325581.3953488376</v>
      </c>
    </row>
    <row r="34" spans="1:32" s="9" customFormat="1" ht="45" hidden="1" x14ac:dyDescent="0.25">
      <c r="A34" s="1">
        <v>33</v>
      </c>
      <c r="B34" s="9" t="s">
        <v>19</v>
      </c>
      <c r="C34" s="9" t="s">
        <v>201</v>
      </c>
      <c r="D34" s="9" t="s">
        <v>5</v>
      </c>
      <c r="E34" s="9" t="s">
        <v>193</v>
      </c>
      <c r="F34" s="10" t="s">
        <v>208</v>
      </c>
      <c r="G34" s="10" t="s">
        <v>208</v>
      </c>
      <c r="H34" s="10" t="s">
        <v>208</v>
      </c>
      <c r="I34" s="10" t="s">
        <v>208</v>
      </c>
      <c r="J34" s="10" t="s">
        <v>208</v>
      </c>
      <c r="K34" s="10" t="s">
        <v>208</v>
      </c>
      <c r="L34" s="10" t="s">
        <v>208</v>
      </c>
      <c r="M34" s="10" t="s">
        <v>208</v>
      </c>
      <c r="N34" s="10" t="s">
        <v>208</v>
      </c>
      <c r="O34" s="10" t="s">
        <v>208</v>
      </c>
      <c r="P34" s="10" t="s">
        <v>208</v>
      </c>
      <c r="Q34" s="10" t="s">
        <v>208</v>
      </c>
      <c r="R34" s="10" t="s">
        <v>20</v>
      </c>
      <c r="S34" s="10" t="s">
        <v>139</v>
      </c>
      <c r="T34" s="10" t="s">
        <v>255</v>
      </c>
      <c r="U34" s="10">
        <v>2.5000000000000001E-3</v>
      </c>
      <c r="V34" s="10" t="s">
        <v>124</v>
      </c>
      <c r="W34" s="10" t="s">
        <v>2</v>
      </c>
      <c r="X34" s="10">
        <v>100</v>
      </c>
      <c r="Y34" s="10" t="s">
        <v>210</v>
      </c>
      <c r="Z34" s="11">
        <f t="shared" si="2"/>
        <v>40000000</v>
      </c>
    </row>
    <row r="35" spans="1:32" s="9" customFormat="1" ht="45" hidden="1" x14ac:dyDescent="0.25">
      <c r="A35" s="1">
        <v>34</v>
      </c>
      <c r="B35" s="9" t="s">
        <v>21</v>
      </c>
      <c r="C35" s="9" t="s">
        <v>201</v>
      </c>
      <c r="D35" s="9" t="s">
        <v>22</v>
      </c>
      <c r="E35" s="9" t="s">
        <v>193</v>
      </c>
      <c r="F35" s="10" t="s">
        <v>208</v>
      </c>
      <c r="G35" s="10" t="s">
        <v>208</v>
      </c>
      <c r="H35" s="10" t="s">
        <v>208</v>
      </c>
      <c r="I35" s="10" t="s">
        <v>208</v>
      </c>
      <c r="J35" s="10" t="s">
        <v>208</v>
      </c>
      <c r="K35" s="10" t="s">
        <v>208</v>
      </c>
      <c r="L35" s="10" t="s">
        <v>208</v>
      </c>
      <c r="M35" s="10" t="s">
        <v>208</v>
      </c>
      <c r="N35" s="10" t="s">
        <v>208</v>
      </c>
      <c r="O35" s="10" t="s">
        <v>208</v>
      </c>
      <c r="P35" s="10" t="s">
        <v>208</v>
      </c>
      <c r="Q35" s="10" t="s">
        <v>208</v>
      </c>
      <c r="R35" s="10" t="s">
        <v>20</v>
      </c>
      <c r="S35" s="10" t="s">
        <v>139</v>
      </c>
      <c r="T35" s="10" t="s">
        <v>255</v>
      </c>
      <c r="U35" s="10">
        <v>2.5000000000000001E-3</v>
      </c>
      <c r="V35" s="10" t="s">
        <v>124</v>
      </c>
      <c r="W35" s="10" t="s">
        <v>2</v>
      </c>
      <c r="X35" s="10">
        <v>100</v>
      </c>
      <c r="Y35" s="10" t="s">
        <v>210</v>
      </c>
      <c r="Z35" s="11">
        <f t="shared" si="2"/>
        <v>40000000</v>
      </c>
    </row>
    <row r="36" spans="1:32" s="4" customFormat="1" ht="45" hidden="1" x14ac:dyDescent="0.25">
      <c r="A36" s="1">
        <v>35</v>
      </c>
      <c r="B36" s="9" t="s">
        <v>24</v>
      </c>
      <c r="C36" s="9" t="s">
        <v>200</v>
      </c>
      <c r="D36" s="9" t="s">
        <v>11</v>
      </c>
      <c r="E36" s="9" t="s">
        <v>7</v>
      </c>
      <c r="F36" s="10" t="s">
        <v>208</v>
      </c>
      <c r="G36" s="10" t="s">
        <v>208</v>
      </c>
      <c r="H36" s="10" t="s">
        <v>25</v>
      </c>
      <c r="I36" s="10" t="s">
        <v>7</v>
      </c>
      <c r="J36" s="10" t="s">
        <v>125</v>
      </c>
      <c r="K36" s="10" t="s">
        <v>122</v>
      </c>
      <c r="L36" s="10">
        <v>1</v>
      </c>
      <c r="M36" s="10" t="s">
        <v>120</v>
      </c>
      <c r="N36" s="10" t="s">
        <v>3</v>
      </c>
      <c r="O36" s="10">
        <v>100</v>
      </c>
      <c r="P36" s="10" t="s">
        <v>206</v>
      </c>
      <c r="Q36" s="11">
        <f>O36*1000000*3.6 / L36</f>
        <v>360000000</v>
      </c>
      <c r="R36" s="10" t="s">
        <v>26</v>
      </c>
      <c r="S36" s="10" t="s">
        <v>133</v>
      </c>
      <c r="T36" s="10" t="s">
        <v>255</v>
      </c>
      <c r="U36" s="10">
        <v>1</v>
      </c>
      <c r="V36" s="10" t="s">
        <v>124</v>
      </c>
      <c r="W36" s="10" t="s">
        <v>2</v>
      </c>
      <c r="X36" s="10">
        <v>100</v>
      </c>
      <c r="Y36" s="10" t="s">
        <v>210</v>
      </c>
      <c r="Z36" s="11" t="s">
        <v>208</v>
      </c>
      <c r="AA36" s="8"/>
      <c r="AB36" s="8"/>
      <c r="AC36" s="8"/>
      <c r="AD36" s="8"/>
      <c r="AE36" s="8"/>
      <c r="AF36" s="8"/>
    </row>
    <row r="37" spans="1:32" s="9" customFormat="1" ht="60" hidden="1" x14ac:dyDescent="0.25">
      <c r="A37" s="1">
        <v>36</v>
      </c>
      <c r="B37" s="9" t="s">
        <v>27</v>
      </c>
      <c r="C37" s="9" t="s">
        <v>200</v>
      </c>
      <c r="D37" s="9" t="s">
        <v>28</v>
      </c>
      <c r="E37" s="9" t="s">
        <v>7</v>
      </c>
      <c r="F37" s="10" t="s">
        <v>208</v>
      </c>
      <c r="G37" s="10" t="s">
        <v>208</v>
      </c>
      <c r="H37" s="10" t="s">
        <v>55</v>
      </c>
      <c r="I37" s="10" t="s">
        <v>7</v>
      </c>
      <c r="J37" s="10" t="s">
        <v>133</v>
      </c>
      <c r="K37" s="10" t="s">
        <v>136</v>
      </c>
      <c r="L37" s="10">
        <v>1</v>
      </c>
      <c r="M37" s="10" t="s">
        <v>120</v>
      </c>
      <c r="N37" s="10" t="s">
        <v>3</v>
      </c>
      <c r="O37" s="10">
        <v>100</v>
      </c>
      <c r="P37" s="10" t="s">
        <v>206</v>
      </c>
      <c r="Q37" s="11">
        <f t="shared" ref="Q37:Q39" si="5">O37*1000000*3.6 / L37</f>
        <v>360000000</v>
      </c>
      <c r="R37" s="10" t="s">
        <v>30</v>
      </c>
      <c r="S37" s="10" t="s">
        <v>139</v>
      </c>
      <c r="T37" s="10" t="s">
        <v>255</v>
      </c>
      <c r="U37" s="10">
        <v>1E-3</v>
      </c>
      <c r="V37" s="10" t="s">
        <v>124</v>
      </c>
      <c r="W37" s="10" t="s">
        <v>2</v>
      </c>
      <c r="X37" s="10">
        <v>100</v>
      </c>
      <c r="Y37" s="10" t="s">
        <v>210</v>
      </c>
      <c r="Z37" s="11" t="s">
        <v>208</v>
      </c>
    </row>
    <row r="38" spans="1:32" s="9" customFormat="1" ht="45" hidden="1" x14ac:dyDescent="0.25">
      <c r="A38" s="1">
        <v>37</v>
      </c>
      <c r="B38" s="9" t="s">
        <v>33</v>
      </c>
      <c r="C38" s="9" t="s">
        <v>200</v>
      </c>
      <c r="D38" s="9" t="s">
        <v>22</v>
      </c>
      <c r="E38" s="9" t="s">
        <v>7</v>
      </c>
      <c r="F38" s="10" t="s">
        <v>208</v>
      </c>
      <c r="G38" s="10" t="s">
        <v>208</v>
      </c>
      <c r="H38" s="10" t="s">
        <v>34</v>
      </c>
      <c r="I38" s="10" t="s">
        <v>7</v>
      </c>
      <c r="J38" s="10" t="s">
        <v>141</v>
      </c>
      <c r="K38" s="10" t="s">
        <v>122</v>
      </c>
      <c r="L38" s="10">
        <v>1</v>
      </c>
      <c r="M38" s="10" t="s">
        <v>120</v>
      </c>
      <c r="N38" s="10" t="s">
        <v>3</v>
      </c>
      <c r="O38" s="10">
        <v>100</v>
      </c>
      <c r="P38" s="10" t="s">
        <v>206</v>
      </c>
      <c r="Q38" s="11">
        <f t="shared" si="5"/>
        <v>360000000</v>
      </c>
      <c r="R38" s="10" t="s">
        <v>35</v>
      </c>
      <c r="S38" s="10" t="s">
        <v>133</v>
      </c>
      <c r="T38" s="10" t="s">
        <v>255</v>
      </c>
      <c r="U38" s="10">
        <v>400</v>
      </c>
      <c r="V38" s="10" t="s">
        <v>124</v>
      </c>
      <c r="W38" s="10" t="s">
        <v>2</v>
      </c>
      <c r="X38" s="10">
        <v>100</v>
      </c>
      <c r="Y38" s="10" t="s">
        <v>210</v>
      </c>
      <c r="Z38" s="11" t="s">
        <v>208</v>
      </c>
    </row>
    <row r="39" spans="1:32" s="14" customFormat="1" ht="45" hidden="1" x14ac:dyDescent="0.25">
      <c r="A39" s="1">
        <v>38</v>
      </c>
      <c r="B39" s="9" t="s">
        <v>36</v>
      </c>
      <c r="C39" s="9" t="s">
        <v>200</v>
      </c>
      <c r="D39" s="9" t="s">
        <v>37</v>
      </c>
      <c r="E39" s="9" t="s">
        <v>7</v>
      </c>
      <c r="F39" s="10" t="s">
        <v>208</v>
      </c>
      <c r="G39" s="10" t="s">
        <v>208</v>
      </c>
      <c r="H39" s="10" t="s">
        <v>143</v>
      </c>
      <c r="I39" s="10" t="s">
        <v>7</v>
      </c>
      <c r="J39" s="10" t="s">
        <v>125</v>
      </c>
      <c r="K39" s="10" t="s">
        <v>134</v>
      </c>
      <c r="L39" s="10">
        <v>1</v>
      </c>
      <c r="M39" s="10" t="s">
        <v>120</v>
      </c>
      <c r="N39" s="10" t="s">
        <v>3</v>
      </c>
      <c r="O39" s="10">
        <v>100</v>
      </c>
      <c r="P39" s="10" t="s">
        <v>206</v>
      </c>
      <c r="Q39" s="11">
        <f t="shared" si="5"/>
        <v>360000000</v>
      </c>
      <c r="R39" s="10" t="s">
        <v>26</v>
      </c>
      <c r="S39" s="10" t="s">
        <v>133</v>
      </c>
      <c r="T39" s="10" t="s">
        <v>255</v>
      </c>
      <c r="U39" s="10">
        <v>1</v>
      </c>
      <c r="V39" s="10" t="s">
        <v>124</v>
      </c>
      <c r="W39" s="10" t="s">
        <v>2</v>
      </c>
      <c r="X39" s="10">
        <v>100</v>
      </c>
      <c r="Y39" s="10" t="s">
        <v>210</v>
      </c>
      <c r="Z39" s="11" t="s">
        <v>208</v>
      </c>
    </row>
    <row r="40" spans="1:32" s="9" customFormat="1" ht="45" hidden="1" x14ac:dyDescent="0.25">
      <c r="A40" s="1">
        <v>39</v>
      </c>
      <c r="B40" s="9" t="s">
        <v>52</v>
      </c>
      <c r="C40" s="9" t="s">
        <v>198</v>
      </c>
      <c r="D40" s="9" t="s">
        <v>5</v>
      </c>
      <c r="E40" s="9" t="s">
        <v>5</v>
      </c>
      <c r="F40" s="10" t="s">
        <v>208</v>
      </c>
      <c r="G40" s="10" t="s">
        <v>208</v>
      </c>
      <c r="H40" s="10" t="s">
        <v>208</v>
      </c>
      <c r="I40" s="10" t="s">
        <v>208</v>
      </c>
      <c r="J40" s="10" t="s">
        <v>208</v>
      </c>
      <c r="K40" s="10" t="s">
        <v>208</v>
      </c>
      <c r="L40" s="10" t="s">
        <v>208</v>
      </c>
      <c r="M40" s="10" t="s">
        <v>208</v>
      </c>
      <c r="N40" s="10" t="s">
        <v>208</v>
      </c>
      <c r="O40" s="10" t="s">
        <v>208</v>
      </c>
      <c r="P40" s="10" t="s">
        <v>208</v>
      </c>
      <c r="Q40" s="10" t="s">
        <v>208</v>
      </c>
      <c r="R40" s="10" t="s">
        <v>53</v>
      </c>
      <c r="S40" s="10" t="s">
        <v>139</v>
      </c>
      <c r="T40" s="10" t="s">
        <v>255</v>
      </c>
      <c r="U40" s="10">
        <v>1</v>
      </c>
      <c r="V40" s="10" t="s">
        <v>140</v>
      </c>
      <c r="W40" s="10" t="s">
        <v>127</v>
      </c>
      <c r="X40" s="10">
        <v>100</v>
      </c>
      <c r="Y40" s="10" t="s">
        <v>206</v>
      </c>
      <c r="Z40" s="11">
        <v>100000</v>
      </c>
    </row>
    <row r="41" spans="1:32" s="9" customFormat="1" ht="45" hidden="1" x14ac:dyDescent="0.25">
      <c r="A41" s="1">
        <v>40</v>
      </c>
      <c r="B41" s="9" t="s">
        <v>14</v>
      </c>
      <c r="C41" s="9" t="s">
        <v>198</v>
      </c>
      <c r="D41" s="9" t="s">
        <v>7</v>
      </c>
      <c r="E41" s="9" t="s">
        <v>7</v>
      </c>
      <c r="F41" s="10" t="s">
        <v>208</v>
      </c>
      <c r="G41" s="10" t="s">
        <v>208</v>
      </c>
      <c r="H41" s="10" t="s">
        <v>208</v>
      </c>
      <c r="I41" s="10" t="s">
        <v>208</v>
      </c>
      <c r="J41" s="10" t="s">
        <v>208</v>
      </c>
      <c r="K41" s="10" t="s">
        <v>208</v>
      </c>
      <c r="L41" s="10" t="s">
        <v>208</v>
      </c>
      <c r="M41" s="10" t="s">
        <v>208</v>
      </c>
      <c r="N41" s="10" t="s">
        <v>208</v>
      </c>
      <c r="O41" s="10" t="s">
        <v>208</v>
      </c>
      <c r="P41" s="10" t="s">
        <v>208</v>
      </c>
      <c r="Q41" s="10" t="s">
        <v>208</v>
      </c>
      <c r="R41" s="10" t="s">
        <v>15</v>
      </c>
      <c r="S41" s="10" t="s">
        <v>125</v>
      </c>
      <c r="T41" s="10" t="s">
        <v>255</v>
      </c>
      <c r="U41" s="10">
        <v>2000</v>
      </c>
      <c r="V41" s="10" t="s">
        <v>126</v>
      </c>
      <c r="W41" s="10" t="s">
        <v>127</v>
      </c>
      <c r="X41" s="10">
        <v>100</v>
      </c>
      <c r="Y41" s="10" t="s">
        <v>206</v>
      </c>
      <c r="Z41" s="11">
        <v>236</v>
      </c>
    </row>
    <row r="42" spans="1:32" s="9" customFormat="1" ht="45" hidden="1" x14ac:dyDescent="0.25">
      <c r="A42" s="1">
        <v>41</v>
      </c>
      <c r="B42" s="9" t="s">
        <v>8</v>
      </c>
      <c r="C42" s="9" t="s">
        <v>198</v>
      </c>
      <c r="D42" s="9" t="s">
        <v>7</v>
      </c>
      <c r="E42" s="9" t="s">
        <v>7</v>
      </c>
      <c r="F42" s="10" t="s">
        <v>208</v>
      </c>
      <c r="G42" s="10" t="s">
        <v>208</v>
      </c>
      <c r="H42" s="10" t="s">
        <v>208</v>
      </c>
      <c r="I42" s="10" t="s">
        <v>208</v>
      </c>
      <c r="J42" s="10" t="s">
        <v>208</v>
      </c>
      <c r="K42" s="10" t="s">
        <v>208</v>
      </c>
      <c r="L42" s="10" t="s">
        <v>208</v>
      </c>
      <c r="M42" s="10" t="s">
        <v>208</v>
      </c>
      <c r="N42" s="10" t="s">
        <v>208</v>
      </c>
      <c r="O42" s="10" t="s">
        <v>208</v>
      </c>
      <c r="P42" s="10" t="s">
        <v>208</v>
      </c>
      <c r="Q42" s="10" t="s">
        <v>208</v>
      </c>
      <c r="R42" s="10" t="s">
        <v>9</v>
      </c>
      <c r="S42" s="10" t="s">
        <v>125</v>
      </c>
      <c r="T42" s="10" t="s">
        <v>255</v>
      </c>
      <c r="U42" s="10">
        <v>600</v>
      </c>
      <c r="V42" s="10" t="s">
        <v>126</v>
      </c>
      <c r="W42" s="10" t="s">
        <v>127</v>
      </c>
      <c r="X42" s="10">
        <v>100</v>
      </c>
      <c r="Y42" s="10" t="s">
        <v>206</v>
      </c>
      <c r="Z42" s="11">
        <v>523</v>
      </c>
    </row>
    <row r="43" spans="1:32" s="9" customFormat="1" ht="45" hidden="1" x14ac:dyDescent="0.25">
      <c r="A43" s="1">
        <v>42</v>
      </c>
      <c r="B43" s="9" t="s">
        <v>60</v>
      </c>
      <c r="C43" s="9" t="s">
        <v>198</v>
      </c>
      <c r="D43" s="9" t="s">
        <v>28</v>
      </c>
      <c r="E43" s="9" t="s">
        <v>28</v>
      </c>
      <c r="F43" s="10">
        <v>33.299999999999997</v>
      </c>
      <c r="G43" s="10" t="s">
        <v>129</v>
      </c>
      <c r="H43" s="10" t="s">
        <v>208</v>
      </c>
      <c r="I43" s="10" t="s">
        <v>208</v>
      </c>
      <c r="J43" s="10" t="s">
        <v>208</v>
      </c>
      <c r="K43" s="10" t="s">
        <v>208</v>
      </c>
      <c r="L43" s="10" t="s">
        <v>208</v>
      </c>
      <c r="M43" s="10" t="s">
        <v>208</v>
      </c>
      <c r="N43" s="10" t="s">
        <v>208</v>
      </c>
      <c r="O43" s="10" t="s">
        <v>208</v>
      </c>
      <c r="P43" s="10" t="s">
        <v>208</v>
      </c>
      <c r="Q43" s="10" t="s">
        <v>208</v>
      </c>
      <c r="R43" s="6" t="s">
        <v>61</v>
      </c>
      <c r="S43" s="10" t="s">
        <v>133</v>
      </c>
      <c r="T43" s="10" t="s">
        <v>255</v>
      </c>
      <c r="U43" s="10">
        <v>1</v>
      </c>
      <c r="V43" s="10" t="s">
        <v>162</v>
      </c>
      <c r="W43" s="10" t="s">
        <v>127</v>
      </c>
      <c r="X43" s="10">
        <v>100</v>
      </c>
      <c r="Y43" s="10" t="s">
        <v>206</v>
      </c>
      <c r="Z43" s="11">
        <f>100000000/(U43*F43)</f>
        <v>3003003.0030030031</v>
      </c>
    </row>
    <row r="44" spans="1:32" s="24" customFormat="1" ht="45" hidden="1" x14ac:dyDescent="0.25">
      <c r="A44" s="23">
        <v>43</v>
      </c>
      <c r="B44" s="24" t="s">
        <v>54</v>
      </c>
      <c r="C44" s="24" t="s">
        <v>198</v>
      </c>
      <c r="D44" s="24" t="s">
        <v>5</v>
      </c>
      <c r="E44" s="24" t="s">
        <v>5</v>
      </c>
      <c r="F44" s="25" t="s">
        <v>208</v>
      </c>
      <c r="G44" s="25" t="s">
        <v>208</v>
      </c>
      <c r="H44" s="25" t="s">
        <v>208</v>
      </c>
      <c r="I44" s="25" t="s">
        <v>208</v>
      </c>
      <c r="J44" s="25" t="s">
        <v>208</v>
      </c>
      <c r="K44" s="25" t="s">
        <v>208</v>
      </c>
      <c r="L44" s="25" t="s">
        <v>208</v>
      </c>
      <c r="M44" s="25" t="s">
        <v>208</v>
      </c>
      <c r="N44" s="25" t="s">
        <v>208</v>
      </c>
      <c r="O44" s="25" t="s">
        <v>208</v>
      </c>
      <c r="P44" s="25" t="s">
        <v>208</v>
      </c>
      <c r="Q44" s="25" t="s">
        <v>208</v>
      </c>
      <c r="R44" s="25" t="s">
        <v>150</v>
      </c>
      <c r="S44" s="25" t="s">
        <v>133</v>
      </c>
      <c r="T44" s="25" t="s">
        <v>255</v>
      </c>
      <c r="U44" s="25">
        <v>9130</v>
      </c>
      <c r="V44" s="25" t="s">
        <v>124</v>
      </c>
      <c r="W44" s="25" t="s">
        <v>2</v>
      </c>
      <c r="X44" s="25">
        <v>100</v>
      </c>
      <c r="Y44" s="25" t="s">
        <v>206</v>
      </c>
      <c r="Z44" s="26">
        <f>100000/U44</f>
        <v>10.95290251916758</v>
      </c>
    </row>
    <row r="45" spans="1:32" s="9" customFormat="1" ht="45" hidden="1" x14ac:dyDescent="0.25">
      <c r="A45" s="1">
        <v>44</v>
      </c>
      <c r="B45" s="3" t="s">
        <v>128</v>
      </c>
      <c r="C45" s="3" t="s">
        <v>199</v>
      </c>
      <c r="E45" s="9" t="s">
        <v>192</v>
      </c>
      <c r="F45" s="6">
        <v>5.28</v>
      </c>
      <c r="G45" s="10" t="s">
        <v>129</v>
      </c>
      <c r="H45" s="6" t="s">
        <v>130</v>
      </c>
      <c r="I45" s="6" t="s">
        <v>131</v>
      </c>
      <c r="J45" s="6" t="s">
        <v>133</v>
      </c>
      <c r="K45" s="6" t="s">
        <v>134</v>
      </c>
      <c r="L45" s="6">
        <v>1</v>
      </c>
      <c r="M45" s="6" t="s">
        <v>132</v>
      </c>
      <c r="N45" s="10" t="s">
        <v>3</v>
      </c>
      <c r="O45" s="10">
        <v>100</v>
      </c>
      <c r="P45" s="10" t="s">
        <v>206</v>
      </c>
      <c r="Q45" s="11">
        <f t="shared" ref="Q45" si="6">O45*1000000 / (F45*L45)</f>
        <v>18939393.939393938</v>
      </c>
      <c r="R45" s="10" t="s">
        <v>208</v>
      </c>
      <c r="S45" s="10" t="s">
        <v>208</v>
      </c>
      <c r="T45" s="10" t="s">
        <v>255</v>
      </c>
      <c r="U45" s="10" t="s">
        <v>208</v>
      </c>
      <c r="V45" s="10" t="s">
        <v>208</v>
      </c>
      <c r="W45" s="10" t="s">
        <v>208</v>
      </c>
      <c r="X45" s="10" t="s">
        <v>208</v>
      </c>
      <c r="Y45" s="10" t="s">
        <v>208</v>
      </c>
      <c r="Z45" s="11" t="s">
        <v>208</v>
      </c>
    </row>
    <row r="46" spans="1:32" s="18" customFormat="1" ht="45" hidden="1" x14ac:dyDescent="0.25">
      <c r="A46" s="1">
        <v>45</v>
      </c>
      <c r="B46" s="9" t="s">
        <v>88</v>
      </c>
      <c r="C46" s="9" t="s">
        <v>199</v>
      </c>
      <c r="D46" s="9"/>
      <c r="E46" s="9" t="s">
        <v>197</v>
      </c>
      <c r="F46" s="10" t="s">
        <v>208</v>
      </c>
      <c r="G46" s="10" t="s">
        <v>208</v>
      </c>
      <c r="H46" s="10" t="s">
        <v>208</v>
      </c>
      <c r="I46" s="10" t="s">
        <v>208</v>
      </c>
      <c r="J46" s="10" t="s">
        <v>208</v>
      </c>
      <c r="K46" s="10" t="s">
        <v>208</v>
      </c>
      <c r="L46" s="10" t="s">
        <v>208</v>
      </c>
      <c r="M46" s="10" t="s">
        <v>208</v>
      </c>
      <c r="N46" s="10" t="s">
        <v>208</v>
      </c>
      <c r="O46" s="10" t="s">
        <v>208</v>
      </c>
      <c r="P46" s="10" t="s">
        <v>208</v>
      </c>
      <c r="Q46" s="10" t="s">
        <v>208</v>
      </c>
      <c r="R46" s="10" t="s">
        <v>208</v>
      </c>
      <c r="S46" s="10" t="s">
        <v>208</v>
      </c>
      <c r="T46" s="10" t="s">
        <v>255</v>
      </c>
      <c r="U46" s="10" t="s">
        <v>208</v>
      </c>
      <c r="V46" s="10" t="s">
        <v>208</v>
      </c>
      <c r="W46" s="10" t="s">
        <v>208</v>
      </c>
      <c r="X46" s="10" t="s">
        <v>208</v>
      </c>
      <c r="Y46" s="10" t="s">
        <v>208</v>
      </c>
      <c r="Z46" s="10" t="s">
        <v>208</v>
      </c>
    </row>
    <row r="47" spans="1:32" s="18" customFormat="1" ht="45" hidden="1" x14ac:dyDescent="0.25">
      <c r="A47" s="1">
        <v>46</v>
      </c>
      <c r="B47" s="14" t="s">
        <v>95</v>
      </c>
      <c r="C47" s="14" t="s">
        <v>203</v>
      </c>
      <c r="D47" s="14" t="s">
        <v>5</v>
      </c>
      <c r="E47" s="14" t="s">
        <v>5</v>
      </c>
      <c r="F47" s="10" t="s">
        <v>208</v>
      </c>
      <c r="G47" s="10" t="s">
        <v>208</v>
      </c>
      <c r="H47" s="10" t="s">
        <v>208</v>
      </c>
      <c r="I47" s="10" t="s">
        <v>208</v>
      </c>
      <c r="J47" s="10" t="s">
        <v>208</v>
      </c>
      <c r="K47" s="10" t="s">
        <v>208</v>
      </c>
      <c r="L47" s="10" t="s">
        <v>208</v>
      </c>
      <c r="M47" s="10" t="s">
        <v>208</v>
      </c>
      <c r="N47" s="10" t="s">
        <v>208</v>
      </c>
      <c r="O47" s="10" t="s">
        <v>208</v>
      </c>
      <c r="P47" s="10" t="s">
        <v>208</v>
      </c>
      <c r="Q47" s="10" t="s">
        <v>208</v>
      </c>
      <c r="R47" s="10" t="s">
        <v>94</v>
      </c>
      <c r="S47" s="19" t="s">
        <v>125</v>
      </c>
      <c r="T47" s="10" t="s">
        <v>255</v>
      </c>
      <c r="U47" s="10">
        <v>1</v>
      </c>
      <c r="V47" s="19" t="s">
        <v>159</v>
      </c>
      <c r="W47" s="10" t="s">
        <v>2</v>
      </c>
      <c r="X47" s="10">
        <v>100</v>
      </c>
      <c r="Y47" s="10" t="s">
        <v>210</v>
      </c>
      <c r="Z47" s="11">
        <v>1</v>
      </c>
    </row>
    <row r="48" spans="1:32" s="18" customFormat="1" ht="45" hidden="1" x14ac:dyDescent="0.25">
      <c r="A48" s="1">
        <v>47</v>
      </c>
      <c r="B48" s="14" t="s">
        <v>93</v>
      </c>
      <c r="C48" s="14" t="s">
        <v>203</v>
      </c>
      <c r="D48" s="14" t="s">
        <v>5</v>
      </c>
      <c r="E48" s="14" t="s">
        <v>5</v>
      </c>
      <c r="F48" s="10" t="s">
        <v>208</v>
      </c>
      <c r="G48" s="10" t="s">
        <v>208</v>
      </c>
      <c r="H48" s="10" t="s">
        <v>208</v>
      </c>
      <c r="I48" s="10" t="s">
        <v>208</v>
      </c>
      <c r="J48" s="10" t="s">
        <v>208</v>
      </c>
      <c r="K48" s="10" t="s">
        <v>208</v>
      </c>
      <c r="L48" s="10" t="s">
        <v>208</v>
      </c>
      <c r="M48" s="10" t="s">
        <v>208</v>
      </c>
      <c r="N48" s="10" t="s">
        <v>208</v>
      </c>
      <c r="O48" s="10" t="s">
        <v>208</v>
      </c>
      <c r="P48" s="10" t="s">
        <v>208</v>
      </c>
      <c r="Q48" s="10" t="s">
        <v>208</v>
      </c>
      <c r="R48" s="10" t="s">
        <v>94</v>
      </c>
      <c r="S48" s="19" t="s">
        <v>125</v>
      </c>
      <c r="T48" s="10" t="s">
        <v>255</v>
      </c>
      <c r="U48" s="10">
        <v>1</v>
      </c>
      <c r="V48" s="19" t="s">
        <v>159</v>
      </c>
      <c r="W48" s="10" t="s">
        <v>2</v>
      </c>
      <c r="X48" s="10">
        <v>100</v>
      </c>
      <c r="Y48" s="10" t="s">
        <v>210</v>
      </c>
      <c r="Z48" s="11">
        <v>1</v>
      </c>
    </row>
    <row r="49" spans="1:32" s="18" customFormat="1" ht="45" hidden="1" x14ac:dyDescent="0.25">
      <c r="A49" s="1">
        <v>48</v>
      </c>
      <c r="B49" s="14" t="s">
        <v>89</v>
      </c>
      <c r="C49" s="14" t="s">
        <v>203</v>
      </c>
      <c r="D49" s="14" t="s">
        <v>5</v>
      </c>
      <c r="E49" s="14" t="s">
        <v>5</v>
      </c>
      <c r="F49" s="10" t="s">
        <v>208</v>
      </c>
      <c r="G49" s="10" t="s">
        <v>208</v>
      </c>
      <c r="H49" s="10" t="s">
        <v>208</v>
      </c>
      <c r="I49" s="10" t="s">
        <v>208</v>
      </c>
      <c r="J49" s="10" t="s">
        <v>208</v>
      </c>
      <c r="K49" s="10" t="s">
        <v>208</v>
      </c>
      <c r="L49" s="10" t="s">
        <v>208</v>
      </c>
      <c r="M49" s="10" t="s">
        <v>208</v>
      </c>
      <c r="N49" s="10" t="s">
        <v>208</v>
      </c>
      <c r="O49" s="10" t="s">
        <v>208</v>
      </c>
      <c r="P49" s="10" t="s">
        <v>208</v>
      </c>
      <c r="Q49" s="10" t="s">
        <v>208</v>
      </c>
      <c r="R49" s="10" t="s">
        <v>90</v>
      </c>
      <c r="S49" s="19" t="s">
        <v>133</v>
      </c>
      <c r="T49" s="10" t="s">
        <v>255</v>
      </c>
      <c r="U49" s="10">
        <v>1</v>
      </c>
      <c r="V49" s="19" t="s">
        <v>159</v>
      </c>
      <c r="W49" s="10" t="s">
        <v>2</v>
      </c>
      <c r="X49" s="10">
        <v>100</v>
      </c>
      <c r="Y49" s="10" t="s">
        <v>210</v>
      </c>
      <c r="Z49" s="11">
        <v>1</v>
      </c>
    </row>
    <row r="50" spans="1:32" s="10" customFormat="1" ht="45" hidden="1" x14ac:dyDescent="0.25">
      <c r="A50" s="1">
        <v>49</v>
      </c>
      <c r="B50" s="14" t="s">
        <v>91</v>
      </c>
      <c r="C50" s="14" t="s">
        <v>203</v>
      </c>
      <c r="D50" s="14" t="s">
        <v>5</v>
      </c>
      <c r="E50" s="14" t="s">
        <v>5</v>
      </c>
      <c r="F50" s="10" t="s">
        <v>208</v>
      </c>
      <c r="G50" s="10" t="s">
        <v>208</v>
      </c>
      <c r="H50" s="10" t="s">
        <v>208</v>
      </c>
      <c r="I50" s="10" t="s">
        <v>208</v>
      </c>
      <c r="J50" s="10" t="s">
        <v>208</v>
      </c>
      <c r="K50" s="10" t="s">
        <v>208</v>
      </c>
      <c r="L50" s="10" t="s">
        <v>208</v>
      </c>
      <c r="M50" s="10" t="s">
        <v>208</v>
      </c>
      <c r="N50" s="10" t="s">
        <v>208</v>
      </c>
      <c r="O50" s="10" t="s">
        <v>208</v>
      </c>
      <c r="P50" s="10" t="s">
        <v>208</v>
      </c>
      <c r="Q50" s="10" t="s">
        <v>208</v>
      </c>
      <c r="R50" s="10" t="s">
        <v>92</v>
      </c>
      <c r="S50" s="19" t="s">
        <v>133</v>
      </c>
      <c r="T50" s="10" t="s">
        <v>255</v>
      </c>
      <c r="U50" s="10">
        <v>1</v>
      </c>
      <c r="V50" s="19" t="s">
        <v>159</v>
      </c>
      <c r="W50" s="10" t="s">
        <v>2</v>
      </c>
      <c r="X50" s="10">
        <v>100</v>
      </c>
      <c r="Y50" s="10" t="s">
        <v>210</v>
      </c>
      <c r="Z50" s="11">
        <v>1</v>
      </c>
      <c r="AA50" s="12"/>
      <c r="AB50" s="12"/>
      <c r="AC50" s="12"/>
      <c r="AD50" s="12"/>
      <c r="AE50" s="12"/>
      <c r="AF50" s="12"/>
    </row>
    <row r="51" spans="1:32" s="10" customFormat="1" ht="45" hidden="1" x14ac:dyDescent="0.25">
      <c r="A51" s="1">
        <v>50</v>
      </c>
      <c r="B51" s="9" t="s">
        <v>97</v>
      </c>
      <c r="C51" s="9" t="s">
        <v>212</v>
      </c>
      <c r="D51" s="9" t="s">
        <v>5</v>
      </c>
      <c r="E51" s="9" t="s">
        <v>193</v>
      </c>
      <c r="F51" s="10" t="s">
        <v>208</v>
      </c>
      <c r="G51" s="10" t="s">
        <v>208</v>
      </c>
      <c r="H51" s="10" t="s">
        <v>208</v>
      </c>
      <c r="I51" s="10" t="s">
        <v>208</v>
      </c>
      <c r="J51" s="10" t="s">
        <v>208</v>
      </c>
      <c r="K51" s="10" t="s">
        <v>208</v>
      </c>
      <c r="L51" s="10" t="s">
        <v>208</v>
      </c>
      <c r="M51" s="10" t="s">
        <v>208</v>
      </c>
      <c r="N51" s="10" t="s">
        <v>208</v>
      </c>
      <c r="O51" s="10" t="s">
        <v>208</v>
      </c>
      <c r="P51" s="10" t="s">
        <v>208</v>
      </c>
      <c r="Q51" s="10" t="s">
        <v>208</v>
      </c>
      <c r="R51" s="10" t="s">
        <v>171</v>
      </c>
      <c r="S51" s="10" t="s">
        <v>133</v>
      </c>
      <c r="T51" s="10" t="s">
        <v>255</v>
      </c>
      <c r="U51" s="10">
        <v>700000</v>
      </c>
      <c r="V51" s="10" t="s">
        <v>159</v>
      </c>
      <c r="W51" s="10" t="s">
        <v>2</v>
      </c>
      <c r="X51" s="10">
        <v>100</v>
      </c>
      <c r="Y51" s="10" t="s">
        <v>211</v>
      </c>
      <c r="Z51" s="11">
        <f t="shared" ref="Z51:Z56" si="7">100000000/U51</f>
        <v>142.85714285714286</v>
      </c>
      <c r="AA51" s="12"/>
      <c r="AB51" s="12"/>
      <c r="AC51" s="12"/>
      <c r="AD51" s="12"/>
      <c r="AE51" s="12"/>
      <c r="AF51" s="12"/>
    </row>
    <row r="52" spans="1:32" s="10" customFormat="1" ht="45" hidden="1" x14ac:dyDescent="0.25">
      <c r="A52" s="1">
        <v>51</v>
      </c>
      <c r="B52" s="9" t="s">
        <v>98</v>
      </c>
      <c r="C52" s="9" t="s">
        <v>212</v>
      </c>
      <c r="D52" s="9" t="s">
        <v>5</v>
      </c>
      <c r="E52" s="9" t="s">
        <v>193</v>
      </c>
      <c r="F52" s="10" t="s">
        <v>208</v>
      </c>
      <c r="G52" s="10" t="s">
        <v>208</v>
      </c>
      <c r="H52" s="10" t="s">
        <v>208</v>
      </c>
      <c r="I52" s="10" t="s">
        <v>208</v>
      </c>
      <c r="J52" s="10" t="s">
        <v>208</v>
      </c>
      <c r="K52" s="10" t="s">
        <v>208</v>
      </c>
      <c r="L52" s="10" t="s">
        <v>208</v>
      </c>
      <c r="M52" s="10" t="s">
        <v>208</v>
      </c>
      <c r="N52" s="10" t="s">
        <v>208</v>
      </c>
      <c r="O52" s="10" t="s">
        <v>208</v>
      </c>
      <c r="P52" s="10" t="s">
        <v>208</v>
      </c>
      <c r="Q52" s="10" t="s">
        <v>208</v>
      </c>
      <c r="R52" s="10" t="s">
        <v>172</v>
      </c>
      <c r="S52" s="10" t="s">
        <v>133</v>
      </c>
      <c r="T52" s="10" t="s">
        <v>255</v>
      </c>
      <c r="U52" s="10">
        <v>580000</v>
      </c>
      <c r="V52" s="10" t="s">
        <v>159</v>
      </c>
      <c r="W52" s="10" t="s">
        <v>2</v>
      </c>
      <c r="X52" s="10">
        <v>100</v>
      </c>
      <c r="Y52" s="10" t="s">
        <v>211</v>
      </c>
      <c r="Z52" s="11">
        <f t="shared" si="7"/>
        <v>172.41379310344828</v>
      </c>
      <c r="AA52" s="12"/>
      <c r="AB52" s="12"/>
      <c r="AC52" s="12"/>
      <c r="AD52" s="12"/>
      <c r="AE52" s="12"/>
      <c r="AF52" s="12"/>
    </row>
    <row r="53" spans="1:32" s="10" customFormat="1" ht="45" hidden="1" x14ac:dyDescent="0.25">
      <c r="A53" s="1">
        <v>52</v>
      </c>
      <c r="B53" s="9" t="s">
        <v>99</v>
      </c>
      <c r="C53" s="9" t="s">
        <v>212</v>
      </c>
      <c r="D53" s="9" t="s">
        <v>5</v>
      </c>
      <c r="E53" s="9" t="s">
        <v>193</v>
      </c>
      <c r="F53" s="10" t="s">
        <v>208</v>
      </c>
      <c r="G53" s="10" t="s">
        <v>208</v>
      </c>
      <c r="H53" s="10" t="s">
        <v>208</v>
      </c>
      <c r="I53" s="10" t="s">
        <v>208</v>
      </c>
      <c r="J53" s="10" t="s">
        <v>208</v>
      </c>
      <c r="K53" s="10" t="s">
        <v>208</v>
      </c>
      <c r="L53" s="10" t="s">
        <v>208</v>
      </c>
      <c r="M53" s="10" t="s">
        <v>208</v>
      </c>
      <c r="N53" s="10" t="s">
        <v>208</v>
      </c>
      <c r="O53" s="10" t="s">
        <v>208</v>
      </c>
      <c r="P53" s="10" t="s">
        <v>208</v>
      </c>
      <c r="Q53" s="10" t="s">
        <v>208</v>
      </c>
      <c r="R53" s="10" t="s">
        <v>173</v>
      </c>
      <c r="S53" s="10" t="s">
        <v>133</v>
      </c>
      <c r="T53" s="10" t="s">
        <v>255</v>
      </c>
      <c r="U53" s="10">
        <v>272000</v>
      </c>
      <c r="V53" s="10" t="s">
        <v>159</v>
      </c>
      <c r="W53" s="10" t="s">
        <v>2</v>
      </c>
      <c r="X53" s="10">
        <v>100</v>
      </c>
      <c r="Y53" s="10" t="s">
        <v>211</v>
      </c>
      <c r="Z53" s="11">
        <f t="shared" si="7"/>
        <v>367.64705882352939</v>
      </c>
      <c r="AA53" s="12"/>
      <c r="AB53" s="12"/>
      <c r="AC53" s="12"/>
      <c r="AD53" s="12"/>
      <c r="AE53" s="12"/>
      <c r="AF53" s="12"/>
    </row>
    <row r="54" spans="1:32" s="10" customFormat="1" ht="45" hidden="1" x14ac:dyDescent="0.25">
      <c r="A54" s="1">
        <v>53</v>
      </c>
      <c r="B54" s="9" t="s">
        <v>100</v>
      </c>
      <c r="C54" s="9" t="s">
        <v>212</v>
      </c>
      <c r="D54" s="9" t="s">
        <v>5</v>
      </c>
      <c r="E54" s="9" t="s">
        <v>193</v>
      </c>
      <c r="F54" s="10" t="s">
        <v>208</v>
      </c>
      <c r="G54" s="10" t="s">
        <v>208</v>
      </c>
      <c r="H54" s="10" t="s">
        <v>208</v>
      </c>
      <c r="I54" s="10" t="s">
        <v>208</v>
      </c>
      <c r="J54" s="10" t="s">
        <v>208</v>
      </c>
      <c r="K54" s="10" t="s">
        <v>208</v>
      </c>
      <c r="L54" s="10" t="s">
        <v>208</v>
      </c>
      <c r="M54" s="10" t="s">
        <v>208</v>
      </c>
      <c r="N54" s="10" t="s">
        <v>208</v>
      </c>
      <c r="O54" s="10" t="s">
        <v>208</v>
      </c>
      <c r="P54" s="10" t="s">
        <v>208</v>
      </c>
      <c r="Q54" s="10" t="s">
        <v>208</v>
      </c>
      <c r="R54" s="10" t="s">
        <v>173</v>
      </c>
      <c r="S54" s="10" t="s">
        <v>133</v>
      </c>
      <c r="T54" s="10" t="s">
        <v>255</v>
      </c>
      <c r="U54" s="10">
        <v>272000</v>
      </c>
      <c r="V54" s="10" t="s">
        <v>159</v>
      </c>
      <c r="W54" s="10" t="s">
        <v>2</v>
      </c>
      <c r="X54" s="10">
        <v>100</v>
      </c>
      <c r="Y54" s="10" t="s">
        <v>211</v>
      </c>
      <c r="Z54" s="11">
        <f t="shared" si="7"/>
        <v>367.64705882352939</v>
      </c>
      <c r="AA54" s="12"/>
      <c r="AB54" s="12"/>
      <c r="AC54" s="12"/>
      <c r="AD54" s="12"/>
      <c r="AE54" s="12"/>
      <c r="AF54" s="12"/>
    </row>
    <row r="55" spans="1:32" s="10" customFormat="1" ht="45" hidden="1" x14ac:dyDescent="0.25">
      <c r="A55" s="1">
        <v>54</v>
      </c>
      <c r="B55" s="9" t="s">
        <v>101</v>
      </c>
      <c r="C55" s="9" t="s">
        <v>212</v>
      </c>
      <c r="D55" s="9" t="s">
        <v>5</v>
      </c>
      <c r="E55" s="9" t="s">
        <v>193</v>
      </c>
      <c r="F55" s="10" t="s">
        <v>208</v>
      </c>
      <c r="G55" s="10" t="s">
        <v>208</v>
      </c>
      <c r="H55" s="10" t="s">
        <v>208</v>
      </c>
      <c r="I55" s="10" t="s">
        <v>208</v>
      </c>
      <c r="J55" s="10" t="s">
        <v>208</v>
      </c>
      <c r="K55" s="10" t="s">
        <v>208</v>
      </c>
      <c r="L55" s="10" t="s">
        <v>208</v>
      </c>
      <c r="M55" s="10" t="s">
        <v>208</v>
      </c>
      <c r="N55" s="10" t="s">
        <v>208</v>
      </c>
      <c r="O55" s="10" t="s">
        <v>208</v>
      </c>
      <c r="P55" s="10" t="s">
        <v>208</v>
      </c>
      <c r="Q55" s="10" t="s">
        <v>208</v>
      </c>
      <c r="R55" s="10" t="s">
        <v>174</v>
      </c>
      <c r="S55" s="10" t="s">
        <v>125</v>
      </c>
      <c r="T55" s="10" t="s">
        <v>255</v>
      </c>
      <c r="U55" s="10">
        <v>25000</v>
      </c>
      <c r="V55" s="10" t="s">
        <v>159</v>
      </c>
      <c r="W55" s="10" t="s">
        <v>2</v>
      </c>
      <c r="X55" s="10">
        <v>100</v>
      </c>
      <c r="Y55" s="10" t="s">
        <v>211</v>
      </c>
      <c r="Z55" s="11">
        <f t="shared" si="7"/>
        <v>4000</v>
      </c>
      <c r="AA55" s="12"/>
      <c r="AB55" s="12"/>
      <c r="AC55" s="12"/>
      <c r="AD55" s="12"/>
      <c r="AE55" s="12"/>
      <c r="AF55" s="12"/>
    </row>
    <row r="56" spans="1:32" s="10" customFormat="1" ht="45" hidden="1" x14ac:dyDescent="0.25">
      <c r="A56" s="1">
        <v>55</v>
      </c>
      <c r="B56" s="9" t="s">
        <v>102</v>
      </c>
      <c r="C56" s="9" t="s">
        <v>212</v>
      </c>
      <c r="D56" s="9" t="s">
        <v>5</v>
      </c>
      <c r="E56" s="9" t="s">
        <v>193</v>
      </c>
      <c r="F56" s="10" t="s">
        <v>208</v>
      </c>
      <c r="G56" s="10" t="s">
        <v>208</v>
      </c>
      <c r="H56" s="10" t="s">
        <v>208</v>
      </c>
      <c r="I56" s="10" t="s">
        <v>208</v>
      </c>
      <c r="J56" s="10" t="s">
        <v>208</v>
      </c>
      <c r="K56" s="10" t="s">
        <v>208</v>
      </c>
      <c r="L56" s="10" t="s">
        <v>208</v>
      </c>
      <c r="M56" s="10" t="s">
        <v>208</v>
      </c>
      <c r="N56" s="10" t="s">
        <v>208</v>
      </c>
      <c r="O56" s="10" t="s">
        <v>208</v>
      </c>
      <c r="P56" s="10" t="s">
        <v>208</v>
      </c>
      <c r="Q56" s="10" t="s">
        <v>208</v>
      </c>
      <c r="R56" s="10" t="s">
        <v>103</v>
      </c>
      <c r="S56" s="10" t="s">
        <v>133</v>
      </c>
      <c r="T56" s="10" t="s">
        <v>255</v>
      </c>
      <c r="U56" s="10">
        <v>200000</v>
      </c>
      <c r="V56" s="10" t="s">
        <v>159</v>
      </c>
      <c r="W56" s="10" t="s">
        <v>2</v>
      </c>
      <c r="X56" s="10">
        <v>100</v>
      </c>
      <c r="Y56" s="10" t="s">
        <v>211</v>
      </c>
      <c r="Z56" s="11">
        <f t="shared" si="7"/>
        <v>500</v>
      </c>
      <c r="AA56" s="12"/>
      <c r="AB56" s="12"/>
      <c r="AC56" s="12"/>
      <c r="AD56" s="12"/>
      <c r="AE56" s="12"/>
      <c r="AF56" s="12"/>
    </row>
    <row r="57" spans="1:32" s="10" customFormat="1" ht="30" x14ac:dyDescent="0.25">
      <c r="A57" s="1">
        <v>56</v>
      </c>
      <c r="B57" s="15" t="s">
        <v>190</v>
      </c>
      <c r="C57" s="9" t="s">
        <v>213</v>
      </c>
      <c r="D57" s="9" t="s">
        <v>186</v>
      </c>
      <c r="E57" s="9" t="s">
        <v>193</v>
      </c>
      <c r="F57" s="10" t="s">
        <v>208</v>
      </c>
      <c r="G57" s="10" t="s">
        <v>208</v>
      </c>
      <c r="H57" s="10" t="s">
        <v>187</v>
      </c>
      <c r="I57" s="10" t="s">
        <v>177</v>
      </c>
      <c r="J57" s="10" t="s">
        <v>139</v>
      </c>
      <c r="K57" s="10" t="s">
        <v>134</v>
      </c>
      <c r="L57" s="10">
        <v>1</v>
      </c>
      <c r="M57" s="10" t="s">
        <v>181</v>
      </c>
      <c r="N57" s="16" t="s">
        <v>3</v>
      </c>
      <c r="O57" s="10">
        <v>1</v>
      </c>
      <c r="P57" s="16" t="s">
        <v>179</v>
      </c>
      <c r="Q57" s="11">
        <f>O57 / L57</f>
        <v>1</v>
      </c>
      <c r="R57" s="10" t="s">
        <v>208</v>
      </c>
      <c r="S57" s="10" t="s">
        <v>208</v>
      </c>
      <c r="T57" s="10" t="s">
        <v>208</v>
      </c>
      <c r="U57" s="10" t="s">
        <v>208</v>
      </c>
      <c r="V57" s="10" t="s">
        <v>208</v>
      </c>
      <c r="W57" s="10" t="s">
        <v>208</v>
      </c>
      <c r="X57" s="16" t="s">
        <v>208</v>
      </c>
      <c r="Y57" s="10" t="s">
        <v>208</v>
      </c>
      <c r="Z57" s="10" t="s">
        <v>208</v>
      </c>
      <c r="AA57" s="12"/>
      <c r="AB57" s="12"/>
      <c r="AC57" s="12"/>
      <c r="AD57" s="12"/>
      <c r="AE57" s="12"/>
      <c r="AF57" s="12"/>
    </row>
    <row r="58" spans="1:32" s="9" customFormat="1" ht="30" x14ac:dyDescent="0.25">
      <c r="A58" s="1">
        <v>57</v>
      </c>
      <c r="B58" s="15" t="s">
        <v>104</v>
      </c>
      <c r="C58" s="9" t="s">
        <v>213</v>
      </c>
      <c r="D58" s="9" t="s">
        <v>105</v>
      </c>
      <c r="E58" s="9" t="s">
        <v>193</v>
      </c>
      <c r="F58" s="10" t="s">
        <v>208</v>
      </c>
      <c r="G58" s="10" t="s">
        <v>208</v>
      </c>
      <c r="H58" s="10" t="s">
        <v>176</v>
      </c>
      <c r="I58" s="10" t="s">
        <v>177</v>
      </c>
      <c r="J58" s="10" t="s">
        <v>133</v>
      </c>
      <c r="K58" s="10" t="s">
        <v>134</v>
      </c>
      <c r="L58" s="10">
        <v>1</v>
      </c>
      <c r="M58" s="10" t="s">
        <v>178</v>
      </c>
      <c r="N58" s="16" t="s">
        <v>3</v>
      </c>
      <c r="O58" s="10">
        <v>1</v>
      </c>
      <c r="P58" s="16" t="s">
        <v>175</v>
      </c>
      <c r="Q58" s="11">
        <f t="shared" ref="Q58:Q63" si="8">O58 / L58</f>
        <v>1</v>
      </c>
      <c r="R58" s="10" t="s">
        <v>208</v>
      </c>
      <c r="S58" s="10" t="s">
        <v>208</v>
      </c>
      <c r="T58" s="10" t="s">
        <v>208</v>
      </c>
      <c r="U58" s="10" t="s">
        <v>208</v>
      </c>
      <c r="V58" s="10" t="s">
        <v>208</v>
      </c>
      <c r="W58" s="10" t="s">
        <v>208</v>
      </c>
      <c r="X58" s="16" t="s">
        <v>208</v>
      </c>
      <c r="Y58" s="10" t="s">
        <v>208</v>
      </c>
      <c r="Z58" s="10" t="s">
        <v>208</v>
      </c>
      <c r="AA58" s="12"/>
      <c r="AB58" s="12"/>
      <c r="AC58" s="12"/>
      <c r="AD58" s="12"/>
      <c r="AE58" s="12"/>
      <c r="AF58" s="12"/>
    </row>
    <row r="59" spans="1:32" s="9" customFormat="1" ht="30" x14ac:dyDescent="0.25">
      <c r="A59" s="1">
        <v>58</v>
      </c>
      <c r="B59" s="15" t="s">
        <v>106</v>
      </c>
      <c r="C59" s="9" t="s">
        <v>213</v>
      </c>
      <c r="D59" s="9" t="s">
        <v>105</v>
      </c>
      <c r="E59" s="9" t="s">
        <v>193</v>
      </c>
      <c r="F59" s="10" t="s">
        <v>208</v>
      </c>
      <c r="G59" s="10" t="s">
        <v>208</v>
      </c>
      <c r="H59" s="10" t="s">
        <v>180</v>
      </c>
      <c r="I59" s="10" t="s">
        <v>177</v>
      </c>
      <c r="J59" s="10" t="s">
        <v>133</v>
      </c>
      <c r="K59" s="10" t="s">
        <v>134</v>
      </c>
      <c r="L59" s="10">
        <v>1</v>
      </c>
      <c r="M59" s="10" t="s">
        <v>181</v>
      </c>
      <c r="N59" s="16" t="s">
        <v>3</v>
      </c>
      <c r="O59" s="10">
        <v>1</v>
      </c>
      <c r="P59" s="16" t="s">
        <v>179</v>
      </c>
      <c r="Q59" s="11">
        <f t="shared" si="8"/>
        <v>1</v>
      </c>
      <c r="R59" s="10" t="s">
        <v>208</v>
      </c>
      <c r="S59" s="10" t="s">
        <v>208</v>
      </c>
      <c r="T59" s="10" t="s">
        <v>208</v>
      </c>
      <c r="U59" s="10" t="s">
        <v>208</v>
      </c>
      <c r="V59" s="10" t="s">
        <v>208</v>
      </c>
      <c r="W59" s="10" t="s">
        <v>208</v>
      </c>
      <c r="X59" s="16" t="s">
        <v>208</v>
      </c>
      <c r="Y59" s="10" t="s">
        <v>208</v>
      </c>
      <c r="Z59" s="10" t="s">
        <v>208</v>
      </c>
      <c r="AA59" s="12"/>
      <c r="AB59" s="12"/>
      <c r="AC59" s="12"/>
      <c r="AD59" s="12"/>
      <c r="AE59" s="12"/>
      <c r="AF59" s="12"/>
    </row>
    <row r="60" spans="1:32" s="9" customFormat="1" ht="30" x14ac:dyDescent="0.25">
      <c r="A60" s="1">
        <v>59</v>
      </c>
      <c r="B60" s="15" t="s">
        <v>107</v>
      </c>
      <c r="C60" s="9" t="s">
        <v>213</v>
      </c>
      <c r="D60" s="9" t="s">
        <v>105</v>
      </c>
      <c r="E60" s="9" t="s">
        <v>193</v>
      </c>
      <c r="F60" s="10" t="s">
        <v>208</v>
      </c>
      <c r="G60" s="10" t="s">
        <v>208</v>
      </c>
      <c r="H60" s="10" t="s">
        <v>182</v>
      </c>
      <c r="I60" s="10" t="s">
        <v>177</v>
      </c>
      <c r="J60" s="10" t="s">
        <v>133</v>
      </c>
      <c r="K60" s="10" t="s">
        <v>134</v>
      </c>
      <c r="L60" s="10">
        <v>1</v>
      </c>
      <c r="M60" s="10" t="s">
        <v>181</v>
      </c>
      <c r="N60" s="16" t="s">
        <v>3</v>
      </c>
      <c r="O60" s="10">
        <v>1</v>
      </c>
      <c r="P60" s="16" t="s">
        <v>179</v>
      </c>
      <c r="Q60" s="11">
        <f t="shared" si="8"/>
        <v>1</v>
      </c>
      <c r="R60" s="10" t="s">
        <v>208</v>
      </c>
      <c r="S60" s="10" t="s">
        <v>208</v>
      </c>
      <c r="T60" s="10" t="s">
        <v>208</v>
      </c>
      <c r="U60" s="10" t="s">
        <v>208</v>
      </c>
      <c r="V60" s="10" t="s">
        <v>208</v>
      </c>
      <c r="W60" s="10" t="s">
        <v>208</v>
      </c>
      <c r="X60" s="16" t="s">
        <v>208</v>
      </c>
      <c r="Y60" s="10" t="s">
        <v>208</v>
      </c>
      <c r="Z60" s="10" t="s">
        <v>208</v>
      </c>
      <c r="AA60" s="12"/>
      <c r="AB60" s="12"/>
      <c r="AC60" s="12"/>
      <c r="AD60" s="12"/>
      <c r="AE60" s="12"/>
      <c r="AF60" s="12"/>
    </row>
    <row r="61" spans="1:32" s="9" customFormat="1" ht="30" x14ac:dyDescent="0.25">
      <c r="A61" s="1">
        <v>60</v>
      </c>
      <c r="B61" s="15" t="s">
        <v>108</v>
      </c>
      <c r="C61" s="9" t="s">
        <v>213</v>
      </c>
      <c r="D61" s="9" t="s">
        <v>105</v>
      </c>
      <c r="E61" s="9" t="s">
        <v>193</v>
      </c>
      <c r="F61" s="10" t="s">
        <v>208</v>
      </c>
      <c r="G61" s="10" t="s">
        <v>208</v>
      </c>
      <c r="H61" s="10" t="s">
        <v>184</v>
      </c>
      <c r="I61" s="10" t="s">
        <v>177</v>
      </c>
      <c r="J61" s="10" t="s">
        <v>125</v>
      </c>
      <c r="K61" s="10" t="s">
        <v>134</v>
      </c>
      <c r="L61" s="10">
        <v>1</v>
      </c>
      <c r="M61" s="10" t="s">
        <v>159</v>
      </c>
      <c r="N61" s="16" t="s">
        <v>3</v>
      </c>
      <c r="O61" s="10">
        <v>1</v>
      </c>
      <c r="P61" s="16" t="s">
        <v>183</v>
      </c>
      <c r="Q61" s="11">
        <f t="shared" si="8"/>
        <v>1</v>
      </c>
      <c r="R61" s="10" t="s">
        <v>208</v>
      </c>
      <c r="S61" s="10" t="s">
        <v>208</v>
      </c>
      <c r="T61" s="10" t="s">
        <v>208</v>
      </c>
      <c r="U61" s="10" t="s">
        <v>208</v>
      </c>
      <c r="V61" s="10" t="s">
        <v>208</v>
      </c>
      <c r="W61" s="10" t="s">
        <v>208</v>
      </c>
      <c r="X61" s="16" t="s">
        <v>208</v>
      </c>
      <c r="Y61" s="10" t="s">
        <v>208</v>
      </c>
      <c r="Z61" s="10" t="s">
        <v>208</v>
      </c>
      <c r="AA61" s="12"/>
      <c r="AB61" s="12"/>
      <c r="AC61" s="12"/>
      <c r="AD61" s="12"/>
      <c r="AE61" s="12"/>
      <c r="AF61" s="12"/>
    </row>
    <row r="62" spans="1:32" s="9" customFormat="1" ht="30" x14ac:dyDescent="0.25">
      <c r="A62" s="1">
        <v>61</v>
      </c>
      <c r="B62" s="15" t="s">
        <v>109</v>
      </c>
      <c r="C62" s="9" t="s">
        <v>213</v>
      </c>
      <c r="D62" s="9" t="s">
        <v>105</v>
      </c>
      <c r="E62" s="9" t="s">
        <v>193</v>
      </c>
      <c r="F62" s="10" t="s">
        <v>208</v>
      </c>
      <c r="G62" s="10" t="s">
        <v>208</v>
      </c>
      <c r="H62" s="10" t="s">
        <v>185</v>
      </c>
      <c r="I62" s="10" t="s">
        <v>177</v>
      </c>
      <c r="J62" s="10" t="s">
        <v>133</v>
      </c>
      <c r="K62" s="10" t="s">
        <v>134</v>
      </c>
      <c r="L62" s="10">
        <v>1</v>
      </c>
      <c r="M62" s="10" t="s">
        <v>178</v>
      </c>
      <c r="N62" s="16" t="s">
        <v>3</v>
      </c>
      <c r="O62" s="10">
        <v>1</v>
      </c>
      <c r="P62" s="16" t="s">
        <v>175</v>
      </c>
      <c r="Q62" s="11">
        <f t="shared" si="8"/>
        <v>1</v>
      </c>
      <c r="R62" s="10" t="s">
        <v>208</v>
      </c>
      <c r="S62" s="10" t="s">
        <v>208</v>
      </c>
      <c r="T62" s="10" t="s">
        <v>208</v>
      </c>
      <c r="U62" s="10" t="s">
        <v>208</v>
      </c>
      <c r="V62" s="10" t="s">
        <v>208</v>
      </c>
      <c r="W62" s="10" t="s">
        <v>208</v>
      </c>
      <c r="X62" s="16" t="s">
        <v>208</v>
      </c>
      <c r="Y62" s="10" t="s">
        <v>208</v>
      </c>
      <c r="Z62" s="10" t="s">
        <v>208</v>
      </c>
      <c r="AA62" s="12"/>
      <c r="AB62" s="12"/>
      <c r="AC62" s="12"/>
      <c r="AD62" s="12"/>
      <c r="AE62" s="12"/>
      <c r="AF62" s="12"/>
    </row>
    <row r="63" spans="1:32" s="9" customFormat="1" ht="30" x14ac:dyDescent="0.25">
      <c r="A63" s="1">
        <v>62</v>
      </c>
      <c r="B63" s="15" t="s">
        <v>191</v>
      </c>
      <c r="C63" s="9" t="s">
        <v>213</v>
      </c>
      <c r="D63" s="9" t="s">
        <v>105</v>
      </c>
      <c r="E63" s="9" t="s">
        <v>193</v>
      </c>
      <c r="F63" s="10" t="s">
        <v>208</v>
      </c>
      <c r="G63" s="10" t="s">
        <v>208</v>
      </c>
      <c r="H63" s="10" t="s">
        <v>188</v>
      </c>
      <c r="I63" s="10" t="s">
        <v>177</v>
      </c>
      <c r="J63" s="10" t="s">
        <v>133</v>
      </c>
      <c r="K63" s="10" t="s">
        <v>134</v>
      </c>
      <c r="L63" s="10">
        <v>1</v>
      </c>
      <c r="M63" s="10" t="s">
        <v>181</v>
      </c>
      <c r="N63" s="16" t="s">
        <v>3</v>
      </c>
      <c r="O63" s="10">
        <v>1</v>
      </c>
      <c r="P63" s="16" t="s">
        <v>179</v>
      </c>
      <c r="Q63" s="11">
        <f t="shared" si="8"/>
        <v>1</v>
      </c>
      <c r="R63" s="10" t="s">
        <v>208</v>
      </c>
      <c r="S63" s="10" t="s">
        <v>208</v>
      </c>
      <c r="T63" s="10" t="s">
        <v>208</v>
      </c>
      <c r="U63" s="10" t="s">
        <v>208</v>
      </c>
      <c r="V63" s="10" t="s">
        <v>208</v>
      </c>
      <c r="W63" s="10" t="s">
        <v>208</v>
      </c>
      <c r="X63" s="16" t="s">
        <v>208</v>
      </c>
      <c r="Y63" s="10" t="s">
        <v>208</v>
      </c>
      <c r="Z63" s="10" t="s">
        <v>208</v>
      </c>
      <c r="AA63" s="12"/>
      <c r="AB63" s="12"/>
      <c r="AC63" s="12"/>
      <c r="AD63" s="12"/>
      <c r="AE63" s="12"/>
      <c r="AF63" s="12"/>
    </row>
  </sheetData>
  <autoFilter ref="A1:Z63" xr:uid="{503BCD80-CAEE-49DE-8538-76F741D6A148}">
    <filterColumn colId="2">
      <filters>
        <filter val="Transport (fuel)"/>
      </filters>
    </filterColumn>
  </autoFilter>
  <sortState xmlns:xlrd2="http://schemas.microsoft.com/office/spreadsheetml/2017/richdata2" ref="A2:Z63">
    <sortCondition ref="C1:C63"/>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2D8881-FD5B-4FE0-A710-39026806845B}">
  <dimension ref="A1:V41"/>
  <sheetViews>
    <sheetView topLeftCell="A31" workbookViewId="0">
      <selection activeCell="R1" sqref="R1"/>
    </sheetView>
  </sheetViews>
  <sheetFormatPr defaultRowHeight="15" x14ac:dyDescent="0.25"/>
  <cols>
    <col min="1" max="1" width="5.85546875" style="12" customWidth="1"/>
    <col min="2" max="2" width="33.28515625" style="9" customWidth="1"/>
    <col min="3" max="3" width="19.140625" style="9" customWidth="1"/>
    <col min="4" max="4" width="13.42578125" style="9" customWidth="1"/>
    <col min="5" max="5" width="16.5703125" style="9" customWidth="1"/>
    <col min="6" max="7" width="12.42578125" style="10" customWidth="1"/>
    <col min="8" max="8" width="49.28515625" style="10" customWidth="1"/>
    <col min="9" max="9" width="23.85546875" style="10" customWidth="1"/>
    <col min="10" max="11" width="14.7109375" style="10" customWidth="1"/>
    <col min="12" max="12" width="12.7109375" style="10" customWidth="1"/>
    <col min="13" max="13" width="14.7109375" style="10" customWidth="1"/>
    <col min="14" max="14" width="16.7109375" style="10" customWidth="1"/>
    <col min="15" max="17" width="13.42578125" style="10" customWidth="1"/>
    <col min="18" max="18" width="125" style="9" customWidth="1"/>
    <col min="19" max="16384" width="9.140625" style="12"/>
  </cols>
  <sheetData>
    <row r="1" spans="1:18" s="1" customFormat="1" ht="30" x14ac:dyDescent="0.25">
      <c r="A1" s="1" t="s">
        <v>219</v>
      </c>
      <c r="B1" s="1" t="s">
        <v>220</v>
      </c>
      <c r="C1" s="1" t="s">
        <v>205</v>
      </c>
      <c r="D1" s="1" t="s">
        <v>0</v>
      </c>
      <c r="E1" s="1" t="s">
        <v>1</v>
      </c>
      <c r="F1" s="1" t="s">
        <v>217</v>
      </c>
      <c r="G1" s="1" t="s">
        <v>218</v>
      </c>
      <c r="H1" s="1" t="s">
        <v>216</v>
      </c>
      <c r="I1" s="1" t="s">
        <v>225</v>
      </c>
      <c r="J1" s="1" t="s">
        <v>113</v>
      </c>
      <c r="K1" s="1" t="s">
        <v>114</v>
      </c>
      <c r="L1" s="1" t="s">
        <v>111</v>
      </c>
      <c r="M1" s="1" t="s">
        <v>112</v>
      </c>
      <c r="N1" s="1" t="s">
        <v>221</v>
      </c>
      <c r="O1" s="1" t="s">
        <v>222</v>
      </c>
      <c r="P1" s="1" t="s">
        <v>223</v>
      </c>
      <c r="Q1" s="1" t="s">
        <v>224</v>
      </c>
      <c r="R1" s="2" t="s">
        <v>229</v>
      </c>
    </row>
    <row r="2" spans="1:18" ht="75" x14ac:dyDescent="0.25">
      <c r="A2" s="1">
        <v>1</v>
      </c>
      <c r="B2" s="9" t="s">
        <v>65</v>
      </c>
      <c r="C2" s="9" t="s">
        <v>204</v>
      </c>
      <c r="D2" s="9" t="s">
        <v>11</v>
      </c>
      <c r="E2" s="9" t="s">
        <v>66</v>
      </c>
      <c r="F2" s="17">
        <v>11.83</v>
      </c>
      <c r="G2" s="10" t="s">
        <v>129</v>
      </c>
      <c r="H2" s="10" t="s">
        <v>67</v>
      </c>
      <c r="I2" s="10" t="s">
        <v>68</v>
      </c>
      <c r="J2" s="10" t="s">
        <v>133</v>
      </c>
      <c r="K2" s="10" t="s">
        <v>134</v>
      </c>
      <c r="L2" s="10">
        <v>1</v>
      </c>
      <c r="M2" s="10" t="s">
        <v>132</v>
      </c>
      <c r="N2" s="10" t="s">
        <v>3</v>
      </c>
      <c r="O2" s="10">
        <v>100</v>
      </c>
      <c r="P2" s="10" t="s">
        <v>206</v>
      </c>
      <c r="Q2" s="11">
        <f>O2*1000000 / (F2*L2)</f>
        <v>8453085.3761622999</v>
      </c>
      <c r="R2" s="9" t="s">
        <v>260</v>
      </c>
    </row>
    <row r="3" spans="1:18" ht="75" x14ac:dyDescent="0.25">
      <c r="A3" s="1">
        <v>2</v>
      </c>
      <c r="B3" s="9" t="s">
        <v>75</v>
      </c>
      <c r="C3" s="9" t="s">
        <v>204</v>
      </c>
      <c r="D3" s="9" t="s">
        <v>11</v>
      </c>
      <c r="E3" s="9" t="s">
        <v>71</v>
      </c>
      <c r="F3" s="10">
        <v>11.94</v>
      </c>
      <c r="G3" s="10" t="s">
        <v>129</v>
      </c>
      <c r="H3" s="10" t="s">
        <v>76</v>
      </c>
      <c r="I3" s="10" t="s">
        <v>72</v>
      </c>
      <c r="J3" s="10" t="s">
        <v>133</v>
      </c>
      <c r="K3" s="10" t="s">
        <v>134</v>
      </c>
      <c r="L3" s="10">
        <v>1</v>
      </c>
      <c r="M3" s="10" t="s">
        <v>132</v>
      </c>
      <c r="N3" s="10" t="s">
        <v>3</v>
      </c>
      <c r="O3" s="10">
        <v>100</v>
      </c>
      <c r="P3" s="10" t="s">
        <v>206</v>
      </c>
      <c r="Q3" s="11">
        <f t="shared" ref="Q3:Q13" si="0">O3*1000000 / (F3*L3)</f>
        <v>8375209.380234506</v>
      </c>
      <c r="R3" s="9" t="s">
        <v>260</v>
      </c>
    </row>
    <row r="4" spans="1:18" ht="75" x14ac:dyDescent="0.25">
      <c r="A4" s="1">
        <v>3</v>
      </c>
      <c r="B4" s="9" t="s">
        <v>70</v>
      </c>
      <c r="C4" s="9" t="s">
        <v>204</v>
      </c>
      <c r="D4" s="9" t="s">
        <v>11</v>
      </c>
      <c r="E4" s="9" t="s">
        <v>66</v>
      </c>
      <c r="F4" s="17">
        <v>11.83</v>
      </c>
      <c r="G4" s="10" t="s">
        <v>129</v>
      </c>
      <c r="H4" s="10" t="s">
        <v>67</v>
      </c>
      <c r="I4" s="10" t="s">
        <v>68</v>
      </c>
      <c r="J4" s="10" t="s">
        <v>133</v>
      </c>
      <c r="K4" s="10" t="s">
        <v>134</v>
      </c>
      <c r="L4" s="10">
        <v>1</v>
      </c>
      <c r="M4" s="10" t="s">
        <v>132</v>
      </c>
      <c r="N4" s="10" t="s">
        <v>3</v>
      </c>
      <c r="O4" s="10">
        <v>100</v>
      </c>
      <c r="P4" s="10" t="s">
        <v>206</v>
      </c>
      <c r="Q4" s="11">
        <f t="shared" si="0"/>
        <v>8453085.3761622999</v>
      </c>
      <c r="R4" s="9" t="s">
        <v>260</v>
      </c>
    </row>
    <row r="5" spans="1:18" ht="75" x14ac:dyDescent="0.25">
      <c r="A5" s="1">
        <v>4</v>
      </c>
      <c r="B5" s="9" t="s">
        <v>70</v>
      </c>
      <c r="C5" s="9" t="s">
        <v>204</v>
      </c>
      <c r="D5" s="9" t="s">
        <v>11</v>
      </c>
      <c r="E5" s="9" t="s">
        <v>71</v>
      </c>
      <c r="F5" s="10">
        <v>11.94</v>
      </c>
      <c r="G5" s="10" t="s">
        <v>129</v>
      </c>
      <c r="H5" s="10" t="s">
        <v>76</v>
      </c>
      <c r="I5" s="10" t="s">
        <v>72</v>
      </c>
      <c r="J5" s="10" t="s">
        <v>133</v>
      </c>
      <c r="K5" s="10" t="s">
        <v>134</v>
      </c>
      <c r="L5" s="10">
        <v>1</v>
      </c>
      <c r="M5" s="10" t="s">
        <v>132</v>
      </c>
      <c r="N5" s="10" t="s">
        <v>3</v>
      </c>
      <c r="O5" s="10">
        <v>100</v>
      </c>
      <c r="P5" s="10" t="s">
        <v>206</v>
      </c>
      <c r="Q5" s="11">
        <f t="shared" si="0"/>
        <v>8375209.380234506</v>
      </c>
      <c r="R5" s="9" t="s">
        <v>260</v>
      </c>
    </row>
    <row r="6" spans="1:18" ht="30" x14ac:dyDescent="0.25">
      <c r="A6" s="1">
        <v>5</v>
      </c>
      <c r="B6" s="9" t="s">
        <v>77</v>
      </c>
      <c r="C6" s="9" t="s">
        <v>204</v>
      </c>
      <c r="D6" s="9" t="s">
        <v>11</v>
      </c>
      <c r="E6" s="9" t="s">
        <v>78</v>
      </c>
      <c r="F6" s="13">
        <f>35.8*0.27777777</f>
        <v>9.9444441659999985</v>
      </c>
      <c r="G6" s="10" t="s">
        <v>165</v>
      </c>
      <c r="H6" s="10" t="s">
        <v>166</v>
      </c>
      <c r="I6" s="10" t="s">
        <v>22</v>
      </c>
      <c r="J6" s="10" t="s">
        <v>125</v>
      </c>
      <c r="K6" s="10" t="s">
        <v>122</v>
      </c>
      <c r="L6" s="10">
        <v>1</v>
      </c>
      <c r="M6" s="10" t="s">
        <v>167</v>
      </c>
      <c r="N6" s="10" t="s">
        <v>3</v>
      </c>
      <c r="O6" s="10">
        <v>100</v>
      </c>
      <c r="P6" s="10" t="s">
        <v>206</v>
      </c>
      <c r="Q6" s="11">
        <f t="shared" si="0"/>
        <v>10055866.203351965</v>
      </c>
      <c r="R6" s="9" t="s">
        <v>242</v>
      </c>
    </row>
    <row r="7" spans="1:18" ht="30" x14ac:dyDescent="0.25">
      <c r="A7" s="1">
        <v>6</v>
      </c>
      <c r="B7" s="9" t="s">
        <v>83</v>
      </c>
      <c r="C7" s="9" t="s">
        <v>204</v>
      </c>
      <c r="D7" s="9" t="s">
        <v>11</v>
      </c>
      <c r="E7" s="9" t="s">
        <v>84</v>
      </c>
      <c r="F7" s="10">
        <v>5.54</v>
      </c>
      <c r="G7" s="10" t="s">
        <v>129</v>
      </c>
      <c r="H7" s="10" t="s">
        <v>169</v>
      </c>
      <c r="I7" s="10" t="s">
        <v>170</v>
      </c>
      <c r="J7" s="10" t="s">
        <v>133</v>
      </c>
      <c r="K7" s="10" t="s">
        <v>134</v>
      </c>
      <c r="L7" s="10">
        <v>1</v>
      </c>
      <c r="M7" s="10" t="s">
        <v>132</v>
      </c>
      <c r="N7" s="10" t="s">
        <v>3</v>
      </c>
      <c r="O7" s="10">
        <v>100</v>
      </c>
      <c r="P7" s="10" t="s">
        <v>206</v>
      </c>
      <c r="Q7" s="11">
        <f t="shared" si="0"/>
        <v>18050541.516245488</v>
      </c>
      <c r="R7" s="9" t="s">
        <v>261</v>
      </c>
    </row>
    <row r="8" spans="1:18" ht="45" x14ac:dyDescent="0.25">
      <c r="A8" s="1">
        <v>7</v>
      </c>
      <c r="B8" s="9" t="s">
        <v>16</v>
      </c>
      <c r="C8" s="9" t="s">
        <v>204</v>
      </c>
      <c r="D8" s="9" t="s">
        <v>5</v>
      </c>
      <c r="E8" s="9" t="s">
        <v>17</v>
      </c>
      <c r="F8" s="10" t="s">
        <v>208</v>
      </c>
      <c r="G8" s="10" t="s">
        <v>208</v>
      </c>
      <c r="H8" s="10" t="s">
        <v>18</v>
      </c>
      <c r="I8" s="10" t="s">
        <v>135</v>
      </c>
      <c r="J8" s="10" t="s">
        <v>133</v>
      </c>
      <c r="K8" s="10" t="s">
        <v>136</v>
      </c>
      <c r="L8" s="10">
        <v>1</v>
      </c>
      <c r="M8" s="10" t="s">
        <v>132</v>
      </c>
      <c r="N8" s="10" t="s">
        <v>3</v>
      </c>
      <c r="O8" s="5">
        <v>10</v>
      </c>
      <c r="P8" s="5" t="s">
        <v>207</v>
      </c>
      <c r="Q8" s="7">
        <f>O8*1000/L8</f>
        <v>10000</v>
      </c>
      <c r="R8" s="9" t="s">
        <v>262</v>
      </c>
    </row>
    <row r="9" spans="1:18" ht="30" x14ac:dyDescent="0.25">
      <c r="A9" s="1">
        <v>8</v>
      </c>
      <c r="B9" s="9" t="s">
        <v>58</v>
      </c>
      <c r="C9" s="9" t="s">
        <v>204</v>
      </c>
      <c r="D9" s="9" t="s">
        <v>5</v>
      </c>
      <c r="E9" s="9" t="s">
        <v>28</v>
      </c>
      <c r="F9" s="10">
        <v>33.299999999999997</v>
      </c>
      <c r="G9" s="10" t="s">
        <v>129</v>
      </c>
      <c r="H9" s="10" t="s">
        <v>161</v>
      </c>
      <c r="I9" s="10" t="s">
        <v>28</v>
      </c>
      <c r="J9" s="10" t="s">
        <v>133</v>
      </c>
      <c r="K9" s="10" t="s">
        <v>134</v>
      </c>
      <c r="L9" s="10">
        <v>1</v>
      </c>
      <c r="M9" s="10" t="s">
        <v>132</v>
      </c>
      <c r="N9" s="10" t="s">
        <v>3</v>
      </c>
      <c r="O9" s="10">
        <v>100</v>
      </c>
      <c r="P9" s="10" t="s">
        <v>206</v>
      </c>
      <c r="Q9" s="11">
        <f t="shared" si="0"/>
        <v>3003003.0030030031</v>
      </c>
      <c r="R9" s="9" t="s">
        <v>264</v>
      </c>
    </row>
    <row r="10" spans="1:18" ht="75" x14ac:dyDescent="0.25">
      <c r="A10" s="1">
        <v>9</v>
      </c>
      <c r="B10" s="9" t="s">
        <v>73</v>
      </c>
      <c r="C10" s="9" t="s">
        <v>204</v>
      </c>
      <c r="D10" s="9" t="s">
        <v>28</v>
      </c>
      <c r="E10" s="9" t="s">
        <v>66</v>
      </c>
      <c r="F10" s="17">
        <v>11.83</v>
      </c>
      <c r="G10" s="10" t="s">
        <v>129</v>
      </c>
      <c r="H10" s="10" t="s">
        <v>74</v>
      </c>
      <c r="I10" s="10" t="s">
        <v>68</v>
      </c>
      <c r="J10" s="10" t="s">
        <v>133</v>
      </c>
      <c r="K10" s="10" t="s">
        <v>134</v>
      </c>
      <c r="L10" s="10">
        <v>1</v>
      </c>
      <c r="M10" s="10" t="s">
        <v>132</v>
      </c>
      <c r="N10" s="10" t="s">
        <v>3</v>
      </c>
      <c r="O10" s="10">
        <v>100</v>
      </c>
      <c r="P10" s="10" t="s">
        <v>206</v>
      </c>
      <c r="Q10" s="11">
        <f t="shared" si="0"/>
        <v>8453085.3761622999</v>
      </c>
      <c r="R10" s="9" t="s">
        <v>260</v>
      </c>
    </row>
    <row r="11" spans="1:18" ht="75" x14ac:dyDescent="0.25">
      <c r="A11" s="1">
        <v>10</v>
      </c>
      <c r="B11" s="9" t="s">
        <v>73</v>
      </c>
      <c r="C11" s="9" t="s">
        <v>204</v>
      </c>
      <c r="D11" s="9" t="s">
        <v>28</v>
      </c>
      <c r="E11" s="9" t="s">
        <v>71</v>
      </c>
      <c r="F11" s="10">
        <v>11.94</v>
      </c>
      <c r="G11" s="10" t="s">
        <v>129</v>
      </c>
      <c r="H11" s="10" t="s">
        <v>164</v>
      </c>
      <c r="I11" s="10" t="s">
        <v>72</v>
      </c>
      <c r="J11" s="10" t="s">
        <v>133</v>
      </c>
      <c r="K11" s="10" t="s">
        <v>134</v>
      </c>
      <c r="L11" s="10">
        <v>1</v>
      </c>
      <c r="M11" s="10" t="s">
        <v>132</v>
      </c>
      <c r="N11" s="10" t="s">
        <v>3</v>
      </c>
      <c r="O11" s="10">
        <v>100</v>
      </c>
      <c r="P11" s="10" t="s">
        <v>206</v>
      </c>
      <c r="Q11" s="11">
        <f t="shared" si="0"/>
        <v>8375209.380234506</v>
      </c>
      <c r="R11" s="9" t="s">
        <v>260</v>
      </c>
    </row>
    <row r="12" spans="1:18" ht="30" x14ac:dyDescent="0.25">
      <c r="A12" s="1">
        <v>11</v>
      </c>
      <c r="B12" s="9" t="s">
        <v>80</v>
      </c>
      <c r="C12" s="9" t="s">
        <v>204</v>
      </c>
      <c r="D12" s="9" t="s">
        <v>28</v>
      </c>
      <c r="E12" s="9" t="s">
        <v>78</v>
      </c>
      <c r="F12" s="13">
        <v>13.9</v>
      </c>
      <c r="G12" s="10" t="s">
        <v>129</v>
      </c>
      <c r="H12" s="10" t="s">
        <v>81</v>
      </c>
      <c r="I12" s="10" t="s">
        <v>22</v>
      </c>
      <c r="J12" s="10" t="s">
        <v>133</v>
      </c>
      <c r="K12" s="10" t="s">
        <v>136</v>
      </c>
      <c r="L12" s="10">
        <v>1</v>
      </c>
      <c r="M12" s="10" t="s">
        <v>132</v>
      </c>
      <c r="N12" s="10" t="s">
        <v>3</v>
      </c>
      <c r="O12" s="10">
        <v>100</v>
      </c>
      <c r="P12" s="10" t="s">
        <v>206</v>
      </c>
      <c r="Q12" s="11">
        <f t="shared" si="0"/>
        <v>7194244.6043165466</v>
      </c>
      <c r="R12" s="9" t="s">
        <v>262</v>
      </c>
    </row>
    <row r="13" spans="1:18" ht="45" x14ac:dyDescent="0.25">
      <c r="A13" s="1">
        <v>12</v>
      </c>
      <c r="B13" s="9" t="s">
        <v>85</v>
      </c>
      <c r="C13" s="9" t="s">
        <v>204</v>
      </c>
      <c r="D13" s="9" t="s">
        <v>28</v>
      </c>
      <c r="E13" s="9" t="s">
        <v>84</v>
      </c>
      <c r="F13" s="10">
        <v>5.54</v>
      </c>
      <c r="G13" s="10" t="s">
        <v>129</v>
      </c>
      <c r="H13" s="10" t="s">
        <v>86</v>
      </c>
      <c r="I13" s="10" t="s">
        <v>170</v>
      </c>
      <c r="J13" s="10" t="s">
        <v>133</v>
      </c>
      <c r="K13" s="10" t="s">
        <v>134</v>
      </c>
      <c r="L13" s="10">
        <v>1</v>
      </c>
      <c r="M13" s="10" t="s">
        <v>132</v>
      </c>
      <c r="N13" s="10" t="s">
        <v>3</v>
      </c>
      <c r="O13" s="10">
        <v>100</v>
      </c>
      <c r="P13" s="10" t="s">
        <v>206</v>
      </c>
      <c r="Q13" s="11">
        <f t="shared" si="0"/>
        <v>18050541.516245488</v>
      </c>
      <c r="R13" s="9" t="s">
        <v>265</v>
      </c>
    </row>
    <row r="14" spans="1:18" ht="45" x14ac:dyDescent="0.25">
      <c r="A14" s="1">
        <v>13</v>
      </c>
      <c r="B14" s="9" t="s">
        <v>96</v>
      </c>
      <c r="C14" s="9" t="s">
        <v>202</v>
      </c>
      <c r="D14" s="9" t="s">
        <v>196</v>
      </c>
      <c r="E14" s="9" t="s">
        <v>5</v>
      </c>
      <c r="F14" s="10" t="s">
        <v>208</v>
      </c>
      <c r="G14" s="10" t="s">
        <v>208</v>
      </c>
      <c r="H14" s="10" t="s">
        <v>157</v>
      </c>
      <c r="I14" s="6" t="s">
        <v>5</v>
      </c>
      <c r="J14" s="6" t="s">
        <v>133</v>
      </c>
      <c r="K14" s="10" t="s">
        <v>134</v>
      </c>
      <c r="L14" s="6">
        <v>328</v>
      </c>
      <c r="M14" s="6" t="s">
        <v>124</v>
      </c>
      <c r="N14" s="10" t="s">
        <v>2</v>
      </c>
      <c r="O14" s="10">
        <v>100</v>
      </c>
      <c r="P14" s="10" t="s">
        <v>210</v>
      </c>
      <c r="Q14" s="11">
        <f>O14*1000/L14</f>
        <v>304.8780487804878</v>
      </c>
      <c r="R14" s="9" t="s">
        <v>269</v>
      </c>
    </row>
    <row r="15" spans="1:18" ht="30" x14ac:dyDescent="0.25">
      <c r="A15" s="1">
        <v>14</v>
      </c>
      <c r="B15" s="9" t="s">
        <v>31</v>
      </c>
      <c r="C15" s="9" t="s">
        <v>202</v>
      </c>
      <c r="D15" s="9" t="s">
        <v>22</v>
      </c>
      <c r="E15" s="9" t="s">
        <v>5</v>
      </c>
      <c r="F15" s="10" t="s">
        <v>208</v>
      </c>
      <c r="G15" s="10" t="s">
        <v>208</v>
      </c>
      <c r="H15" s="10" t="s">
        <v>32</v>
      </c>
      <c r="I15" s="10" t="s">
        <v>5</v>
      </c>
      <c r="J15" s="10" t="s">
        <v>141</v>
      </c>
      <c r="K15" s="10" t="s">
        <v>122</v>
      </c>
      <c r="L15" s="10">
        <v>1</v>
      </c>
      <c r="M15" s="10" t="s">
        <v>140</v>
      </c>
      <c r="N15" s="10" t="s">
        <v>3</v>
      </c>
      <c r="O15" s="10">
        <v>100</v>
      </c>
      <c r="P15" s="10" t="s">
        <v>206</v>
      </c>
      <c r="Q15" s="11">
        <f>O15*1000000 / L15</f>
        <v>100000000</v>
      </c>
      <c r="R15" s="9" t="s">
        <v>242</v>
      </c>
    </row>
    <row r="16" spans="1:18" ht="30" x14ac:dyDescent="0.25">
      <c r="A16" s="1">
        <v>15</v>
      </c>
      <c r="B16" s="9" t="s">
        <v>24</v>
      </c>
      <c r="C16" s="9" t="s">
        <v>202</v>
      </c>
      <c r="D16" s="9" t="s">
        <v>11</v>
      </c>
      <c r="E16" s="9" t="s">
        <v>5</v>
      </c>
      <c r="F16" s="10" t="s">
        <v>208</v>
      </c>
      <c r="G16" s="10" t="s">
        <v>208</v>
      </c>
      <c r="H16" s="10" t="s">
        <v>25</v>
      </c>
      <c r="I16" s="10" t="s">
        <v>5</v>
      </c>
      <c r="J16" s="10" t="s">
        <v>125</v>
      </c>
      <c r="K16" s="10" t="s">
        <v>122</v>
      </c>
      <c r="L16" s="10">
        <v>1</v>
      </c>
      <c r="M16" s="10" t="s">
        <v>140</v>
      </c>
      <c r="N16" s="10" t="s">
        <v>3</v>
      </c>
      <c r="O16" s="10">
        <v>100</v>
      </c>
      <c r="P16" s="10" t="s">
        <v>206</v>
      </c>
      <c r="Q16" s="11">
        <f t="shared" ref="Q16:Q22" si="1">O16*1000000 / L16</f>
        <v>100000000</v>
      </c>
      <c r="R16" s="9" t="s">
        <v>242</v>
      </c>
    </row>
    <row r="17" spans="1:22" ht="60" x14ac:dyDescent="0.25">
      <c r="A17" s="1">
        <v>16</v>
      </c>
      <c r="B17" s="9" t="s">
        <v>27</v>
      </c>
      <c r="C17" s="9" t="s">
        <v>202</v>
      </c>
      <c r="D17" s="9" t="s">
        <v>28</v>
      </c>
      <c r="E17" s="9" t="s">
        <v>5</v>
      </c>
      <c r="F17" s="10" t="s">
        <v>208</v>
      </c>
      <c r="G17" s="10" t="s">
        <v>208</v>
      </c>
      <c r="H17" s="10" t="s">
        <v>29</v>
      </c>
      <c r="I17" s="10" t="s">
        <v>5</v>
      </c>
      <c r="J17" s="10" t="s">
        <v>125</v>
      </c>
      <c r="K17" s="10" t="s">
        <v>136</v>
      </c>
      <c r="L17" s="10">
        <v>1</v>
      </c>
      <c r="M17" s="10" t="s">
        <v>140</v>
      </c>
      <c r="N17" s="10" t="s">
        <v>3</v>
      </c>
      <c r="O17" s="10">
        <v>100</v>
      </c>
      <c r="P17" s="10" t="s">
        <v>206</v>
      </c>
      <c r="Q17" s="11">
        <f t="shared" si="1"/>
        <v>100000000</v>
      </c>
      <c r="R17" s="9" t="s">
        <v>262</v>
      </c>
    </row>
    <row r="18" spans="1:22" ht="30" x14ac:dyDescent="0.25">
      <c r="A18" s="1">
        <v>17</v>
      </c>
      <c r="B18" s="9" t="s">
        <v>33</v>
      </c>
      <c r="C18" s="9" t="s">
        <v>202</v>
      </c>
      <c r="D18" s="9" t="s">
        <v>22</v>
      </c>
      <c r="E18" s="9" t="s">
        <v>5</v>
      </c>
      <c r="F18" s="10" t="s">
        <v>208</v>
      </c>
      <c r="G18" s="10" t="s">
        <v>208</v>
      </c>
      <c r="H18" s="10" t="s">
        <v>34</v>
      </c>
      <c r="I18" s="10" t="s">
        <v>5</v>
      </c>
      <c r="J18" s="10" t="s">
        <v>141</v>
      </c>
      <c r="K18" s="10" t="s">
        <v>122</v>
      </c>
      <c r="L18" s="10">
        <v>1</v>
      </c>
      <c r="M18" s="10" t="s">
        <v>140</v>
      </c>
      <c r="N18" s="10" t="s">
        <v>3</v>
      </c>
      <c r="O18" s="10">
        <v>100</v>
      </c>
      <c r="P18" s="10" t="s">
        <v>206</v>
      </c>
      <c r="Q18" s="11">
        <f t="shared" si="1"/>
        <v>100000000</v>
      </c>
      <c r="R18" s="9" t="s">
        <v>242</v>
      </c>
    </row>
    <row r="19" spans="1:22" ht="45" x14ac:dyDescent="0.25">
      <c r="A19" s="1">
        <v>18</v>
      </c>
      <c r="B19" s="9" t="s">
        <v>36</v>
      </c>
      <c r="C19" s="9" t="s">
        <v>202</v>
      </c>
      <c r="D19" s="9" t="s">
        <v>37</v>
      </c>
      <c r="E19" s="9" t="s">
        <v>5</v>
      </c>
      <c r="F19" s="10" t="s">
        <v>208</v>
      </c>
      <c r="G19" s="10" t="s">
        <v>208</v>
      </c>
      <c r="H19" s="10" t="s">
        <v>143</v>
      </c>
      <c r="I19" s="10" t="s">
        <v>5</v>
      </c>
      <c r="J19" s="10" t="s">
        <v>125</v>
      </c>
      <c r="K19" s="10" t="s">
        <v>134</v>
      </c>
      <c r="L19" s="10">
        <v>1</v>
      </c>
      <c r="M19" s="10" t="s">
        <v>140</v>
      </c>
      <c r="N19" s="10" t="s">
        <v>3</v>
      </c>
      <c r="O19" s="10">
        <v>100</v>
      </c>
      <c r="P19" s="10" t="s">
        <v>206</v>
      </c>
      <c r="Q19" s="11">
        <f t="shared" si="1"/>
        <v>100000000</v>
      </c>
      <c r="R19" s="9" t="s">
        <v>268</v>
      </c>
    </row>
    <row r="20" spans="1:22" ht="75" x14ac:dyDescent="0.25">
      <c r="A20" s="1">
        <v>19</v>
      </c>
      <c r="B20" s="9" t="s">
        <v>48</v>
      </c>
      <c r="C20" s="9" t="s">
        <v>202</v>
      </c>
      <c r="D20" s="9" t="s">
        <v>195</v>
      </c>
      <c r="E20" s="9" t="s">
        <v>5</v>
      </c>
      <c r="F20" s="10" t="s">
        <v>208</v>
      </c>
      <c r="G20" s="10" t="s">
        <v>208</v>
      </c>
      <c r="H20" s="10" t="s">
        <v>148</v>
      </c>
      <c r="I20" s="10" t="s">
        <v>5</v>
      </c>
      <c r="J20" s="10" t="s">
        <v>149</v>
      </c>
      <c r="K20" s="10" t="s">
        <v>134</v>
      </c>
      <c r="L20" s="10">
        <v>1</v>
      </c>
      <c r="M20" s="10" t="s">
        <v>140</v>
      </c>
      <c r="N20" s="10" t="s">
        <v>3</v>
      </c>
      <c r="O20" s="10">
        <v>100</v>
      </c>
      <c r="P20" s="10" t="s">
        <v>206</v>
      </c>
      <c r="Q20" s="11">
        <f t="shared" si="1"/>
        <v>100000000</v>
      </c>
      <c r="R20" s="20" t="s">
        <v>244</v>
      </c>
    </row>
    <row r="21" spans="1:22" ht="75" x14ac:dyDescent="0.25">
      <c r="A21" s="1">
        <v>20</v>
      </c>
      <c r="B21" s="9" t="s">
        <v>42</v>
      </c>
      <c r="C21" s="9" t="s">
        <v>202</v>
      </c>
      <c r="D21" s="9" t="s">
        <v>195</v>
      </c>
      <c r="E21" s="9" t="s">
        <v>5</v>
      </c>
      <c r="F21" s="10" t="s">
        <v>208</v>
      </c>
      <c r="G21" s="10" t="s">
        <v>208</v>
      </c>
      <c r="H21" s="10" t="s">
        <v>43</v>
      </c>
      <c r="I21" s="10" t="s">
        <v>5</v>
      </c>
      <c r="J21" s="10" t="s">
        <v>146</v>
      </c>
      <c r="K21" s="10" t="s">
        <v>134</v>
      </c>
      <c r="L21" s="10">
        <v>1</v>
      </c>
      <c r="M21" s="10" t="s">
        <v>140</v>
      </c>
      <c r="N21" s="10" t="s">
        <v>3</v>
      </c>
      <c r="O21" s="10">
        <v>100</v>
      </c>
      <c r="P21" s="10" t="s">
        <v>206</v>
      </c>
      <c r="Q21" s="11">
        <f t="shared" si="1"/>
        <v>100000000</v>
      </c>
      <c r="R21" s="20" t="s">
        <v>245</v>
      </c>
    </row>
    <row r="22" spans="1:22" x14ac:dyDescent="0.25">
      <c r="A22" s="1">
        <v>21</v>
      </c>
      <c r="B22" s="9" t="s">
        <v>45</v>
      </c>
      <c r="C22" s="9" t="s">
        <v>202</v>
      </c>
      <c r="D22" s="9" t="s">
        <v>46</v>
      </c>
      <c r="E22" s="9" t="s">
        <v>5</v>
      </c>
      <c r="F22" s="10" t="s">
        <v>208</v>
      </c>
      <c r="G22" s="10" t="s">
        <v>208</v>
      </c>
      <c r="H22" s="10" t="s">
        <v>47</v>
      </c>
      <c r="I22" s="10" t="s">
        <v>5</v>
      </c>
      <c r="J22" s="10" t="s">
        <v>125</v>
      </c>
      <c r="K22" s="10" t="s">
        <v>122</v>
      </c>
      <c r="L22" s="10">
        <v>1</v>
      </c>
      <c r="M22" s="10" t="s">
        <v>140</v>
      </c>
      <c r="N22" s="10" t="s">
        <v>3</v>
      </c>
      <c r="O22" s="10">
        <v>100</v>
      </c>
      <c r="P22" s="10" t="s">
        <v>206</v>
      </c>
      <c r="Q22" s="11">
        <f t="shared" si="1"/>
        <v>100000000</v>
      </c>
      <c r="R22" s="9" t="s">
        <v>242</v>
      </c>
    </row>
    <row r="23" spans="1:22" ht="75" x14ac:dyDescent="0.25">
      <c r="A23" s="1">
        <v>24</v>
      </c>
      <c r="B23" s="9" t="s">
        <v>49</v>
      </c>
      <c r="C23" s="9" t="s">
        <v>202</v>
      </c>
      <c r="D23" s="9" t="s">
        <v>196</v>
      </c>
      <c r="E23" s="9" t="s">
        <v>5</v>
      </c>
      <c r="F23" s="10" t="s">
        <v>208</v>
      </c>
      <c r="G23" s="10" t="s">
        <v>208</v>
      </c>
      <c r="H23" s="10" t="s">
        <v>151</v>
      </c>
      <c r="I23" s="10" t="s">
        <v>5</v>
      </c>
      <c r="J23" s="10" t="s">
        <v>152</v>
      </c>
      <c r="K23" s="10" t="s">
        <v>134</v>
      </c>
      <c r="L23" s="10">
        <v>1</v>
      </c>
      <c r="M23" s="10" t="s">
        <v>124</v>
      </c>
      <c r="N23" s="10" t="s">
        <v>2</v>
      </c>
      <c r="O23" s="10">
        <v>100</v>
      </c>
      <c r="P23" s="10" t="s">
        <v>210</v>
      </c>
      <c r="Q23" s="11">
        <f>O23*1000/L23</f>
        <v>100000</v>
      </c>
      <c r="R23" s="20" t="s">
        <v>270</v>
      </c>
    </row>
    <row r="24" spans="1:22" ht="75" x14ac:dyDescent="0.25">
      <c r="A24" s="1">
        <v>25</v>
      </c>
      <c r="B24" s="9" t="s">
        <v>50</v>
      </c>
      <c r="C24" s="9" t="s">
        <v>202</v>
      </c>
      <c r="D24" s="9" t="s">
        <v>196</v>
      </c>
      <c r="E24" s="9" t="s">
        <v>5</v>
      </c>
      <c r="F24" s="10" t="s">
        <v>208</v>
      </c>
      <c r="G24" s="10" t="s">
        <v>208</v>
      </c>
      <c r="H24" s="10" t="s">
        <v>154</v>
      </c>
      <c r="I24" s="10" t="s">
        <v>5</v>
      </c>
      <c r="J24" s="10" t="s">
        <v>152</v>
      </c>
      <c r="K24" s="10" t="s">
        <v>134</v>
      </c>
      <c r="L24" s="10">
        <v>1</v>
      </c>
      <c r="M24" s="10" t="s">
        <v>124</v>
      </c>
      <c r="N24" s="10" t="s">
        <v>2</v>
      </c>
      <c r="O24" s="10">
        <v>100</v>
      </c>
      <c r="P24" s="10" t="s">
        <v>210</v>
      </c>
      <c r="Q24" s="11">
        <f t="shared" ref="Q24:Q25" si="2">O24*1000/L24</f>
        <v>100000</v>
      </c>
      <c r="R24" s="20" t="s">
        <v>270</v>
      </c>
    </row>
    <row r="25" spans="1:22" s="9" customFormat="1" ht="75" x14ac:dyDescent="0.25">
      <c r="A25" s="1">
        <v>26</v>
      </c>
      <c r="B25" s="9" t="s">
        <v>51</v>
      </c>
      <c r="C25" s="9" t="s">
        <v>202</v>
      </c>
      <c r="D25" s="9" t="s">
        <v>196</v>
      </c>
      <c r="E25" s="9" t="s">
        <v>5</v>
      </c>
      <c r="F25" s="10" t="s">
        <v>208</v>
      </c>
      <c r="G25" s="10" t="s">
        <v>208</v>
      </c>
      <c r="H25" s="10" t="s">
        <v>154</v>
      </c>
      <c r="I25" s="10" t="s">
        <v>5</v>
      </c>
      <c r="J25" s="10" t="s">
        <v>152</v>
      </c>
      <c r="K25" s="10" t="s">
        <v>134</v>
      </c>
      <c r="L25" s="10">
        <v>1</v>
      </c>
      <c r="M25" s="10" t="s">
        <v>124</v>
      </c>
      <c r="N25" s="10" t="s">
        <v>2</v>
      </c>
      <c r="O25" s="10">
        <v>100</v>
      </c>
      <c r="P25" s="10" t="s">
        <v>210</v>
      </c>
      <c r="Q25" s="11">
        <f t="shared" si="2"/>
        <v>100000</v>
      </c>
      <c r="R25" s="20" t="s">
        <v>270</v>
      </c>
    </row>
    <row r="26" spans="1:22" s="9" customFormat="1" ht="30" x14ac:dyDescent="0.25">
      <c r="A26" s="1">
        <v>27</v>
      </c>
      <c r="B26" s="9" t="s">
        <v>4</v>
      </c>
      <c r="C26" s="9" t="s">
        <v>189</v>
      </c>
      <c r="D26" s="9" t="s">
        <v>5</v>
      </c>
      <c r="E26" s="9" t="s">
        <v>7</v>
      </c>
      <c r="F26" s="10" t="s">
        <v>208</v>
      </c>
      <c r="G26" s="10" t="s">
        <v>208</v>
      </c>
      <c r="H26" s="10" t="s">
        <v>6</v>
      </c>
      <c r="I26" s="10" t="s">
        <v>7</v>
      </c>
      <c r="J26" s="10" t="s">
        <v>121</v>
      </c>
      <c r="K26" s="10" t="s">
        <v>122</v>
      </c>
      <c r="L26" s="10">
        <v>1</v>
      </c>
      <c r="M26" s="10" t="s">
        <v>120</v>
      </c>
      <c r="N26" s="10" t="s">
        <v>3</v>
      </c>
      <c r="O26" s="10">
        <v>100</v>
      </c>
      <c r="P26" s="10" t="s">
        <v>206</v>
      </c>
      <c r="Q26" s="11">
        <f>O26*1000000*3.6 / L26</f>
        <v>360000000</v>
      </c>
      <c r="R26" s="9" t="s">
        <v>242</v>
      </c>
    </row>
    <row r="27" spans="1:22" s="9" customFormat="1" ht="30" x14ac:dyDescent="0.25">
      <c r="A27" s="1">
        <v>28</v>
      </c>
      <c r="B27" s="9" t="s">
        <v>10</v>
      </c>
      <c r="C27" s="9" t="s">
        <v>189</v>
      </c>
      <c r="D27" s="9" t="s">
        <v>11</v>
      </c>
      <c r="E27" s="9" t="s">
        <v>7</v>
      </c>
      <c r="F27" s="10" t="s">
        <v>208</v>
      </c>
      <c r="G27" s="10" t="s">
        <v>208</v>
      </c>
      <c r="H27" s="10" t="s">
        <v>12</v>
      </c>
      <c r="I27" s="10" t="s">
        <v>7</v>
      </c>
      <c r="J27" s="10" t="s">
        <v>125</v>
      </c>
      <c r="K27" s="10" t="s">
        <v>122</v>
      </c>
      <c r="L27" s="10">
        <v>1</v>
      </c>
      <c r="M27" s="10" t="s">
        <v>120</v>
      </c>
      <c r="N27" s="10" t="s">
        <v>3</v>
      </c>
      <c r="O27" s="10">
        <v>100</v>
      </c>
      <c r="P27" s="10" t="s">
        <v>206</v>
      </c>
      <c r="Q27" s="11">
        <f>O27*1000000*3.6 / L27</f>
        <v>360000000</v>
      </c>
      <c r="R27" s="9" t="s">
        <v>242</v>
      </c>
    </row>
    <row r="28" spans="1:22" s="9" customFormat="1" ht="30" x14ac:dyDescent="0.25">
      <c r="A28" s="1">
        <v>30</v>
      </c>
      <c r="B28" s="9" t="s">
        <v>56</v>
      </c>
      <c r="C28" s="9" t="s">
        <v>189</v>
      </c>
      <c r="D28" s="9" t="s">
        <v>5</v>
      </c>
      <c r="E28" s="9" t="s">
        <v>7</v>
      </c>
      <c r="F28" s="10" t="s">
        <v>208</v>
      </c>
      <c r="G28" s="10" t="s">
        <v>208</v>
      </c>
      <c r="H28" s="10" t="s">
        <v>57</v>
      </c>
      <c r="I28" s="10" t="s">
        <v>7</v>
      </c>
      <c r="J28" s="10" t="s">
        <v>121</v>
      </c>
      <c r="K28" s="10" t="s">
        <v>122</v>
      </c>
      <c r="L28" s="10">
        <v>1</v>
      </c>
      <c r="M28" s="10" t="s">
        <v>120</v>
      </c>
      <c r="N28" s="10" t="s">
        <v>3</v>
      </c>
      <c r="O28" s="10">
        <v>100</v>
      </c>
      <c r="P28" s="10" t="s">
        <v>206</v>
      </c>
      <c r="Q28" s="11">
        <f>O28*1000000*3.6 / L28</f>
        <v>360000000</v>
      </c>
      <c r="R28" s="9" t="s">
        <v>242</v>
      </c>
    </row>
    <row r="29" spans="1:22" s="9" customFormat="1" ht="30" x14ac:dyDescent="0.25">
      <c r="A29" s="1">
        <v>31</v>
      </c>
      <c r="B29" s="9" t="s">
        <v>62</v>
      </c>
      <c r="C29" s="9" t="s">
        <v>189</v>
      </c>
      <c r="D29" s="9" t="s">
        <v>22</v>
      </c>
      <c r="E29" s="9" t="s">
        <v>7</v>
      </c>
      <c r="F29" s="10" t="s">
        <v>208</v>
      </c>
      <c r="G29" s="10" t="s">
        <v>208</v>
      </c>
      <c r="H29" s="10" t="s">
        <v>63</v>
      </c>
      <c r="I29" s="10" t="s">
        <v>7</v>
      </c>
      <c r="J29" s="10" t="s">
        <v>121</v>
      </c>
      <c r="K29" s="10" t="s">
        <v>122</v>
      </c>
      <c r="L29" s="10">
        <v>1</v>
      </c>
      <c r="M29" s="10" t="s">
        <v>120</v>
      </c>
      <c r="N29" s="10" t="s">
        <v>3</v>
      </c>
      <c r="O29" s="10">
        <v>100</v>
      </c>
      <c r="P29" s="10" t="s">
        <v>206</v>
      </c>
      <c r="Q29" s="11">
        <f>O29*1000000*3.6 / L29</f>
        <v>360000000</v>
      </c>
      <c r="R29" s="9" t="s">
        <v>242</v>
      </c>
    </row>
    <row r="30" spans="1:22" s="4" customFormat="1" ht="30" x14ac:dyDescent="0.25">
      <c r="A30" s="1">
        <v>35</v>
      </c>
      <c r="B30" s="9" t="s">
        <v>24</v>
      </c>
      <c r="C30" s="9" t="s">
        <v>200</v>
      </c>
      <c r="D30" s="9" t="s">
        <v>11</v>
      </c>
      <c r="E30" s="9" t="s">
        <v>7</v>
      </c>
      <c r="F30" s="10" t="s">
        <v>208</v>
      </c>
      <c r="G30" s="10" t="s">
        <v>208</v>
      </c>
      <c r="H30" s="10" t="s">
        <v>25</v>
      </c>
      <c r="I30" s="10" t="s">
        <v>7</v>
      </c>
      <c r="J30" s="10" t="s">
        <v>125</v>
      </c>
      <c r="K30" s="10" t="s">
        <v>122</v>
      </c>
      <c r="L30" s="10">
        <v>1</v>
      </c>
      <c r="M30" s="10" t="s">
        <v>120</v>
      </c>
      <c r="N30" s="10" t="s">
        <v>3</v>
      </c>
      <c r="O30" s="10">
        <v>100</v>
      </c>
      <c r="P30" s="10" t="s">
        <v>206</v>
      </c>
      <c r="Q30" s="11">
        <f>O30*1000000*3.6 / L30</f>
        <v>360000000</v>
      </c>
      <c r="R30" s="9" t="s">
        <v>242</v>
      </c>
      <c r="S30" s="8"/>
      <c r="T30" s="8"/>
      <c r="U30" s="8"/>
      <c r="V30" s="8"/>
    </row>
    <row r="31" spans="1:22" s="9" customFormat="1" ht="60" x14ac:dyDescent="0.25">
      <c r="A31" s="1">
        <v>36</v>
      </c>
      <c r="B31" s="9" t="s">
        <v>27</v>
      </c>
      <c r="C31" s="9" t="s">
        <v>200</v>
      </c>
      <c r="D31" s="9" t="s">
        <v>28</v>
      </c>
      <c r="E31" s="9" t="s">
        <v>7</v>
      </c>
      <c r="F31" s="10" t="s">
        <v>208</v>
      </c>
      <c r="G31" s="10" t="s">
        <v>208</v>
      </c>
      <c r="H31" s="10" t="s">
        <v>55</v>
      </c>
      <c r="I31" s="10" t="s">
        <v>7</v>
      </c>
      <c r="J31" s="10" t="s">
        <v>133</v>
      </c>
      <c r="K31" s="10" t="s">
        <v>136</v>
      </c>
      <c r="L31" s="10">
        <v>1</v>
      </c>
      <c r="M31" s="10" t="s">
        <v>120</v>
      </c>
      <c r="N31" s="10" t="s">
        <v>3</v>
      </c>
      <c r="O31" s="10">
        <v>100</v>
      </c>
      <c r="P31" s="10" t="s">
        <v>206</v>
      </c>
      <c r="Q31" s="11">
        <f t="shared" ref="Q31:Q33" si="3">O31*1000000*3.6 / L31</f>
        <v>360000000</v>
      </c>
      <c r="R31" s="9" t="s">
        <v>262</v>
      </c>
    </row>
    <row r="32" spans="1:22" s="9" customFormat="1" ht="30" x14ac:dyDescent="0.25">
      <c r="A32" s="1">
        <v>37</v>
      </c>
      <c r="B32" s="9" t="s">
        <v>33</v>
      </c>
      <c r="C32" s="9" t="s">
        <v>200</v>
      </c>
      <c r="D32" s="9" t="s">
        <v>22</v>
      </c>
      <c r="E32" s="9" t="s">
        <v>7</v>
      </c>
      <c r="F32" s="10" t="s">
        <v>208</v>
      </c>
      <c r="G32" s="10" t="s">
        <v>208</v>
      </c>
      <c r="H32" s="10" t="s">
        <v>34</v>
      </c>
      <c r="I32" s="10" t="s">
        <v>7</v>
      </c>
      <c r="J32" s="10" t="s">
        <v>141</v>
      </c>
      <c r="K32" s="10" t="s">
        <v>122</v>
      </c>
      <c r="L32" s="10">
        <v>1</v>
      </c>
      <c r="M32" s="10" t="s">
        <v>120</v>
      </c>
      <c r="N32" s="10" t="s">
        <v>3</v>
      </c>
      <c r="O32" s="10">
        <v>100</v>
      </c>
      <c r="P32" s="10" t="s">
        <v>206</v>
      </c>
      <c r="Q32" s="11">
        <f t="shared" si="3"/>
        <v>360000000</v>
      </c>
      <c r="R32" s="9" t="s">
        <v>242</v>
      </c>
    </row>
    <row r="33" spans="1:22" s="14" customFormat="1" ht="45" x14ac:dyDescent="0.25">
      <c r="A33" s="1">
        <v>38</v>
      </c>
      <c r="B33" s="9" t="s">
        <v>36</v>
      </c>
      <c r="C33" s="9" t="s">
        <v>200</v>
      </c>
      <c r="D33" s="9" t="s">
        <v>37</v>
      </c>
      <c r="E33" s="9" t="s">
        <v>7</v>
      </c>
      <c r="F33" s="10" t="s">
        <v>208</v>
      </c>
      <c r="G33" s="10" t="s">
        <v>208</v>
      </c>
      <c r="H33" s="10" t="s">
        <v>143</v>
      </c>
      <c r="I33" s="10" t="s">
        <v>7</v>
      </c>
      <c r="J33" s="10" t="s">
        <v>125</v>
      </c>
      <c r="K33" s="10" t="s">
        <v>134</v>
      </c>
      <c r="L33" s="10">
        <v>1</v>
      </c>
      <c r="M33" s="10" t="s">
        <v>120</v>
      </c>
      <c r="N33" s="10" t="s">
        <v>3</v>
      </c>
      <c r="O33" s="10">
        <v>100</v>
      </c>
      <c r="P33" s="10" t="s">
        <v>206</v>
      </c>
      <c r="Q33" s="11">
        <f t="shared" si="3"/>
        <v>360000000</v>
      </c>
      <c r="R33" s="9" t="s">
        <v>268</v>
      </c>
    </row>
    <row r="34" spans="1:22" s="9" customFormat="1" ht="60" x14ac:dyDescent="0.25">
      <c r="A34" s="1">
        <v>44</v>
      </c>
      <c r="B34" s="3" t="s">
        <v>128</v>
      </c>
      <c r="C34" s="3" t="s">
        <v>199</v>
      </c>
      <c r="E34" s="9" t="s">
        <v>192</v>
      </c>
      <c r="F34" s="6">
        <v>5.28</v>
      </c>
      <c r="G34" s="10" t="s">
        <v>129</v>
      </c>
      <c r="H34" s="6" t="s">
        <v>130</v>
      </c>
      <c r="I34" s="6" t="s">
        <v>131</v>
      </c>
      <c r="J34" s="6" t="s">
        <v>133</v>
      </c>
      <c r="K34" s="6" t="s">
        <v>134</v>
      </c>
      <c r="L34" s="6">
        <v>1</v>
      </c>
      <c r="M34" s="6" t="s">
        <v>132</v>
      </c>
      <c r="N34" s="10" t="s">
        <v>3</v>
      </c>
      <c r="O34" s="10">
        <v>100</v>
      </c>
      <c r="P34" s="10" t="s">
        <v>206</v>
      </c>
      <c r="Q34" s="11">
        <f t="shared" ref="Q34" si="4">O34*1000000 / (F34*L34)</f>
        <v>18939393.939393938</v>
      </c>
      <c r="R34" s="9" t="s">
        <v>266</v>
      </c>
    </row>
    <row r="35" spans="1:22" s="10" customFormat="1" ht="30" x14ac:dyDescent="0.25">
      <c r="A35" s="1">
        <v>56</v>
      </c>
      <c r="B35" s="9" t="s">
        <v>190</v>
      </c>
      <c r="C35" s="9" t="s">
        <v>213</v>
      </c>
      <c r="D35" s="9" t="s">
        <v>186</v>
      </c>
      <c r="E35" s="9" t="s">
        <v>193</v>
      </c>
      <c r="F35" s="10" t="s">
        <v>208</v>
      </c>
      <c r="G35" s="10" t="s">
        <v>208</v>
      </c>
      <c r="H35" s="10" t="s">
        <v>187</v>
      </c>
      <c r="I35" s="10" t="s">
        <v>177</v>
      </c>
      <c r="J35" s="10" t="s">
        <v>139</v>
      </c>
      <c r="K35" s="10" t="s">
        <v>134</v>
      </c>
      <c r="L35" s="10">
        <v>1</v>
      </c>
      <c r="M35" s="10" t="s">
        <v>181</v>
      </c>
      <c r="N35" s="10" t="s">
        <v>3</v>
      </c>
      <c r="O35" s="10">
        <v>1</v>
      </c>
      <c r="P35" s="10" t="s">
        <v>179</v>
      </c>
      <c r="Q35" s="11">
        <f>O35 / L35</f>
        <v>1</v>
      </c>
      <c r="R35" s="9" t="s">
        <v>267</v>
      </c>
      <c r="S35" s="12"/>
      <c r="T35" s="12"/>
      <c r="U35" s="12"/>
      <c r="V35" s="12"/>
    </row>
    <row r="36" spans="1:22" s="9" customFormat="1" ht="30" x14ac:dyDescent="0.25">
      <c r="A36" s="1">
        <v>57</v>
      </c>
      <c r="B36" s="9" t="s">
        <v>104</v>
      </c>
      <c r="C36" s="9" t="s">
        <v>213</v>
      </c>
      <c r="D36" s="9" t="s">
        <v>105</v>
      </c>
      <c r="E36" s="9" t="s">
        <v>193</v>
      </c>
      <c r="F36" s="10" t="s">
        <v>208</v>
      </c>
      <c r="G36" s="10" t="s">
        <v>208</v>
      </c>
      <c r="H36" s="10" t="s">
        <v>176</v>
      </c>
      <c r="I36" s="10" t="s">
        <v>177</v>
      </c>
      <c r="J36" s="10" t="s">
        <v>133</v>
      </c>
      <c r="K36" s="10" t="s">
        <v>134</v>
      </c>
      <c r="L36" s="10">
        <v>1</v>
      </c>
      <c r="M36" s="10" t="s">
        <v>178</v>
      </c>
      <c r="N36" s="10" t="s">
        <v>3</v>
      </c>
      <c r="O36" s="10">
        <v>1</v>
      </c>
      <c r="P36" s="10" t="s">
        <v>175</v>
      </c>
      <c r="Q36" s="11">
        <f t="shared" ref="Q36:Q41" si="5">O36 / L36</f>
        <v>1</v>
      </c>
      <c r="R36" s="9" t="s">
        <v>267</v>
      </c>
      <c r="S36" s="12"/>
      <c r="T36" s="12"/>
      <c r="U36" s="12"/>
      <c r="V36" s="12"/>
    </row>
    <row r="37" spans="1:22" s="9" customFormat="1" ht="30" x14ac:dyDescent="0.25">
      <c r="A37" s="1">
        <v>58</v>
      </c>
      <c r="B37" s="9" t="s">
        <v>106</v>
      </c>
      <c r="C37" s="9" t="s">
        <v>213</v>
      </c>
      <c r="D37" s="9" t="s">
        <v>105</v>
      </c>
      <c r="E37" s="9" t="s">
        <v>193</v>
      </c>
      <c r="F37" s="10" t="s">
        <v>208</v>
      </c>
      <c r="G37" s="10" t="s">
        <v>208</v>
      </c>
      <c r="H37" s="10" t="s">
        <v>180</v>
      </c>
      <c r="I37" s="10" t="s">
        <v>177</v>
      </c>
      <c r="J37" s="10" t="s">
        <v>133</v>
      </c>
      <c r="K37" s="10" t="s">
        <v>134</v>
      </c>
      <c r="L37" s="10">
        <v>1</v>
      </c>
      <c r="M37" s="10" t="s">
        <v>181</v>
      </c>
      <c r="N37" s="10" t="s">
        <v>3</v>
      </c>
      <c r="O37" s="10">
        <v>1</v>
      </c>
      <c r="P37" s="10" t="s">
        <v>179</v>
      </c>
      <c r="Q37" s="11">
        <f t="shared" si="5"/>
        <v>1</v>
      </c>
      <c r="R37" s="9" t="s">
        <v>267</v>
      </c>
      <c r="S37" s="12"/>
      <c r="T37" s="12"/>
      <c r="U37" s="12"/>
      <c r="V37" s="12"/>
    </row>
    <row r="38" spans="1:22" s="9" customFormat="1" ht="30" x14ac:dyDescent="0.25">
      <c r="A38" s="1">
        <v>59</v>
      </c>
      <c r="B38" s="9" t="s">
        <v>107</v>
      </c>
      <c r="C38" s="9" t="s">
        <v>213</v>
      </c>
      <c r="D38" s="9" t="s">
        <v>105</v>
      </c>
      <c r="E38" s="9" t="s">
        <v>193</v>
      </c>
      <c r="F38" s="10" t="s">
        <v>208</v>
      </c>
      <c r="G38" s="10" t="s">
        <v>208</v>
      </c>
      <c r="H38" s="10" t="s">
        <v>182</v>
      </c>
      <c r="I38" s="10" t="s">
        <v>177</v>
      </c>
      <c r="J38" s="10" t="s">
        <v>133</v>
      </c>
      <c r="K38" s="10" t="s">
        <v>134</v>
      </c>
      <c r="L38" s="10">
        <v>1</v>
      </c>
      <c r="M38" s="10" t="s">
        <v>181</v>
      </c>
      <c r="N38" s="10" t="s">
        <v>3</v>
      </c>
      <c r="O38" s="10">
        <v>1</v>
      </c>
      <c r="P38" s="10" t="s">
        <v>179</v>
      </c>
      <c r="Q38" s="11">
        <f t="shared" si="5"/>
        <v>1</v>
      </c>
      <c r="R38" s="9" t="s">
        <v>267</v>
      </c>
      <c r="S38" s="12"/>
      <c r="T38" s="12"/>
      <c r="U38" s="12"/>
      <c r="V38" s="12"/>
    </row>
    <row r="39" spans="1:22" s="9" customFormat="1" ht="30" x14ac:dyDescent="0.25">
      <c r="A39" s="1">
        <v>60</v>
      </c>
      <c r="B39" s="9" t="s">
        <v>108</v>
      </c>
      <c r="C39" s="9" t="s">
        <v>213</v>
      </c>
      <c r="D39" s="9" t="s">
        <v>105</v>
      </c>
      <c r="E39" s="9" t="s">
        <v>193</v>
      </c>
      <c r="F39" s="10" t="s">
        <v>208</v>
      </c>
      <c r="G39" s="10" t="s">
        <v>208</v>
      </c>
      <c r="H39" s="10" t="s">
        <v>184</v>
      </c>
      <c r="I39" s="10" t="s">
        <v>177</v>
      </c>
      <c r="J39" s="10" t="s">
        <v>125</v>
      </c>
      <c r="K39" s="10" t="s">
        <v>134</v>
      </c>
      <c r="L39" s="10">
        <v>1</v>
      </c>
      <c r="M39" s="10" t="s">
        <v>159</v>
      </c>
      <c r="N39" s="10" t="s">
        <v>3</v>
      </c>
      <c r="O39" s="10">
        <v>1</v>
      </c>
      <c r="P39" s="10" t="s">
        <v>183</v>
      </c>
      <c r="Q39" s="11">
        <f t="shared" si="5"/>
        <v>1</v>
      </c>
      <c r="R39" s="9" t="s">
        <v>267</v>
      </c>
      <c r="S39" s="12"/>
      <c r="T39" s="12"/>
      <c r="U39" s="12"/>
      <c r="V39" s="12"/>
    </row>
    <row r="40" spans="1:22" s="9" customFormat="1" ht="30" x14ac:dyDescent="0.25">
      <c r="A40" s="1">
        <v>61</v>
      </c>
      <c r="B40" s="9" t="s">
        <v>109</v>
      </c>
      <c r="C40" s="9" t="s">
        <v>213</v>
      </c>
      <c r="D40" s="9" t="s">
        <v>105</v>
      </c>
      <c r="E40" s="9" t="s">
        <v>193</v>
      </c>
      <c r="F40" s="10" t="s">
        <v>208</v>
      </c>
      <c r="G40" s="10" t="s">
        <v>208</v>
      </c>
      <c r="H40" s="10" t="s">
        <v>185</v>
      </c>
      <c r="I40" s="10" t="s">
        <v>177</v>
      </c>
      <c r="J40" s="10" t="s">
        <v>133</v>
      </c>
      <c r="K40" s="10" t="s">
        <v>134</v>
      </c>
      <c r="L40" s="10">
        <v>1</v>
      </c>
      <c r="M40" s="10" t="s">
        <v>178</v>
      </c>
      <c r="N40" s="10" t="s">
        <v>3</v>
      </c>
      <c r="O40" s="10">
        <v>1</v>
      </c>
      <c r="P40" s="10" t="s">
        <v>175</v>
      </c>
      <c r="Q40" s="11">
        <f t="shared" si="5"/>
        <v>1</v>
      </c>
      <c r="R40" s="9" t="s">
        <v>267</v>
      </c>
      <c r="S40" s="12"/>
      <c r="T40" s="12"/>
      <c r="U40" s="12"/>
      <c r="V40" s="12"/>
    </row>
    <row r="41" spans="1:22" s="9" customFormat="1" ht="30" x14ac:dyDescent="0.25">
      <c r="A41" s="1">
        <v>62</v>
      </c>
      <c r="B41" s="9" t="s">
        <v>191</v>
      </c>
      <c r="C41" s="9" t="s">
        <v>213</v>
      </c>
      <c r="D41" s="9" t="s">
        <v>105</v>
      </c>
      <c r="E41" s="9" t="s">
        <v>193</v>
      </c>
      <c r="F41" s="10" t="s">
        <v>208</v>
      </c>
      <c r="G41" s="10" t="s">
        <v>208</v>
      </c>
      <c r="H41" s="10" t="s">
        <v>188</v>
      </c>
      <c r="I41" s="10" t="s">
        <v>177</v>
      </c>
      <c r="J41" s="10" t="s">
        <v>133</v>
      </c>
      <c r="K41" s="10" t="s">
        <v>134</v>
      </c>
      <c r="L41" s="10">
        <v>1</v>
      </c>
      <c r="M41" s="10" t="s">
        <v>181</v>
      </c>
      <c r="N41" s="10" t="s">
        <v>3</v>
      </c>
      <c r="O41" s="10">
        <v>1</v>
      </c>
      <c r="P41" s="10" t="s">
        <v>179</v>
      </c>
      <c r="Q41" s="11">
        <f t="shared" si="5"/>
        <v>1</v>
      </c>
      <c r="R41" s="9" t="s">
        <v>267</v>
      </c>
      <c r="S41" s="12"/>
      <c r="T41" s="12"/>
      <c r="U41" s="12"/>
      <c r="V41" s="12"/>
    </row>
  </sheetData>
  <autoFilter ref="A1:R41" xr:uid="{042D8881-FD5B-4FE0-A710-39026806845B}"/>
  <phoneticPr fontId="6"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D65E48-2CBC-47DE-BBF6-B8C34DFA90B6}">
  <dimension ref="A1:X54"/>
  <sheetViews>
    <sheetView tabSelected="1" topLeftCell="I6" workbookViewId="0">
      <selection activeCell="Q9" sqref="Q9"/>
    </sheetView>
  </sheetViews>
  <sheetFormatPr defaultRowHeight="15" x14ac:dyDescent="0.25"/>
  <cols>
    <col min="1" max="1" width="5.85546875" style="12" customWidth="1"/>
    <col min="2" max="2" width="33.28515625" style="9" customWidth="1"/>
    <col min="3" max="3" width="19.140625" style="9" customWidth="1"/>
    <col min="4" max="4" width="13.42578125" style="9" customWidth="1"/>
    <col min="5" max="5" width="16.5703125" style="9" customWidth="1"/>
    <col min="6" max="7" width="12.42578125" style="10" customWidth="1"/>
    <col min="8" max="8" width="42.140625" style="10" customWidth="1"/>
    <col min="9" max="9" width="14.5703125" style="10" customWidth="1"/>
    <col min="10" max="10" width="22.140625" style="10" customWidth="1"/>
    <col min="11" max="11" width="12.5703125" style="10" customWidth="1"/>
    <col min="12" max="12" width="20.28515625" style="10" customWidth="1"/>
    <col min="13" max="13" width="22.140625" style="10" customWidth="1"/>
    <col min="14" max="14" width="13.42578125" style="10" customWidth="1"/>
    <col min="15" max="15" width="12.42578125" style="10" customWidth="1"/>
    <col min="16" max="16" width="10.42578125" style="11" bestFit="1" customWidth="1"/>
    <col min="17" max="17" width="118.28515625" style="20" customWidth="1"/>
    <col min="18" max="18" width="80.28515625" style="9" customWidth="1"/>
    <col min="19" max="19" width="11.5703125" style="12" bestFit="1" customWidth="1"/>
    <col min="20" max="16384" width="9.140625" style="12"/>
  </cols>
  <sheetData>
    <row r="1" spans="1:18" s="1" customFormat="1" ht="30" x14ac:dyDescent="0.25">
      <c r="A1" s="1" t="s">
        <v>219</v>
      </c>
      <c r="B1" s="1" t="s">
        <v>220</v>
      </c>
      <c r="C1" s="1" t="s">
        <v>205</v>
      </c>
      <c r="D1" s="1" t="s">
        <v>0</v>
      </c>
      <c r="E1" s="1" t="s">
        <v>1</v>
      </c>
      <c r="F1" s="1" t="s">
        <v>217</v>
      </c>
      <c r="G1" s="1" t="s">
        <v>218</v>
      </c>
      <c r="H1" s="1" t="s">
        <v>214</v>
      </c>
      <c r="I1" s="1" t="s">
        <v>117</v>
      </c>
      <c r="J1" s="1" t="s">
        <v>118</v>
      </c>
      <c r="K1" s="1" t="s">
        <v>115</v>
      </c>
      <c r="L1" s="1" t="s">
        <v>116</v>
      </c>
      <c r="M1" s="1" t="s">
        <v>215</v>
      </c>
      <c r="N1" s="1" t="s">
        <v>209</v>
      </c>
      <c r="O1" s="1" t="s">
        <v>110</v>
      </c>
      <c r="P1" s="2" t="s">
        <v>226</v>
      </c>
      <c r="Q1" s="2" t="s">
        <v>229</v>
      </c>
      <c r="R1" s="1" t="s">
        <v>119</v>
      </c>
    </row>
    <row r="2" spans="1:18" ht="75" x14ac:dyDescent="0.25">
      <c r="A2" s="1">
        <v>1</v>
      </c>
      <c r="B2" s="9" t="s">
        <v>65</v>
      </c>
      <c r="C2" s="9" t="s">
        <v>204</v>
      </c>
      <c r="D2" s="9" t="s">
        <v>11</v>
      </c>
      <c r="E2" s="9" t="s">
        <v>66</v>
      </c>
      <c r="F2" s="17">
        <v>11.83</v>
      </c>
      <c r="G2" s="10" t="s">
        <v>129</v>
      </c>
      <c r="H2" s="10" t="s">
        <v>69</v>
      </c>
      <c r="I2" s="10" t="s">
        <v>139</v>
      </c>
      <c r="J2" s="10" t="s">
        <v>255</v>
      </c>
      <c r="K2" s="10">
        <f>18000000/24</f>
        <v>750000</v>
      </c>
      <c r="L2" s="10" t="s">
        <v>156</v>
      </c>
      <c r="M2" s="10" t="s">
        <v>2</v>
      </c>
      <c r="N2" s="10">
        <v>100</v>
      </c>
      <c r="O2" s="10" t="s">
        <v>210</v>
      </c>
      <c r="P2" s="11">
        <f t="shared" ref="P2:P7" si="0">100000000/(K2*F2)</f>
        <v>11.270780501549732</v>
      </c>
      <c r="Q2" s="20" t="s">
        <v>228</v>
      </c>
      <c r="R2" s="21" t="s">
        <v>233</v>
      </c>
    </row>
    <row r="3" spans="1:18" ht="75" x14ac:dyDescent="0.25">
      <c r="A3" s="1">
        <v>2</v>
      </c>
      <c r="B3" s="9" t="s">
        <v>75</v>
      </c>
      <c r="C3" s="9" t="s">
        <v>204</v>
      </c>
      <c r="D3" s="9" t="s">
        <v>11</v>
      </c>
      <c r="E3" s="9" t="s">
        <v>71</v>
      </c>
      <c r="F3" s="10">
        <v>11.94</v>
      </c>
      <c r="G3" s="10" t="s">
        <v>129</v>
      </c>
      <c r="H3" s="10" t="s">
        <v>69</v>
      </c>
      <c r="I3" s="10" t="s">
        <v>139</v>
      </c>
      <c r="J3" s="10" t="s">
        <v>255</v>
      </c>
      <c r="K3" s="10">
        <f>18000000/24</f>
        <v>750000</v>
      </c>
      <c r="L3" s="10" t="s">
        <v>156</v>
      </c>
      <c r="M3" s="10" t="s">
        <v>2</v>
      </c>
      <c r="N3" s="10">
        <v>100</v>
      </c>
      <c r="O3" s="10" t="s">
        <v>210</v>
      </c>
      <c r="P3" s="11">
        <f t="shared" si="0"/>
        <v>11.166945840312675</v>
      </c>
      <c r="Q3" s="20" t="s">
        <v>228</v>
      </c>
      <c r="R3" s="21" t="s">
        <v>233</v>
      </c>
    </row>
    <row r="4" spans="1:18" ht="75" x14ac:dyDescent="0.25">
      <c r="A4" s="1">
        <v>3</v>
      </c>
      <c r="B4" s="9" t="s">
        <v>70</v>
      </c>
      <c r="C4" s="9" t="s">
        <v>204</v>
      </c>
      <c r="D4" s="9" t="s">
        <v>11</v>
      </c>
      <c r="E4" s="9" t="s">
        <v>66</v>
      </c>
      <c r="F4" s="17">
        <v>11.83</v>
      </c>
      <c r="G4" s="10" t="s">
        <v>129</v>
      </c>
      <c r="H4" s="10" t="s">
        <v>69</v>
      </c>
      <c r="I4" s="10" t="s">
        <v>139</v>
      </c>
      <c r="J4" s="10" t="s">
        <v>255</v>
      </c>
      <c r="K4" s="10">
        <f>18000000/24</f>
        <v>750000</v>
      </c>
      <c r="L4" s="10" t="s">
        <v>156</v>
      </c>
      <c r="M4" s="10" t="s">
        <v>2</v>
      </c>
      <c r="N4" s="10">
        <v>100</v>
      </c>
      <c r="O4" s="10" t="s">
        <v>210</v>
      </c>
      <c r="P4" s="11">
        <f t="shared" si="0"/>
        <v>11.270780501549732</v>
      </c>
      <c r="Q4" s="20" t="s">
        <v>228</v>
      </c>
      <c r="R4" s="21" t="s">
        <v>233</v>
      </c>
    </row>
    <row r="5" spans="1:18" ht="75" x14ac:dyDescent="0.25">
      <c r="A5" s="1">
        <v>4</v>
      </c>
      <c r="B5" s="9" t="s">
        <v>70</v>
      </c>
      <c r="C5" s="9" t="s">
        <v>204</v>
      </c>
      <c r="D5" s="9" t="s">
        <v>11</v>
      </c>
      <c r="E5" s="9" t="s">
        <v>71</v>
      </c>
      <c r="F5" s="10">
        <v>11.94</v>
      </c>
      <c r="G5" s="10" t="s">
        <v>129</v>
      </c>
      <c r="H5" s="10" t="s">
        <v>69</v>
      </c>
      <c r="I5" s="10" t="s">
        <v>139</v>
      </c>
      <c r="J5" s="10" t="s">
        <v>255</v>
      </c>
      <c r="K5" s="10">
        <f>18000000/24</f>
        <v>750000</v>
      </c>
      <c r="L5" s="10" t="s">
        <v>156</v>
      </c>
      <c r="M5" s="10" t="s">
        <v>2</v>
      </c>
      <c r="N5" s="10">
        <v>100</v>
      </c>
      <c r="O5" s="10" t="s">
        <v>210</v>
      </c>
      <c r="P5" s="11">
        <f t="shared" si="0"/>
        <v>11.166945840312675</v>
      </c>
      <c r="Q5" s="20" t="s">
        <v>228</v>
      </c>
      <c r="R5" s="21" t="s">
        <v>233</v>
      </c>
    </row>
    <row r="6" spans="1:18" ht="45" x14ac:dyDescent="0.25">
      <c r="A6" s="1">
        <v>5</v>
      </c>
      <c r="B6" s="9" t="s">
        <v>77</v>
      </c>
      <c r="C6" s="9" t="s">
        <v>204</v>
      </c>
      <c r="D6" s="9" t="s">
        <v>11</v>
      </c>
      <c r="E6" s="9" t="s">
        <v>78</v>
      </c>
      <c r="F6" s="13">
        <f>35.8*0.27777777</f>
        <v>9.9444441659999985</v>
      </c>
      <c r="G6" s="10" t="s">
        <v>165</v>
      </c>
      <c r="H6" s="6" t="s">
        <v>79</v>
      </c>
      <c r="I6" s="10" t="s">
        <v>133</v>
      </c>
      <c r="J6" s="10" t="s">
        <v>255</v>
      </c>
      <c r="K6" s="13">
        <f>81500/24</f>
        <v>3395.8333333333335</v>
      </c>
      <c r="L6" s="10" t="s">
        <v>168</v>
      </c>
      <c r="M6" s="10" t="s">
        <v>2</v>
      </c>
      <c r="N6" s="10">
        <v>100</v>
      </c>
      <c r="O6" s="10" t="s">
        <v>210</v>
      </c>
      <c r="P6" s="11">
        <f t="shared" si="0"/>
        <v>2961.2366733797194</v>
      </c>
      <c r="Q6" s="20" t="s">
        <v>231</v>
      </c>
      <c r="R6" s="21" t="s">
        <v>234</v>
      </c>
    </row>
    <row r="7" spans="1:18" ht="60" x14ac:dyDescent="0.25">
      <c r="A7" s="1">
        <v>6</v>
      </c>
      <c r="B7" s="9" t="s">
        <v>83</v>
      </c>
      <c r="C7" s="9" t="s">
        <v>204</v>
      </c>
      <c r="D7" s="9" t="s">
        <v>11</v>
      </c>
      <c r="E7" s="9" t="s">
        <v>84</v>
      </c>
      <c r="F7" s="10">
        <v>5.54</v>
      </c>
      <c r="G7" s="10" t="s">
        <v>129</v>
      </c>
      <c r="H7" s="10" t="s">
        <v>87</v>
      </c>
      <c r="I7" s="10" t="s">
        <v>133</v>
      </c>
      <c r="J7" s="10" t="s">
        <v>255</v>
      </c>
      <c r="K7" s="10">
        <v>280</v>
      </c>
      <c r="L7" s="10" t="s">
        <v>156</v>
      </c>
      <c r="M7" s="10" t="s">
        <v>2</v>
      </c>
      <c r="N7" s="10">
        <v>100</v>
      </c>
      <c r="O7" s="10" t="s">
        <v>210</v>
      </c>
      <c r="P7" s="11">
        <f t="shared" si="0"/>
        <v>64466.21970087674</v>
      </c>
      <c r="Q7" s="20" t="s">
        <v>232</v>
      </c>
      <c r="R7" s="21" t="s">
        <v>235</v>
      </c>
    </row>
    <row r="8" spans="1:18" ht="45" x14ac:dyDescent="0.25">
      <c r="A8" s="1">
        <v>7</v>
      </c>
      <c r="B8" s="9" t="s">
        <v>16</v>
      </c>
      <c r="C8" s="9" t="s">
        <v>204</v>
      </c>
      <c r="D8" s="9" t="s">
        <v>5</v>
      </c>
      <c r="E8" s="9" t="s">
        <v>17</v>
      </c>
      <c r="F8" s="10" t="s">
        <v>208</v>
      </c>
      <c r="G8" s="10" t="s">
        <v>208</v>
      </c>
      <c r="H8" s="10" t="s">
        <v>137</v>
      </c>
      <c r="I8" s="10" t="s">
        <v>133</v>
      </c>
      <c r="J8" s="10" t="s">
        <v>255</v>
      </c>
      <c r="K8" s="10">
        <f>100*20</f>
        <v>2000</v>
      </c>
      <c r="L8" s="10" t="s">
        <v>138</v>
      </c>
      <c r="M8" s="10" t="s">
        <v>2</v>
      </c>
      <c r="N8" s="5">
        <v>10</v>
      </c>
      <c r="O8" s="5" t="s">
        <v>207</v>
      </c>
      <c r="P8" s="7">
        <f>100/K8</f>
        <v>0.05</v>
      </c>
      <c r="Q8" s="22" t="s">
        <v>236</v>
      </c>
      <c r="R8" s="21" t="s">
        <v>238</v>
      </c>
    </row>
    <row r="9" spans="1:18" ht="120" x14ac:dyDescent="0.25">
      <c r="A9" s="1">
        <v>8</v>
      </c>
      <c r="B9" s="9" t="s">
        <v>58</v>
      </c>
      <c r="C9" s="9" t="s">
        <v>204</v>
      </c>
      <c r="D9" s="9" t="s">
        <v>5</v>
      </c>
      <c r="E9" s="9" t="s">
        <v>28</v>
      </c>
      <c r="F9" s="10">
        <v>33.299999999999997</v>
      </c>
      <c r="G9" s="10" t="s">
        <v>129</v>
      </c>
      <c r="H9" s="10" t="s">
        <v>59</v>
      </c>
      <c r="I9" s="10" t="s">
        <v>133</v>
      </c>
      <c r="J9" s="10" t="s">
        <v>255</v>
      </c>
      <c r="K9" s="10">
        <v>1</v>
      </c>
      <c r="L9" s="10" t="s">
        <v>124</v>
      </c>
      <c r="M9" s="10" t="s">
        <v>2</v>
      </c>
      <c r="N9" s="10">
        <v>100</v>
      </c>
      <c r="O9" s="10" t="s">
        <v>210</v>
      </c>
      <c r="P9" s="11">
        <f>100000/K9</f>
        <v>100000</v>
      </c>
      <c r="Q9" s="20" t="s">
        <v>263</v>
      </c>
      <c r="R9" s="9" t="s">
        <v>239</v>
      </c>
    </row>
    <row r="10" spans="1:18" ht="75" x14ac:dyDescent="0.25">
      <c r="A10" s="1">
        <v>9</v>
      </c>
      <c r="B10" s="9" t="s">
        <v>73</v>
      </c>
      <c r="C10" s="9" t="s">
        <v>204</v>
      </c>
      <c r="D10" s="9" t="s">
        <v>28</v>
      </c>
      <c r="E10" s="9" t="s">
        <v>66</v>
      </c>
      <c r="F10" s="17">
        <v>11.83</v>
      </c>
      <c r="G10" s="10" t="s">
        <v>129</v>
      </c>
      <c r="H10" s="10" t="s">
        <v>69</v>
      </c>
      <c r="I10" s="10" t="s">
        <v>139</v>
      </c>
      <c r="J10" s="10" t="s">
        <v>255</v>
      </c>
      <c r="K10" s="10">
        <f>18000000/24</f>
        <v>750000</v>
      </c>
      <c r="L10" s="10" t="s">
        <v>156</v>
      </c>
      <c r="M10" s="10" t="s">
        <v>2</v>
      </c>
      <c r="N10" s="10">
        <v>100</v>
      </c>
      <c r="O10" s="10" t="s">
        <v>210</v>
      </c>
      <c r="P10" s="11">
        <f>100000000/(K10*F10)</f>
        <v>11.270780501549732</v>
      </c>
      <c r="Q10" s="20" t="s">
        <v>228</v>
      </c>
      <c r="R10" s="21" t="s">
        <v>233</v>
      </c>
    </row>
    <row r="11" spans="1:18" ht="75" x14ac:dyDescent="0.25">
      <c r="A11" s="1">
        <v>10</v>
      </c>
      <c r="B11" s="9" t="s">
        <v>73</v>
      </c>
      <c r="C11" s="9" t="s">
        <v>204</v>
      </c>
      <c r="D11" s="9" t="s">
        <v>28</v>
      </c>
      <c r="E11" s="9" t="s">
        <v>71</v>
      </c>
      <c r="F11" s="10">
        <v>11.94</v>
      </c>
      <c r="G11" s="10" t="s">
        <v>129</v>
      </c>
      <c r="H11" s="10" t="s">
        <v>69</v>
      </c>
      <c r="I11" s="10" t="s">
        <v>139</v>
      </c>
      <c r="J11" s="10" t="s">
        <v>255</v>
      </c>
      <c r="K11" s="10">
        <f>18000000/24</f>
        <v>750000</v>
      </c>
      <c r="L11" s="10" t="s">
        <v>156</v>
      </c>
      <c r="M11" s="10" t="s">
        <v>2</v>
      </c>
      <c r="N11" s="10">
        <v>100</v>
      </c>
      <c r="O11" s="10" t="s">
        <v>210</v>
      </c>
      <c r="P11" s="11">
        <f>100000000/(K11*F11)</f>
        <v>11.166945840312675</v>
      </c>
      <c r="Q11" s="20" t="s">
        <v>228</v>
      </c>
      <c r="R11" s="21" t="s">
        <v>233</v>
      </c>
    </row>
    <row r="12" spans="1:18" ht="45" x14ac:dyDescent="0.25">
      <c r="A12" s="1">
        <v>11</v>
      </c>
      <c r="B12" s="9" t="s">
        <v>80</v>
      </c>
      <c r="C12" s="9" t="s">
        <v>204</v>
      </c>
      <c r="D12" s="9" t="s">
        <v>28</v>
      </c>
      <c r="E12" s="9" t="s">
        <v>78</v>
      </c>
      <c r="F12" s="13">
        <v>13.9</v>
      </c>
      <c r="G12" s="10" t="s">
        <v>129</v>
      </c>
      <c r="H12" s="10" t="s">
        <v>82</v>
      </c>
      <c r="I12" s="10" t="s">
        <v>133</v>
      </c>
      <c r="J12" s="10" t="s">
        <v>255</v>
      </c>
      <c r="K12" s="10">
        <v>14.25</v>
      </c>
      <c r="L12" s="10" t="s">
        <v>156</v>
      </c>
      <c r="M12" s="10" t="s">
        <v>2</v>
      </c>
      <c r="N12" s="10">
        <v>100</v>
      </c>
      <c r="O12" s="10" t="s">
        <v>210</v>
      </c>
      <c r="P12" s="11">
        <f>100000000/(K12*F12)</f>
        <v>504859.27047835413</v>
      </c>
      <c r="Q12" s="22" t="s">
        <v>236</v>
      </c>
      <c r="R12" s="9" t="s">
        <v>237</v>
      </c>
    </row>
    <row r="13" spans="1:18" ht="60" x14ac:dyDescent="0.25">
      <c r="A13" s="1">
        <v>12</v>
      </c>
      <c r="B13" s="9" t="s">
        <v>85</v>
      </c>
      <c r="C13" s="9" t="s">
        <v>204</v>
      </c>
      <c r="D13" s="9" t="s">
        <v>28</v>
      </c>
      <c r="E13" s="9" t="s">
        <v>84</v>
      </c>
      <c r="F13" s="10">
        <v>5.54</v>
      </c>
      <c r="G13" s="10" t="s">
        <v>129</v>
      </c>
      <c r="H13" s="10" t="s">
        <v>87</v>
      </c>
      <c r="I13" s="10" t="s">
        <v>133</v>
      </c>
      <c r="J13" s="10" t="s">
        <v>255</v>
      </c>
      <c r="K13" s="10">
        <v>280</v>
      </c>
      <c r="L13" s="10" t="s">
        <v>156</v>
      </c>
      <c r="M13" s="10" t="s">
        <v>2</v>
      </c>
      <c r="N13" s="10">
        <v>100</v>
      </c>
      <c r="O13" s="10" t="s">
        <v>210</v>
      </c>
      <c r="P13" s="11">
        <f>100000000/(K13*F13)</f>
        <v>64466.21970087674</v>
      </c>
      <c r="Q13" s="20" t="s">
        <v>232</v>
      </c>
      <c r="R13" s="21" t="s">
        <v>235</v>
      </c>
    </row>
    <row r="14" spans="1:18" ht="75" x14ac:dyDescent="0.25">
      <c r="A14" s="1">
        <v>13</v>
      </c>
      <c r="B14" s="9" t="s">
        <v>96</v>
      </c>
      <c r="C14" s="9" t="s">
        <v>202</v>
      </c>
      <c r="D14" s="9" t="s">
        <v>196</v>
      </c>
      <c r="E14" s="9" t="s">
        <v>5</v>
      </c>
      <c r="F14" s="10" t="s">
        <v>208</v>
      </c>
      <c r="G14" s="10" t="s">
        <v>208</v>
      </c>
      <c r="H14" s="10" t="s">
        <v>158</v>
      </c>
      <c r="I14" s="10" t="s">
        <v>133</v>
      </c>
      <c r="J14" s="10" t="s">
        <v>255</v>
      </c>
      <c r="K14" s="10">
        <v>328</v>
      </c>
      <c r="L14" s="10" t="s">
        <v>124</v>
      </c>
      <c r="M14" s="10" t="s">
        <v>2</v>
      </c>
      <c r="N14" s="10">
        <v>100</v>
      </c>
      <c r="O14" s="10" t="s">
        <v>210</v>
      </c>
      <c r="P14" s="11">
        <f t="shared" ref="P14:P35" si="1">100000/K14</f>
        <v>304.8780487804878</v>
      </c>
      <c r="Q14" s="20" t="s">
        <v>240</v>
      </c>
      <c r="R14" s="9" t="s">
        <v>239</v>
      </c>
    </row>
    <row r="15" spans="1:18" ht="45" x14ac:dyDescent="0.25">
      <c r="A15" s="1">
        <v>14</v>
      </c>
      <c r="B15" s="9" t="s">
        <v>31</v>
      </c>
      <c r="C15" s="9" t="s">
        <v>202</v>
      </c>
      <c r="D15" s="9" t="s">
        <v>22</v>
      </c>
      <c r="E15" s="9" t="s">
        <v>5</v>
      </c>
      <c r="F15" s="10" t="s">
        <v>208</v>
      </c>
      <c r="G15" s="10" t="s">
        <v>208</v>
      </c>
      <c r="H15" s="10" t="s">
        <v>35</v>
      </c>
      <c r="I15" s="10" t="s">
        <v>133</v>
      </c>
      <c r="J15" s="10" t="s">
        <v>255</v>
      </c>
      <c r="K15" s="10">
        <v>400</v>
      </c>
      <c r="L15" s="10" t="s">
        <v>124</v>
      </c>
      <c r="M15" s="5" t="s">
        <v>142</v>
      </c>
      <c r="N15" s="10">
        <v>100</v>
      </c>
      <c r="O15" s="10" t="s">
        <v>210</v>
      </c>
      <c r="P15" s="11">
        <f t="shared" si="1"/>
        <v>250</v>
      </c>
      <c r="Q15" s="20" t="s">
        <v>242</v>
      </c>
      <c r="R15" s="9" t="s">
        <v>239</v>
      </c>
    </row>
    <row r="16" spans="1:18" ht="45" x14ac:dyDescent="0.25">
      <c r="A16" s="1">
        <v>15</v>
      </c>
      <c r="B16" s="9" t="s">
        <v>24</v>
      </c>
      <c r="C16" s="9" t="s">
        <v>202</v>
      </c>
      <c r="D16" s="9" t="s">
        <v>11</v>
      </c>
      <c r="E16" s="9" t="s">
        <v>5</v>
      </c>
      <c r="F16" s="10" t="s">
        <v>208</v>
      </c>
      <c r="G16" s="10" t="s">
        <v>208</v>
      </c>
      <c r="H16" s="10" t="s">
        <v>26</v>
      </c>
      <c r="I16" s="10" t="s">
        <v>133</v>
      </c>
      <c r="J16" s="10" t="s">
        <v>255</v>
      </c>
      <c r="K16" s="10">
        <v>1</v>
      </c>
      <c r="L16" s="10" t="s">
        <v>124</v>
      </c>
      <c r="M16" s="10" t="s">
        <v>2</v>
      </c>
      <c r="N16" s="10">
        <v>100</v>
      </c>
      <c r="O16" s="10" t="s">
        <v>210</v>
      </c>
      <c r="P16" s="11">
        <f t="shared" si="1"/>
        <v>100000</v>
      </c>
      <c r="Q16" s="20" t="s">
        <v>241</v>
      </c>
      <c r="R16" s="9" t="s">
        <v>239</v>
      </c>
    </row>
    <row r="17" spans="1:18" ht="45" x14ac:dyDescent="0.25">
      <c r="A17" s="1">
        <v>16</v>
      </c>
      <c r="B17" s="9" t="s">
        <v>27</v>
      </c>
      <c r="C17" s="9" t="s">
        <v>202</v>
      </c>
      <c r="D17" s="9" t="s">
        <v>28</v>
      </c>
      <c r="E17" s="9" t="s">
        <v>5</v>
      </c>
      <c r="F17" s="10" t="s">
        <v>208</v>
      </c>
      <c r="G17" s="10" t="s">
        <v>208</v>
      </c>
      <c r="H17" s="10" t="s">
        <v>30</v>
      </c>
      <c r="I17" s="10" t="s">
        <v>139</v>
      </c>
      <c r="J17" s="10" t="s">
        <v>255</v>
      </c>
      <c r="K17" s="10">
        <v>1E-3</v>
      </c>
      <c r="L17" s="10" t="s">
        <v>124</v>
      </c>
      <c r="M17" s="10" t="s">
        <v>2</v>
      </c>
      <c r="N17" s="10">
        <v>100</v>
      </c>
      <c r="O17" s="10" t="s">
        <v>210</v>
      </c>
      <c r="P17" s="11">
        <f t="shared" si="1"/>
        <v>100000000</v>
      </c>
      <c r="Q17" s="20" t="s">
        <v>236</v>
      </c>
      <c r="R17" s="9" t="s">
        <v>239</v>
      </c>
    </row>
    <row r="18" spans="1:18" ht="45" x14ac:dyDescent="0.25">
      <c r="A18" s="1">
        <v>17</v>
      </c>
      <c r="B18" s="9" t="s">
        <v>33</v>
      </c>
      <c r="C18" s="9" t="s">
        <v>202</v>
      </c>
      <c r="D18" s="9" t="s">
        <v>22</v>
      </c>
      <c r="E18" s="9" t="s">
        <v>5</v>
      </c>
      <c r="F18" s="10" t="s">
        <v>208</v>
      </c>
      <c r="G18" s="10" t="s">
        <v>208</v>
      </c>
      <c r="H18" s="10" t="s">
        <v>35</v>
      </c>
      <c r="I18" s="10" t="s">
        <v>133</v>
      </c>
      <c r="J18" s="10" t="s">
        <v>255</v>
      </c>
      <c r="K18" s="10">
        <v>400</v>
      </c>
      <c r="L18" s="10" t="s">
        <v>124</v>
      </c>
      <c r="M18" s="10" t="s">
        <v>2</v>
      </c>
      <c r="N18" s="10">
        <v>100</v>
      </c>
      <c r="O18" s="10" t="s">
        <v>210</v>
      </c>
      <c r="P18" s="11">
        <f t="shared" si="1"/>
        <v>250</v>
      </c>
      <c r="Q18" s="20" t="s">
        <v>242</v>
      </c>
      <c r="R18" s="9" t="s">
        <v>239</v>
      </c>
    </row>
    <row r="19" spans="1:18" ht="45" x14ac:dyDescent="0.25">
      <c r="A19" s="1">
        <v>18</v>
      </c>
      <c r="B19" s="9" t="s">
        <v>36</v>
      </c>
      <c r="C19" s="9" t="s">
        <v>202</v>
      </c>
      <c r="D19" s="9" t="s">
        <v>37</v>
      </c>
      <c r="E19" s="9" t="s">
        <v>5</v>
      </c>
      <c r="F19" s="10" t="s">
        <v>208</v>
      </c>
      <c r="G19" s="10" t="s">
        <v>208</v>
      </c>
      <c r="H19" s="10" t="s">
        <v>26</v>
      </c>
      <c r="I19" s="10" t="s">
        <v>133</v>
      </c>
      <c r="J19" s="10" t="s">
        <v>255</v>
      </c>
      <c r="K19" s="10">
        <v>1</v>
      </c>
      <c r="L19" s="10" t="s">
        <v>124</v>
      </c>
      <c r="M19" s="10" t="s">
        <v>2</v>
      </c>
      <c r="N19" s="10">
        <v>100</v>
      </c>
      <c r="O19" s="10" t="s">
        <v>210</v>
      </c>
      <c r="P19" s="11">
        <f t="shared" si="1"/>
        <v>100000</v>
      </c>
      <c r="Q19" s="20" t="s">
        <v>241</v>
      </c>
      <c r="R19" s="9" t="s">
        <v>239</v>
      </c>
    </row>
    <row r="20" spans="1:18" ht="75" x14ac:dyDescent="0.25">
      <c r="A20" s="1">
        <v>19</v>
      </c>
      <c r="B20" s="9" t="s">
        <v>48</v>
      </c>
      <c r="C20" s="9" t="s">
        <v>202</v>
      </c>
      <c r="D20" s="9" t="s">
        <v>195</v>
      </c>
      <c r="E20" s="9" t="s">
        <v>5</v>
      </c>
      <c r="F20" s="10" t="s">
        <v>208</v>
      </c>
      <c r="G20" s="10" t="s">
        <v>208</v>
      </c>
      <c r="H20" s="10" t="s">
        <v>150</v>
      </c>
      <c r="I20" s="10" t="s">
        <v>133</v>
      </c>
      <c r="J20" s="10" t="s">
        <v>255</v>
      </c>
      <c r="K20" s="10">
        <v>9130</v>
      </c>
      <c r="L20" s="10" t="s">
        <v>124</v>
      </c>
      <c r="M20" s="5" t="s">
        <v>142</v>
      </c>
      <c r="N20" s="10">
        <v>100</v>
      </c>
      <c r="O20" s="10" t="s">
        <v>210</v>
      </c>
      <c r="P20" s="11">
        <f t="shared" si="1"/>
        <v>10.95290251916758</v>
      </c>
      <c r="Q20" s="20" t="s">
        <v>244</v>
      </c>
      <c r="R20" s="9" t="s">
        <v>246</v>
      </c>
    </row>
    <row r="21" spans="1:18" ht="75" x14ac:dyDescent="0.25">
      <c r="A21" s="1">
        <v>20</v>
      </c>
      <c r="B21" s="9" t="s">
        <v>42</v>
      </c>
      <c r="C21" s="9" t="s">
        <v>202</v>
      </c>
      <c r="D21" s="9" t="s">
        <v>195</v>
      </c>
      <c r="E21" s="9" t="s">
        <v>5</v>
      </c>
      <c r="F21" s="10" t="s">
        <v>208</v>
      </c>
      <c r="G21" s="10" t="s">
        <v>208</v>
      </c>
      <c r="H21" s="10" t="s">
        <v>44</v>
      </c>
      <c r="I21" s="10" t="s">
        <v>146</v>
      </c>
      <c r="J21" s="10" t="s">
        <v>255</v>
      </c>
      <c r="K21" s="10">
        <v>13787</v>
      </c>
      <c r="L21" s="10" t="s">
        <v>124</v>
      </c>
      <c r="M21" s="10" t="s">
        <v>2</v>
      </c>
      <c r="N21" s="10">
        <v>100</v>
      </c>
      <c r="O21" s="10" t="s">
        <v>210</v>
      </c>
      <c r="P21" s="11">
        <f t="shared" si="1"/>
        <v>7.2532095452237613</v>
      </c>
      <c r="Q21" s="20" t="s">
        <v>245</v>
      </c>
      <c r="R21" s="9" t="s">
        <v>243</v>
      </c>
    </row>
    <row r="22" spans="1:18" ht="45" x14ac:dyDescent="0.25">
      <c r="A22" s="1">
        <v>21</v>
      </c>
      <c r="B22" s="9" t="s">
        <v>45</v>
      </c>
      <c r="C22" s="9" t="s">
        <v>202</v>
      </c>
      <c r="D22" s="9" t="s">
        <v>46</v>
      </c>
      <c r="E22" s="9" t="s">
        <v>5</v>
      </c>
      <c r="F22" s="10" t="s">
        <v>208</v>
      </c>
      <c r="G22" s="10" t="s">
        <v>208</v>
      </c>
      <c r="H22" s="10" t="s">
        <v>147</v>
      </c>
      <c r="I22" s="10" t="s">
        <v>125</v>
      </c>
      <c r="J22" s="10" t="s">
        <v>255</v>
      </c>
      <c r="K22" s="10">
        <v>1000</v>
      </c>
      <c r="L22" s="10" t="s">
        <v>124</v>
      </c>
      <c r="M22" s="5" t="s">
        <v>142</v>
      </c>
      <c r="N22" s="10">
        <v>100</v>
      </c>
      <c r="O22" s="10" t="s">
        <v>210</v>
      </c>
      <c r="P22" s="11">
        <f t="shared" si="1"/>
        <v>100</v>
      </c>
      <c r="Q22" s="20" t="s">
        <v>242</v>
      </c>
      <c r="R22" s="9" t="s">
        <v>247</v>
      </c>
    </row>
    <row r="23" spans="1:18" ht="60" x14ac:dyDescent="0.25">
      <c r="A23" s="1">
        <v>22</v>
      </c>
      <c r="B23" s="9" t="s">
        <v>38</v>
      </c>
      <c r="C23" s="9" t="s">
        <v>202</v>
      </c>
      <c r="D23" s="9" t="s">
        <v>194</v>
      </c>
      <c r="E23" s="9" t="s">
        <v>5</v>
      </c>
      <c r="F23" s="10" t="s">
        <v>208</v>
      </c>
      <c r="G23" s="10" t="s">
        <v>208</v>
      </c>
      <c r="H23" s="10" t="s">
        <v>39</v>
      </c>
      <c r="I23" s="10" t="s">
        <v>133</v>
      </c>
      <c r="J23" s="10" t="s">
        <v>255</v>
      </c>
      <c r="K23" s="10">
        <v>0.56999999999999995</v>
      </c>
      <c r="L23" s="10" t="s">
        <v>124</v>
      </c>
      <c r="M23" s="10" t="s">
        <v>2</v>
      </c>
      <c r="N23" s="10">
        <v>100</v>
      </c>
      <c r="O23" s="10" t="s">
        <v>210</v>
      </c>
      <c r="P23" s="11">
        <f t="shared" si="1"/>
        <v>175438.59649122809</v>
      </c>
      <c r="Q23" s="20" t="s">
        <v>249</v>
      </c>
      <c r="R23" s="9" t="s">
        <v>239</v>
      </c>
    </row>
    <row r="24" spans="1:18" ht="60" x14ac:dyDescent="0.25">
      <c r="A24" s="1">
        <v>23</v>
      </c>
      <c r="B24" s="9" t="s">
        <v>40</v>
      </c>
      <c r="C24" s="9" t="s">
        <v>202</v>
      </c>
      <c r="D24" s="9" t="s">
        <v>194</v>
      </c>
      <c r="E24" s="9" t="s">
        <v>5</v>
      </c>
      <c r="F24" s="10" t="s">
        <v>208</v>
      </c>
      <c r="G24" s="10" t="s">
        <v>208</v>
      </c>
      <c r="H24" s="10" t="s">
        <v>41</v>
      </c>
      <c r="I24" s="10" t="s">
        <v>133</v>
      </c>
      <c r="J24" s="10" t="s">
        <v>255</v>
      </c>
      <c r="K24" s="10">
        <v>1</v>
      </c>
      <c r="L24" s="10" t="s">
        <v>124</v>
      </c>
      <c r="M24" s="10" t="s">
        <v>2</v>
      </c>
      <c r="N24" s="10">
        <v>100</v>
      </c>
      <c r="O24" s="10" t="s">
        <v>210</v>
      </c>
      <c r="P24" s="11">
        <f t="shared" si="1"/>
        <v>100000</v>
      </c>
      <c r="Q24" s="20" t="s">
        <v>248</v>
      </c>
      <c r="R24" s="9" t="s">
        <v>250</v>
      </c>
    </row>
    <row r="25" spans="1:18" ht="75" x14ac:dyDescent="0.25">
      <c r="A25" s="1">
        <v>24</v>
      </c>
      <c r="B25" s="9" t="s">
        <v>49</v>
      </c>
      <c r="C25" s="9" t="s">
        <v>202</v>
      </c>
      <c r="D25" s="9" t="s">
        <v>196</v>
      </c>
      <c r="E25" s="9" t="s">
        <v>5</v>
      </c>
      <c r="F25" s="10" t="s">
        <v>208</v>
      </c>
      <c r="G25" s="10" t="s">
        <v>208</v>
      </c>
      <c r="H25" s="6" t="s">
        <v>153</v>
      </c>
      <c r="I25" s="10" t="s">
        <v>152</v>
      </c>
      <c r="J25" s="10" t="s">
        <v>255</v>
      </c>
      <c r="K25" s="10">
        <v>1</v>
      </c>
      <c r="L25" s="10" t="s">
        <v>124</v>
      </c>
      <c r="M25" s="10" t="s">
        <v>2</v>
      </c>
      <c r="N25" s="10">
        <v>100</v>
      </c>
      <c r="O25" s="10" t="s">
        <v>210</v>
      </c>
      <c r="P25" s="11">
        <f t="shared" si="1"/>
        <v>100000</v>
      </c>
      <c r="Q25" s="20" t="s">
        <v>252</v>
      </c>
      <c r="R25" s="9" t="s">
        <v>239</v>
      </c>
    </row>
    <row r="26" spans="1:18" ht="60" x14ac:dyDescent="0.25">
      <c r="A26" s="1">
        <v>25</v>
      </c>
      <c r="B26" s="9" t="s">
        <v>50</v>
      </c>
      <c r="C26" s="9" t="s">
        <v>202</v>
      </c>
      <c r="D26" s="9" t="s">
        <v>196</v>
      </c>
      <c r="E26" s="9" t="s">
        <v>5</v>
      </c>
      <c r="F26" s="10" t="s">
        <v>208</v>
      </c>
      <c r="G26" s="10" t="s">
        <v>208</v>
      </c>
      <c r="H26" s="10" t="s">
        <v>155</v>
      </c>
      <c r="I26" s="10" t="s">
        <v>152</v>
      </c>
      <c r="J26" s="10" t="s">
        <v>255</v>
      </c>
      <c r="K26" s="10">
        <v>1</v>
      </c>
      <c r="L26" s="10" t="s">
        <v>124</v>
      </c>
      <c r="M26" s="10" t="s">
        <v>2</v>
      </c>
      <c r="N26" s="10">
        <v>100</v>
      </c>
      <c r="O26" s="10" t="s">
        <v>210</v>
      </c>
      <c r="P26" s="11">
        <f t="shared" si="1"/>
        <v>100000</v>
      </c>
      <c r="Q26" s="20" t="s">
        <v>251</v>
      </c>
      <c r="R26" s="9" t="s">
        <v>239</v>
      </c>
    </row>
    <row r="27" spans="1:18" s="9" customFormat="1" ht="60" x14ac:dyDescent="0.25">
      <c r="A27" s="1">
        <v>26</v>
      </c>
      <c r="B27" s="9" t="s">
        <v>51</v>
      </c>
      <c r="C27" s="9" t="s">
        <v>202</v>
      </c>
      <c r="D27" s="9" t="s">
        <v>196</v>
      </c>
      <c r="E27" s="9" t="s">
        <v>5</v>
      </c>
      <c r="F27" s="10" t="s">
        <v>208</v>
      </c>
      <c r="G27" s="10" t="s">
        <v>208</v>
      </c>
      <c r="H27" s="10" t="s">
        <v>155</v>
      </c>
      <c r="I27" s="10" t="s">
        <v>152</v>
      </c>
      <c r="J27" s="10" t="s">
        <v>255</v>
      </c>
      <c r="K27" s="10">
        <v>1</v>
      </c>
      <c r="L27" s="10" t="s">
        <v>124</v>
      </c>
      <c r="M27" s="10" t="s">
        <v>2</v>
      </c>
      <c r="N27" s="10">
        <v>100</v>
      </c>
      <c r="O27" s="10" t="s">
        <v>210</v>
      </c>
      <c r="P27" s="11">
        <f t="shared" si="1"/>
        <v>100000</v>
      </c>
      <c r="Q27" s="20" t="s">
        <v>251</v>
      </c>
      <c r="R27" s="9" t="s">
        <v>239</v>
      </c>
    </row>
    <row r="28" spans="1:18" s="9" customFormat="1" ht="45" x14ac:dyDescent="0.25">
      <c r="A28" s="1">
        <v>27</v>
      </c>
      <c r="B28" s="9" t="s">
        <v>4</v>
      </c>
      <c r="C28" s="9" t="s">
        <v>189</v>
      </c>
      <c r="D28" s="9" t="s">
        <v>5</v>
      </c>
      <c r="E28" s="9" t="s">
        <v>7</v>
      </c>
      <c r="F28" s="10" t="s">
        <v>208</v>
      </c>
      <c r="G28" s="10" t="s">
        <v>208</v>
      </c>
      <c r="H28" s="10" t="s">
        <v>123</v>
      </c>
      <c r="I28" s="10" t="s">
        <v>125</v>
      </c>
      <c r="J28" s="10" t="s">
        <v>255</v>
      </c>
      <c r="K28" s="10">
        <v>0.01</v>
      </c>
      <c r="L28" s="10" t="s">
        <v>124</v>
      </c>
      <c r="M28" s="10" t="s">
        <v>2</v>
      </c>
      <c r="N28" s="10">
        <v>100</v>
      </c>
      <c r="O28" s="10" t="s">
        <v>210</v>
      </c>
      <c r="P28" s="11">
        <f t="shared" si="1"/>
        <v>10000000</v>
      </c>
      <c r="Q28" s="20" t="s">
        <v>242</v>
      </c>
      <c r="R28" s="9" t="s">
        <v>239</v>
      </c>
    </row>
    <row r="29" spans="1:18" s="9" customFormat="1" ht="45" x14ac:dyDescent="0.25">
      <c r="A29" s="1">
        <v>28</v>
      </c>
      <c r="B29" s="9" t="s">
        <v>10</v>
      </c>
      <c r="C29" s="9" t="s">
        <v>189</v>
      </c>
      <c r="D29" s="9" t="s">
        <v>11</v>
      </c>
      <c r="E29" s="9" t="s">
        <v>7</v>
      </c>
      <c r="F29" s="10" t="s">
        <v>208</v>
      </c>
      <c r="G29" s="10" t="s">
        <v>208</v>
      </c>
      <c r="H29" s="10" t="s">
        <v>13</v>
      </c>
      <c r="I29" s="10" t="s">
        <v>125</v>
      </c>
      <c r="J29" s="10" t="s">
        <v>255</v>
      </c>
      <c r="K29" s="10">
        <v>2.5000000000000001E-2</v>
      </c>
      <c r="L29" s="10" t="s">
        <v>124</v>
      </c>
      <c r="M29" s="10" t="s">
        <v>2</v>
      </c>
      <c r="N29" s="10">
        <v>100</v>
      </c>
      <c r="O29" s="10" t="s">
        <v>210</v>
      </c>
      <c r="P29" s="11">
        <f t="shared" si="1"/>
        <v>4000000</v>
      </c>
      <c r="Q29" s="20" t="s">
        <v>242</v>
      </c>
      <c r="R29" s="9" t="s">
        <v>239</v>
      </c>
    </row>
    <row r="30" spans="1:18" s="9" customFormat="1" ht="45" x14ac:dyDescent="0.25">
      <c r="A30" s="1">
        <v>29</v>
      </c>
      <c r="B30" s="9" t="s">
        <v>23</v>
      </c>
      <c r="C30" s="9" t="s">
        <v>189</v>
      </c>
      <c r="D30" s="9" t="s">
        <v>5</v>
      </c>
      <c r="E30" s="9" t="s">
        <v>7</v>
      </c>
      <c r="F30" s="10" t="s">
        <v>208</v>
      </c>
      <c r="G30" s="10" t="s">
        <v>208</v>
      </c>
      <c r="H30" s="10" t="s">
        <v>20</v>
      </c>
      <c r="I30" s="10" t="s">
        <v>139</v>
      </c>
      <c r="J30" s="10" t="s">
        <v>255</v>
      </c>
      <c r="K30" s="10">
        <v>2.5000000000000001E-3</v>
      </c>
      <c r="L30" s="10" t="s">
        <v>124</v>
      </c>
      <c r="M30" s="10" t="s">
        <v>2</v>
      </c>
      <c r="N30" s="10">
        <v>100</v>
      </c>
      <c r="O30" s="10" t="s">
        <v>210</v>
      </c>
      <c r="P30" s="11">
        <f t="shared" si="1"/>
        <v>40000000</v>
      </c>
      <c r="Q30" s="20" t="s">
        <v>242</v>
      </c>
      <c r="R30" s="9" t="s">
        <v>239</v>
      </c>
    </row>
    <row r="31" spans="1:18" s="9" customFormat="1" ht="45" x14ac:dyDescent="0.25">
      <c r="A31" s="1">
        <v>30</v>
      </c>
      <c r="B31" s="9" t="s">
        <v>56</v>
      </c>
      <c r="C31" s="9" t="s">
        <v>189</v>
      </c>
      <c r="D31" s="9" t="s">
        <v>5</v>
      </c>
      <c r="E31" s="9" t="s">
        <v>7</v>
      </c>
      <c r="F31" s="10" t="s">
        <v>208</v>
      </c>
      <c r="G31" s="10" t="s">
        <v>208</v>
      </c>
      <c r="H31" s="10" t="s">
        <v>160</v>
      </c>
      <c r="I31" s="10" t="s">
        <v>133</v>
      </c>
      <c r="J31" s="10" t="s">
        <v>255</v>
      </c>
      <c r="K31" s="10">
        <v>0.01</v>
      </c>
      <c r="L31" s="10" t="s">
        <v>124</v>
      </c>
      <c r="M31" s="10" t="s">
        <v>2</v>
      </c>
      <c r="N31" s="10">
        <v>100</v>
      </c>
      <c r="O31" s="10" t="s">
        <v>210</v>
      </c>
      <c r="P31" s="11">
        <f t="shared" si="1"/>
        <v>10000000</v>
      </c>
      <c r="Q31" s="20" t="s">
        <v>253</v>
      </c>
      <c r="R31" s="9" t="s">
        <v>239</v>
      </c>
    </row>
    <row r="32" spans="1:18" s="9" customFormat="1" ht="90" x14ac:dyDescent="0.25">
      <c r="A32" s="1">
        <v>31</v>
      </c>
      <c r="B32" s="9" t="s">
        <v>62</v>
      </c>
      <c r="C32" s="9" t="s">
        <v>189</v>
      </c>
      <c r="D32" s="9" t="s">
        <v>22</v>
      </c>
      <c r="E32" s="9" t="s">
        <v>7</v>
      </c>
      <c r="F32" s="10" t="s">
        <v>208</v>
      </c>
      <c r="G32" s="10" t="s">
        <v>208</v>
      </c>
      <c r="H32" s="10" t="s">
        <v>64</v>
      </c>
      <c r="I32" s="10" t="s">
        <v>125</v>
      </c>
      <c r="J32" s="10" t="s">
        <v>255</v>
      </c>
      <c r="K32" s="10">
        <v>0.01</v>
      </c>
      <c r="L32" s="10" t="s">
        <v>163</v>
      </c>
      <c r="M32" s="10" t="s">
        <v>2</v>
      </c>
      <c r="N32" s="10">
        <v>100</v>
      </c>
      <c r="O32" s="10" t="s">
        <v>210</v>
      </c>
      <c r="P32" s="11">
        <f t="shared" si="1"/>
        <v>10000000</v>
      </c>
      <c r="Q32" s="20" t="s">
        <v>242</v>
      </c>
      <c r="R32" s="9" t="s">
        <v>230</v>
      </c>
    </row>
    <row r="33" spans="1:24" s="9" customFormat="1" ht="75" x14ac:dyDescent="0.25">
      <c r="A33" s="1">
        <v>32</v>
      </c>
      <c r="B33" s="9" t="s">
        <v>144</v>
      </c>
      <c r="C33" s="9" t="s">
        <v>189</v>
      </c>
      <c r="D33" s="9" t="s">
        <v>194</v>
      </c>
      <c r="E33" s="9" t="s">
        <v>7</v>
      </c>
      <c r="F33" s="10" t="s">
        <v>208</v>
      </c>
      <c r="G33" s="10" t="s">
        <v>208</v>
      </c>
      <c r="H33" s="10" t="s">
        <v>145</v>
      </c>
      <c r="I33" s="10" t="s">
        <v>125</v>
      </c>
      <c r="J33" s="10" t="s">
        <v>255</v>
      </c>
      <c r="K33" s="10">
        <v>4.2999999999999997E-2</v>
      </c>
      <c r="L33" s="10" t="s">
        <v>124</v>
      </c>
      <c r="M33" s="10" t="s">
        <v>2</v>
      </c>
      <c r="N33" s="10">
        <v>100</v>
      </c>
      <c r="O33" s="10" t="s">
        <v>210</v>
      </c>
      <c r="P33" s="11">
        <f t="shared" si="1"/>
        <v>2325581.3953488376</v>
      </c>
      <c r="Q33" s="20" t="s">
        <v>242</v>
      </c>
      <c r="R33" s="9" t="s">
        <v>254</v>
      </c>
    </row>
    <row r="34" spans="1:24" s="9" customFormat="1" ht="45" x14ac:dyDescent="0.25">
      <c r="A34" s="1">
        <v>33</v>
      </c>
      <c r="B34" s="9" t="s">
        <v>19</v>
      </c>
      <c r="C34" s="9" t="s">
        <v>201</v>
      </c>
      <c r="D34" s="9" t="s">
        <v>5</v>
      </c>
      <c r="E34" s="9" t="s">
        <v>193</v>
      </c>
      <c r="F34" s="10" t="s">
        <v>208</v>
      </c>
      <c r="G34" s="10" t="s">
        <v>208</v>
      </c>
      <c r="H34" s="10" t="s">
        <v>20</v>
      </c>
      <c r="I34" s="10" t="s">
        <v>139</v>
      </c>
      <c r="J34" s="10" t="s">
        <v>255</v>
      </c>
      <c r="K34" s="10">
        <v>2.5000000000000001E-3</v>
      </c>
      <c r="L34" s="10" t="s">
        <v>124</v>
      </c>
      <c r="M34" s="10" t="s">
        <v>2</v>
      </c>
      <c r="N34" s="10">
        <v>100</v>
      </c>
      <c r="O34" s="10" t="s">
        <v>210</v>
      </c>
      <c r="P34" s="11">
        <f t="shared" si="1"/>
        <v>40000000</v>
      </c>
      <c r="Q34" s="20" t="s">
        <v>242</v>
      </c>
      <c r="R34" s="9" t="s">
        <v>239</v>
      </c>
    </row>
    <row r="35" spans="1:24" s="9" customFormat="1" ht="45" x14ac:dyDescent="0.25">
      <c r="A35" s="1">
        <v>34</v>
      </c>
      <c r="B35" s="9" t="s">
        <v>21</v>
      </c>
      <c r="C35" s="9" t="s">
        <v>201</v>
      </c>
      <c r="D35" s="9" t="s">
        <v>22</v>
      </c>
      <c r="E35" s="9" t="s">
        <v>193</v>
      </c>
      <c r="F35" s="10" t="s">
        <v>208</v>
      </c>
      <c r="G35" s="10" t="s">
        <v>208</v>
      </c>
      <c r="H35" s="10" t="s">
        <v>20</v>
      </c>
      <c r="I35" s="10" t="s">
        <v>139</v>
      </c>
      <c r="J35" s="10" t="s">
        <v>255</v>
      </c>
      <c r="K35" s="10">
        <v>2.5000000000000001E-3</v>
      </c>
      <c r="L35" s="10" t="s">
        <v>124</v>
      </c>
      <c r="M35" s="10" t="s">
        <v>2</v>
      </c>
      <c r="N35" s="10">
        <v>100</v>
      </c>
      <c r="O35" s="10" t="s">
        <v>210</v>
      </c>
      <c r="P35" s="11">
        <f t="shared" si="1"/>
        <v>40000000</v>
      </c>
      <c r="Q35" s="20" t="s">
        <v>242</v>
      </c>
      <c r="R35" s="9" t="s">
        <v>239</v>
      </c>
    </row>
    <row r="36" spans="1:24" s="4" customFormat="1" ht="45" x14ac:dyDescent="0.25">
      <c r="A36" s="1">
        <v>35</v>
      </c>
      <c r="B36" s="9" t="s">
        <v>24</v>
      </c>
      <c r="C36" s="9" t="s">
        <v>200</v>
      </c>
      <c r="D36" s="9" t="s">
        <v>11</v>
      </c>
      <c r="E36" s="9" t="s">
        <v>7</v>
      </c>
      <c r="F36" s="10" t="s">
        <v>208</v>
      </c>
      <c r="G36" s="10" t="s">
        <v>208</v>
      </c>
      <c r="H36" s="10" t="s">
        <v>26</v>
      </c>
      <c r="I36" s="10" t="s">
        <v>133</v>
      </c>
      <c r="J36" s="10" t="s">
        <v>255</v>
      </c>
      <c r="K36" s="10">
        <v>1</v>
      </c>
      <c r="L36" s="10" t="s">
        <v>124</v>
      </c>
      <c r="M36" s="10" t="s">
        <v>2</v>
      </c>
      <c r="N36" s="10">
        <v>100</v>
      </c>
      <c r="O36" s="10" t="s">
        <v>210</v>
      </c>
      <c r="P36" s="11" t="s">
        <v>208</v>
      </c>
      <c r="Q36" s="20" t="s">
        <v>241</v>
      </c>
      <c r="R36" s="9" t="s">
        <v>239</v>
      </c>
      <c r="S36" s="8"/>
      <c r="T36" s="8"/>
      <c r="U36" s="8"/>
      <c r="V36" s="8"/>
      <c r="W36" s="8"/>
      <c r="X36" s="8"/>
    </row>
    <row r="37" spans="1:24" s="9" customFormat="1" ht="45" x14ac:dyDescent="0.25">
      <c r="A37" s="1">
        <v>36</v>
      </c>
      <c r="B37" s="9" t="s">
        <v>27</v>
      </c>
      <c r="C37" s="9" t="s">
        <v>200</v>
      </c>
      <c r="D37" s="9" t="s">
        <v>28</v>
      </c>
      <c r="E37" s="9" t="s">
        <v>7</v>
      </c>
      <c r="F37" s="10" t="s">
        <v>208</v>
      </c>
      <c r="G37" s="10" t="s">
        <v>208</v>
      </c>
      <c r="H37" s="10" t="s">
        <v>30</v>
      </c>
      <c r="I37" s="10" t="s">
        <v>139</v>
      </c>
      <c r="J37" s="10" t="s">
        <v>255</v>
      </c>
      <c r="K37" s="10">
        <v>1E-3</v>
      </c>
      <c r="L37" s="10" t="s">
        <v>124</v>
      </c>
      <c r="M37" s="10" t="s">
        <v>2</v>
      </c>
      <c r="N37" s="10">
        <v>100</v>
      </c>
      <c r="O37" s="10" t="s">
        <v>210</v>
      </c>
      <c r="P37" s="11" t="s">
        <v>208</v>
      </c>
      <c r="Q37" s="20" t="s">
        <v>256</v>
      </c>
      <c r="R37" s="9" t="s">
        <v>239</v>
      </c>
    </row>
    <row r="38" spans="1:24" s="9" customFormat="1" ht="45" x14ac:dyDescent="0.25">
      <c r="A38" s="1">
        <v>37</v>
      </c>
      <c r="B38" s="9" t="s">
        <v>33</v>
      </c>
      <c r="C38" s="9" t="s">
        <v>200</v>
      </c>
      <c r="D38" s="9" t="s">
        <v>22</v>
      </c>
      <c r="E38" s="9" t="s">
        <v>7</v>
      </c>
      <c r="F38" s="10" t="s">
        <v>208</v>
      </c>
      <c r="G38" s="10" t="s">
        <v>208</v>
      </c>
      <c r="H38" s="10" t="s">
        <v>35</v>
      </c>
      <c r="I38" s="10" t="s">
        <v>133</v>
      </c>
      <c r="J38" s="10" t="s">
        <v>255</v>
      </c>
      <c r="K38" s="10">
        <v>400</v>
      </c>
      <c r="L38" s="10" t="s">
        <v>124</v>
      </c>
      <c r="M38" s="10" t="s">
        <v>2</v>
      </c>
      <c r="N38" s="10">
        <v>100</v>
      </c>
      <c r="O38" s="10" t="s">
        <v>210</v>
      </c>
      <c r="P38" s="11" t="s">
        <v>208</v>
      </c>
      <c r="Q38" s="20" t="s">
        <v>242</v>
      </c>
      <c r="R38" s="9" t="s">
        <v>239</v>
      </c>
    </row>
    <row r="39" spans="1:24" s="14" customFormat="1" ht="45" x14ac:dyDescent="0.25">
      <c r="A39" s="1">
        <v>38</v>
      </c>
      <c r="B39" s="9" t="s">
        <v>36</v>
      </c>
      <c r="C39" s="9" t="s">
        <v>200</v>
      </c>
      <c r="D39" s="9" t="s">
        <v>37</v>
      </c>
      <c r="E39" s="9" t="s">
        <v>7</v>
      </c>
      <c r="F39" s="10" t="s">
        <v>208</v>
      </c>
      <c r="G39" s="10" t="s">
        <v>208</v>
      </c>
      <c r="H39" s="10" t="s">
        <v>26</v>
      </c>
      <c r="I39" s="10" t="s">
        <v>133</v>
      </c>
      <c r="J39" s="10" t="s">
        <v>255</v>
      </c>
      <c r="K39" s="10">
        <v>1</v>
      </c>
      <c r="L39" s="10" t="s">
        <v>124</v>
      </c>
      <c r="M39" s="10" t="s">
        <v>2</v>
      </c>
      <c r="N39" s="10">
        <v>100</v>
      </c>
      <c r="O39" s="10" t="s">
        <v>210</v>
      </c>
      <c r="P39" s="11" t="s">
        <v>208</v>
      </c>
      <c r="Q39" s="20" t="s">
        <v>241</v>
      </c>
      <c r="R39" s="9" t="s">
        <v>239</v>
      </c>
    </row>
    <row r="40" spans="1:24" s="9" customFormat="1" ht="45" x14ac:dyDescent="0.25">
      <c r="A40" s="1">
        <v>39</v>
      </c>
      <c r="B40" s="9" t="s">
        <v>52</v>
      </c>
      <c r="C40" s="9" t="s">
        <v>198</v>
      </c>
      <c r="D40" s="9" t="s">
        <v>5</v>
      </c>
      <c r="E40" s="9" t="s">
        <v>5</v>
      </c>
      <c r="F40" s="10" t="s">
        <v>208</v>
      </c>
      <c r="G40" s="10" t="s">
        <v>208</v>
      </c>
      <c r="H40" s="10" t="s">
        <v>53</v>
      </c>
      <c r="I40" s="10" t="s">
        <v>139</v>
      </c>
      <c r="J40" s="10" t="s">
        <v>255</v>
      </c>
      <c r="K40" s="10">
        <v>1</v>
      </c>
      <c r="L40" s="10" t="s">
        <v>140</v>
      </c>
      <c r="M40" s="10" t="s">
        <v>127</v>
      </c>
      <c r="N40" s="10">
        <v>100</v>
      </c>
      <c r="O40" s="10" t="s">
        <v>206</v>
      </c>
      <c r="P40" s="11">
        <v>100000</v>
      </c>
      <c r="Q40" s="20" t="s">
        <v>257</v>
      </c>
      <c r="R40" s="9" t="s">
        <v>227</v>
      </c>
    </row>
    <row r="41" spans="1:24" s="9" customFormat="1" ht="45" x14ac:dyDescent="0.25">
      <c r="A41" s="1">
        <v>40</v>
      </c>
      <c r="B41" s="9" t="s">
        <v>14</v>
      </c>
      <c r="C41" s="9" t="s">
        <v>198</v>
      </c>
      <c r="D41" s="9" t="s">
        <v>7</v>
      </c>
      <c r="E41" s="9" t="s">
        <v>7</v>
      </c>
      <c r="F41" s="10" t="s">
        <v>208</v>
      </c>
      <c r="G41" s="10" t="s">
        <v>208</v>
      </c>
      <c r="H41" s="10" t="s">
        <v>15</v>
      </c>
      <c r="I41" s="10" t="s">
        <v>125</v>
      </c>
      <c r="J41" s="10" t="s">
        <v>255</v>
      </c>
      <c r="K41" s="10">
        <v>2000</v>
      </c>
      <c r="L41" s="10" t="s">
        <v>126</v>
      </c>
      <c r="M41" s="10" t="s">
        <v>127</v>
      </c>
      <c r="N41" s="10">
        <v>100</v>
      </c>
      <c r="O41" s="10" t="s">
        <v>206</v>
      </c>
      <c r="P41" s="11">
        <v>236</v>
      </c>
      <c r="Q41" s="20" t="s">
        <v>242</v>
      </c>
      <c r="R41" s="9" t="s">
        <v>227</v>
      </c>
    </row>
    <row r="42" spans="1:24" s="9" customFormat="1" ht="45" x14ac:dyDescent="0.25">
      <c r="A42" s="1">
        <v>41</v>
      </c>
      <c r="B42" s="9" t="s">
        <v>8</v>
      </c>
      <c r="C42" s="9" t="s">
        <v>198</v>
      </c>
      <c r="D42" s="9" t="s">
        <v>7</v>
      </c>
      <c r="E42" s="9" t="s">
        <v>7</v>
      </c>
      <c r="F42" s="10" t="s">
        <v>208</v>
      </c>
      <c r="G42" s="10" t="s">
        <v>208</v>
      </c>
      <c r="H42" s="10" t="s">
        <v>9</v>
      </c>
      <c r="I42" s="10" t="s">
        <v>125</v>
      </c>
      <c r="J42" s="10" t="s">
        <v>255</v>
      </c>
      <c r="K42" s="10">
        <v>600</v>
      </c>
      <c r="L42" s="10" t="s">
        <v>126</v>
      </c>
      <c r="M42" s="10" t="s">
        <v>127</v>
      </c>
      <c r="N42" s="10">
        <v>100</v>
      </c>
      <c r="O42" s="10" t="s">
        <v>206</v>
      </c>
      <c r="P42" s="11">
        <v>523</v>
      </c>
      <c r="Q42" s="20" t="s">
        <v>242</v>
      </c>
      <c r="R42" s="9" t="s">
        <v>227</v>
      </c>
    </row>
    <row r="43" spans="1:24" s="9" customFormat="1" ht="45" x14ac:dyDescent="0.25">
      <c r="A43" s="1">
        <v>42</v>
      </c>
      <c r="B43" s="9" t="s">
        <v>60</v>
      </c>
      <c r="C43" s="9" t="s">
        <v>198</v>
      </c>
      <c r="D43" s="9" t="s">
        <v>28</v>
      </c>
      <c r="E43" s="9" t="s">
        <v>28</v>
      </c>
      <c r="F43" s="10">
        <v>33.299999999999997</v>
      </c>
      <c r="G43" s="10" t="s">
        <v>129</v>
      </c>
      <c r="H43" s="6" t="s">
        <v>61</v>
      </c>
      <c r="I43" s="10" t="s">
        <v>133</v>
      </c>
      <c r="J43" s="10" t="s">
        <v>255</v>
      </c>
      <c r="K43" s="10">
        <v>1</v>
      </c>
      <c r="L43" s="10" t="s">
        <v>162</v>
      </c>
      <c r="M43" s="10" t="s">
        <v>127</v>
      </c>
      <c r="N43" s="10">
        <v>100</v>
      </c>
      <c r="O43" s="10" t="s">
        <v>206</v>
      </c>
      <c r="P43" s="11">
        <f>100000000/(K43*F43)</f>
        <v>3003003.0030030031</v>
      </c>
      <c r="Q43" s="20" t="s">
        <v>256</v>
      </c>
      <c r="R43" s="9" t="s">
        <v>227</v>
      </c>
    </row>
    <row r="44" spans="1:24" s="9" customFormat="1" ht="75" x14ac:dyDescent="0.25">
      <c r="A44" s="1">
        <v>43</v>
      </c>
      <c r="B44" s="9" t="s">
        <v>54</v>
      </c>
      <c r="C44" s="9" t="s">
        <v>198</v>
      </c>
      <c r="D44" s="9" t="s">
        <v>5</v>
      </c>
      <c r="E44" s="9" t="s">
        <v>5</v>
      </c>
      <c r="F44" s="10" t="s">
        <v>208</v>
      </c>
      <c r="G44" s="10" t="s">
        <v>208</v>
      </c>
      <c r="H44" s="10" t="s">
        <v>150</v>
      </c>
      <c r="I44" s="10" t="s">
        <v>133</v>
      </c>
      <c r="J44" s="10" t="s">
        <v>255</v>
      </c>
      <c r="K44" s="10">
        <v>9130</v>
      </c>
      <c r="L44" s="10" t="s">
        <v>124</v>
      </c>
      <c r="M44" s="10" t="s">
        <v>2</v>
      </c>
      <c r="N44" s="10">
        <v>100</v>
      </c>
      <c r="O44" s="10" t="s">
        <v>206</v>
      </c>
      <c r="P44" s="11">
        <f>100000/K44</f>
        <v>10.95290251916758</v>
      </c>
      <c r="Q44" s="20" t="s">
        <v>244</v>
      </c>
      <c r="R44" s="9" t="s">
        <v>258</v>
      </c>
    </row>
    <row r="45" spans="1:24" s="9" customFormat="1" ht="45" x14ac:dyDescent="0.25">
      <c r="A45" s="1">
        <v>46</v>
      </c>
      <c r="B45" s="14" t="s">
        <v>95</v>
      </c>
      <c r="C45" s="14" t="s">
        <v>203</v>
      </c>
      <c r="D45" s="14" t="s">
        <v>5</v>
      </c>
      <c r="E45" s="14" t="s">
        <v>5</v>
      </c>
      <c r="F45" s="10" t="s">
        <v>208</v>
      </c>
      <c r="G45" s="10" t="s">
        <v>208</v>
      </c>
      <c r="H45" s="10" t="s">
        <v>94</v>
      </c>
      <c r="I45" s="19" t="s">
        <v>125</v>
      </c>
      <c r="J45" s="10" t="s">
        <v>255</v>
      </c>
      <c r="K45" s="10">
        <v>1</v>
      </c>
      <c r="L45" s="19" t="s">
        <v>159</v>
      </c>
      <c r="M45" s="10" t="s">
        <v>2</v>
      </c>
      <c r="N45" s="10">
        <v>100</v>
      </c>
      <c r="O45" s="10" t="s">
        <v>210</v>
      </c>
      <c r="P45" s="11">
        <v>1</v>
      </c>
      <c r="Q45" s="20" t="s">
        <v>242</v>
      </c>
      <c r="R45" s="9" t="s">
        <v>239</v>
      </c>
    </row>
    <row r="46" spans="1:24" s="9" customFormat="1" ht="45" x14ac:dyDescent="0.25">
      <c r="A46" s="1">
        <v>47</v>
      </c>
      <c r="B46" s="14" t="s">
        <v>93</v>
      </c>
      <c r="C46" s="14" t="s">
        <v>203</v>
      </c>
      <c r="D46" s="14" t="s">
        <v>5</v>
      </c>
      <c r="E46" s="14" t="s">
        <v>5</v>
      </c>
      <c r="F46" s="10" t="s">
        <v>208</v>
      </c>
      <c r="G46" s="10" t="s">
        <v>208</v>
      </c>
      <c r="H46" s="10" t="s">
        <v>94</v>
      </c>
      <c r="I46" s="19" t="s">
        <v>125</v>
      </c>
      <c r="J46" s="10" t="s">
        <v>255</v>
      </c>
      <c r="K46" s="10">
        <v>1</v>
      </c>
      <c r="L46" s="19" t="s">
        <v>159</v>
      </c>
      <c r="M46" s="10" t="s">
        <v>2</v>
      </c>
      <c r="N46" s="10">
        <v>100</v>
      </c>
      <c r="O46" s="10" t="s">
        <v>210</v>
      </c>
      <c r="P46" s="11">
        <v>1</v>
      </c>
      <c r="Q46" s="20" t="s">
        <v>242</v>
      </c>
      <c r="R46" s="9" t="s">
        <v>239</v>
      </c>
    </row>
    <row r="47" spans="1:24" s="9" customFormat="1" ht="45" x14ac:dyDescent="0.25">
      <c r="A47" s="1">
        <v>48</v>
      </c>
      <c r="B47" s="14" t="s">
        <v>89</v>
      </c>
      <c r="C47" s="14" t="s">
        <v>203</v>
      </c>
      <c r="D47" s="14" t="s">
        <v>5</v>
      </c>
      <c r="E47" s="14" t="s">
        <v>5</v>
      </c>
      <c r="F47" s="10" t="s">
        <v>208</v>
      </c>
      <c r="G47" s="10" t="s">
        <v>208</v>
      </c>
      <c r="H47" s="10" t="s">
        <v>90</v>
      </c>
      <c r="I47" s="19" t="s">
        <v>133</v>
      </c>
      <c r="J47" s="10" t="s">
        <v>255</v>
      </c>
      <c r="K47" s="10">
        <v>1</v>
      </c>
      <c r="L47" s="19" t="s">
        <v>159</v>
      </c>
      <c r="M47" s="10" t="s">
        <v>2</v>
      </c>
      <c r="N47" s="10">
        <v>100</v>
      </c>
      <c r="O47" s="10" t="s">
        <v>210</v>
      </c>
      <c r="P47" s="11">
        <v>1</v>
      </c>
      <c r="Q47" s="20" t="s">
        <v>242</v>
      </c>
      <c r="R47" s="9" t="s">
        <v>239</v>
      </c>
    </row>
    <row r="48" spans="1:24" s="10" customFormat="1" ht="45" x14ac:dyDescent="0.25">
      <c r="A48" s="1">
        <v>49</v>
      </c>
      <c r="B48" s="14" t="s">
        <v>91</v>
      </c>
      <c r="C48" s="14" t="s">
        <v>203</v>
      </c>
      <c r="D48" s="14" t="s">
        <v>5</v>
      </c>
      <c r="E48" s="14" t="s">
        <v>5</v>
      </c>
      <c r="F48" s="10" t="s">
        <v>208</v>
      </c>
      <c r="G48" s="10" t="s">
        <v>208</v>
      </c>
      <c r="H48" s="10" t="s">
        <v>92</v>
      </c>
      <c r="I48" s="19" t="s">
        <v>133</v>
      </c>
      <c r="J48" s="10" t="s">
        <v>255</v>
      </c>
      <c r="K48" s="10">
        <v>1</v>
      </c>
      <c r="L48" s="19" t="s">
        <v>159</v>
      </c>
      <c r="M48" s="10" t="s">
        <v>2</v>
      </c>
      <c r="N48" s="10">
        <v>100</v>
      </c>
      <c r="O48" s="10" t="s">
        <v>210</v>
      </c>
      <c r="P48" s="11">
        <v>1</v>
      </c>
      <c r="Q48" s="20" t="s">
        <v>242</v>
      </c>
      <c r="R48" s="9" t="s">
        <v>239</v>
      </c>
      <c r="S48" s="12"/>
      <c r="T48" s="12"/>
      <c r="U48" s="12"/>
      <c r="V48" s="12"/>
      <c r="W48" s="12"/>
      <c r="X48" s="12"/>
    </row>
    <row r="49" spans="1:24" s="10" customFormat="1" ht="45" x14ac:dyDescent="0.25">
      <c r="A49" s="1">
        <v>50</v>
      </c>
      <c r="B49" s="9" t="s">
        <v>97</v>
      </c>
      <c r="C49" s="9" t="s">
        <v>212</v>
      </c>
      <c r="D49" s="9" t="s">
        <v>5</v>
      </c>
      <c r="E49" s="9" t="s">
        <v>193</v>
      </c>
      <c r="F49" s="10" t="s">
        <v>208</v>
      </c>
      <c r="G49" s="10" t="s">
        <v>208</v>
      </c>
      <c r="H49" s="10" t="s">
        <v>171</v>
      </c>
      <c r="I49" s="10" t="s">
        <v>133</v>
      </c>
      <c r="J49" s="10" t="s">
        <v>255</v>
      </c>
      <c r="K49" s="10">
        <v>700000</v>
      </c>
      <c r="L49" s="10" t="s">
        <v>159</v>
      </c>
      <c r="M49" s="10" t="s">
        <v>2</v>
      </c>
      <c r="N49" s="10">
        <v>100</v>
      </c>
      <c r="O49" s="10" t="s">
        <v>211</v>
      </c>
      <c r="P49" s="11">
        <f t="shared" ref="P49:P54" si="2">100000000/K49</f>
        <v>142.85714285714286</v>
      </c>
      <c r="Q49" s="20" t="s">
        <v>259</v>
      </c>
      <c r="R49" s="9" t="s">
        <v>239</v>
      </c>
      <c r="S49" s="12"/>
      <c r="T49" s="12"/>
      <c r="U49" s="12"/>
      <c r="V49" s="12"/>
      <c r="W49" s="12"/>
      <c r="X49" s="12"/>
    </row>
    <row r="50" spans="1:24" s="10" customFormat="1" ht="45" x14ac:dyDescent="0.25">
      <c r="A50" s="1">
        <v>51</v>
      </c>
      <c r="B50" s="9" t="s">
        <v>98</v>
      </c>
      <c r="C50" s="9" t="s">
        <v>212</v>
      </c>
      <c r="D50" s="9" t="s">
        <v>5</v>
      </c>
      <c r="E50" s="9" t="s">
        <v>193</v>
      </c>
      <c r="F50" s="10" t="s">
        <v>208</v>
      </c>
      <c r="G50" s="10" t="s">
        <v>208</v>
      </c>
      <c r="H50" s="10" t="s">
        <v>172</v>
      </c>
      <c r="I50" s="10" t="s">
        <v>133</v>
      </c>
      <c r="J50" s="10" t="s">
        <v>255</v>
      </c>
      <c r="K50" s="10">
        <v>580000</v>
      </c>
      <c r="L50" s="10" t="s">
        <v>159</v>
      </c>
      <c r="M50" s="10" t="s">
        <v>2</v>
      </c>
      <c r="N50" s="10">
        <v>100</v>
      </c>
      <c r="O50" s="10" t="s">
        <v>211</v>
      </c>
      <c r="P50" s="11">
        <f t="shared" si="2"/>
        <v>172.41379310344828</v>
      </c>
      <c r="Q50" s="20" t="s">
        <v>259</v>
      </c>
      <c r="R50" s="9" t="s">
        <v>239</v>
      </c>
      <c r="S50" s="12"/>
      <c r="T50" s="12"/>
      <c r="U50" s="12"/>
      <c r="V50" s="12"/>
      <c r="W50" s="12"/>
      <c r="X50" s="12"/>
    </row>
    <row r="51" spans="1:24" s="10" customFormat="1" ht="45" x14ac:dyDescent="0.25">
      <c r="A51" s="1">
        <v>52</v>
      </c>
      <c r="B51" s="9" t="s">
        <v>99</v>
      </c>
      <c r="C51" s="9" t="s">
        <v>212</v>
      </c>
      <c r="D51" s="9" t="s">
        <v>5</v>
      </c>
      <c r="E51" s="9" t="s">
        <v>193</v>
      </c>
      <c r="F51" s="10" t="s">
        <v>208</v>
      </c>
      <c r="G51" s="10" t="s">
        <v>208</v>
      </c>
      <c r="H51" s="10" t="s">
        <v>173</v>
      </c>
      <c r="I51" s="10" t="s">
        <v>133</v>
      </c>
      <c r="J51" s="10" t="s">
        <v>255</v>
      </c>
      <c r="K51" s="10">
        <v>272000</v>
      </c>
      <c r="L51" s="10" t="s">
        <v>159</v>
      </c>
      <c r="M51" s="10" t="s">
        <v>2</v>
      </c>
      <c r="N51" s="10">
        <v>100</v>
      </c>
      <c r="O51" s="10" t="s">
        <v>211</v>
      </c>
      <c r="P51" s="11">
        <f t="shared" si="2"/>
        <v>367.64705882352939</v>
      </c>
      <c r="Q51" s="20" t="s">
        <v>259</v>
      </c>
      <c r="R51" s="9" t="s">
        <v>239</v>
      </c>
      <c r="S51" s="12"/>
      <c r="T51" s="12"/>
      <c r="U51" s="12"/>
      <c r="V51" s="12"/>
      <c r="W51" s="12"/>
      <c r="X51" s="12"/>
    </row>
    <row r="52" spans="1:24" s="10" customFormat="1" ht="45" x14ac:dyDescent="0.25">
      <c r="A52" s="1">
        <v>53</v>
      </c>
      <c r="B52" s="9" t="s">
        <v>100</v>
      </c>
      <c r="C52" s="9" t="s">
        <v>212</v>
      </c>
      <c r="D52" s="9" t="s">
        <v>5</v>
      </c>
      <c r="E52" s="9" t="s">
        <v>193</v>
      </c>
      <c r="F52" s="10" t="s">
        <v>208</v>
      </c>
      <c r="G52" s="10" t="s">
        <v>208</v>
      </c>
      <c r="H52" s="10" t="s">
        <v>173</v>
      </c>
      <c r="I52" s="10" t="s">
        <v>133</v>
      </c>
      <c r="J52" s="10" t="s">
        <v>255</v>
      </c>
      <c r="K52" s="10">
        <v>272000</v>
      </c>
      <c r="L52" s="10" t="s">
        <v>159</v>
      </c>
      <c r="M52" s="10" t="s">
        <v>2</v>
      </c>
      <c r="N52" s="10">
        <v>100</v>
      </c>
      <c r="O52" s="10" t="s">
        <v>211</v>
      </c>
      <c r="P52" s="11">
        <f t="shared" si="2"/>
        <v>367.64705882352939</v>
      </c>
      <c r="Q52" s="20" t="s">
        <v>259</v>
      </c>
      <c r="R52" s="9" t="s">
        <v>239</v>
      </c>
      <c r="S52" s="12"/>
      <c r="T52" s="12"/>
      <c r="U52" s="12"/>
      <c r="V52" s="12"/>
      <c r="W52" s="12"/>
      <c r="X52" s="12"/>
    </row>
    <row r="53" spans="1:24" s="10" customFormat="1" ht="45" x14ac:dyDescent="0.25">
      <c r="A53" s="1">
        <v>54</v>
      </c>
      <c r="B53" s="9" t="s">
        <v>101</v>
      </c>
      <c r="C53" s="9" t="s">
        <v>212</v>
      </c>
      <c r="D53" s="9" t="s">
        <v>5</v>
      </c>
      <c r="E53" s="9" t="s">
        <v>193</v>
      </c>
      <c r="F53" s="10" t="s">
        <v>208</v>
      </c>
      <c r="G53" s="10" t="s">
        <v>208</v>
      </c>
      <c r="H53" s="10" t="s">
        <v>174</v>
      </c>
      <c r="I53" s="10" t="s">
        <v>125</v>
      </c>
      <c r="J53" s="10" t="s">
        <v>255</v>
      </c>
      <c r="K53" s="10">
        <v>25000</v>
      </c>
      <c r="L53" s="10" t="s">
        <v>159</v>
      </c>
      <c r="M53" s="10" t="s">
        <v>2</v>
      </c>
      <c r="N53" s="10">
        <v>100</v>
      </c>
      <c r="O53" s="10" t="s">
        <v>211</v>
      </c>
      <c r="P53" s="11">
        <f t="shared" si="2"/>
        <v>4000</v>
      </c>
      <c r="Q53" s="20" t="s">
        <v>259</v>
      </c>
      <c r="R53" s="9" t="s">
        <v>239</v>
      </c>
      <c r="S53" s="12"/>
      <c r="T53" s="12"/>
      <c r="U53" s="12"/>
      <c r="V53" s="12"/>
      <c r="W53" s="12"/>
      <c r="X53" s="12"/>
    </row>
    <row r="54" spans="1:24" s="10" customFormat="1" ht="45" x14ac:dyDescent="0.25">
      <c r="A54" s="1">
        <v>55</v>
      </c>
      <c r="B54" s="9" t="s">
        <v>102</v>
      </c>
      <c r="C54" s="9" t="s">
        <v>212</v>
      </c>
      <c r="D54" s="9" t="s">
        <v>5</v>
      </c>
      <c r="E54" s="9" t="s">
        <v>193</v>
      </c>
      <c r="F54" s="10" t="s">
        <v>208</v>
      </c>
      <c r="G54" s="10" t="s">
        <v>208</v>
      </c>
      <c r="H54" s="10" t="s">
        <v>103</v>
      </c>
      <c r="I54" s="10" t="s">
        <v>133</v>
      </c>
      <c r="J54" s="10" t="s">
        <v>255</v>
      </c>
      <c r="K54" s="10">
        <v>200000</v>
      </c>
      <c r="L54" s="10" t="s">
        <v>159</v>
      </c>
      <c r="M54" s="10" t="s">
        <v>2</v>
      </c>
      <c r="N54" s="10">
        <v>100</v>
      </c>
      <c r="O54" s="10" t="s">
        <v>211</v>
      </c>
      <c r="P54" s="11">
        <f t="shared" si="2"/>
        <v>500</v>
      </c>
      <c r="Q54" s="20" t="s">
        <v>259</v>
      </c>
      <c r="R54" s="9" t="s">
        <v>239</v>
      </c>
      <c r="S54" s="12"/>
      <c r="T54" s="12"/>
      <c r="U54" s="12"/>
      <c r="V54" s="12"/>
      <c r="W54" s="12"/>
      <c r="X54" s="12"/>
    </row>
  </sheetData>
  <phoneticPr fontId="6"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Fulls de càlcul</vt:lpstr>
      </vt:variant>
      <vt:variant>
        <vt:i4>3</vt:i4>
      </vt:variant>
    </vt:vector>
  </HeadingPairs>
  <TitlesOfParts>
    <vt:vector size="3" baseType="lpstr">
      <vt:lpstr>all</vt:lpstr>
      <vt:lpstr>o&amp;m</vt:lpstr>
      <vt:lpstr>infrastructure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Miquel Sierra Montoya</dc:creator>
  <cp:lastModifiedBy>Miquel Sierra Montoya</cp:lastModifiedBy>
  <dcterms:created xsi:type="dcterms:W3CDTF">2024-12-16T11:11:06Z</dcterms:created>
  <dcterms:modified xsi:type="dcterms:W3CDTF">2024-12-23T17:19:14Z</dcterms:modified>
</cp:coreProperties>
</file>