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https://uab-my.sharepoint.com/personal/1361185_uab_cat/Documents/Documentos/GitHub/calliope_enbios_int/data/input/"/>
    </mc:Choice>
  </mc:AlternateContent>
  <xr:revisionPtr revIDLastSave="36" documentId="13_ncr:1_{320AD801-53E7-46EE-B146-B18BFFB24DAB}" xr6:coauthVersionLast="47" xr6:coauthVersionMax="47" xr10:uidLastSave="{CC5000BE-35FC-498A-B2B4-4ED4C6842D8A}"/>
  <bookViews>
    <workbookView xWindow="-120" yWindow="-120" windowWidth="29040" windowHeight="15720" activeTab="1" xr2:uid="{E483199A-3DCC-4D63-A5BA-5178B22AC2B3}"/>
  </bookViews>
  <sheets>
    <sheet name="o&amp;m" sheetId="1" r:id="rId1"/>
    <sheet name="infrastructure" sheetId="2" r:id="rId2"/>
  </sheets>
  <definedNames>
    <definedName name="_xlnm._FilterDatabase" localSheetId="1" hidden="1">infrastructure!$A$1:$R$62</definedName>
    <definedName name="_xlnm._FilterDatabase" localSheetId="0" hidden="1">'o&amp;m'!$A$1:$S$52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0" i="2" l="1"/>
  <c r="P28" i="2"/>
  <c r="P23" i="2"/>
  <c r="P21" i="2"/>
  <c r="P19" i="2"/>
  <c r="P17" i="2"/>
  <c r="P16" i="2"/>
  <c r="P14" i="2"/>
  <c r="P9" i="2"/>
  <c r="P5" i="2"/>
  <c r="P57" i="2"/>
  <c r="P63" i="2"/>
  <c r="P3" i="2"/>
  <c r="P2" i="2"/>
  <c r="P27" i="2"/>
  <c r="P26" i="2"/>
  <c r="P33" i="2" l="1"/>
  <c r="P46" i="2" l="1"/>
  <c r="P51" i="2"/>
  <c r="P52" i="2"/>
  <c r="P59" i="2"/>
  <c r="K34" i="2"/>
  <c r="P34" i="2" s="1"/>
  <c r="P54" i="2" l="1"/>
  <c r="P49" i="2"/>
  <c r="P45" i="2"/>
  <c r="P44" i="2"/>
  <c r="P35" i="2"/>
  <c r="P15" i="2"/>
  <c r="P55" i="2"/>
  <c r="P40" i="2"/>
  <c r="P32" i="2"/>
  <c r="P58" i="2"/>
  <c r="P47" i="2"/>
  <c r="P36" i="2"/>
  <c r="P7" i="2"/>
  <c r="P62" i="2"/>
  <c r="P61" i="2"/>
  <c r="P60" i="2"/>
  <c r="P56" i="2"/>
  <c r="P53" i="2"/>
  <c r="P50" i="2"/>
  <c r="P39" i="2"/>
  <c r="P38" i="2"/>
  <c r="P4" i="2"/>
  <c r="P43" i="2"/>
  <c r="P42" i="2"/>
  <c r="K41" i="2"/>
  <c r="P41" i="2" s="1"/>
  <c r="P31" i="2"/>
  <c r="K25" i="2"/>
  <c r="P25" i="2" s="1"/>
  <c r="P13" i="2"/>
  <c r="K12" i="2"/>
  <c r="F12" i="2"/>
  <c r="K11" i="2"/>
  <c r="P11" i="2" s="1"/>
  <c r="K10" i="2"/>
  <c r="P10" i="2" s="1"/>
  <c r="K9" i="2"/>
  <c r="P12"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tc={4D0FAA37-1D40-49BB-82B5-C4599AC8D15C}</author>
  </authors>
  <commentList>
    <comment ref="D1" authorId="0" shapeId="0" xr:uid="{4D0FAA37-1D40-49BB-82B5-C4599AC8D15C}">
      <text>
        <t>[Comentari en fils]
La vostra versió de l'Excel us permet llegir aquest comentari en fils. No obstant això, les edicions que s'hi apliquin se suprimiran si el fitxer s'obre en una versió més recent de l'Excel. Més informació: https://go.microsoft.com/fwlink/?linkid=870924.
Comentari:
    It must match Calliope's carrier</t>
      </text>
    </comment>
  </commentList>
</comments>
</file>

<file path=xl/sharedStrings.xml><?xml version="1.0" encoding="utf-8"?>
<sst xmlns="http://schemas.openxmlformats.org/spreadsheetml/2006/main" count="1499" uniqueCount="303">
  <si>
    <t>id</t>
  </si>
  <si>
    <t>technology_name_calliope</t>
  </si>
  <si>
    <t>category</t>
  </si>
  <si>
    <t>carrier</t>
  </si>
  <si>
    <t>lhv_out</t>
  </si>
  <si>
    <t>lhv_unit</t>
  </si>
  <si>
    <t>fraction</t>
  </si>
  <si>
    <t>life_cycle_inventory_name</t>
  </si>
  <si>
    <t>prod_reference_product</t>
  </si>
  <si>
    <t>prod_location</t>
  </si>
  <si>
    <t>prod_database</t>
  </si>
  <si>
    <t>prod_value</t>
  </si>
  <si>
    <t>prod_unit</t>
  </si>
  <si>
    <t>calliope_file</t>
  </si>
  <si>
    <t>calliope_prod_value</t>
  </si>
  <si>
    <t>calliope_prod_unit</t>
  </si>
  <si>
    <t>prod_scaling_factor</t>
  </si>
  <si>
    <t>data_source_and_adaptations</t>
  </si>
  <si>
    <t>biofuel_to_diesel</t>
  </si>
  <si>
    <t>Carrier conversion</t>
  </si>
  <si>
    <t>syn_diesel</t>
  </si>
  <si>
    <t>kWh/kg</t>
  </si>
  <si>
    <t>NA</t>
  </si>
  <si>
    <t>diesel production, synthetic, from Fischer Tropsch process, hydrogen from wood gasification, energy allocation, at fuelling station</t>
  </si>
  <si>
    <t>diesel</t>
  </si>
  <si>
    <t>RER</t>
  </si>
  <si>
    <t>additional_acts</t>
  </si>
  <si>
    <t>kilogram</t>
  </si>
  <si>
    <t>carrier_prod</t>
  </si>
  <si>
    <t>GWh</t>
  </si>
  <si>
    <t>Adapted from premise additional inventories. Diesel and kerosene at fuelling station is produced from hydrogen, which is synthesised either via wood gasification or electrolysis. The process involves several steps, separated into different activities in premise_base. These include carbon monoxide production, followed by syngas production, followed by kerosene production and finally kerosene at fuelling station. We put all the value chain together (both technosphere and biosphere) in one single activity to make it easier to analyse separately on-site (biosphere) and off-site (technosphere) impacts.</t>
  </si>
  <si>
    <t>biofuel_to_gas_and_liquids</t>
  </si>
  <si>
    <t>syn_kerosene</t>
  </si>
  <si>
    <t>kerosene production, synthetic, from Fischer Tropsch process, hydrogen from wood gasification, energy allocation, at fuelling station</t>
  </si>
  <si>
    <t>kerosene</t>
  </si>
  <si>
    <t>biofuel_to_liquids</t>
  </si>
  <si>
    <t>biofuel_to_methane</t>
  </si>
  <si>
    <t>syn_methane</t>
  </si>
  <si>
    <t>kWh/m3</t>
  </si>
  <si>
    <t>biomethane production, high pressure from synthetic gas, wood, fluidised technology</t>
  </si>
  <si>
    <t>methane</t>
  </si>
  <si>
    <t>CH</t>
  </si>
  <si>
    <t>premise_base</t>
  </si>
  <si>
    <t>cubic meter</t>
  </si>
  <si>
    <t>Ecoinvent v3.9.1</t>
  </si>
  <si>
    <t>biofuel_to_methanol</t>
  </si>
  <si>
    <t>syn_methanol</t>
  </si>
  <si>
    <t>methanol distillation, from wood, without CCS</t>
  </si>
  <si>
    <t>methanol</t>
  </si>
  <si>
    <t>Adapted from premise additional inventories. The original dataset uses hydrogen (from wood) with CCS to produce methanol. We change that for hydrogen (from wood) without CCS.</t>
  </si>
  <si>
    <t>dac</t>
  </si>
  <si>
    <t>co2</t>
  </si>
  <si>
    <t>carbon dioxide, captured from atmosphere and stored, with a sorbent-based direct air capture system, 100ktCO2</t>
  </si>
  <si>
    <t>CO2</t>
  </si>
  <si>
    <t xml:space="preserve"> kt CO2</t>
  </si>
  <si>
    <t>From premise additional inventories.</t>
  </si>
  <si>
    <t>electrolysis</t>
  </si>
  <si>
    <t>hydrogen</t>
  </si>
  <si>
    <t>hydrogen production, from electrolyser fleet, for enbios</t>
  </si>
  <si>
    <t>New inventory. Hydrogen is produced via a market of Alkaline Electrolyzers (AEC), Proton Exchange Membrane (PEM), and Solid Oxide Electrolyzer Cells (SOEC) with different shares.</t>
  </si>
  <si>
    <t>hydrogen_to_liquids</t>
  </si>
  <si>
    <t>diesel production, synthetic, from Fischer Tropsch process, hydrogen from electrolysis, energy allocation, at fuelling station</t>
  </si>
  <si>
    <t>kerosene production, synthetic, from Fischer Tropsch process, hydrogen from electrolysis, energy allocation, at fuelling station</t>
  </si>
  <si>
    <t>hydrogen_to_methane</t>
  </si>
  <si>
    <t>methane, from electrochemical methanation, with carbon from atmosphere</t>
  </si>
  <si>
    <t>hydrogen_to_methanol</t>
  </si>
  <si>
    <t>methanol distillation, hydrogen from electrolysis, CO2 from DAC</t>
  </si>
  <si>
    <t>Adapted from premise additional inventories. Methanol production in premise additional inventories consists of methanol synthesis (which produces unpurified methanol), followed by methanol distillation, which purifies this methanol. This function puts these to activities together in a single activity to make it easier to analyse separately on-site (biosphere) and off-site (technosphere) impacts.</t>
  </si>
  <si>
    <t>airborne_wind</t>
  </si>
  <si>
    <t>Electricity</t>
  </si>
  <si>
    <t>electricity</t>
  </si>
  <si>
    <t>airborne wind system, 328MW, maintenance</t>
  </si>
  <si>
    <t>MW</t>
  </si>
  <si>
    <t>energy_cap</t>
  </si>
  <si>
    <t>GW</t>
  </si>
  <si>
    <t>New inventory, maintenance adapted from Wilhelm (2015) (https://tore.tuhh.de/dspace-cris-server/api/core/bitstreams/9a7034cd-46ad-479a-9d6c-2370915b8216/content). The reference flow is 328 MW, and that is why we need to calculate its impacts from the energy_cap file from Calliope instead of carrier_prod.</t>
  </si>
  <si>
    <t>ccgt</t>
  </si>
  <si>
    <t>electricity production, natural gas, combined cycle power plant</t>
  </si>
  <si>
    <t>kilowatt hour</t>
  </si>
  <si>
    <t>chp_biofuel_extraction</t>
  </si>
  <si>
    <t>heat and power co-generation, wood chips, 6667 kW, state-of-the-art 2014</t>
  </si>
  <si>
    <t>chp_hydrogen</t>
  </si>
  <si>
    <t>electricity, residential, by conversion of hydrogen using fuel cell, PEM, allocated by exergy, distributed by pipeline, produced by Electrolysis, PEM using electricity from grid</t>
  </si>
  <si>
    <t>chp_methane_extraction</t>
  </si>
  <si>
    <t>heat and power co-generation, natural gas, combined cycle power plant, 400MW electrical</t>
  </si>
  <si>
    <t>chp_wte_back_pressure</t>
  </si>
  <si>
    <t>treatment of municipal solid waste, incineration</t>
  </si>
  <si>
    <t>Adapted from Ecoinvent v3.9.1. Cutoff modelling in Ecoinvent does not assign environmental burdens to waste incineration. Because we want to account for those, we take the activity from Ecoinvent's v3.9.1 'allocation at the point of substitution' equivalent activity and remove its technosphere to account only for the burning of the waste.</t>
  </si>
  <si>
    <t>hydro_reservoir</t>
  </si>
  <si>
    <t>electricity production, hydro, reservoir, non-alpine region</t>
  </si>
  <si>
    <t>ES</t>
  </si>
  <si>
    <t>Adapted from Ecoinvent. The oringinal 'electricity production, hydro, reservoir, non-alpine region' contains the land use occupation and transformation and also the direct emissions during flooding operations. We consider that these biosphere flows should be part of the infrastructure inventory, as the land is occupied by the infrastracture and also because the emissions reported in the inventory happen during the installation (not the operation or maintenance). Therefore, we transfer these biosphere flows from 'electricity production, hydro, reservoir, non-alpine region' to the infrastructure inventory.</t>
  </si>
  <si>
    <t>hydro_run_of_river</t>
  </si>
  <si>
    <t>electricity production, hydro, run-of-river</t>
  </si>
  <si>
    <t>CA-QC</t>
  </si>
  <si>
    <t>Adapted from Ecoinvent. The oringinal 'electricity production, hydro, run-of-river' contains the land use occupation and transformation and also the direct emissions during flooding operations. We consider that these biosphere flows should be part of the infrastructure inventory, as the land is occupied by the infrastracture and also because the emissions reported in the inventory happen during the installation (not the operation or maintenance). Therefore, we transfer these biosphere flows from 'electricity production, hydro, reservoir, non-alpine region' to the infrastructure inventory.</t>
  </si>
  <si>
    <t>nuclear</t>
  </si>
  <si>
    <t>electricity production, nuclear, pressure water reactor</t>
  </si>
  <si>
    <t>wind_offshore</t>
  </si>
  <si>
    <t>New inventory, which consists of the maintenance of a fleet created with WindTrace (Sierra-Montoya et al., 2025). Several turbines and their shares can be designed, by specifying the following parameters: Rated power, manufacturer, rotor diameter, hub height, commissioning year, generator type, recycled steel share, lifetime and eol scenario. By default, we defined the fleet with 4 MW, 6 MW and 8 MW turbines with the same share each. The reference flow is 1 MW, and that is why we need to calculate its impacts from the energy_cap file from Calliope instead of carrier_prod.</t>
  </si>
  <si>
    <t>wind_onshore_competing</t>
  </si>
  <si>
    <t>wind_onshore_monopoly</t>
  </si>
  <si>
    <t>ashp</t>
  </si>
  <si>
    <t>Heat (building)</t>
  </si>
  <si>
    <t>ashp_heat</t>
  </si>
  <si>
    <t>heat production, air-water heat pump 10kW</t>
  </si>
  <si>
    <t>heat</t>
  </si>
  <si>
    <t>Europe without Switzerland</t>
  </si>
  <si>
    <t>megajoule</t>
  </si>
  <si>
    <t>biofuel_boiler</t>
  </si>
  <si>
    <t>biofuel_heat</t>
  </si>
  <si>
    <t>heat production, wood pellet, at furnace 25kW, state-of-the-art 2014</t>
  </si>
  <si>
    <t>hp</t>
  </si>
  <si>
    <t>hp_heat</t>
  </si>
  <si>
    <t>heat production, borehole heat exchanger, brine-water heat pump 10kW</t>
  </si>
  <si>
    <t>methane_boiler</t>
  </si>
  <si>
    <t>methane_heat</t>
  </si>
  <si>
    <t>heat production, natural gas, at boiler condensing modulating &lt;100kW</t>
  </si>
  <si>
    <t>Heat (district)</t>
  </si>
  <si>
    <t>chp_biofuel_extraction_heat</t>
  </si>
  <si>
    <t>hydrogen_heat</t>
  </si>
  <si>
    <t>heat, residential, by conversion of hydrogen using fuel cell, PEM, allocated by exergy, distributed by pipeline, produced by Electrolysis, PEM using electricity from grid</t>
  </si>
  <si>
    <t>chp_methane_extraction_heat</t>
  </si>
  <si>
    <t>wte_back_pressure_heat</t>
  </si>
  <si>
    <t>biofuel_supply</t>
  </si>
  <si>
    <t>Supply</t>
  </si>
  <si>
    <t>biofuel</t>
  </si>
  <si>
    <t>biomass</t>
  </si>
  <si>
    <t>Adapted from premise additonal inventories. The function biomass_update() allows to choose the share of forest residues that is used as a biomass fuel. To these residues, only the environmental burdens of transportation and treatment (chopping) are assigned, but not those of growing the crops. By default, the share of forest residues is set to 100%, as Calliope assumes it (ref: https://www.sciencedirect.com/science/article/pii/S2542435120303366#sectitle0125).</t>
  </si>
  <si>
    <t>aircraft_transport</t>
  </si>
  <si>
    <t>Transport (fuel)</t>
  </si>
  <si>
    <t>Final demand</t>
  </si>
  <si>
    <t>transport, freight, aircraft, belly-freight, medium haul</t>
  </si>
  <si>
    <t>transport</t>
  </si>
  <si>
    <t>GLO</t>
  </si>
  <si>
    <t>ton kilometer</t>
  </si>
  <si>
    <t>tkm</t>
  </si>
  <si>
    <t>Adapted from premise additonal inventories. Only the direct emissions are accounted for (the technosphere is deleted)</t>
  </si>
  <si>
    <t>bus_transport_ice</t>
  </si>
  <si>
    <t>transport, passenger bus, diesel, 13m single deck coach bus, EURO-VI</t>
  </si>
  <si>
    <t>person kilometer</t>
  </si>
  <si>
    <t>pkm</t>
  </si>
  <si>
    <t>heavy_transport_ice</t>
  </si>
  <si>
    <t>heavy_transport</t>
  </si>
  <si>
    <t>transport, freight, lorry, diesel, 26t gross weight, EURO-VI, long haul</t>
  </si>
  <si>
    <t>light_transport_ice</t>
  </si>
  <si>
    <t>light_transport</t>
  </si>
  <si>
    <t>transport, freight, lorry, diesel, 3.5t gross weight, EURO-VI, long haul</t>
  </si>
  <si>
    <t>motorcycle_transport_ice</t>
  </si>
  <si>
    <t>transport, Motorbike, gasoline, 4-11kW, EURO-5</t>
  </si>
  <si>
    <t>kilometer</t>
  </si>
  <si>
    <t>? (km in LCA)</t>
  </si>
  <si>
    <t>passenger_car_transport_ice</t>
  </si>
  <si>
    <t>transport, passenger car, diesel, Medium, EURO-6</t>
  </si>
  <si>
    <t>sea_transport</t>
  </si>
  <si>
    <t>transport, freight, sea, container ship</t>
  </si>
  <si>
    <t>geographical_scope</t>
  </si>
  <si>
    <t>cap_value</t>
  </si>
  <si>
    <t>calliope_energy_cap_value</t>
  </si>
  <si>
    <t>comments</t>
  </si>
  <si>
    <t>offsite</t>
  </si>
  <si>
    <t>gas-to-liquid plant construction</t>
  </si>
  <si>
    <t>kg/h</t>
  </si>
  <si>
    <t>Premise additional inventories, retrieved from https://pubs.acs.org/doi/full/10.1021/es500191g. The modelled plant in the article is Pearl GTL plant  of Shell and QatarEnergy (https://www.shell.com.qa/about-us/projects-and-sites/pearl-gtl.html). However, although Shell discloses that 5000 tonnes of cobalt are used as a catalyst, no cobalt input is accounted for in the original inventory. We added 1250 tonnes of cobalt in the inventory, assuming that usually 15-30% of a catalyst is cobalt, and assuming continuous cobalt reuse during the LT.</t>
  </si>
  <si>
    <t>Production rate: Pearl GTP produces 140000 barrels per day (https://www.shell.com.qa/energy-and-innovation/gtl-products.html?utm_source=chatgpt.com). This is 18000 ton/day (140000 barrels/day * 159 liters/barrel * 0.8 kg/liter [which is the mean density of GTL products: diesel, kerosene, base oils, etc.])</t>
  </si>
  <si>
    <t>biomethane factory</t>
  </si>
  <si>
    <t>m3/h</t>
  </si>
  <si>
    <t xml:space="preserve">Adapted from Ecoinvent. We added in the same inventory: synthetic gas factory (1 unit) and industrial furnace (7.11 units). </t>
  </si>
  <si>
    <t>Production rate from Ecoinvent's synthetic gas factory inventory comments.</t>
  </si>
  <si>
    <t>methanol production facility, construction</t>
  </si>
  <si>
    <t>Adapted from premise additional inventories using data from the original data source (https://doi.org/10.1039/C9SE00658C). We re-scaled the inputs (chemical factory, air compressor, heat exchanger, reactors) acoording to the dimensions of the infrastructure presented in the original sata source: an adiabatic reactor of 12.6 m3 and an isothermal reactor of 8 m3. We assumed 20 years lifetime.</t>
  </si>
  <si>
    <t>Estimated production rate: 44900000 kg / 20 years / 8000 h = 280 kg/h</t>
  </si>
  <si>
    <t>nan</t>
  </si>
  <si>
    <t>direct air capture system, sorbent-based, 100ktCO2</t>
  </si>
  <si>
    <r>
      <t>kt CO</t>
    </r>
    <r>
      <rPr>
        <vertAlign val="subscript"/>
        <sz val="11"/>
        <color theme="1"/>
        <rFont val="Aptos Narrow"/>
        <family val="2"/>
        <scheme val="minor"/>
      </rPr>
      <t>2</t>
    </r>
  </si>
  <si>
    <t>Premise additional inventories.</t>
  </si>
  <si>
    <t>This inventory among other options as the sorbent-based technology is the same as in Fasihi et al 2019 (https://doi.org/10.1016/j.jclepro.2019.03.086), the data source used by Calliope.</t>
  </si>
  <si>
    <t>electrolyser, fleet, 1 MWh/h, for enbios</t>
  </si>
  <si>
    <t>New inventory. Adaptable with the function hydrogen_from_electrolysis_market(). Any share between Alkaline Electrolyzers (AEC), Proton Exchange Membrane (PEM), and Solid Oxide Electrolyzer Cells (SOEC) can be provided. It considers the production rates of each technology, which according to their inventories (premise additional inventories) are 3085961 kg/lifetime, 2964315 kg/lifetime, and 3779894 kg/lifetime, respectively. We assumed 20 years lifetime for the stack and 5 years for the balance of plant. Also, we assumed 8000 h of operation per year. The inventories include  the end-of-life treatment of the waste after the lifetime of the technology. Finally, we re-scaled land use occupation and transformation flows from the original premise dataset. By default we consider SOEC to have 50% of the market by 2050, while AEC and PEM will have 30% and 20%, respectively, but these numbers can be adjusted.</t>
  </si>
  <si>
    <t>None</t>
  </si>
  <si>
    <t>sabatier reaction methanation unit construction</t>
  </si>
  <si>
    <t>Production rate: 14.25 kg/h. Own assumption considering a lifetime of 20 years.</t>
  </si>
  <si>
    <t>airborne wind system, 328MW</t>
  </si>
  <si>
    <t>New inventory, adapted from Wilhelm (2015) (https://tore.tuhh.de/dspace-cris-server/api/core/bitstreams/9a7034cd-46ad-479a-9d6c-2370915b8216/content). It describes a rigid, yo-yo system. Total power: 328 MW. Number of systems: 182. Rated power: 1.8MW. Annual electricity production: 6142 MWh/y. Lifetime: 20 years. Parts of the system: wing system, tethering, ground station, landing system, launcher (rail track). System boundaries: materials, manufacturing, installation. No EoL. No transport. Maintenance in a separate inventory.</t>
  </si>
  <si>
    <t>gas power plant construction, combined cycle, 400MW electrical</t>
  </si>
  <si>
    <t>municipal solid waste incinerator</t>
  </si>
  <si>
    <t>Adapted from Ecoinvent. We added in the same inventory: furnace production, wood chips, with silo, 5000kW (1 unit), heat and power co-generation unit construction, organic Rankine cycle, 1000kW electrical (1 unit), and dust collector production, electrostatic precipitator, for industrial use (1 unit)</t>
  </si>
  <si>
    <t>fuel cell system assembly, 1 kWe, proton exchange membrane (PEM)</t>
  </si>
  <si>
    <t>hydropower plant construction, reservoir, non-alpine regions</t>
  </si>
  <si>
    <t>To our understanding, there is no difference in the inventories for alpine and non-alpine regions, and therefore we will use non-alpine regions' inventories to represent both.</t>
  </si>
  <si>
    <t>hydropower plant construction, run-of-river</t>
  </si>
  <si>
    <t>CA-QC inventory chosen as it is clear the power capacity that the system is describing while that is not the case for other locations.</t>
  </si>
  <si>
    <t>nuclear power plant construction, pressure water reactor, 1000MW</t>
  </si>
  <si>
    <t>We chose Pressure Water Reactor instead of Boiling Water Reactor inventory, as PWR is more prevalent in Europe (https://www.spglobal.com/en/research-insights/special-reports/is-europe-ready-for-a-nuclear-renaissance)</t>
  </si>
  <si>
    <t>open_field_pv</t>
  </si>
  <si>
    <t>photovoltaic, open ground, 570 kWp, for enbios</t>
  </si>
  <si>
    <t>New inventory, which consists of a fleet of 570 kWp with the following technologies: CdTe, CIS, micro-Si, multi-Si, single-Si. Inventories to create the fleet come from premise additonal inventories. By default shares are: 2% CdTe, 0% CIS, 0% micro-Si, 1% multi-Si, 97% single-Si, as proposed in in the BaU scenario in the Photovoltaics Report (2024) - Fraunhofer Institute (https://www.ise.fraunhofer.de/en/publications/studies/photovoltaics-report.html)</t>
  </si>
  <si>
    <t>roof_mounted_pv</t>
  </si>
  <si>
    <t>photovoltaic slanted-roof installation, 1MW, fleet, for enbios</t>
  </si>
  <si>
    <t>New inventory, which consists of a fleet of 1 MWp, which is actually a fleet of fleets: 3kWp (single-Si, CIS, a-Si, multi-Si, CdTe, ribbon-Si), 93kWp, 156kWp, 280kWp (multi-Si, single-Si). By default shares are: 2% CdTe, 0% CIS, 0% micro-Si, 1% multi-Si, 97% single-Si, as proposed in the BaU scenario in the Photovoltaics Report (2024) - Fraunhofer Institute (https://www.ise.fraunhofer.de/en/publications/studies/photovoltaics-report.html)</t>
  </si>
  <si>
    <t>We use only integrated installations (no laminated). We left aside perovskite-on-silicon and GaAs technlogies, as their inventories have a different format.</t>
  </si>
  <si>
    <t>New inventory, which consists of a fleet created with WindTrace (Sierra-Montoya et al., 2025). Several turbines and their shares can be designed, by specifying the following parameters: Rated power, manufacturer, rotor diameter, hub height, commissioning year, generator type, recycled steel share, lifetime, eol scenario, offshore foundations type, sea depth and distance to shore. By default, we defined the fleet with 14 MW (based on the SG 14-222 DD ), and 10 MW (based on the V154-10MW; 5%). For both cases the shares are as follows: gravity-based foundations (5%), monopile (20%), tripod (10%), floating spar-buoy (15%).</t>
  </si>
  <si>
    <t>New inventory, which consists of a fleet created with WindTrace (Sierra-Montoya et al., 2025). Several turbines and their shares can be designed, by specifying the following parameters: Rated power, manufacturer, rotor diameter, hub height, commissioning year, generator type, recycled steel share, lifetime and eol scenario. By default, we defined the fleet with 4 MW, 6 MW and 8 MW turbines with the same share each.</t>
  </si>
  <si>
    <t>heat pump production, brine-water, 10kW</t>
  </si>
  <si>
    <t>furnace production, pellets, 25kW</t>
  </si>
  <si>
    <t>electric_heater</t>
  </si>
  <si>
    <t>cookstove production, gas or electric</t>
  </si>
  <si>
    <t>heat pump with heat exchanger, brine-water, 10kW</t>
  </si>
  <si>
    <t>Adapted from Ecoinvent. We added in the same inventory: heat pump (1 unit), and borehole heat exchanger (0.401 unit).</t>
  </si>
  <si>
    <t>oil boiler production, 10kW</t>
  </si>
  <si>
    <t>kW</t>
  </si>
  <si>
    <t>The 10 kW gas boiler inventory is defined the same as an oil boiler. None-condensating gas boilers are more common, but less efficient. Modulation is also more efficient. That’s why we asssume condensating and modulation in the future. However, differences in climate change impacts between different gas boiler types are always less than 0.0045 kgCO2eq/MJ, which means that any of the gas boilers could be chosen without changing much the results.</t>
  </si>
  <si>
    <t>solar_thermal_collector</t>
  </si>
  <si>
    <t>solar collector system installation, Cu flat plate collector, multiple dwelling, hot water</t>
  </si>
  <si>
    <t>Power estimation: the dataset does not state the power of the infrastructure. To calculate it, we took the 'heat production, at hot water tank' dataset and we infered a power of 43 kW, taking 1000 hours of solar irradiance per year (Switzerland data, where the dataset is located [The HelioMont Surface Solar Radiation Processing (2022 Version) - Stöckli, 2022])</t>
  </si>
  <si>
    <t>electric_hob</t>
  </si>
  <si>
    <t>Heat (cooking)</t>
  </si>
  <si>
    <t>gas_hob</t>
  </si>
  <si>
    <t>battery</t>
  </si>
  <si>
    <t>Storage</t>
  </si>
  <si>
    <t>storage_cap</t>
  </si>
  <si>
    <t>Premise additional inventories includes market for battery capacity, stationary (TC scenario) or (CONT scenario), where TC refers to a rapid adoption of newer sub-technologies, and CONT refers to the continuity of existing market trends (data originally from Schlichenmaier and Naegler, 2022 [https://doi.org/10.1016/j.egyr.2022.11.025])</t>
  </si>
  <si>
    <t>Calliope units are 100 GWh of energy stored</t>
  </si>
  <si>
    <t>chp_biofuel_extraction_heat_storage_big</t>
  </si>
  <si>
    <t>heat storage production, 2000l</t>
  </si>
  <si>
    <t>L</t>
  </si>
  <si>
    <t>chp_hydrogen_heat_storage_big</t>
  </si>
  <si>
    <t>chp_methane_extraction_heat_storage_big</t>
  </si>
  <si>
    <t>chp_wte_back_pressure_heat_storage_big</t>
  </si>
  <si>
    <t>biofuel_heat_storage_small</t>
  </si>
  <si>
    <t>hot water tank production, 600l</t>
  </si>
  <si>
    <t>electric_heater_heat_storage_small</t>
  </si>
  <si>
    <t>hp_heat_storage_small</t>
  </si>
  <si>
    <t>methane_heat_storage_small</t>
  </si>
  <si>
    <t>hydrogen_storage</t>
  </si>
  <si>
    <t>kg</t>
  </si>
  <si>
    <t>pumped_hydro</t>
  </si>
  <si>
    <t>To our understanding, there is no difference in the inventories for alpine and non-alpine regions, and therefore we will use non-alpine regions' inventories to represent both. Calliope units are 100 GWh of energy stored</t>
  </si>
  <si>
    <t>ac_ohl_mountain_transmission</t>
  </si>
  <si>
    <t>Transmission</t>
  </si>
  <si>
    <t>transmission network construction, electricity, medium voltage</t>
  </si>
  <si>
    <t>ac_ohl_transmission</t>
  </si>
  <si>
    <t>dc_ohl_transmission</t>
  </si>
  <si>
    <t>transmission network construction, electricity, high voltage direct current aerial line</t>
  </si>
  <si>
    <t>dc_underground_transmission</t>
  </si>
  <si>
    <t>transmission network construction, electricity, high voltage direct current land cable</t>
  </si>
  <si>
    <t>bus_transport_ev</t>
  </si>
  <si>
    <t>Transport (electric)</t>
  </si>
  <si>
    <t>passenger bus, battery electric - opportunity charging, LTO battery, 13m single deck urban bus</t>
  </si>
  <si>
    <t>Mkm</t>
  </si>
  <si>
    <t>Adapted from premise additional inventories. We only want to account for those impacts which are specifically due to the energy transition. For this reason, we simplify the vehicles as being only the battery, and electric and electronic components.</t>
  </si>
  <si>
    <t>heavy_transport_ev</t>
  </si>
  <si>
    <t>medium duty truck, battery electric, 26t gross weight, long haul</t>
  </si>
  <si>
    <t>ldv_transport_ev</t>
  </si>
  <si>
    <t>light duty truck, battery electric, 3.5t gross weight, long haul</t>
  </si>
  <si>
    <t>light_transport_ev</t>
  </si>
  <si>
    <t>motorcycle_transport_ev</t>
  </si>
  <si>
    <t>scooter, battery electric, 4-11kW</t>
  </si>
  <si>
    <t>passenger_car_transport_ev</t>
  </si>
  <si>
    <t>passenger car, battery electric, Medium</t>
  </si>
  <si>
    <t>hard_coal</t>
  </si>
  <si>
    <t>lignite</t>
  </si>
  <si>
    <t>nuclear_boiling</t>
  </si>
  <si>
    <t>oil</t>
  </si>
  <si>
    <t>solar_parabolic</t>
  </si>
  <si>
    <t>solar_tower</t>
  </si>
  <si>
    <t>import_FR</t>
  </si>
  <si>
    <t>import_MA</t>
  </si>
  <si>
    <t>import_PT</t>
  </si>
  <si>
    <t>comment</t>
  </si>
  <si>
    <t>biogas</t>
  </si>
  <si>
    <t>electricity production, hard coal</t>
  </si>
  <si>
    <t>electricity production, lignite</t>
  </si>
  <si>
    <t>electricity production, nuclear, boiling water reactor</t>
  </si>
  <si>
    <t>electricity production, oil</t>
  </si>
  <si>
    <t>electricity production, solar thermal parabolic trough, 50 MW</t>
  </si>
  <si>
    <t>electricity production, solar tower power plant, 20 MW</t>
  </si>
  <si>
    <t>heat and power co-generation, biogas, gas engine</t>
  </si>
  <si>
    <t>electricity, high voltage, import from FR</t>
  </si>
  <si>
    <t>electricity, high voltage, import from MA</t>
  </si>
  <si>
    <t>electricity, high voltage, import from PT</t>
  </si>
  <si>
    <t>market for hard coal power plant</t>
  </si>
  <si>
    <t>lignite power plant construction</t>
  </si>
  <si>
    <t>market for nuclear power plant, boiling water reactor 1000MW</t>
  </si>
  <si>
    <t>oil power plant construction, 500MW</t>
  </si>
  <si>
    <t>market for concentrated solar power plant, solar thermal parabolic trough, 50 MW</t>
  </si>
  <si>
    <t>market for concentrated solar power plant, solar tower, 20 MW</t>
  </si>
  <si>
    <t>offshore wind turbine fleet, 1 MW, maintenance, for enbios, ES</t>
  </si>
  <si>
    <t>biogas infrastructure, 160kW</t>
  </si>
  <si>
    <t>offshore wind turbine fleet, 1 MW, for enbios, ES</t>
  </si>
  <si>
    <t>onshore wind turbine fleet, 1 MW, for enbios, ES</t>
  </si>
  <si>
    <t>gas_turbine</t>
  </si>
  <si>
    <t>electricity production, natural gas, conventional power plant</t>
  </si>
  <si>
    <t>gas power plant construction, 100MW electrical</t>
  </si>
  <si>
    <t>onshore wind turbine fleet, 1 kWh, maintenance, for enbios, ES</t>
  </si>
  <si>
    <t>km</t>
  </si>
  <si>
    <t>Premise additional inventories. Spanish plan explicitly mentions geological storage</t>
  </si>
  <si>
    <t>geological hydrogen storage</t>
  </si>
  <si>
    <t>market for battery capacity, stationary (CONT scenario)</t>
  </si>
  <si>
    <t>default_carrier</t>
  </si>
  <si>
    <t>market for wood chips, wet, measured as dry mass</t>
  </si>
  <si>
    <t>dc_subsea_transmission</t>
  </si>
  <si>
    <t>transmission network construction, electricity, high voltage direct current subsea 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</si>
</sst>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Aptos Narrow"/>
      <family val="2"/>
      <scheme val="minor"/>
    </font>
    <font>
      <b/>
      <sz val="11"/>
      <color theme="1"/>
      <name val="Aptos Narrow"/>
      <family val="2"/>
      <scheme val="minor"/>
    </font>
    <font>
      <sz val="11"/>
      <color rgb="FF000000"/>
      <name val="Aptos Narrow"/>
      <family val="2"/>
      <scheme val="minor"/>
    </font>
    <font>
      <sz val="11"/>
      <name val="Aptos Narrow"/>
      <family val="2"/>
      <scheme val="minor"/>
    </font>
    <font>
      <vertAlign val="subscript"/>
      <sz val="11"/>
      <color theme="1"/>
      <name val="Aptos Narrow"/>
      <family val="2"/>
      <scheme val="minor"/>
    </font>
    <font>
      <b/>
      <sz val="11"/>
      <color rgb="FFFF0000"/>
      <name val="Aptos Narrow"/>
      <family val="2"/>
      <scheme val="minor"/>
    </font>
    <font>
      <sz val="8"/>
      <name val="Aptos Narrow"/>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25">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0" fontId="2" fillId="0" borderId="0" xfId="0" applyFont="1" applyAlignment="1">
      <alignment horizontal="center" vertical="center"/>
    </xf>
    <xf numFmtId="0" fontId="0" fillId="0" borderId="0" xfId="0" applyAlignment="1">
      <alignment horizontal="center" vertical="center" wrapText="1"/>
    </xf>
    <xf numFmtId="11" fontId="0" fillId="0" borderId="0" xfId="0" applyNumberFormat="1" applyAlignment="1">
      <alignment horizontal="center" vertical="center" wrapText="1"/>
    </xf>
    <xf numFmtId="11" fontId="0" fillId="0" borderId="0" xfId="0" applyNumberFormat="1" applyAlignment="1">
      <alignment horizontal="left" vertical="center" wrapText="1"/>
    </xf>
    <xf numFmtId="0" fontId="0" fillId="0" borderId="0" xfId="0" applyAlignment="1">
      <alignment horizontal="left" vertical="center" wrapText="1"/>
    </xf>
    <xf numFmtId="0" fontId="0" fillId="0" borderId="0" xfId="0" applyAlignment="1">
      <alignment wrapText="1"/>
    </xf>
    <xf numFmtId="2" fontId="0" fillId="0" borderId="0" xfId="0" applyNumberFormat="1" applyAlignment="1">
      <alignment horizontal="center" vertical="center" wrapText="1"/>
    </xf>
    <xf numFmtId="0" fontId="3" fillId="0" borderId="0" xfId="0" applyFont="1" applyAlignment="1">
      <alignment horizontal="center" vertical="center" wrapText="1"/>
    </xf>
    <xf numFmtId="0" fontId="5" fillId="0" borderId="0" xfId="0" applyFont="1" applyAlignment="1">
      <alignment horizontal="center" vertical="center" wrapText="1"/>
    </xf>
    <xf numFmtId="11" fontId="5" fillId="0" borderId="0" xfId="0" applyNumberFormat="1" applyFont="1" applyAlignment="1">
      <alignment horizontal="center" vertical="center" wrapText="1"/>
    </xf>
    <xf numFmtId="11" fontId="3" fillId="0" borderId="0" xfId="0" applyNumberFormat="1" applyFont="1" applyAlignment="1">
      <alignment horizontal="left" vertical="center" wrapText="1"/>
    </xf>
    <xf numFmtId="0" fontId="0" fillId="0" borderId="0" xfId="0" applyAlignment="1">
      <alignment vertical="center"/>
    </xf>
    <xf numFmtId="0" fontId="5" fillId="0" borderId="0" xfId="0" applyFont="1" applyAlignment="1">
      <alignment wrapText="1"/>
    </xf>
    <xf numFmtId="0" fontId="5" fillId="0" borderId="0" xfId="0" applyFont="1" applyAlignment="1">
      <alignment vertical="center" wrapText="1"/>
    </xf>
    <xf numFmtId="0" fontId="0" fillId="0" borderId="0" xfId="0" applyAlignment="1">
      <alignment horizontal="center" vertical="center"/>
    </xf>
    <xf numFmtId="164" fontId="0" fillId="0" borderId="0" xfId="0" applyNumberFormat="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top"/>
    </xf>
    <xf numFmtId="0" fontId="1" fillId="0" borderId="2" xfId="0" applyFont="1" applyBorder="1" applyAlignment="1">
      <alignment horizontal="center" vertical="top"/>
    </xf>
    <xf numFmtId="0" fontId="1" fillId="0" borderId="0" xfId="0" applyFont="1" applyAlignment="1">
      <alignment horizontal="center" vertical="center"/>
    </xf>
    <xf numFmtId="0" fontId="1" fillId="0" borderId="0" xfId="0" applyFont="1" applyAlignment="1">
      <alignment horizontal="left" vertical="center"/>
    </xf>
    <xf numFmtId="11" fontId="1" fillId="0" borderId="0" xfId="0" applyNumberFormat="1"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Miquel Sierra Montoya" id="{89D7F005-A4C9-4D61-9762-D74DD3FC42E4}" userId="S::1361185@uab.cat::1a887b38-0396-4545-a8a2-e49e15219001" providerId="AD"/>
</personList>
</file>

<file path=xl/theme/theme1.xml><?xml version="1.0" encoding="utf-8"?>
<a:theme xmlns:a="http://schemas.openxmlformats.org/drawingml/2006/main" name="Tema de l'Office">
  <a:themeElements>
    <a:clrScheme name="Oficina">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icina">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icina">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D1" dT="2025-05-19T12:40:19.60" personId="{89D7F005-A4C9-4D61-9762-D74DD3FC42E4}" id="{4D0FAA37-1D40-49BB-82B5-C4599AC8D15C}">
    <text>It must match Calliope's carrier</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40B3C-0A48-4138-B2DB-F3CA0DBFF7EF}">
  <dimension ref="A1:S52"/>
  <sheetViews>
    <sheetView workbookViewId="0">
      <selection activeCell="H8" sqref="H8"/>
    </sheetView>
  </sheetViews>
  <sheetFormatPr defaultRowHeight="15" x14ac:dyDescent="0.25"/>
  <cols>
    <col min="1" max="1" width="9.140625" style="22"/>
    <col min="2" max="2" width="37.5703125" customWidth="1"/>
    <col min="3" max="3" width="13.140625" customWidth="1"/>
    <col min="4" max="4" width="19.42578125" customWidth="1"/>
    <col min="7" max="7" width="7.140625" customWidth="1"/>
    <col min="8" max="8" width="115" customWidth="1"/>
    <col min="11" max="11" width="17.42578125" customWidth="1"/>
    <col min="14" max="14" width="22.140625" customWidth="1"/>
  </cols>
  <sheetData>
    <row r="1" spans="1:19" x14ac:dyDescent="0.25">
      <c r="A1" s="19" t="s">
        <v>0</v>
      </c>
      <c r="B1" s="20" t="s">
        <v>1</v>
      </c>
      <c r="C1" s="20" t="s">
        <v>2</v>
      </c>
      <c r="D1" s="20" t="s">
        <v>3</v>
      </c>
      <c r="E1" s="20" t="s">
        <v>4</v>
      </c>
      <c r="F1" s="20" t="s">
        <v>5</v>
      </c>
      <c r="G1" s="20" t="s">
        <v>6</v>
      </c>
      <c r="H1" s="20" t="s">
        <v>7</v>
      </c>
      <c r="I1" s="20" t="s">
        <v>8</v>
      </c>
      <c r="J1" s="20" t="s">
        <v>9</v>
      </c>
      <c r="K1" s="20" t="s">
        <v>10</v>
      </c>
      <c r="L1" s="20" t="s">
        <v>11</v>
      </c>
      <c r="M1" s="20" t="s">
        <v>12</v>
      </c>
      <c r="N1" s="20" t="s">
        <v>13</v>
      </c>
      <c r="O1" s="20" t="s">
        <v>14</v>
      </c>
      <c r="P1" s="20" t="s">
        <v>15</v>
      </c>
      <c r="Q1" s="20" t="s">
        <v>16</v>
      </c>
      <c r="R1" s="20" t="s">
        <v>17</v>
      </c>
      <c r="S1" s="21" t="s">
        <v>269</v>
      </c>
    </row>
    <row r="2" spans="1:19" x14ac:dyDescent="0.25">
      <c r="A2" s="22">
        <v>8</v>
      </c>
      <c r="B2" t="s">
        <v>18</v>
      </c>
      <c r="C2" t="s">
        <v>19</v>
      </c>
      <c r="D2" t="s">
        <v>20</v>
      </c>
      <c r="E2">
        <v>11.83</v>
      </c>
      <c r="F2" t="s">
        <v>21</v>
      </c>
      <c r="G2" t="s">
        <v>22</v>
      </c>
      <c r="H2" t="s">
        <v>23</v>
      </c>
      <c r="I2" t="s">
        <v>24</v>
      </c>
      <c r="J2" t="s">
        <v>25</v>
      </c>
      <c r="K2" t="s">
        <v>26</v>
      </c>
      <c r="L2">
        <v>1</v>
      </c>
      <c r="M2" t="s">
        <v>27</v>
      </c>
      <c r="N2" t="s">
        <v>28</v>
      </c>
      <c r="O2">
        <v>100</v>
      </c>
      <c r="P2" t="s">
        <v>29</v>
      </c>
      <c r="Q2">
        <v>8453085.3761622999</v>
      </c>
      <c r="R2" t="s">
        <v>30</v>
      </c>
    </row>
    <row r="3" spans="1:19" x14ac:dyDescent="0.25">
      <c r="A3" s="22">
        <v>9</v>
      </c>
      <c r="B3" t="s">
        <v>31</v>
      </c>
      <c r="C3" t="s">
        <v>19</v>
      </c>
      <c r="D3" t="s">
        <v>32</v>
      </c>
      <c r="E3">
        <v>11.94</v>
      </c>
      <c r="F3" t="s">
        <v>21</v>
      </c>
      <c r="G3" t="s">
        <v>22</v>
      </c>
      <c r="H3" t="s">
        <v>33</v>
      </c>
      <c r="I3" t="s">
        <v>34</v>
      </c>
      <c r="J3" t="s">
        <v>25</v>
      </c>
      <c r="K3" t="s">
        <v>26</v>
      </c>
      <c r="L3">
        <v>1</v>
      </c>
      <c r="M3" t="s">
        <v>27</v>
      </c>
      <c r="N3" t="s">
        <v>28</v>
      </c>
      <c r="O3">
        <v>100</v>
      </c>
      <c r="P3" t="s">
        <v>29</v>
      </c>
      <c r="Q3">
        <v>8375209.380234506</v>
      </c>
      <c r="R3" t="s">
        <v>30</v>
      </c>
    </row>
    <row r="4" spans="1:19" x14ac:dyDescent="0.25">
      <c r="A4" s="22">
        <v>10</v>
      </c>
      <c r="B4" t="s">
        <v>35</v>
      </c>
      <c r="C4" t="s">
        <v>19</v>
      </c>
      <c r="D4" t="s">
        <v>20</v>
      </c>
      <c r="E4">
        <v>11.83</v>
      </c>
      <c r="F4" t="s">
        <v>21</v>
      </c>
      <c r="G4">
        <v>0.49768615902397983</v>
      </c>
      <c r="H4" t="s">
        <v>23</v>
      </c>
      <c r="I4" t="s">
        <v>24</v>
      </c>
      <c r="J4" t="s">
        <v>25</v>
      </c>
      <c r="K4" t="s">
        <v>26</v>
      </c>
      <c r="L4">
        <v>1</v>
      </c>
      <c r="M4" t="s">
        <v>27</v>
      </c>
      <c r="N4" t="s">
        <v>28</v>
      </c>
      <c r="O4">
        <v>100</v>
      </c>
      <c r="P4" t="s">
        <v>29</v>
      </c>
      <c r="Q4">
        <v>8453085.3761622999</v>
      </c>
      <c r="R4" t="s">
        <v>30</v>
      </c>
    </row>
    <row r="5" spans="1:19" x14ac:dyDescent="0.25">
      <c r="A5" s="22">
        <v>11</v>
      </c>
      <c r="B5" t="s">
        <v>35</v>
      </c>
      <c r="C5" t="s">
        <v>19</v>
      </c>
      <c r="D5" t="s">
        <v>32</v>
      </c>
      <c r="E5">
        <v>11.94</v>
      </c>
      <c r="F5" t="s">
        <v>21</v>
      </c>
      <c r="G5">
        <v>0.50231384097602017</v>
      </c>
      <c r="H5" t="s">
        <v>33</v>
      </c>
      <c r="I5" t="s">
        <v>34</v>
      </c>
      <c r="J5" t="s">
        <v>25</v>
      </c>
      <c r="K5" t="s">
        <v>26</v>
      </c>
      <c r="L5">
        <v>1</v>
      </c>
      <c r="M5" t="s">
        <v>27</v>
      </c>
      <c r="N5" t="s">
        <v>28</v>
      </c>
      <c r="O5">
        <v>100</v>
      </c>
      <c r="P5" t="s">
        <v>29</v>
      </c>
      <c r="Q5">
        <v>8375209.380234506</v>
      </c>
      <c r="R5" t="s">
        <v>30</v>
      </c>
    </row>
    <row r="6" spans="1:19" x14ac:dyDescent="0.25">
      <c r="A6" s="22">
        <v>12</v>
      </c>
      <c r="B6" t="s">
        <v>36</v>
      </c>
      <c r="C6" t="s">
        <v>19</v>
      </c>
      <c r="D6" t="s">
        <v>37</v>
      </c>
      <c r="E6">
        <v>9.9444441659999985</v>
      </c>
      <c r="F6" t="s">
        <v>38</v>
      </c>
      <c r="G6" t="s">
        <v>22</v>
      </c>
      <c r="H6" t="s">
        <v>39</v>
      </c>
      <c r="I6" t="s">
        <v>40</v>
      </c>
      <c r="J6" t="s">
        <v>41</v>
      </c>
      <c r="K6" t="s">
        <v>42</v>
      </c>
      <c r="L6">
        <v>1</v>
      </c>
      <c r="M6" t="s">
        <v>43</v>
      </c>
      <c r="N6" t="s">
        <v>28</v>
      </c>
      <c r="O6">
        <v>100</v>
      </c>
      <c r="P6" t="s">
        <v>29</v>
      </c>
      <c r="Q6">
        <v>10055866.203351971</v>
      </c>
      <c r="R6" t="s">
        <v>44</v>
      </c>
    </row>
    <row r="7" spans="1:19" x14ac:dyDescent="0.25">
      <c r="A7" s="22">
        <v>13</v>
      </c>
      <c r="B7" t="s">
        <v>45</v>
      </c>
      <c r="C7" t="s">
        <v>19</v>
      </c>
      <c r="D7" t="s">
        <v>46</v>
      </c>
      <c r="E7">
        <v>5.54</v>
      </c>
      <c r="F7" t="s">
        <v>21</v>
      </c>
      <c r="G7" t="s">
        <v>22</v>
      </c>
      <c r="H7" t="s">
        <v>47</v>
      </c>
      <c r="I7" t="s">
        <v>48</v>
      </c>
      <c r="J7" t="s">
        <v>25</v>
      </c>
      <c r="K7" t="s">
        <v>26</v>
      </c>
      <c r="L7">
        <v>1</v>
      </c>
      <c r="M7" t="s">
        <v>27</v>
      </c>
      <c r="N7" t="s">
        <v>28</v>
      </c>
      <c r="O7">
        <v>100</v>
      </c>
      <c r="P7" t="s">
        <v>29</v>
      </c>
      <c r="Q7">
        <v>18050541.516245492</v>
      </c>
      <c r="R7" t="s">
        <v>49</v>
      </c>
    </row>
    <row r="8" spans="1:19" x14ac:dyDescent="0.25">
      <c r="A8" s="22">
        <v>29</v>
      </c>
      <c r="B8" t="s">
        <v>50</v>
      </c>
      <c r="C8" t="s">
        <v>19</v>
      </c>
      <c r="D8" t="s">
        <v>51</v>
      </c>
      <c r="G8" t="s">
        <v>22</v>
      </c>
      <c r="H8" t="s">
        <v>52</v>
      </c>
      <c r="I8" t="s">
        <v>53</v>
      </c>
      <c r="J8" t="s">
        <v>25</v>
      </c>
      <c r="K8" t="s">
        <v>42</v>
      </c>
      <c r="L8">
        <v>1</v>
      </c>
      <c r="M8" t="s">
        <v>27</v>
      </c>
      <c r="N8" t="s">
        <v>28</v>
      </c>
      <c r="O8">
        <v>10</v>
      </c>
      <c r="P8" t="s">
        <v>54</v>
      </c>
      <c r="Q8">
        <v>10000</v>
      </c>
      <c r="R8" t="s">
        <v>55</v>
      </c>
    </row>
    <row r="9" spans="1:19" x14ac:dyDescent="0.25">
      <c r="A9" s="22">
        <v>35</v>
      </c>
      <c r="B9" t="s">
        <v>56</v>
      </c>
      <c r="C9" t="s">
        <v>19</v>
      </c>
      <c r="D9" t="s">
        <v>57</v>
      </c>
      <c r="E9">
        <v>33.299999999999997</v>
      </c>
      <c r="F9" t="s">
        <v>21</v>
      </c>
      <c r="G9" t="s">
        <v>22</v>
      </c>
      <c r="H9" t="s">
        <v>58</v>
      </c>
      <c r="I9" t="s">
        <v>57</v>
      </c>
      <c r="J9" t="s">
        <v>25</v>
      </c>
      <c r="K9" t="s">
        <v>26</v>
      </c>
      <c r="L9">
        <v>1</v>
      </c>
      <c r="M9" t="s">
        <v>27</v>
      </c>
      <c r="N9" t="s">
        <v>28</v>
      </c>
      <c r="O9">
        <v>100</v>
      </c>
      <c r="P9" t="s">
        <v>29</v>
      </c>
      <c r="Q9">
        <v>3003003.0030030031</v>
      </c>
      <c r="R9" t="s">
        <v>59</v>
      </c>
    </row>
    <row r="10" spans="1:19" x14ac:dyDescent="0.25">
      <c r="A10" s="22">
        <v>44</v>
      </c>
      <c r="B10" t="s">
        <v>60</v>
      </c>
      <c r="C10" t="s">
        <v>19</v>
      </c>
      <c r="D10" t="s">
        <v>20</v>
      </c>
      <c r="E10">
        <v>11.83</v>
      </c>
      <c r="F10" t="s">
        <v>21</v>
      </c>
      <c r="G10">
        <v>0.49768615902397983</v>
      </c>
      <c r="H10" t="s">
        <v>61</v>
      </c>
      <c r="I10" t="s">
        <v>24</v>
      </c>
      <c r="J10" t="s">
        <v>25</v>
      </c>
      <c r="K10" t="s">
        <v>26</v>
      </c>
      <c r="L10">
        <v>1</v>
      </c>
      <c r="M10" t="s">
        <v>27</v>
      </c>
      <c r="N10" t="s">
        <v>28</v>
      </c>
      <c r="O10">
        <v>100</v>
      </c>
      <c r="P10" t="s">
        <v>29</v>
      </c>
      <c r="Q10">
        <v>8453085.3761622999</v>
      </c>
      <c r="R10" t="s">
        <v>30</v>
      </c>
    </row>
    <row r="11" spans="1:19" x14ac:dyDescent="0.25">
      <c r="A11" s="22">
        <v>45</v>
      </c>
      <c r="B11" t="s">
        <v>60</v>
      </c>
      <c r="C11" t="s">
        <v>19</v>
      </c>
      <c r="D11" t="s">
        <v>32</v>
      </c>
      <c r="E11">
        <v>11.94</v>
      </c>
      <c r="F11" t="s">
        <v>21</v>
      </c>
      <c r="G11">
        <v>0.50231384097602017</v>
      </c>
      <c r="H11" t="s">
        <v>62</v>
      </c>
      <c r="I11" t="s">
        <v>34</v>
      </c>
      <c r="J11" t="s">
        <v>25</v>
      </c>
      <c r="K11" t="s">
        <v>26</v>
      </c>
      <c r="L11">
        <v>1</v>
      </c>
      <c r="M11" t="s">
        <v>27</v>
      </c>
      <c r="N11" t="s">
        <v>28</v>
      </c>
      <c r="O11">
        <v>100</v>
      </c>
      <c r="P11" t="s">
        <v>29</v>
      </c>
      <c r="Q11">
        <v>8375209.380234506</v>
      </c>
      <c r="R11" t="s">
        <v>30</v>
      </c>
    </row>
    <row r="12" spans="1:19" x14ac:dyDescent="0.25">
      <c r="A12" s="22">
        <v>46</v>
      </c>
      <c r="B12" t="s">
        <v>63</v>
      </c>
      <c r="C12" t="s">
        <v>19</v>
      </c>
      <c r="D12" t="s">
        <v>37</v>
      </c>
      <c r="E12">
        <v>13.9</v>
      </c>
      <c r="F12" t="s">
        <v>21</v>
      </c>
      <c r="G12" t="s">
        <v>22</v>
      </c>
      <c r="H12" t="s">
        <v>64</v>
      </c>
      <c r="I12" t="s">
        <v>40</v>
      </c>
      <c r="J12" t="s">
        <v>25</v>
      </c>
      <c r="K12" t="s">
        <v>42</v>
      </c>
      <c r="L12">
        <v>1</v>
      </c>
      <c r="M12" t="s">
        <v>27</v>
      </c>
      <c r="N12" t="s">
        <v>28</v>
      </c>
      <c r="O12">
        <v>100</v>
      </c>
      <c r="P12" t="s">
        <v>29</v>
      </c>
      <c r="Q12">
        <v>7194244.6043165466</v>
      </c>
      <c r="R12" t="s">
        <v>55</v>
      </c>
    </row>
    <row r="13" spans="1:19" x14ac:dyDescent="0.25">
      <c r="A13" s="22">
        <v>47</v>
      </c>
      <c r="B13" t="s">
        <v>65</v>
      </c>
      <c r="C13" t="s">
        <v>19</v>
      </c>
      <c r="D13" t="s">
        <v>46</v>
      </c>
      <c r="E13">
        <v>5.54</v>
      </c>
      <c r="F13" t="s">
        <v>21</v>
      </c>
      <c r="G13" t="s">
        <v>22</v>
      </c>
      <c r="H13" t="s">
        <v>66</v>
      </c>
      <c r="I13" t="s">
        <v>48</v>
      </c>
      <c r="J13" t="s">
        <v>25</v>
      </c>
      <c r="K13" t="s">
        <v>26</v>
      </c>
      <c r="L13">
        <v>1</v>
      </c>
      <c r="M13" t="s">
        <v>27</v>
      </c>
      <c r="N13" t="s">
        <v>28</v>
      </c>
      <c r="O13">
        <v>100</v>
      </c>
      <c r="P13" t="s">
        <v>29</v>
      </c>
      <c r="Q13">
        <v>18050541.516245492</v>
      </c>
      <c r="R13" t="s">
        <v>67</v>
      </c>
    </row>
    <row r="14" spans="1:19" x14ac:dyDescent="0.25">
      <c r="A14" s="22">
        <v>67</v>
      </c>
      <c r="B14" t="s">
        <v>68</v>
      </c>
      <c r="C14" t="s">
        <v>69</v>
      </c>
      <c r="D14" t="s">
        <v>70</v>
      </c>
      <c r="G14" t="s">
        <v>22</v>
      </c>
      <c r="H14" t="s">
        <v>71</v>
      </c>
      <c r="I14" t="s">
        <v>70</v>
      </c>
      <c r="J14" t="s">
        <v>25</v>
      </c>
      <c r="K14" t="s">
        <v>26</v>
      </c>
      <c r="L14">
        <v>328</v>
      </c>
      <c r="M14" t="s">
        <v>72</v>
      </c>
      <c r="N14" t="s">
        <v>73</v>
      </c>
      <c r="O14">
        <v>100</v>
      </c>
      <c r="P14" t="s">
        <v>74</v>
      </c>
      <c r="Q14">
        <v>304.8780487804878</v>
      </c>
      <c r="R14" t="s">
        <v>75</v>
      </c>
    </row>
    <row r="15" spans="1:19" x14ac:dyDescent="0.25">
      <c r="A15" s="22">
        <v>14</v>
      </c>
      <c r="B15" t="s">
        <v>270</v>
      </c>
      <c r="C15" t="s">
        <v>69</v>
      </c>
      <c r="D15" t="s">
        <v>70</v>
      </c>
      <c r="G15" t="s">
        <v>22</v>
      </c>
      <c r="H15" t="s">
        <v>277</v>
      </c>
      <c r="I15" t="s">
        <v>70</v>
      </c>
      <c r="J15" t="s">
        <v>90</v>
      </c>
      <c r="K15" t="s">
        <v>42</v>
      </c>
      <c r="L15">
        <v>1</v>
      </c>
      <c r="M15" t="s">
        <v>78</v>
      </c>
      <c r="N15" t="s">
        <v>28</v>
      </c>
      <c r="O15">
        <v>100</v>
      </c>
      <c r="P15" t="s">
        <v>29</v>
      </c>
      <c r="Q15">
        <v>100000000</v>
      </c>
      <c r="R15" t="s">
        <v>44</v>
      </c>
    </row>
    <row r="16" spans="1:19" x14ac:dyDescent="0.25">
      <c r="A16" s="22">
        <v>16</v>
      </c>
      <c r="B16" t="s">
        <v>76</v>
      </c>
      <c r="C16" t="s">
        <v>69</v>
      </c>
      <c r="D16" t="s">
        <v>70</v>
      </c>
      <c r="G16" t="s">
        <v>22</v>
      </c>
      <c r="H16" t="s">
        <v>77</v>
      </c>
      <c r="I16" t="s">
        <v>70</v>
      </c>
      <c r="J16" t="s">
        <v>90</v>
      </c>
      <c r="K16" t="s">
        <v>42</v>
      </c>
      <c r="L16">
        <v>1</v>
      </c>
      <c r="M16" t="s">
        <v>78</v>
      </c>
      <c r="N16" t="s">
        <v>28</v>
      </c>
      <c r="O16">
        <v>100</v>
      </c>
      <c r="P16" t="s">
        <v>29</v>
      </c>
      <c r="Q16">
        <v>100000000</v>
      </c>
      <c r="R16" t="s">
        <v>44</v>
      </c>
    </row>
    <row r="17" spans="1:18" x14ac:dyDescent="0.25">
      <c r="A17" s="22">
        <v>18</v>
      </c>
      <c r="B17" t="s">
        <v>79</v>
      </c>
      <c r="C17" t="s">
        <v>69</v>
      </c>
      <c r="D17" t="s">
        <v>70</v>
      </c>
      <c r="G17" t="s">
        <v>22</v>
      </c>
      <c r="H17" t="s">
        <v>80</v>
      </c>
      <c r="I17" t="s">
        <v>70</v>
      </c>
      <c r="J17" t="s">
        <v>90</v>
      </c>
      <c r="K17" t="s">
        <v>42</v>
      </c>
      <c r="L17">
        <v>1</v>
      </c>
      <c r="M17" t="s">
        <v>78</v>
      </c>
      <c r="N17" t="s">
        <v>28</v>
      </c>
      <c r="O17">
        <v>100</v>
      </c>
      <c r="P17" t="s">
        <v>29</v>
      </c>
      <c r="Q17">
        <v>100000000</v>
      </c>
      <c r="R17" t="s">
        <v>44</v>
      </c>
    </row>
    <row r="18" spans="1:18" x14ac:dyDescent="0.25">
      <c r="A18" s="22">
        <v>20</v>
      </c>
      <c r="B18" t="s">
        <v>81</v>
      </c>
      <c r="C18" t="s">
        <v>69</v>
      </c>
      <c r="D18" t="s">
        <v>70</v>
      </c>
      <c r="G18" t="s">
        <v>22</v>
      </c>
      <c r="H18" t="s">
        <v>82</v>
      </c>
      <c r="I18" t="s">
        <v>70</v>
      </c>
      <c r="J18" t="s">
        <v>41</v>
      </c>
      <c r="K18" t="s">
        <v>42</v>
      </c>
      <c r="L18">
        <v>1</v>
      </c>
      <c r="M18" t="s">
        <v>78</v>
      </c>
      <c r="N18" t="s">
        <v>28</v>
      </c>
      <c r="O18">
        <v>100</v>
      </c>
      <c r="P18" t="s">
        <v>29</v>
      </c>
      <c r="Q18">
        <v>100000000</v>
      </c>
      <c r="R18" t="s">
        <v>55</v>
      </c>
    </row>
    <row r="19" spans="1:18" x14ac:dyDescent="0.25">
      <c r="A19" s="22">
        <v>23</v>
      </c>
      <c r="B19" t="s">
        <v>83</v>
      </c>
      <c r="C19" t="s">
        <v>69</v>
      </c>
      <c r="D19" t="s">
        <v>70</v>
      </c>
      <c r="G19" t="s">
        <v>22</v>
      </c>
      <c r="H19" t="s">
        <v>84</v>
      </c>
      <c r="I19" t="s">
        <v>70</v>
      </c>
      <c r="J19" t="s">
        <v>90</v>
      </c>
      <c r="K19" t="s">
        <v>42</v>
      </c>
      <c r="L19">
        <v>1</v>
      </c>
      <c r="M19" t="s">
        <v>78</v>
      </c>
      <c r="N19" t="s">
        <v>28</v>
      </c>
      <c r="O19">
        <v>100</v>
      </c>
      <c r="P19" t="s">
        <v>29</v>
      </c>
      <c r="Q19">
        <v>100000000</v>
      </c>
      <c r="R19" t="s">
        <v>44</v>
      </c>
    </row>
    <row r="20" spans="1:18" x14ac:dyDescent="0.25">
      <c r="A20" s="22">
        <v>26</v>
      </c>
      <c r="B20" t="s">
        <v>85</v>
      </c>
      <c r="C20" t="s">
        <v>69</v>
      </c>
      <c r="D20" t="s">
        <v>70</v>
      </c>
      <c r="G20" t="s">
        <v>22</v>
      </c>
      <c r="H20" t="s">
        <v>86</v>
      </c>
      <c r="I20" t="s">
        <v>70</v>
      </c>
      <c r="J20" t="s">
        <v>90</v>
      </c>
      <c r="K20" t="s">
        <v>26</v>
      </c>
      <c r="L20">
        <v>1</v>
      </c>
      <c r="M20" t="s">
        <v>78</v>
      </c>
      <c r="N20" t="s">
        <v>28</v>
      </c>
      <c r="O20">
        <v>100</v>
      </c>
      <c r="P20" t="s">
        <v>29</v>
      </c>
      <c r="Q20">
        <v>100000000</v>
      </c>
      <c r="R20" t="s">
        <v>87</v>
      </c>
    </row>
    <row r="21" spans="1:18" x14ac:dyDescent="0.25">
      <c r="A21" s="22">
        <v>37</v>
      </c>
      <c r="B21" t="s">
        <v>260</v>
      </c>
      <c r="C21" t="s">
        <v>69</v>
      </c>
      <c r="D21" t="s">
        <v>70</v>
      </c>
      <c r="G21" t="s">
        <v>22</v>
      </c>
      <c r="H21" t="s">
        <v>271</v>
      </c>
      <c r="I21" t="s">
        <v>70</v>
      </c>
      <c r="J21" t="s">
        <v>90</v>
      </c>
      <c r="K21" t="s">
        <v>42</v>
      </c>
      <c r="L21">
        <v>1</v>
      </c>
      <c r="M21" t="s">
        <v>78</v>
      </c>
      <c r="N21" t="s">
        <v>28</v>
      </c>
      <c r="O21">
        <v>100</v>
      </c>
      <c r="P21" t="s">
        <v>29</v>
      </c>
      <c r="Q21">
        <v>100000000</v>
      </c>
      <c r="R21" t="s">
        <v>44</v>
      </c>
    </row>
    <row r="22" spans="1:18" x14ac:dyDescent="0.25">
      <c r="A22" s="22">
        <v>41</v>
      </c>
      <c r="B22" t="s">
        <v>88</v>
      </c>
      <c r="C22" t="s">
        <v>69</v>
      </c>
      <c r="D22" t="s">
        <v>70</v>
      </c>
      <c r="G22" t="s">
        <v>22</v>
      </c>
      <c r="H22" t="s">
        <v>89</v>
      </c>
      <c r="I22" t="s">
        <v>70</v>
      </c>
      <c r="J22" t="s">
        <v>90</v>
      </c>
      <c r="K22" t="s">
        <v>26</v>
      </c>
      <c r="L22">
        <v>1</v>
      </c>
      <c r="M22" t="s">
        <v>78</v>
      </c>
      <c r="N22" t="s">
        <v>28</v>
      </c>
      <c r="O22">
        <v>100</v>
      </c>
      <c r="P22" t="s">
        <v>29</v>
      </c>
      <c r="Q22">
        <v>100000000</v>
      </c>
      <c r="R22" t="s">
        <v>91</v>
      </c>
    </row>
    <row r="23" spans="1:18" x14ac:dyDescent="0.25">
      <c r="A23" s="22">
        <v>42</v>
      </c>
      <c r="B23" t="s">
        <v>92</v>
      </c>
      <c r="C23" t="s">
        <v>69</v>
      </c>
      <c r="D23" t="s">
        <v>70</v>
      </c>
      <c r="G23" t="s">
        <v>22</v>
      </c>
      <c r="H23" t="s">
        <v>93</v>
      </c>
      <c r="I23" t="s">
        <v>70</v>
      </c>
      <c r="J23" t="s">
        <v>94</v>
      </c>
      <c r="K23" t="s">
        <v>26</v>
      </c>
      <c r="L23">
        <v>1</v>
      </c>
      <c r="M23" t="s">
        <v>78</v>
      </c>
      <c r="N23" t="s">
        <v>28</v>
      </c>
      <c r="O23">
        <v>100</v>
      </c>
      <c r="P23" t="s">
        <v>29</v>
      </c>
      <c r="Q23">
        <v>100000000</v>
      </c>
      <c r="R23" t="s">
        <v>95</v>
      </c>
    </row>
    <row r="24" spans="1:18" x14ac:dyDescent="0.25">
      <c r="A24" s="22">
        <v>72</v>
      </c>
      <c r="B24" t="s">
        <v>266</v>
      </c>
      <c r="C24" t="s">
        <v>69</v>
      </c>
      <c r="D24" t="s">
        <v>70</v>
      </c>
      <c r="G24" t="s">
        <v>22</v>
      </c>
      <c r="H24" t="s">
        <v>278</v>
      </c>
      <c r="I24" t="s">
        <v>70</v>
      </c>
      <c r="J24" t="s">
        <v>90</v>
      </c>
      <c r="K24" t="s">
        <v>42</v>
      </c>
      <c r="L24">
        <v>1</v>
      </c>
      <c r="M24" t="s">
        <v>78</v>
      </c>
      <c r="N24" t="s">
        <v>28</v>
      </c>
      <c r="O24">
        <v>100</v>
      </c>
      <c r="P24" t="s">
        <v>29</v>
      </c>
      <c r="Q24">
        <v>100000000</v>
      </c>
      <c r="R24" t="s">
        <v>44</v>
      </c>
    </row>
    <row r="25" spans="1:18" x14ac:dyDescent="0.25">
      <c r="A25" s="22">
        <v>73</v>
      </c>
      <c r="B25" t="s">
        <v>267</v>
      </c>
      <c r="C25" t="s">
        <v>69</v>
      </c>
      <c r="D25" t="s">
        <v>70</v>
      </c>
      <c r="G25" t="s">
        <v>22</v>
      </c>
      <c r="H25" t="s">
        <v>279</v>
      </c>
      <c r="I25" t="s">
        <v>70</v>
      </c>
      <c r="J25" t="s">
        <v>90</v>
      </c>
      <c r="K25" t="s">
        <v>42</v>
      </c>
      <c r="L25">
        <v>1</v>
      </c>
      <c r="M25" t="s">
        <v>78</v>
      </c>
      <c r="N25" t="s">
        <v>28</v>
      </c>
      <c r="O25">
        <v>100</v>
      </c>
      <c r="P25" t="s">
        <v>29</v>
      </c>
      <c r="Q25">
        <v>100000001</v>
      </c>
      <c r="R25" t="s">
        <v>44</v>
      </c>
    </row>
    <row r="26" spans="1:18" x14ac:dyDescent="0.25">
      <c r="A26" s="22">
        <v>74</v>
      </c>
      <c r="B26" t="s">
        <v>268</v>
      </c>
      <c r="C26" t="s">
        <v>69</v>
      </c>
      <c r="D26" t="s">
        <v>70</v>
      </c>
      <c r="G26" t="s">
        <v>22</v>
      </c>
      <c r="H26" t="s">
        <v>280</v>
      </c>
      <c r="I26" t="s">
        <v>70</v>
      </c>
      <c r="J26" t="s">
        <v>90</v>
      </c>
      <c r="K26" t="s">
        <v>42</v>
      </c>
      <c r="L26">
        <v>1</v>
      </c>
      <c r="M26" t="s">
        <v>78</v>
      </c>
      <c r="N26" t="s">
        <v>28</v>
      </c>
      <c r="O26">
        <v>100</v>
      </c>
      <c r="P26" t="s">
        <v>29</v>
      </c>
      <c r="Q26">
        <v>100000002</v>
      </c>
      <c r="R26" t="s">
        <v>44</v>
      </c>
    </row>
    <row r="27" spans="1:18" x14ac:dyDescent="0.25">
      <c r="A27" s="22">
        <v>50</v>
      </c>
      <c r="B27" t="s">
        <v>261</v>
      </c>
      <c r="C27" t="s">
        <v>69</v>
      </c>
      <c r="D27" t="s">
        <v>70</v>
      </c>
      <c r="G27" t="s">
        <v>22</v>
      </c>
      <c r="H27" t="s">
        <v>272</v>
      </c>
      <c r="I27" t="s">
        <v>70</v>
      </c>
      <c r="J27" t="s">
        <v>90</v>
      </c>
      <c r="K27" t="s">
        <v>42</v>
      </c>
      <c r="L27">
        <v>1</v>
      </c>
      <c r="M27" t="s">
        <v>78</v>
      </c>
      <c r="N27" t="s">
        <v>28</v>
      </c>
      <c r="O27">
        <v>100</v>
      </c>
      <c r="P27" t="s">
        <v>29</v>
      </c>
      <c r="Q27">
        <v>100000000</v>
      </c>
      <c r="R27" t="s">
        <v>44</v>
      </c>
    </row>
    <row r="28" spans="1:18" x14ac:dyDescent="0.25">
      <c r="A28" s="22">
        <v>54</v>
      </c>
      <c r="B28" t="s">
        <v>96</v>
      </c>
      <c r="C28" t="s">
        <v>69</v>
      </c>
      <c r="D28" t="s">
        <v>70</v>
      </c>
      <c r="G28" t="s">
        <v>22</v>
      </c>
      <c r="H28" t="s">
        <v>97</v>
      </c>
      <c r="I28" t="s">
        <v>70</v>
      </c>
      <c r="J28" t="s">
        <v>90</v>
      </c>
      <c r="K28" t="s">
        <v>42</v>
      </c>
      <c r="L28">
        <v>1</v>
      </c>
      <c r="M28" t="s">
        <v>78</v>
      </c>
      <c r="N28" t="s">
        <v>28</v>
      </c>
      <c r="O28">
        <v>100</v>
      </c>
      <c r="P28" t="s">
        <v>29</v>
      </c>
      <c r="Q28">
        <v>100000000</v>
      </c>
      <c r="R28" t="s">
        <v>44</v>
      </c>
    </row>
    <row r="29" spans="1:18" x14ac:dyDescent="0.25">
      <c r="A29" s="22">
        <v>55</v>
      </c>
      <c r="B29" t="s">
        <v>262</v>
      </c>
      <c r="C29" t="s">
        <v>69</v>
      </c>
      <c r="D29" t="s">
        <v>70</v>
      </c>
      <c r="G29" t="s">
        <v>22</v>
      </c>
      <c r="H29" t="s">
        <v>273</v>
      </c>
      <c r="I29" t="s">
        <v>70</v>
      </c>
      <c r="J29" t="s">
        <v>90</v>
      </c>
      <c r="K29" t="s">
        <v>42</v>
      </c>
      <c r="L29">
        <v>1</v>
      </c>
      <c r="M29" t="s">
        <v>78</v>
      </c>
      <c r="N29" t="s">
        <v>28</v>
      </c>
      <c r="O29">
        <v>100</v>
      </c>
      <c r="P29" t="s">
        <v>29</v>
      </c>
      <c r="Q29">
        <v>100000000</v>
      </c>
      <c r="R29" t="s">
        <v>44</v>
      </c>
    </row>
    <row r="30" spans="1:18" x14ac:dyDescent="0.25">
      <c r="A30" s="22">
        <v>56</v>
      </c>
      <c r="B30" t="s">
        <v>263</v>
      </c>
      <c r="C30" t="s">
        <v>69</v>
      </c>
      <c r="D30" t="s">
        <v>70</v>
      </c>
      <c r="G30" t="s">
        <v>22</v>
      </c>
      <c r="H30" t="s">
        <v>274</v>
      </c>
      <c r="I30" t="s">
        <v>70</v>
      </c>
      <c r="J30" t="s">
        <v>90</v>
      </c>
      <c r="K30" t="s">
        <v>42</v>
      </c>
      <c r="L30">
        <v>1</v>
      </c>
      <c r="M30" t="s">
        <v>78</v>
      </c>
      <c r="N30" t="s">
        <v>28</v>
      </c>
      <c r="O30">
        <v>100</v>
      </c>
      <c r="P30" t="s">
        <v>29</v>
      </c>
      <c r="Q30">
        <v>100000000</v>
      </c>
      <c r="R30" t="s">
        <v>44</v>
      </c>
    </row>
    <row r="31" spans="1:18" x14ac:dyDescent="0.25">
      <c r="A31" s="22">
        <v>61</v>
      </c>
      <c r="B31" t="s">
        <v>264</v>
      </c>
      <c r="C31" t="s">
        <v>69</v>
      </c>
      <c r="D31" t="s">
        <v>70</v>
      </c>
      <c r="G31" t="s">
        <v>22</v>
      </c>
      <c r="H31" t="s">
        <v>275</v>
      </c>
      <c r="I31" t="s">
        <v>70</v>
      </c>
      <c r="J31" t="s">
        <v>90</v>
      </c>
      <c r="K31" t="s">
        <v>42</v>
      </c>
      <c r="L31">
        <v>1</v>
      </c>
      <c r="M31" t="s">
        <v>78</v>
      </c>
      <c r="N31" t="s">
        <v>28</v>
      </c>
      <c r="O31">
        <v>100</v>
      </c>
      <c r="P31" t="s">
        <v>29</v>
      </c>
      <c r="Q31">
        <v>100000000</v>
      </c>
      <c r="R31" t="s">
        <v>44</v>
      </c>
    </row>
    <row r="32" spans="1:18" x14ac:dyDescent="0.25">
      <c r="A32" s="22">
        <v>63</v>
      </c>
      <c r="B32" t="s">
        <v>265</v>
      </c>
      <c r="C32" t="s">
        <v>69</v>
      </c>
      <c r="D32" t="s">
        <v>70</v>
      </c>
      <c r="G32" t="s">
        <v>22</v>
      </c>
      <c r="H32" t="s">
        <v>276</v>
      </c>
      <c r="I32" t="s">
        <v>70</v>
      </c>
      <c r="J32" t="s">
        <v>90</v>
      </c>
      <c r="K32" t="s">
        <v>42</v>
      </c>
      <c r="L32">
        <v>1</v>
      </c>
      <c r="M32" t="s">
        <v>78</v>
      </c>
      <c r="N32" t="s">
        <v>28</v>
      </c>
      <c r="O32">
        <v>100</v>
      </c>
      <c r="P32" t="s">
        <v>29</v>
      </c>
      <c r="Q32">
        <v>100000000</v>
      </c>
      <c r="R32" t="s">
        <v>44</v>
      </c>
    </row>
    <row r="33" spans="1:18" x14ac:dyDescent="0.25">
      <c r="A33" s="22">
        <v>64</v>
      </c>
      <c r="B33" t="s">
        <v>98</v>
      </c>
      <c r="C33" t="s">
        <v>69</v>
      </c>
      <c r="D33" t="s">
        <v>70</v>
      </c>
      <c r="G33" t="s">
        <v>22</v>
      </c>
      <c r="H33" t="s">
        <v>287</v>
      </c>
      <c r="I33" t="s">
        <v>70</v>
      </c>
      <c r="J33" t="s">
        <v>90</v>
      </c>
      <c r="K33" t="s">
        <v>26</v>
      </c>
      <c r="L33">
        <v>1</v>
      </c>
      <c r="M33" t="s">
        <v>72</v>
      </c>
      <c r="N33" t="s">
        <v>73</v>
      </c>
      <c r="O33">
        <v>100</v>
      </c>
      <c r="P33" t="s">
        <v>74</v>
      </c>
      <c r="Q33">
        <v>100000</v>
      </c>
      <c r="R33" t="s">
        <v>99</v>
      </c>
    </row>
    <row r="34" spans="1:18" x14ac:dyDescent="0.25">
      <c r="A34" s="22">
        <v>65</v>
      </c>
      <c r="B34" t="s">
        <v>100</v>
      </c>
      <c r="C34" t="s">
        <v>69</v>
      </c>
      <c r="D34" t="s">
        <v>70</v>
      </c>
      <c r="G34" t="s">
        <v>22</v>
      </c>
      <c r="H34" t="s">
        <v>294</v>
      </c>
      <c r="I34" t="s">
        <v>70</v>
      </c>
      <c r="J34" t="s">
        <v>90</v>
      </c>
      <c r="K34" t="s">
        <v>26</v>
      </c>
      <c r="L34">
        <v>1</v>
      </c>
      <c r="M34" t="s">
        <v>78</v>
      </c>
      <c r="N34" t="s">
        <v>28</v>
      </c>
      <c r="O34">
        <v>100</v>
      </c>
      <c r="P34" t="s">
        <v>29</v>
      </c>
      <c r="Q34">
        <v>100000000</v>
      </c>
      <c r="R34" t="s">
        <v>99</v>
      </c>
    </row>
    <row r="35" spans="1:18" x14ac:dyDescent="0.25">
      <c r="A35" s="22">
        <v>66</v>
      </c>
      <c r="B35" t="s">
        <v>101</v>
      </c>
      <c r="C35" t="s">
        <v>69</v>
      </c>
      <c r="D35" t="s">
        <v>70</v>
      </c>
      <c r="G35" t="s">
        <v>22</v>
      </c>
      <c r="H35" t="s">
        <v>294</v>
      </c>
      <c r="I35" t="s">
        <v>70</v>
      </c>
      <c r="J35" t="s">
        <v>90</v>
      </c>
      <c r="K35" t="s">
        <v>26</v>
      </c>
      <c r="L35">
        <v>1</v>
      </c>
      <c r="M35" t="s">
        <v>78</v>
      </c>
      <c r="N35" t="s">
        <v>28</v>
      </c>
      <c r="O35">
        <v>101</v>
      </c>
      <c r="P35" t="s">
        <v>29</v>
      </c>
      <c r="Q35">
        <v>100000000</v>
      </c>
      <c r="R35" t="s">
        <v>99</v>
      </c>
    </row>
    <row r="36" spans="1:18" x14ac:dyDescent="0.25">
      <c r="A36" s="22">
        <v>79</v>
      </c>
      <c r="B36" t="s">
        <v>291</v>
      </c>
      <c r="C36" t="s">
        <v>69</v>
      </c>
      <c r="D36" t="s">
        <v>70</v>
      </c>
      <c r="G36" t="s">
        <v>22</v>
      </c>
      <c r="H36" t="s">
        <v>292</v>
      </c>
      <c r="I36" t="s">
        <v>70</v>
      </c>
      <c r="J36" t="s">
        <v>90</v>
      </c>
      <c r="K36" t="s">
        <v>42</v>
      </c>
      <c r="L36">
        <v>1</v>
      </c>
      <c r="M36" t="s">
        <v>78</v>
      </c>
      <c r="N36" t="s">
        <v>28</v>
      </c>
      <c r="O36">
        <v>100</v>
      </c>
      <c r="P36" t="s">
        <v>29</v>
      </c>
      <c r="Q36">
        <v>100000000</v>
      </c>
      <c r="R36" t="s">
        <v>44</v>
      </c>
    </row>
    <row r="37" spans="1:18" x14ac:dyDescent="0.25">
      <c r="A37" s="22">
        <v>4</v>
      </c>
      <c r="B37" t="s">
        <v>102</v>
      </c>
      <c r="C37" t="s">
        <v>103</v>
      </c>
      <c r="D37" t="s">
        <v>104</v>
      </c>
      <c r="G37" t="s">
        <v>22</v>
      </c>
      <c r="H37" t="s">
        <v>105</v>
      </c>
      <c r="I37" t="s">
        <v>106</v>
      </c>
      <c r="J37" t="s">
        <v>107</v>
      </c>
      <c r="K37" t="s">
        <v>42</v>
      </c>
      <c r="L37">
        <v>1</v>
      </c>
      <c r="M37" t="s">
        <v>108</v>
      </c>
      <c r="N37" t="s">
        <v>28</v>
      </c>
      <c r="O37">
        <v>100</v>
      </c>
      <c r="P37" t="s">
        <v>29</v>
      </c>
      <c r="Q37">
        <v>360000000</v>
      </c>
      <c r="R37" t="s">
        <v>44</v>
      </c>
    </row>
    <row r="38" spans="1:18" x14ac:dyDescent="0.25">
      <c r="A38" s="22">
        <v>6</v>
      </c>
      <c r="B38" t="s">
        <v>109</v>
      </c>
      <c r="C38" t="s">
        <v>103</v>
      </c>
      <c r="D38" t="s">
        <v>110</v>
      </c>
      <c r="G38" t="s">
        <v>22</v>
      </c>
      <c r="H38" t="s">
        <v>111</v>
      </c>
      <c r="I38" t="s">
        <v>106</v>
      </c>
      <c r="J38" t="s">
        <v>41</v>
      </c>
      <c r="K38" t="s">
        <v>42</v>
      </c>
      <c r="L38">
        <v>1</v>
      </c>
      <c r="M38" t="s">
        <v>108</v>
      </c>
      <c r="N38" t="s">
        <v>28</v>
      </c>
      <c r="O38">
        <v>100</v>
      </c>
      <c r="P38" t="s">
        <v>29</v>
      </c>
      <c r="Q38">
        <v>360000000</v>
      </c>
      <c r="R38" t="s">
        <v>44</v>
      </c>
    </row>
    <row r="39" spans="1:18" x14ac:dyDescent="0.25">
      <c r="A39" s="22">
        <v>39</v>
      </c>
      <c r="B39" t="s">
        <v>112</v>
      </c>
      <c r="C39" t="s">
        <v>103</v>
      </c>
      <c r="D39" t="s">
        <v>113</v>
      </c>
      <c r="G39" t="s">
        <v>22</v>
      </c>
      <c r="H39" t="s">
        <v>114</v>
      </c>
      <c r="I39" t="s">
        <v>106</v>
      </c>
      <c r="J39" t="s">
        <v>107</v>
      </c>
      <c r="K39" t="s">
        <v>42</v>
      </c>
      <c r="L39">
        <v>1</v>
      </c>
      <c r="M39" t="s">
        <v>108</v>
      </c>
      <c r="N39" t="s">
        <v>28</v>
      </c>
      <c r="O39">
        <v>100</v>
      </c>
      <c r="P39" t="s">
        <v>29</v>
      </c>
      <c r="Q39">
        <v>360000000</v>
      </c>
      <c r="R39" t="s">
        <v>44</v>
      </c>
    </row>
    <row r="40" spans="1:18" x14ac:dyDescent="0.25">
      <c r="A40" s="22">
        <v>51</v>
      </c>
      <c r="B40" t="s">
        <v>115</v>
      </c>
      <c r="C40" t="s">
        <v>103</v>
      </c>
      <c r="D40" t="s">
        <v>116</v>
      </c>
      <c r="G40" t="s">
        <v>22</v>
      </c>
      <c r="H40" t="s">
        <v>117</v>
      </c>
      <c r="I40" t="s">
        <v>106</v>
      </c>
      <c r="J40" t="s">
        <v>107</v>
      </c>
      <c r="K40" t="s">
        <v>42</v>
      </c>
      <c r="L40">
        <v>1</v>
      </c>
      <c r="M40" t="s">
        <v>108</v>
      </c>
      <c r="N40" t="s">
        <v>28</v>
      </c>
      <c r="O40">
        <v>100</v>
      </c>
      <c r="P40" t="s">
        <v>29</v>
      </c>
      <c r="Q40">
        <v>360000000</v>
      </c>
      <c r="R40" t="s">
        <v>44</v>
      </c>
    </row>
    <row r="41" spans="1:18" x14ac:dyDescent="0.25">
      <c r="A41" s="22">
        <v>21</v>
      </c>
      <c r="B41" t="s">
        <v>79</v>
      </c>
      <c r="C41" t="s">
        <v>118</v>
      </c>
      <c r="D41" t="s">
        <v>119</v>
      </c>
      <c r="G41" t="s">
        <v>22</v>
      </c>
      <c r="H41" t="s">
        <v>80</v>
      </c>
      <c r="I41" t="s">
        <v>106</v>
      </c>
      <c r="J41" t="s">
        <v>90</v>
      </c>
      <c r="K41" t="s">
        <v>42</v>
      </c>
      <c r="L41">
        <v>1</v>
      </c>
      <c r="M41" t="s">
        <v>108</v>
      </c>
      <c r="N41" t="s">
        <v>28</v>
      </c>
      <c r="O41">
        <v>100</v>
      </c>
      <c r="P41" t="s">
        <v>29</v>
      </c>
      <c r="Q41">
        <v>360000000</v>
      </c>
      <c r="R41" t="s">
        <v>44</v>
      </c>
    </row>
    <row r="42" spans="1:18" x14ac:dyDescent="0.25">
      <c r="A42" s="22">
        <v>21</v>
      </c>
      <c r="B42" t="s">
        <v>81</v>
      </c>
      <c r="C42" t="s">
        <v>118</v>
      </c>
      <c r="D42" t="s">
        <v>120</v>
      </c>
      <c r="G42" t="s">
        <v>22</v>
      </c>
      <c r="H42" t="s">
        <v>121</v>
      </c>
      <c r="I42" t="s">
        <v>106</v>
      </c>
      <c r="J42" t="s">
        <v>25</v>
      </c>
      <c r="K42" t="s">
        <v>42</v>
      </c>
      <c r="L42">
        <v>1</v>
      </c>
      <c r="M42" t="s">
        <v>108</v>
      </c>
      <c r="N42" t="s">
        <v>28</v>
      </c>
      <c r="O42">
        <v>100</v>
      </c>
      <c r="P42" t="s">
        <v>29</v>
      </c>
      <c r="Q42">
        <v>360000000</v>
      </c>
      <c r="R42" t="s">
        <v>55</v>
      </c>
    </row>
    <row r="43" spans="1:18" x14ac:dyDescent="0.25">
      <c r="A43" s="22">
        <v>24</v>
      </c>
      <c r="B43" t="s">
        <v>83</v>
      </c>
      <c r="C43" t="s">
        <v>118</v>
      </c>
      <c r="D43" t="s">
        <v>122</v>
      </c>
      <c r="G43" t="s">
        <v>22</v>
      </c>
      <c r="H43" t="s">
        <v>84</v>
      </c>
      <c r="I43" t="s">
        <v>106</v>
      </c>
      <c r="J43" t="s">
        <v>90</v>
      </c>
      <c r="K43" t="s">
        <v>42</v>
      </c>
      <c r="L43">
        <v>1</v>
      </c>
      <c r="M43" t="s">
        <v>108</v>
      </c>
      <c r="N43" t="s">
        <v>28</v>
      </c>
      <c r="O43">
        <v>100</v>
      </c>
      <c r="P43" t="s">
        <v>29</v>
      </c>
      <c r="Q43">
        <v>360000000</v>
      </c>
      <c r="R43" t="s">
        <v>44</v>
      </c>
    </row>
    <row r="44" spans="1:18" x14ac:dyDescent="0.25">
      <c r="A44" s="22">
        <v>27</v>
      </c>
      <c r="B44" t="s">
        <v>85</v>
      </c>
      <c r="C44" t="s">
        <v>118</v>
      </c>
      <c r="D44" t="s">
        <v>123</v>
      </c>
      <c r="G44" t="s">
        <v>22</v>
      </c>
      <c r="H44" t="s">
        <v>86</v>
      </c>
      <c r="I44" t="s">
        <v>106</v>
      </c>
      <c r="J44" t="s">
        <v>41</v>
      </c>
      <c r="K44" t="s">
        <v>26</v>
      </c>
      <c r="L44">
        <v>1</v>
      </c>
      <c r="M44" t="s">
        <v>108</v>
      </c>
      <c r="N44" t="s">
        <v>28</v>
      </c>
      <c r="O44">
        <v>100</v>
      </c>
      <c r="P44" t="s">
        <v>29</v>
      </c>
      <c r="Q44">
        <v>360000000</v>
      </c>
      <c r="R44" t="s">
        <v>87</v>
      </c>
    </row>
    <row r="45" spans="1:18" x14ac:dyDescent="0.25">
      <c r="A45" s="22">
        <v>69</v>
      </c>
      <c r="B45" t="s">
        <v>124</v>
      </c>
      <c r="C45" t="s">
        <v>125</v>
      </c>
      <c r="D45" t="s">
        <v>126</v>
      </c>
      <c r="E45">
        <v>5.28</v>
      </c>
      <c r="F45" t="s">
        <v>21</v>
      </c>
      <c r="G45" t="s">
        <v>22</v>
      </c>
      <c r="H45" t="s">
        <v>300</v>
      </c>
      <c r="I45" t="s">
        <v>127</v>
      </c>
      <c r="J45" t="s">
        <v>107</v>
      </c>
      <c r="K45" t="s">
        <v>42</v>
      </c>
      <c r="L45">
        <v>1</v>
      </c>
      <c r="M45" t="s">
        <v>27</v>
      </c>
      <c r="N45" t="s">
        <v>28</v>
      </c>
      <c r="O45">
        <v>100</v>
      </c>
      <c r="P45" t="s">
        <v>29</v>
      </c>
      <c r="Q45">
        <v>18939393.939393941</v>
      </c>
      <c r="R45" t="s">
        <v>128</v>
      </c>
    </row>
    <row r="46" spans="1:18" x14ac:dyDescent="0.25">
      <c r="A46" s="22">
        <v>68</v>
      </c>
      <c r="B46" t="s">
        <v>129</v>
      </c>
      <c r="C46" t="s">
        <v>130</v>
      </c>
      <c r="D46" t="s">
        <v>131</v>
      </c>
      <c r="G46" t="s">
        <v>22</v>
      </c>
      <c r="H46" t="s">
        <v>132</v>
      </c>
      <c r="I46" t="s">
        <v>133</v>
      </c>
      <c r="J46" t="s">
        <v>134</v>
      </c>
      <c r="K46" t="s">
        <v>42</v>
      </c>
      <c r="L46">
        <v>1</v>
      </c>
      <c r="M46" t="s">
        <v>135</v>
      </c>
      <c r="N46" t="s">
        <v>28</v>
      </c>
      <c r="O46">
        <v>1</v>
      </c>
      <c r="P46" t="s">
        <v>136</v>
      </c>
      <c r="Q46">
        <v>1</v>
      </c>
      <c r="R46" t="s">
        <v>137</v>
      </c>
    </row>
    <row r="47" spans="1:18" x14ac:dyDescent="0.25">
      <c r="A47" s="22">
        <v>70</v>
      </c>
      <c r="B47" t="s">
        <v>138</v>
      </c>
      <c r="C47" t="s">
        <v>130</v>
      </c>
      <c r="D47" t="s">
        <v>131</v>
      </c>
      <c r="G47" t="s">
        <v>22</v>
      </c>
      <c r="H47" t="s">
        <v>139</v>
      </c>
      <c r="I47" t="s">
        <v>133</v>
      </c>
      <c r="J47" t="s">
        <v>25</v>
      </c>
      <c r="K47" t="s">
        <v>26</v>
      </c>
      <c r="L47">
        <v>1</v>
      </c>
      <c r="M47" t="s">
        <v>140</v>
      </c>
      <c r="N47" t="s">
        <v>28</v>
      </c>
      <c r="O47">
        <v>1</v>
      </c>
      <c r="P47" t="s">
        <v>141</v>
      </c>
      <c r="Q47">
        <v>1</v>
      </c>
      <c r="R47" t="s">
        <v>137</v>
      </c>
    </row>
    <row r="48" spans="1:18" x14ac:dyDescent="0.25">
      <c r="A48" s="22">
        <v>71</v>
      </c>
      <c r="B48" t="s">
        <v>142</v>
      </c>
      <c r="C48" t="s">
        <v>130</v>
      </c>
      <c r="D48" t="s">
        <v>143</v>
      </c>
      <c r="G48" t="s">
        <v>22</v>
      </c>
      <c r="H48" t="s">
        <v>144</v>
      </c>
      <c r="I48" t="s">
        <v>133</v>
      </c>
      <c r="J48" t="s">
        <v>25</v>
      </c>
      <c r="K48" t="s">
        <v>26</v>
      </c>
      <c r="L48">
        <v>1</v>
      </c>
      <c r="M48" t="s">
        <v>135</v>
      </c>
      <c r="N48" t="s">
        <v>28</v>
      </c>
      <c r="O48">
        <v>1</v>
      </c>
      <c r="P48" t="s">
        <v>136</v>
      </c>
      <c r="Q48">
        <v>1</v>
      </c>
      <c r="R48" t="s">
        <v>137</v>
      </c>
    </row>
    <row r="49" spans="1:18" x14ac:dyDescent="0.25">
      <c r="A49" s="22">
        <v>75</v>
      </c>
      <c r="B49" t="s">
        <v>145</v>
      </c>
      <c r="C49" t="s">
        <v>130</v>
      </c>
      <c r="D49" t="s">
        <v>146</v>
      </c>
      <c r="G49" t="s">
        <v>22</v>
      </c>
      <c r="H49" t="s">
        <v>147</v>
      </c>
      <c r="I49" t="s">
        <v>133</v>
      </c>
      <c r="J49" t="s">
        <v>25</v>
      </c>
      <c r="K49" t="s">
        <v>26</v>
      </c>
      <c r="L49">
        <v>1</v>
      </c>
      <c r="M49" t="s">
        <v>135</v>
      </c>
      <c r="N49" t="s">
        <v>28</v>
      </c>
      <c r="O49">
        <v>1</v>
      </c>
      <c r="P49" t="s">
        <v>136</v>
      </c>
      <c r="Q49">
        <v>1</v>
      </c>
      <c r="R49" t="s">
        <v>137</v>
      </c>
    </row>
    <row r="50" spans="1:18" x14ac:dyDescent="0.25">
      <c r="A50" s="22">
        <v>76</v>
      </c>
      <c r="B50" t="s">
        <v>148</v>
      </c>
      <c r="C50" t="s">
        <v>130</v>
      </c>
      <c r="D50" t="s">
        <v>131</v>
      </c>
      <c r="G50" t="s">
        <v>22</v>
      </c>
      <c r="H50" t="s">
        <v>149</v>
      </c>
      <c r="I50" t="s">
        <v>133</v>
      </c>
      <c r="J50" t="s">
        <v>41</v>
      </c>
      <c r="K50" t="s">
        <v>26</v>
      </c>
      <c r="L50">
        <v>1</v>
      </c>
      <c r="M50" t="s">
        <v>150</v>
      </c>
      <c r="N50" t="s">
        <v>28</v>
      </c>
      <c r="O50">
        <v>1</v>
      </c>
      <c r="P50" t="s">
        <v>151</v>
      </c>
      <c r="Q50">
        <v>1</v>
      </c>
      <c r="R50" t="s">
        <v>137</v>
      </c>
    </row>
    <row r="51" spans="1:18" x14ac:dyDescent="0.25">
      <c r="A51" s="22">
        <v>77</v>
      </c>
      <c r="B51" t="s">
        <v>152</v>
      </c>
      <c r="C51" t="s">
        <v>130</v>
      </c>
      <c r="D51" t="s">
        <v>131</v>
      </c>
      <c r="G51" t="s">
        <v>22</v>
      </c>
      <c r="H51" t="s">
        <v>153</v>
      </c>
      <c r="I51" t="s">
        <v>133</v>
      </c>
      <c r="J51" t="s">
        <v>25</v>
      </c>
      <c r="K51" t="s">
        <v>26</v>
      </c>
      <c r="L51">
        <v>1</v>
      </c>
      <c r="M51" t="s">
        <v>140</v>
      </c>
      <c r="N51" t="s">
        <v>28</v>
      </c>
      <c r="O51">
        <v>1</v>
      </c>
      <c r="P51" t="s">
        <v>141</v>
      </c>
      <c r="Q51">
        <v>1</v>
      </c>
      <c r="R51" t="s">
        <v>137</v>
      </c>
    </row>
    <row r="52" spans="1:18" x14ac:dyDescent="0.25">
      <c r="A52" s="22">
        <v>78</v>
      </c>
      <c r="B52" t="s">
        <v>154</v>
      </c>
      <c r="C52" t="s">
        <v>130</v>
      </c>
      <c r="D52" t="s">
        <v>131</v>
      </c>
      <c r="G52" t="s">
        <v>22</v>
      </c>
      <c r="H52" t="s">
        <v>155</v>
      </c>
      <c r="I52" t="s">
        <v>133</v>
      </c>
      <c r="J52" t="s">
        <v>134</v>
      </c>
      <c r="K52" t="s">
        <v>26</v>
      </c>
      <c r="L52">
        <v>1</v>
      </c>
      <c r="M52" t="s">
        <v>135</v>
      </c>
      <c r="N52" t="s">
        <v>28</v>
      </c>
      <c r="O52">
        <v>1</v>
      </c>
      <c r="P52" t="s">
        <v>136</v>
      </c>
      <c r="Q52">
        <v>1</v>
      </c>
      <c r="R52" t="s">
        <v>137</v>
      </c>
    </row>
  </sheetData>
  <autoFilter ref="A1:S52" xr:uid="{66440B3C-0A48-4138-B2DB-F3CA0DBFF7EF}">
    <sortState xmlns:xlrd2="http://schemas.microsoft.com/office/spreadsheetml/2017/richdata2" ref="A2:S52">
      <sortCondition ref="C1:C52"/>
    </sortState>
  </autoFilter>
  <sortState xmlns:xlrd2="http://schemas.microsoft.com/office/spreadsheetml/2017/richdata2" ref="A2:S51">
    <sortCondition ref="B1:B51"/>
  </sortState>
  <phoneticPr fontId="6"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E04BF-65A1-4E2F-8950-AC77E7853D75}">
  <dimension ref="A1:X63"/>
  <sheetViews>
    <sheetView tabSelected="1" topLeftCell="E1" zoomScaleNormal="100" workbookViewId="0">
      <selection activeCell="P29" sqref="P29"/>
    </sheetView>
  </sheetViews>
  <sheetFormatPr defaultColWidth="9.140625" defaultRowHeight="15" x14ac:dyDescent="0.25"/>
  <cols>
    <col min="1" max="1" width="5.85546875" style="8" customWidth="1"/>
    <col min="2" max="2" width="7" style="8" customWidth="1"/>
    <col min="3" max="3" width="33.28515625" style="2" customWidth="1"/>
    <col min="4" max="5" width="19.140625" style="2" customWidth="1"/>
    <col min="6" max="7" width="12.42578125" style="4" customWidth="1"/>
    <col min="8" max="8" width="42.140625" style="4" customWidth="1"/>
    <col min="9" max="9" width="14.5703125" style="4" customWidth="1"/>
    <col min="10" max="10" width="22.140625" style="4" customWidth="1"/>
    <col min="11" max="11" width="12.5703125" style="4" customWidth="1"/>
    <col min="12" max="12" width="20.28515625" style="4" customWidth="1"/>
    <col min="13" max="13" width="22.140625" style="4" customWidth="1"/>
    <col min="14" max="14" width="13.42578125" style="4" customWidth="1"/>
    <col min="15" max="15" width="24.85546875" style="4" customWidth="1"/>
    <col min="16" max="16" width="24.85546875" style="5" customWidth="1"/>
    <col min="17" max="17" width="118.28515625" style="6" customWidth="1"/>
    <col min="18" max="18" width="80.28515625" style="2" customWidth="1"/>
    <col min="19" max="19" width="11.5703125" style="8" bestFit="1" customWidth="1"/>
    <col min="20" max="16384" width="9.140625" style="8"/>
  </cols>
  <sheetData>
    <row r="1" spans="1:18" s="1" customFormat="1" ht="30" x14ac:dyDescent="0.25">
      <c r="A1" s="1" t="s">
        <v>0</v>
      </c>
      <c r="B1" s="23" t="s">
        <v>156</v>
      </c>
      <c r="C1" s="1" t="s">
        <v>1</v>
      </c>
      <c r="D1" s="1" t="s">
        <v>2</v>
      </c>
      <c r="E1" s="1" t="s">
        <v>3</v>
      </c>
      <c r="F1" s="1" t="s">
        <v>4</v>
      </c>
      <c r="G1" s="1" t="s">
        <v>5</v>
      </c>
      <c r="H1" s="1" t="s">
        <v>7</v>
      </c>
      <c r="I1" s="1" t="s">
        <v>9</v>
      </c>
      <c r="J1" s="1" t="s">
        <v>10</v>
      </c>
      <c r="K1" s="1" t="s">
        <v>157</v>
      </c>
      <c r="L1" s="1" t="s">
        <v>12</v>
      </c>
      <c r="M1" s="1" t="s">
        <v>13</v>
      </c>
      <c r="N1" s="1" t="s">
        <v>158</v>
      </c>
      <c r="O1" s="1" t="s">
        <v>15</v>
      </c>
      <c r="P1" s="24" t="s">
        <v>16</v>
      </c>
      <c r="Q1" s="24" t="s">
        <v>17</v>
      </c>
      <c r="R1" s="1" t="s">
        <v>159</v>
      </c>
    </row>
    <row r="2" spans="1:18" ht="30" x14ac:dyDescent="0.25">
      <c r="A2" s="1">
        <v>1</v>
      </c>
      <c r="B2" s="1" t="s">
        <v>160</v>
      </c>
      <c r="C2" s="14" t="s">
        <v>238</v>
      </c>
      <c r="D2" s="14" t="s">
        <v>239</v>
      </c>
      <c r="E2" s="14" t="s">
        <v>299</v>
      </c>
      <c r="F2" s="4" t="s">
        <v>172</v>
      </c>
      <c r="G2" s="4" t="s">
        <v>172</v>
      </c>
      <c r="H2" s="4" t="s">
        <v>240</v>
      </c>
      <c r="I2" s="17" t="s">
        <v>41</v>
      </c>
      <c r="J2" s="4" t="s">
        <v>42</v>
      </c>
      <c r="K2" s="4">
        <v>1</v>
      </c>
      <c r="L2" s="17" t="s">
        <v>150</v>
      </c>
      <c r="M2" s="4" t="s">
        <v>73</v>
      </c>
      <c r="N2" s="4">
        <v>100000</v>
      </c>
      <c r="O2" s="4" t="s">
        <v>295</v>
      </c>
      <c r="P2" s="5">
        <f>100000/K2</f>
        <v>100000</v>
      </c>
      <c r="Q2" s="6" t="s">
        <v>44</v>
      </c>
      <c r="R2" s="2" t="s">
        <v>179</v>
      </c>
    </row>
    <row r="3" spans="1:18" ht="30" x14ac:dyDescent="0.25">
      <c r="A3" s="1">
        <v>2</v>
      </c>
      <c r="B3" s="1" t="s">
        <v>160</v>
      </c>
      <c r="C3" s="14" t="s">
        <v>241</v>
      </c>
      <c r="D3" s="14" t="s">
        <v>239</v>
      </c>
      <c r="E3" s="14" t="s">
        <v>299</v>
      </c>
      <c r="F3" s="4" t="s">
        <v>172</v>
      </c>
      <c r="G3" s="4" t="s">
        <v>172</v>
      </c>
      <c r="H3" s="4" t="s">
        <v>240</v>
      </c>
      <c r="I3" s="17" t="s">
        <v>41</v>
      </c>
      <c r="J3" s="4" t="s">
        <v>42</v>
      </c>
      <c r="K3" s="4">
        <v>1</v>
      </c>
      <c r="L3" s="17" t="s">
        <v>150</v>
      </c>
      <c r="M3" s="4" t="s">
        <v>73</v>
      </c>
      <c r="N3" s="4">
        <v>100000</v>
      </c>
      <c r="O3" s="4" t="s">
        <v>295</v>
      </c>
      <c r="P3" s="5">
        <f>100000/K3</f>
        <v>100000</v>
      </c>
      <c r="Q3" s="6" t="s">
        <v>44</v>
      </c>
      <c r="R3" s="2" t="s">
        <v>179</v>
      </c>
    </row>
    <row r="4" spans="1:18" ht="75" x14ac:dyDescent="0.25">
      <c r="A4" s="1">
        <v>3</v>
      </c>
      <c r="B4" s="1" t="s">
        <v>160</v>
      </c>
      <c r="C4" s="2" t="s">
        <v>68</v>
      </c>
      <c r="D4" s="2" t="s">
        <v>69</v>
      </c>
      <c r="E4" s="14" t="s">
        <v>299</v>
      </c>
      <c r="F4" s="4" t="s">
        <v>172</v>
      </c>
      <c r="G4" s="4" t="s">
        <v>172</v>
      </c>
      <c r="H4" s="4" t="s">
        <v>182</v>
      </c>
      <c r="I4" s="4" t="s">
        <v>25</v>
      </c>
      <c r="J4" s="4" t="s">
        <v>26</v>
      </c>
      <c r="K4" s="4">
        <v>328</v>
      </c>
      <c r="L4" s="4" t="s">
        <v>72</v>
      </c>
      <c r="M4" s="4" t="s">
        <v>73</v>
      </c>
      <c r="N4" s="4">
        <v>100</v>
      </c>
      <c r="O4" s="4" t="s">
        <v>74</v>
      </c>
      <c r="P4" s="5">
        <f>100000/K4</f>
        <v>304.8780487804878</v>
      </c>
      <c r="Q4" s="6" t="s">
        <v>183</v>
      </c>
      <c r="R4" s="2" t="s">
        <v>179</v>
      </c>
    </row>
    <row r="5" spans="1:18" x14ac:dyDescent="0.25">
      <c r="A5" s="1">
        <v>4</v>
      </c>
      <c r="B5" s="1" t="s">
        <v>160</v>
      </c>
      <c r="C5" s="2" t="s">
        <v>102</v>
      </c>
      <c r="D5" s="2" t="s">
        <v>103</v>
      </c>
      <c r="E5" s="14" t="s">
        <v>299</v>
      </c>
      <c r="F5" s="4" t="s">
        <v>172</v>
      </c>
      <c r="G5" s="4" t="s">
        <v>172</v>
      </c>
      <c r="H5" s="4" t="s">
        <v>203</v>
      </c>
      <c r="I5" s="4" t="s">
        <v>41</v>
      </c>
      <c r="J5" s="4" t="s">
        <v>42</v>
      </c>
      <c r="K5" s="4">
        <v>0.01</v>
      </c>
      <c r="L5" s="4" t="s">
        <v>72</v>
      </c>
      <c r="M5" s="4" t="s">
        <v>73</v>
      </c>
      <c r="N5" s="4">
        <v>100</v>
      </c>
      <c r="O5" s="4" t="s">
        <v>74</v>
      </c>
      <c r="P5" s="5">
        <f>100000/K5</f>
        <v>10000000</v>
      </c>
      <c r="Q5" s="6" t="s">
        <v>44</v>
      </c>
      <c r="R5" s="2" t="s">
        <v>179</v>
      </c>
    </row>
    <row r="6" spans="1:18" ht="45" x14ac:dyDescent="0.25">
      <c r="A6" s="1">
        <v>5</v>
      </c>
      <c r="B6" s="1" t="s">
        <v>160</v>
      </c>
      <c r="C6" s="2" t="s">
        <v>218</v>
      </c>
      <c r="D6" s="2" t="s">
        <v>219</v>
      </c>
      <c r="E6" s="14" t="s">
        <v>299</v>
      </c>
      <c r="F6" s="4" t="s">
        <v>172</v>
      </c>
      <c r="G6" s="4" t="s">
        <v>172</v>
      </c>
      <c r="H6" s="4" t="s">
        <v>298</v>
      </c>
      <c r="I6" s="4" t="s">
        <v>134</v>
      </c>
      <c r="J6" s="4" t="s">
        <v>26</v>
      </c>
      <c r="K6" s="4">
        <v>1</v>
      </c>
      <c r="L6" s="4" t="s">
        <v>78</v>
      </c>
      <c r="M6" s="4" t="s">
        <v>220</v>
      </c>
      <c r="N6" s="4">
        <v>100</v>
      </c>
      <c r="O6" s="4" t="s">
        <v>29</v>
      </c>
      <c r="P6" s="5">
        <v>100000000</v>
      </c>
      <c r="Q6" s="6" t="s">
        <v>221</v>
      </c>
      <c r="R6" s="2" t="s">
        <v>222</v>
      </c>
    </row>
    <row r="7" spans="1:18" x14ac:dyDescent="0.25">
      <c r="A7" s="1">
        <v>6</v>
      </c>
      <c r="B7" s="1" t="s">
        <v>160</v>
      </c>
      <c r="C7" s="2" t="s">
        <v>109</v>
      </c>
      <c r="D7" s="2" t="s">
        <v>103</v>
      </c>
      <c r="E7" s="14" t="s">
        <v>299</v>
      </c>
      <c r="F7" s="4" t="s">
        <v>172</v>
      </c>
      <c r="G7" s="4" t="s">
        <v>172</v>
      </c>
      <c r="H7" s="4" t="s">
        <v>204</v>
      </c>
      <c r="I7" s="4" t="s">
        <v>41</v>
      </c>
      <c r="J7" s="4" t="s">
        <v>42</v>
      </c>
      <c r="K7" s="4">
        <v>2.5000000000000001E-2</v>
      </c>
      <c r="L7" s="4" t="s">
        <v>72</v>
      </c>
      <c r="M7" s="4" t="s">
        <v>73</v>
      </c>
      <c r="N7" s="4">
        <v>100</v>
      </c>
      <c r="O7" s="4" t="s">
        <v>74</v>
      </c>
      <c r="P7" s="5">
        <f>100000/K7</f>
        <v>4000000</v>
      </c>
      <c r="Q7" s="6" t="s">
        <v>44</v>
      </c>
      <c r="R7" s="2" t="s">
        <v>179</v>
      </c>
    </row>
    <row r="8" spans="1:18" x14ac:dyDescent="0.25">
      <c r="A8" s="1">
        <v>7</v>
      </c>
      <c r="B8" s="1" t="s">
        <v>160</v>
      </c>
      <c r="C8" s="14" t="s">
        <v>229</v>
      </c>
      <c r="D8" s="2" t="s">
        <v>219</v>
      </c>
      <c r="E8" s="14" t="s">
        <v>299</v>
      </c>
      <c r="F8" s="4" t="s">
        <v>172</v>
      </c>
      <c r="G8" s="4" t="s">
        <v>172</v>
      </c>
      <c r="H8" s="4" t="s">
        <v>230</v>
      </c>
      <c r="I8" s="4" t="s">
        <v>41</v>
      </c>
      <c r="J8" s="4" t="s">
        <v>42</v>
      </c>
      <c r="K8" s="4">
        <v>600</v>
      </c>
      <c r="L8" s="4" t="s">
        <v>225</v>
      </c>
      <c r="M8" s="4" t="s">
        <v>220</v>
      </c>
      <c r="N8" s="4">
        <v>100</v>
      </c>
      <c r="O8" s="4" t="s">
        <v>29</v>
      </c>
      <c r="P8" s="5">
        <v>523</v>
      </c>
      <c r="Q8" s="6" t="s">
        <v>44</v>
      </c>
      <c r="R8" s="2" t="s">
        <v>222</v>
      </c>
    </row>
    <row r="9" spans="1:18" ht="75" x14ac:dyDescent="0.25">
      <c r="A9" s="1">
        <v>8</v>
      </c>
      <c r="B9" s="1" t="s">
        <v>160</v>
      </c>
      <c r="C9" s="2" t="s">
        <v>18</v>
      </c>
      <c r="D9" s="2" t="s">
        <v>19</v>
      </c>
      <c r="E9" s="14" t="s">
        <v>299</v>
      </c>
      <c r="F9" s="3">
        <v>11.83</v>
      </c>
      <c r="G9" s="4" t="s">
        <v>21</v>
      </c>
      <c r="H9" s="4" t="s">
        <v>161</v>
      </c>
      <c r="I9" s="4" t="s">
        <v>134</v>
      </c>
      <c r="J9" s="4" t="s">
        <v>26</v>
      </c>
      <c r="K9" s="4">
        <f>18000000/24</f>
        <v>750000</v>
      </c>
      <c r="L9" s="4" t="s">
        <v>162</v>
      </c>
      <c r="M9" s="4" t="s">
        <v>73</v>
      </c>
      <c r="N9" s="4">
        <v>100</v>
      </c>
      <c r="O9" s="4" t="s">
        <v>74</v>
      </c>
      <c r="P9" s="5">
        <f>100000000/(K9*F9)</f>
        <v>11.270780501549732</v>
      </c>
      <c r="Q9" s="6" t="s">
        <v>163</v>
      </c>
      <c r="R9" s="7" t="s">
        <v>164</v>
      </c>
    </row>
    <row r="10" spans="1:18" ht="75" x14ac:dyDescent="0.25">
      <c r="A10" s="1">
        <v>9</v>
      </c>
      <c r="B10" s="1" t="s">
        <v>160</v>
      </c>
      <c r="C10" s="2" t="s">
        <v>31</v>
      </c>
      <c r="D10" s="2" t="s">
        <v>19</v>
      </c>
      <c r="E10" s="14" t="s">
        <v>299</v>
      </c>
      <c r="F10" s="4">
        <v>11.94</v>
      </c>
      <c r="G10" s="4" t="s">
        <v>21</v>
      </c>
      <c r="H10" s="4" t="s">
        <v>161</v>
      </c>
      <c r="I10" s="4" t="s">
        <v>134</v>
      </c>
      <c r="J10" s="4" t="s">
        <v>26</v>
      </c>
      <c r="K10" s="4">
        <f>18000000/24</f>
        <v>750000</v>
      </c>
      <c r="L10" s="4" t="s">
        <v>162</v>
      </c>
      <c r="M10" s="4" t="s">
        <v>73</v>
      </c>
      <c r="N10" s="4">
        <v>100</v>
      </c>
      <c r="O10" s="4" t="s">
        <v>74</v>
      </c>
      <c r="P10" s="5">
        <f>100000000/(K10*F10)</f>
        <v>11.166945840312675</v>
      </c>
      <c r="Q10" s="6" t="s">
        <v>163</v>
      </c>
      <c r="R10" s="7" t="s">
        <v>164</v>
      </c>
    </row>
    <row r="11" spans="1:18" ht="75" x14ac:dyDescent="0.25">
      <c r="A11" s="1">
        <v>10</v>
      </c>
      <c r="B11" s="1" t="s">
        <v>160</v>
      </c>
      <c r="C11" s="2" t="s">
        <v>35</v>
      </c>
      <c r="D11" s="2" t="s">
        <v>19</v>
      </c>
      <c r="E11" s="14" t="s">
        <v>299</v>
      </c>
      <c r="F11" s="3">
        <v>11.83</v>
      </c>
      <c r="G11" s="4" t="s">
        <v>21</v>
      </c>
      <c r="H11" s="4" t="s">
        <v>161</v>
      </c>
      <c r="I11" s="4" t="s">
        <v>134</v>
      </c>
      <c r="J11" s="4" t="s">
        <v>26</v>
      </c>
      <c r="K11" s="4">
        <f>18000000/24</f>
        <v>750000</v>
      </c>
      <c r="L11" s="4" t="s">
        <v>162</v>
      </c>
      <c r="M11" s="4" t="s">
        <v>73</v>
      </c>
      <c r="N11" s="4">
        <v>100</v>
      </c>
      <c r="O11" s="4" t="s">
        <v>74</v>
      </c>
      <c r="P11" s="5">
        <f>100000000/(K11*F11)</f>
        <v>11.270780501549732</v>
      </c>
      <c r="Q11" s="6" t="s">
        <v>163</v>
      </c>
      <c r="R11" s="7" t="s">
        <v>164</v>
      </c>
    </row>
    <row r="12" spans="1:18" x14ac:dyDescent="0.25">
      <c r="A12" s="1">
        <v>12</v>
      </c>
      <c r="B12" s="1" t="s">
        <v>160</v>
      </c>
      <c r="C12" s="2" t="s">
        <v>36</v>
      </c>
      <c r="D12" s="2" t="s">
        <v>19</v>
      </c>
      <c r="E12" s="14" t="s">
        <v>299</v>
      </c>
      <c r="F12" s="9">
        <f>35.8*0.27777777</f>
        <v>9.9444441659999985</v>
      </c>
      <c r="G12" s="4" t="s">
        <v>38</v>
      </c>
      <c r="H12" s="10" t="s">
        <v>165</v>
      </c>
      <c r="I12" s="4" t="s">
        <v>25</v>
      </c>
      <c r="J12" s="4" t="s">
        <v>26</v>
      </c>
      <c r="K12" s="9">
        <f>81500/24</f>
        <v>3395.8333333333335</v>
      </c>
      <c r="L12" s="4" t="s">
        <v>166</v>
      </c>
      <c r="M12" s="4" t="s">
        <v>73</v>
      </c>
      <c r="N12" s="4">
        <v>100</v>
      </c>
      <c r="O12" s="4" t="s">
        <v>74</v>
      </c>
      <c r="P12" s="5">
        <f>100000000/(K12*F12)</f>
        <v>2961.2366733797194</v>
      </c>
      <c r="Q12" s="6" t="s">
        <v>167</v>
      </c>
      <c r="R12" s="7" t="s">
        <v>168</v>
      </c>
    </row>
    <row r="13" spans="1:18" ht="60" x14ac:dyDescent="0.25">
      <c r="A13" s="1">
        <v>13</v>
      </c>
      <c r="B13" s="1" t="s">
        <v>160</v>
      </c>
      <c r="C13" s="2" t="s">
        <v>45</v>
      </c>
      <c r="D13" s="2" t="s">
        <v>19</v>
      </c>
      <c r="E13" s="14" t="s">
        <v>299</v>
      </c>
      <c r="F13" s="4">
        <v>5.54</v>
      </c>
      <c r="G13" s="4" t="s">
        <v>21</v>
      </c>
      <c r="H13" s="4" t="s">
        <v>169</v>
      </c>
      <c r="I13" s="4" t="s">
        <v>25</v>
      </c>
      <c r="J13" s="4" t="s">
        <v>26</v>
      </c>
      <c r="K13" s="4">
        <v>280</v>
      </c>
      <c r="L13" s="4" t="s">
        <v>162</v>
      </c>
      <c r="M13" s="4" t="s">
        <v>73</v>
      </c>
      <c r="N13" s="4">
        <v>100</v>
      </c>
      <c r="O13" s="4" t="s">
        <v>74</v>
      </c>
      <c r="P13" s="5">
        <f>100000000/(K13*F13)</f>
        <v>64466.21970087674</v>
      </c>
      <c r="Q13" s="6" t="s">
        <v>170</v>
      </c>
      <c r="R13" s="7" t="s">
        <v>171</v>
      </c>
    </row>
    <row r="14" spans="1:18" x14ac:dyDescent="0.25">
      <c r="A14" s="1">
        <v>14</v>
      </c>
      <c r="B14" s="1" t="s">
        <v>160</v>
      </c>
      <c r="C14" t="s">
        <v>270</v>
      </c>
      <c r="D14" s="2" t="s">
        <v>69</v>
      </c>
      <c r="E14" s="14" t="s">
        <v>299</v>
      </c>
      <c r="F14" s="4" t="s">
        <v>172</v>
      </c>
      <c r="G14" s="4" t="s">
        <v>172</v>
      </c>
      <c r="H14" s="4" t="s">
        <v>288</v>
      </c>
      <c r="I14" s="4" t="s">
        <v>25</v>
      </c>
      <c r="J14" s="4" t="s">
        <v>26</v>
      </c>
      <c r="K14" s="4">
        <v>0.16</v>
      </c>
      <c r="L14" s="4" t="s">
        <v>72</v>
      </c>
      <c r="M14" s="4" t="s">
        <v>73</v>
      </c>
      <c r="N14" s="4">
        <v>100</v>
      </c>
      <c r="O14" s="4" t="s">
        <v>74</v>
      </c>
      <c r="P14" s="5">
        <f>100000/K14</f>
        <v>625000</v>
      </c>
    </row>
    <row r="15" spans="1:18" ht="45" x14ac:dyDescent="0.25">
      <c r="A15" s="1">
        <v>15</v>
      </c>
      <c r="B15" s="1" t="s">
        <v>160</v>
      </c>
      <c r="C15" s="2" t="s">
        <v>246</v>
      </c>
      <c r="D15" s="2" t="s">
        <v>247</v>
      </c>
      <c r="E15" s="14" t="s">
        <v>299</v>
      </c>
      <c r="F15" s="4" t="s">
        <v>172</v>
      </c>
      <c r="G15" s="4" t="s">
        <v>172</v>
      </c>
      <c r="H15" s="4" t="s">
        <v>248</v>
      </c>
      <c r="I15" s="4" t="s">
        <v>25</v>
      </c>
      <c r="J15" s="4" t="s">
        <v>42</v>
      </c>
      <c r="K15" s="4">
        <v>700000</v>
      </c>
      <c r="L15" s="4" t="s">
        <v>150</v>
      </c>
      <c r="M15" s="4" t="s">
        <v>73</v>
      </c>
      <c r="N15" s="4">
        <v>100</v>
      </c>
      <c r="O15" s="4" t="s">
        <v>249</v>
      </c>
      <c r="P15" s="5">
        <f>100000000/K15</f>
        <v>142.85714285714286</v>
      </c>
      <c r="Q15" s="6" t="s">
        <v>250</v>
      </c>
      <c r="R15" s="2" t="s">
        <v>179</v>
      </c>
    </row>
    <row r="16" spans="1:18" ht="30" x14ac:dyDescent="0.25">
      <c r="A16" s="1">
        <v>16</v>
      </c>
      <c r="B16" s="1" t="s">
        <v>160</v>
      </c>
      <c r="C16" s="2" t="s">
        <v>76</v>
      </c>
      <c r="D16" s="2" t="s">
        <v>69</v>
      </c>
      <c r="E16" s="14" t="s">
        <v>299</v>
      </c>
      <c r="F16" s="4" t="s">
        <v>172</v>
      </c>
      <c r="G16" s="4" t="s">
        <v>172</v>
      </c>
      <c r="H16" s="4" t="s">
        <v>184</v>
      </c>
      <c r="I16" s="4" t="s">
        <v>25</v>
      </c>
      <c r="J16" s="4" t="s">
        <v>42</v>
      </c>
      <c r="K16" s="4">
        <v>400</v>
      </c>
      <c r="L16" s="4" t="s">
        <v>72</v>
      </c>
      <c r="M16" s="4" t="s">
        <v>73</v>
      </c>
      <c r="N16" s="4">
        <v>100</v>
      </c>
      <c r="O16" s="4" t="s">
        <v>74</v>
      </c>
      <c r="P16" s="5">
        <f>100000/K16</f>
        <v>250</v>
      </c>
      <c r="Q16" s="6" t="s">
        <v>44</v>
      </c>
      <c r="R16" s="2" t="s">
        <v>179</v>
      </c>
    </row>
    <row r="17" spans="1:24" ht="45" x14ac:dyDescent="0.25">
      <c r="A17" s="1">
        <v>17</v>
      </c>
      <c r="B17" s="1" t="s">
        <v>160</v>
      </c>
      <c r="C17" s="2" t="s">
        <v>79</v>
      </c>
      <c r="D17" s="2" t="s">
        <v>69</v>
      </c>
      <c r="E17" s="14" t="s">
        <v>299</v>
      </c>
      <c r="F17" s="4" t="s">
        <v>172</v>
      </c>
      <c r="G17" s="4" t="s">
        <v>172</v>
      </c>
      <c r="H17" s="4" t="s">
        <v>185</v>
      </c>
      <c r="I17" s="4" t="s">
        <v>25</v>
      </c>
      <c r="J17" s="4" t="s">
        <v>26</v>
      </c>
      <c r="K17" s="4">
        <v>1</v>
      </c>
      <c r="L17" s="4" t="s">
        <v>72</v>
      </c>
      <c r="M17" s="4" t="s">
        <v>73</v>
      </c>
      <c r="N17" s="4">
        <v>100</v>
      </c>
      <c r="O17" s="4" t="s">
        <v>74</v>
      </c>
      <c r="P17" s="5">
        <f>100000/K17</f>
        <v>100000</v>
      </c>
      <c r="Q17" s="6" t="s">
        <v>186</v>
      </c>
      <c r="R17" s="2" t="s">
        <v>179</v>
      </c>
    </row>
    <row r="18" spans="1:24" x14ac:dyDescent="0.25">
      <c r="A18" s="1">
        <v>19</v>
      </c>
      <c r="B18" s="1" t="s">
        <v>160</v>
      </c>
      <c r="C18" s="14" t="s">
        <v>223</v>
      </c>
      <c r="D18" s="2" t="s">
        <v>219</v>
      </c>
      <c r="E18" s="14" t="s">
        <v>299</v>
      </c>
      <c r="F18" s="4" t="s">
        <v>172</v>
      </c>
      <c r="G18" s="4" t="s">
        <v>172</v>
      </c>
      <c r="H18" s="4" t="s">
        <v>224</v>
      </c>
      <c r="I18" s="4" t="s">
        <v>41</v>
      </c>
      <c r="J18" s="4" t="s">
        <v>42</v>
      </c>
      <c r="K18" s="4">
        <v>2000</v>
      </c>
      <c r="L18" s="4" t="s">
        <v>225</v>
      </c>
      <c r="M18" s="4" t="s">
        <v>220</v>
      </c>
      <c r="N18" s="4">
        <v>100</v>
      </c>
      <c r="O18" s="4" t="s">
        <v>29</v>
      </c>
      <c r="P18" s="5">
        <v>236</v>
      </c>
      <c r="Q18" s="6" t="s">
        <v>44</v>
      </c>
      <c r="R18" s="2" t="s">
        <v>222</v>
      </c>
    </row>
    <row r="19" spans="1:24" ht="30" x14ac:dyDescent="0.25">
      <c r="A19" s="1">
        <v>20</v>
      </c>
      <c r="B19" s="1" t="s">
        <v>160</v>
      </c>
      <c r="C19" s="2" t="s">
        <v>81</v>
      </c>
      <c r="D19" s="2" t="s">
        <v>69</v>
      </c>
      <c r="E19" s="14" t="s">
        <v>299</v>
      </c>
      <c r="F19" s="4" t="s">
        <v>172</v>
      </c>
      <c r="G19" s="4" t="s">
        <v>172</v>
      </c>
      <c r="H19" s="4" t="s">
        <v>187</v>
      </c>
      <c r="I19" s="4" t="s">
        <v>134</v>
      </c>
      <c r="J19" s="4" t="s">
        <v>42</v>
      </c>
      <c r="K19" s="4">
        <v>1E-3</v>
      </c>
      <c r="L19" s="4" t="s">
        <v>72</v>
      </c>
      <c r="M19" s="4" t="s">
        <v>73</v>
      </c>
      <c r="N19" s="4">
        <v>100</v>
      </c>
      <c r="O19" s="4" t="s">
        <v>74</v>
      </c>
      <c r="P19" s="5">
        <f>100000/K19</f>
        <v>100000000</v>
      </c>
      <c r="Q19" s="6" t="s">
        <v>175</v>
      </c>
      <c r="R19" s="2" t="s">
        <v>179</v>
      </c>
    </row>
    <row r="20" spans="1:24" x14ac:dyDescent="0.25">
      <c r="A20" s="1">
        <v>22</v>
      </c>
      <c r="B20" s="1" t="s">
        <v>160</v>
      </c>
      <c r="C20" s="14" t="s">
        <v>226</v>
      </c>
      <c r="D20" s="2" t="s">
        <v>219</v>
      </c>
      <c r="E20" s="14" t="s">
        <v>299</v>
      </c>
      <c r="F20" s="4" t="s">
        <v>172</v>
      </c>
      <c r="G20" s="4" t="s">
        <v>172</v>
      </c>
      <c r="H20" s="4" t="s">
        <v>224</v>
      </c>
      <c r="I20" s="4" t="s">
        <v>41</v>
      </c>
      <c r="J20" s="4" t="s">
        <v>42</v>
      </c>
      <c r="K20" s="4">
        <v>2000</v>
      </c>
      <c r="L20" s="4" t="s">
        <v>225</v>
      </c>
      <c r="M20" s="4" t="s">
        <v>220</v>
      </c>
      <c r="N20" s="4">
        <v>100</v>
      </c>
      <c r="O20" s="4" t="s">
        <v>29</v>
      </c>
      <c r="P20" s="5">
        <v>236</v>
      </c>
      <c r="Q20" s="6" t="s">
        <v>44</v>
      </c>
      <c r="R20" s="2" t="s">
        <v>222</v>
      </c>
    </row>
    <row r="21" spans="1:24" ht="30" x14ac:dyDescent="0.25">
      <c r="A21" s="1">
        <v>23</v>
      </c>
      <c r="B21" s="1" t="s">
        <v>160</v>
      </c>
      <c r="C21" s="2" t="s">
        <v>83</v>
      </c>
      <c r="D21" s="2" t="s">
        <v>69</v>
      </c>
      <c r="E21" s="14" t="s">
        <v>299</v>
      </c>
      <c r="F21" s="4" t="s">
        <v>172</v>
      </c>
      <c r="G21" s="4" t="s">
        <v>172</v>
      </c>
      <c r="H21" s="4" t="s">
        <v>184</v>
      </c>
      <c r="I21" s="4" t="s">
        <v>25</v>
      </c>
      <c r="J21" s="4" t="s">
        <v>42</v>
      </c>
      <c r="K21" s="4">
        <v>400</v>
      </c>
      <c r="L21" s="4" t="s">
        <v>72</v>
      </c>
      <c r="M21" s="4" t="s">
        <v>73</v>
      </c>
      <c r="N21" s="4">
        <v>100</v>
      </c>
      <c r="O21" s="4" t="s">
        <v>74</v>
      </c>
      <c r="P21" s="5">
        <f>100000/K21</f>
        <v>250</v>
      </c>
      <c r="Q21" s="6" t="s">
        <v>44</v>
      </c>
      <c r="R21" s="2" t="s">
        <v>179</v>
      </c>
    </row>
    <row r="22" spans="1:24" ht="30" x14ac:dyDescent="0.25">
      <c r="A22" s="1">
        <v>25</v>
      </c>
      <c r="B22" s="1" t="s">
        <v>160</v>
      </c>
      <c r="C22" s="2" t="s">
        <v>227</v>
      </c>
      <c r="D22" s="2" t="s">
        <v>219</v>
      </c>
      <c r="E22" s="14" t="s">
        <v>299</v>
      </c>
      <c r="F22" s="4" t="s">
        <v>172</v>
      </c>
      <c r="G22" s="4" t="s">
        <v>172</v>
      </c>
      <c r="H22" s="4" t="s">
        <v>224</v>
      </c>
      <c r="I22" s="4" t="s">
        <v>41</v>
      </c>
      <c r="J22" s="4" t="s">
        <v>42</v>
      </c>
      <c r="K22" s="4">
        <v>2000</v>
      </c>
      <c r="L22" s="4" t="s">
        <v>225</v>
      </c>
      <c r="M22" s="4" t="s">
        <v>220</v>
      </c>
      <c r="N22" s="4">
        <v>100</v>
      </c>
      <c r="O22" s="4" t="s">
        <v>29</v>
      </c>
      <c r="P22" s="5">
        <v>236</v>
      </c>
      <c r="Q22" s="6" t="s">
        <v>44</v>
      </c>
      <c r="R22" s="2" t="s">
        <v>222</v>
      </c>
    </row>
    <row r="23" spans="1:24" s="2" customFormat="1" ht="45" x14ac:dyDescent="0.25">
      <c r="A23" s="1">
        <v>26</v>
      </c>
      <c r="B23" s="1" t="s">
        <v>160</v>
      </c>
      <c r="C23" s="2" t="s">
        <v>85</v>
      </c>
      <c r="D23" s="2" t="s">
        <v>69</v>
      </c>
      <c r="E23" s="14" t="s">
        <v>299</v>
      </c>
      <c r="F23" s="4" t="s">
        <v>172</v>
      </c>
      <c r="G23" s="4" t="s">
        <v>172</v>
      </c>
      <c r="H23" s="4" t="s">
        <v>185</v>
      </c>
      <c r="I23" s="4" t="s">
        <v>25</v>
      </c>
      <c r="J23" s="4" t="s">
        <v>26</v>
      </c>
      <c r="K23" s="4">
        <v>1</v>
      </c>
      <c r="L23" s="4" t="s">
        <v>72</v>
      </c>
      <c r="M23" s="4" t="s">
        <v>73</v>
      </c>
      <c r="N23" s="4">
        <v>100</v>
      </c>
      <c r="O23" s="4" t="s">
        <v>74</v>
      </c>
      <c r="P23" s="5">
        <f>100000/K23</f>
        <v>100000</v>
      </c>
      <c r="Q23" s="6" t="s">
        <v>186</v>
      </c>
      <c r="R23" s="2" t="s">
        <v>179</v>
      </c>
    </row>
    <row r="24" spans="1:24" s="2" customFormat="1" ht="30" x14ac:dyDescent="0.25">
      <c r="A24" s="1">
        <v>28</v>
      </c>
      <c r="B24" s="1" t="s">
        <v>160</v>
      </c>
      <c r="C24" s="2" t="s">
        <v>228</v>
      </c>
      <c r="D24" s="2" t="s">
        <v>219</v>
      </c>
      <c r="E24" s="14" t="s">
        <v>299</v>
      </c>
      <c r="F24" s="4" t="s">
        <v>172</v>
      </c>
      <c r="G24" s="4" t="s">
        <v>172</v>
      </c>
      <c r="H24" s="4" t="s">
        <v>224</v>
      </c>
      <c r="I24" s="4" t="s">
        <v>41</v>
      </c>
      <c r="J24" s="4" t="s">
        <v>42</v>
      </c>
      <c r="K24" s="4">
        <v>2000</v>
      </c>
      <c r="L24" s="4" t="s">
        <v>225</v>
      </c>
      <c r="M24" s="4" t="s">
        <v>220</v>
      </c>
      <c r="N24" s="4">
        <v>100</v>
      </c>
      <c r="O24" s="4" t="s">
        <v>29</v>
      </c>
      <c r="P24" s="5">
        <v>236</v>
      </c>
      <c r="Q24" s="6" t="s">
        <v>44</v>
      </c>
      <c r="R24" s="2" t="s">
        <v>222</v>
      </c>
    </row>
    <row r="25" spans="1:24" s="2" customFormat="1" ht="45" x14ac:dyDescent="0.25">
      <c r="A25" s="1">
        <v>29</v>
      </c>
      <c r="B25" s="1" t="s">
        <v>160</v>
      </c>
      <c r="C25" s="2" t="s">
        <v>50</v>
      </c>
      <c r="D25" s="2" t="s">
        <v>19</v>
      </c>
      <c r="E25" s="14" t="s">
        <v>299</v>
      </c>
      <c r="F25" s="4" t="s">
        <v>172</v>
      </c>
      <c r="G25" s="4" t="s">
        <v>172</v>
      </c>
      <c r="H25" s="4" t="s">
        <v>173</v>
      </c>
      <c r="I25" s="4" t="s">
        <v>25</v>
      </c>
      <c r="J25" s="4" t="s">
        <v>42</v>
      </c>
      <c r="K25" s="4">
        <f>100*20</f>
        <v>2000</v>
      </c>
      <c r="L25" s="4" t="s">
        <v>174</v>
      </c>
      <c r="M25" s="4" t="s">
        <v>73</v>
      </c>
      <c r="N25" s="11">
        <v>10</v>
      </c>
      <c r="O25" s="11" t="s">
        <v>54</v>
      </c>
      <c r="P25" s="12">
        <f>100/K25</f>
        <v>0.05</v>
      </c>
      <c r="Q25" s="13" t="s">
        <v>175</v>
      </c>
      <c r="R25" s="7" t="s">
        <v>176</v>
      </c>
    </row>
    <row r="26" spans="1:24" s="2" customFormat="1" ht="45" x14ac:dyDescent="0.25">
      <c r="A26" s="1">
        <v>30</v>
      </c>
      <c r="B26" s="1" t="s">
        <v>160</v>
      </c>
      <c r="C26" s="14" t="s">
        <v>242</v>
      </c>
      <c r="D26" s="14" t="s">
        <v>239</v>
      </c>
      <c r="E26" s="14" t="s">
        <v>299</v>
      </c>
      <c r="F26" s="4" t="s">
        <v>172</v>
      </c>
      <c r="G26" s="4" t="s">
        <v>172</v>
      </c>
      <c r="H26" s="4" t="s">
        <v>243</v>
      </c>
      <c r="I26" s="17" t="s">
        <v>25</v>
      </c>
      <c r="J26" s="4" t="s">
        <v>42</v>
      </c>
      <c r="K26" s="4">
        <v>1</v>
      </c>
      <c r="L26" s="17" t="s">
        <v>150</v>
      </c>
      <c r="M26" s="4" t="s">
        <v>73</v>
      </c>
      <c r="N26" s="4">
        <v>100000</v>
      </c>
      <c r="O26" s="4" t="s">
        <v>295</v>
      </c>
      <c r="P26" s="5">
        <f>100000/K26</f>
        <v>100000</v>
      </c>
      <c r="Q26" s="6" t="s">
        <v>44</v>
      </c>
      <c r="R26" s="2" t="s">
        <v>179</v>
      </c>
    </row>
    <row r="27" spans="1:24" s="2" customFormat="1" ht="45" x14ac:dyDescent="0.25">
      <c r="A27" s="1">
        <v>31</v>
      </c>
      <c r="B27" s="1" t="s">
        <v>160</v>
      </c>
      <c r="C27" s="14" t="s">
        <v>244</v>
      </c>
      <c r="D27" s="14" t="s">
        <v>239</v>
      </c>
      <c r="E27" s="14" t="s">
        <v>299</v>
      </c>
      <c r="F27" s="4" t="s">
        <v>172</v>
      </c>
      <c r="G27" s="4" t="s">
        <v>172</v>
      </c>
      <c r="H27" s="4" t="s">
        <v>245</v>
      </c>
      <c r="I27" s="17" t="s">
        <v>25</v>
      </c>
      <c r="J27" s="4" t="s">
        <v>42</v>
      </c>
      <c r="K27" s="4">
        <v>1</v>
      </c>
      <c r="L27" s="17" t="s">
        <v>150</v>
      </c>
      <c r="M27" s="4" t="s">
        <v>73</v>
      </c>
      <c r="N27" s="4">
        <v>100000</v>
      </c>
      <c r="O27" s="4" t="s">
        <v>295</v>
      </c>
      <c r="P27" s="5">
        <f>100000/K27</f>
        <v>100000</v>
      </c>
      <c r="Q27" s="6" t="s">
        <v>44</v>
      </c>
      <c r="R27" s="2" t="s">
        <v>179</v>
      </c>
    </row>
    <row r="28" spans="1:24" s="2" customFormat="1" x14ac:dyDescent="0.25">
      <c r="A28" s="1">
        <v>32</v>
      </c>
      <c r="B28" s="1" t="s">
        <v>160</v>
      </c>
      <c r="C28" s="2" t="s">
        <v>205</v>
      </c>
      <c r="D28" s="2" t="s">
        <v>103</v>
      </c>
      <c r="E28" s="14" t="s">
        <v>299</v>
      </c>
      <c r="F28" s="4" t="s">
        <v>172</v>
      </c>
      <c r="G28" s="4" t="s">
        <v>172</v>
      </c>
      <c r="H28" s="4" t="s">
        <v>206</v>
      </c>
      <c r="I28" s="4" t="s">
        <v>134</v>
      </c>
      <c r="J28" s="4" t="s">
        <v>42</v>
      </c>
      <c r="K28" s="4">
        <v>2.5000000000000001E-3</v>
      </c>
      <c r="L28" s="4" t="s">
        <v>72</v>
      </c>
      <c r="M28" s="4" t="s">
        <v>73</v>
      </c>
      <c r="N28" s="4">
        <v>100</v>
      </c>
      <c r="O28" s="4" t="s">
        <v>74</v>
      </c>
      <c r="P28" s="5">
        <f>100000/K28</f>
        <v>40000000</v>
      </c>
      <c r="Q28" s="6" t="s">
        <v>44</v>
      </c>
      <c r="R28" s="2" t="s">
        <v>179</v>
      </c>
    </row>
    <row r="29" spans="1:24" s="2" customFormat="1" x14ac:dyDescent="0.25">
      <c r="A29" s="1">
        <v>33</v>
      </c>
      <c r="B29" s="1" t="s">
        <v>160</v>
      </c>
      <c r="C29" s="14" t="s">
        <v>231</v>
      </c>
      <c r="D29" s="2" t="s">
        <v>219</v>
      </c>
      <c r="E29" s="14" t="s">
        <v>299</v>
      </c>
      <c r="F29" s="4" t="s">
        <v>172</v>
      </c>
      <c r="G29" s="4" t="s">
        <v>172</v>
      </c>
      <c r="H29" s="4" t="s">
        <v>230</v>
      </c>
      <c r="I29" s="4" t="s">
        <v>41</v>
      </c>
      <c r="J29" s="4" t="s">
        <v>42</v>
      </c>
      <c r="K29" s="4">
        <v>600</v>
      </c>
      <c r="L29" s="4" t="s">
        <v>225</v>
      </c>
      <c r="M29" s="4" t="s">
        <v>220</v>
      </c>
      <c r="N29" s="4">
        <v>100</v>
      </c>
      <c r="O29" s="4" t="s">
        <v>29</v>
      </c>
      <c r="P29" s="5">
        <v>523</v>
      </c>
      <c r="Q29" s="6" t="s">
        <v>44</v>
      </c>
      <c r="R29" s="2" t="s">
        <v>222</v>
      </c>
    </row>
    <row r="30" spans="1:24" s="2" customFormat="1" x14ac:dyDescent="0.25">
      <c r="A30" s="1">
        <v>34</v>
      </c>
      <c r="B30" s="1" t="s">
        <v>160</v>
      </c>
      <c r="C30" s="2" t="s">
        <v>215</v>
      </c>
      <c r="D30" s="2" t="s">
        <v>216</v>
      </c>
      <c r="E30" s="14" t="s">
        <v>299</v>
      </c>
      <c r="F30" s="4" t="s">
        <v>172</v>
      </c>
      <c r="G30" s="4" t="s">
        <v>172</v>
      </c>
      <c r="H30" s="4" t="s">
        <v>206</v>
      </c>
      <c r="I30" s="4" t="s">
        <v>134</v>
      </c>
      <c r="J30" s="4" t="s">
        <v>42</v>
      </c>
      <c r="K30" s="4">
        <v>2.5000000000000001E-3</v>
      </c>
      <c r="L30" s="4" t="s">
        <v>72</v>
      </c>
      <c r="M30" s="4" t="s">
        <v>73</v>
      </c>
      <c r="N30" s="4">
        <v>100</v>
      </c>
      <c r="O30" s="4" t="s">
        <v>74</v>
      </c>
      <c r="P30" s="5">
        <f>100000/K30</f>
        <v>40000000</v>
      </c>
      <c r="Q30" s="6" t="s">
        <v>44</v>
      </c>
      <c r="R30" s="2" t="s">
        <v>179</v>
      </c>
    </row>
    <row r="31" spans="1:24" s="16" customFormat="1" ht="120" x14ac:dyDescent="0.25">
      <c r="A31" s="1">
        <v>35</v>
      </c>
      <c r="B31" s="1" t="s">
        <v>160</v>
      </c>
      <c r="C31" s="2" t="s">
        <v>56</v>
      </c>
      <c r="D31" s="2" t="s">
        <v>19</v>
      </c>
      <c r="E31" s="14" t="s">
        <v>299</v>
      </c>
      <c r="F31" s="4">
        <v>33.299999999999997</v>
      </c>
      <c r="G31" s="4" t="s">
        <v>21</v>
      </c>
      <c r="H31" s="4" t="s">
        <v>177</v>
      </c>
      <c r="I31" s="4" t="s">
        <v>25</v>
      </c>
      <c r="J31" s="4" t="s">
        <v>26</v>
      </c>
      <c r="K31" s="4">
        <v>1</v>
      </c>
      <c r="L31" s="4" t="s">
        <v>72</v>
      </c>
      <c r="M31" s="4" t="s">
        <v>73</v>
      </c>
      <c r="N31" s="4">
        <v>100</v>
      </c>
      <c r="O31" s="4" t="s">
        <v>74</v>
      </c>
      <c r="P31" s="5">
        <f>100000/K31</f>
        <v>100000</v>
      </c>
      <c r="Q31" s="6" t="s">
        <v>178</v>
      </c>
      <c r="R31" s="2" t="s">
        <v>179</v>
      </c>
      <c r="S31" s="15"/>
      <c r="T31" s="15"/>
      <c r="U31" s="15"/>
      <c r="V31" s="15"/>
      <c r="W31" s="15"/>
      <c r="X31" s="15"/>
    </row>
    <row r="32" spans="1:24" s="2" customFormat="1" x14ac:dyDescent="0.25">
      <c r="A32" s="1">
        <v>36</v>
      </c>
      <c r="B32" s="1" t="s">
        <v>160</v>
      </c>
      <c r="C32" s="2" t="s">
        <v>217</v>
      </c>
      <c r="D32" s="2" t="s">
        <v>216</v>
      </c>
      <c r="E32" s="14" t="s">
        <v>299</v>
      </c>
      <c r="F32" s="4" t="s">
        <v>172</v>
      </c>
      <c r="G32" s="4" t="s">
        <v>172</v>
      </c>
      <c r="H32" s="4" t="s">
        <v>206</v>
      </c>
      <c r="I32" s="4" t="s">
        <v>134</v>
      </c>
      <c r="J32" s="4" t="s">
        <v>42</v>
      </c>
      <c r="K32" s="4">
        <v>2.5000000000000001E-3</v>
      </c>
      <c r="L32" s="4" t="s">
        <v>72</v>
      </c>
      <c r="M32" s="4" t="s">
        <v>73</v>
      </c>
      <c r="N32" s="4">
        <v>100</v>
      </c>
      <c r="O32" s="4" t="s">
        <v>74</v>
      </c>
      <c r="P32" s="5">
        <f>100000/K32</f>
        <v>40000000</v>
      </c>
      <c r="Q32" s="6" t="s">
        <v>44</v>
      </c>
      <c r="R32" s="2" t="s">
        <v>179</v>
      </c>
    </row>
    <row r="33" spans="1:24" s="2" customFormat="1" ht="30" x14ac:dyDescent="0.25">
      <c r="A33" s="1">
        <v>79</v>
      </c>
      <c r="B33" s="1" t="s">
        <v>160</v>
      </c>
      <c r="C33" t="s">
        <v>291</v>
      </c>
      <c r="D33" s="2" t="s">
        <v>69</v>
      </c>
      <c r="E33" s="14" t="s">
        <v>299</v>
      </c>
      <c r="F33" s="4" t="s">
        <v>172</v>
      </c>
      <c r="G33" s="4" t="s">
        <v>172</v>
      </c>
      <c r="H33" s="4" t="s">
        <v>293</v>
      </c>
      <c r="I33" s="4" t="s">
        <v>25</v>
      </c>
      <c r="J33" s="4" t="s">
        <v>42</v>
      </c>
      <c r="K33" s="4">
        <v>100</v>
      </c>
      <c r="L33" s="4" t="s">
        <v>72</v>
      </c>
      <c r="M33" s="4" t="s">
        <v>73</v>
      </c>
      <c r="N33" s="4">
        <v>100</v>
      </c>
      <c r="O33" s="4" t="s">
        <v>74</v>
      </c>
      <c r="P33" s="5">
        <f>100000/K33</f>
        <v>1000</v>
      </c>
      <c r="Q33" s="6"/>
    </row>
    <row r="34" spans="1:24" s="14" customFormat="1" x14ac:dyDescent="0.25">
      <c r="A34" s="1">
        <v>37</v>
      </c>
      <c r="B34" s="1" t="s">
        <v>160</v>
      </c>
      <c r="C34" t="s">
        <v>260</v>
      </c>
      <c r="D34" s="2" t="s">
        <v>69</v>
      </c>
      <c r="E34" s="14" t="s">
        <v>299</v>
      </c>
      <c r="F34" s="4" t="s">
        <v>172</v>
      </c>
      <c r="G34" s="4" t="s">
        <v>172</v>
      </c>
      <c r="H34" s="4" t="s">
        <v>281</v>
      </c>
      <c r="I34" s="4" t="s">
        <v>134</v>
      </c>
      <c r="J34" s="4" t="s">
        <v>42</v>
      </c>
      <c r="K34" s="18">
        <f>0.72441*500+0.27559*100</f>
        <v>389.76400000000001</v>
      </c>
      <c r="L34" s="4" t="s">
        <v>72</v>
      </c>
      <c r="M34" s="4" t="s">
        <v>73</v>
      </c>
      <c r="N34" s="4">
        <v>100</v>
      </c>
      <c r="O34" s="4" t="s">
        <v>74</v>
      </c>
      <c r="P34" s="5">
        <f>100000000/K34</f>
        <v>256565.5114376905</v>
      </c>
      <c r="Q34" s="6"/>
      <c r="R34" s="2"/>
    </row>
    <row r="35" spans="1:24" s="2" customFormat="1" ht="30" x14ac:dyDescent="0.25">
      <c r="A35" s="1">
        <v>38</v>
      </c>
      <c r="B35" s="1" t="s">
        <v>160</v>
      </c>
      <c r="C35" s="2" t="s">
        <v>251</v>
      </c>
      <c r="D35" s="2" t="s">
        <v>247</v>
      </c>
      <c r="E35" s="14" t="s">
        <v>299</v>
      </c>
      <c r="F35" s="4" t="s">
        <v>172</v>
      </c>
      <c r="G35" s="4" t="s">
        <v>172</v>
      </c>
      <c r="H35" s="4" t="s">
        <v>252</v>
      </c>
      <c r="I35" s="4" t="s">
        <v>25</v>
      </c>
      <c r="J35" s="4" t="s">
        <v>42</v>
      </c>
      <c r="K35" s="4">
        <v>580000</v>
      </c>
      <c r="L35" s="4" t="s">
        <v>150</v>
      </c>
      <c r="M35" s="4" t="s">
        <v>73</v>
      </c>
      <c r="N35" s="4">
        <v>100</v>
      </c>
      <c r="O35" s="4" t="s">
        <v>249</v>
      </c>
      <c r="P35" s="5">
        <f>100000000/K35</f>
        <v>172.41379310344828</v>
      </c>
      <c r="Q35" s="6" t="s">
        <v>250</v>
      </c>
      <c r="R35" s="2" t="s">
        <v>179</v>
      </c>
    </row>
    <row r="36" spans="1:24" s="2" customFormat="1" ht="30" x14ac:dyDescent="0.25">
      <c r="A36" s="1">
        <v>39</v>
      </c>
      <c r="B36" s="1" t="s">
        <v>160</v>
      </c>
      <c r="C36" s="2" t="s">
        <v>112</v>
      </c>
      <c r="D36" s="2" t="s">
        <v>103</v>
      </c>
      <c r="E36" s="14" t="s">
        <v>299</v>
      </c>
      <c r="F36" s="4" t="s">
        <v>172</v>
      </c>
      <c r="G36" s="4" t="s">
        <v>172</v>
      </c>
      <c r="H36" s="4" t="s">
        <v>207</v>
      </c>
      <c r="I36" s="4" t="s">
        <v>25</v>
      </c>
      <c r="J36" s="4" t="s">
        <v>26</v>
      </c>
      <c r="K36" s="4">
        <v>0.01</v>
      </c>
      <c r="L36" s="4" t="s">
        <v>72</v>
      </c>
      <c r="M36" s="4" t="s">
        <v>73</v>
      </c>
      <c r="N36" s="4">
        <v>100</v>
      </c>
      <c r="O36" s="4" t="s">
        <v>74</v>
      </c>
      <c r="P36" s="5">
        <f>100000/K36</f>
        <v>10000000</v>
      </c>
      <c r="Q36" s="6" t="s">
        <v>208</v>
      </c>
      <c r="R36" s="2" t="s">
        <v>179</v>
      </c>
    </row>
    <row r="37" spans="1:24" s="2" customFormat="1" x14ac:dyDescent="0.25">
      <c r="A37" s="1">
        <v>40</v>
      </c>
      <c r="B37" s="1" t="s">
        <v>160</v>
      </c>
      <c r="C37" s="14" t="s">
        <v>232</v>
      </c>
      <c r="D37" s="2" t="s">
        <v>219</v>
      </c>
      <c r="E37" s="14" t="s">
        <v>299</v>
      </c>
      <c r="F37" s="4" t="s">
        <v>172</v>
      </c>
      <c r="G37" s="4" t="s">
        <v>172</v>
      </c>
      <c r="H37" s="4" t="s">
        <v>230</v>
      </c>
      <c r="I37" s="4" t="s">
        <v>41</v>
      </c>
      <c r="J37" s="4" t="s">
        <v>42</v>
      </c>
      <c r="K37" s="4">
        <v>600</v>
      </c>
      <c r="L37" s="4" t="s">
        <v>225</v>
      </c>
      <c r="M37" s="4" t="s">
        <v>220</v>
      </c>
      <c r="N37" s="4">
        <v>100</v>
      </c>
      <c r="O37" s="4" t="s">
        <v>29</v>
      </c>
      <c r="P37" s="5">
        <v>523</v>
      </c>
      <c r="Q37" s="6" t="s">
        <v>44</v>
      </c>
      <c r="R37" s="2" t="s">
        <v>222</v>
      </c>
    </row>
    <row r="38" spans="1:24" s="2" customFormat="1" ht="75" x14ac:dyDescent="0.25">
      <c r="A38" s="1">
        <v>41</v>
      </c>
      <c r="B38" s="1" t="s">
        <v>160</v>
      </c>
      <c r="C38" s="2" t="s">
        <v>88</v>
      </c>
      <c r="D38" s="2" t="s">
        <v>69</v>
      </c>
      <c r="E38" s="14" t="s">
        <v>299</v>
      </c>
      <c r="F38" s="4" t="s">
        <v>172</v>
      </c>
      <c r="G38" s="4" t="s">
        <v>172</v>
      </c>
      <c r="H38" s="4" t="s">
        <v>188</v>
      </c>
      <c r="I38" s="4" t="s">
        <v>25</v>
      </c>
      <c r="J38" s="4" t="s">
        <v>26</v>
      </c>
      <c r="K38" s="4">
        <v>9130</v>
      </c>
      <c r="L38" s="4" t="s">
        <v>72</v>
      </c>
      <c r="M38" s="4" t="s">
        <v>73</v>
      </c>
      <c r="N38" s="4">
        <v>100</v>
      </c>
      <c r="O38" s="4" t="s">
        <v>74</v>
      </c>
      <c r="P38" s="5">
        <f>100000/K38</f>
        <v>10.95290251916758</v>
      </c>
      <c r="Q38" s="6" t="s">
        <v>91</v>
      </c>
      <c r="R38" s="2" t="s">
        <v>189</v>
      </c>
    </row>
    <row r="39" spans="1:24" s="2" customFormat="1" ht="75" x14ac:dyDescent="0.25">
      <c r="A39" s="1">
        <v>42</v>
      </c>
      <c r="B39" s="1" t="s">
        <v>160</v>
      </c>
      <c r="C39" s="2" t="s">
        <v>92</v>
      </c>
      <c r="D39" s="2" t="s">
        <v>69</v>
      </c>
      <c r="E39" s="14" t="s">
        <v>299</v>
      </c>
      <c r="F39" s="4" t="s">
        <v>172</v>
      </c>
      <c r="G39" s="4" t="s">
        <v>172</v>
      </c>
      <c r="H39" s="4" t="s">
        <v>190</v>
      </c>
      <c r="I39" s="4" t="s">
        <v>94</v>
      </c>
      <c r="J39" s="4" t="s">
        <v>26</v>
      </c>
      <c r="K39" s="4">
        <v>13787</v>
      </c>
      <c r="L39" s="4" t="s">
        <v>72</v>
      </c>
      <c r="M39" s="4" t="s">
        <v>73</v>
      </c>
      <c r="N39" s="4">
        <v>100</v>
      </c>
      <c r="O39" s="4" t="s">
        <v>74</v>
      </c>
      <c r="P39" s="5">
        <f>100000/K39</f>
        <v>7.2532095452237613</v>
      </c>
      <c r="Q39" s="6" t="s">
        <v>95</v>
      </c>
      <c r="R39" s="2" t="s">
        <v>191</v>
      </c>
    </row>
    <row r="40" spans="1:24" s="2" customFormat="1" x14ac:dyDescent="0.25">
      <c r="A40" s="1">
        <v>43</v>
      </c>
      <c r="B40" s="1" t="s">
        <v>160</v>
      </c>
      <c r="C40" s="2" t="s">
        <v>234</v>
      </c>
      <c r="D40" s="2" t="s">
        <v>219</v>
      </c>
      <c r="E40" s="14" t="s">
        <v>299</v>
      </c>
      <c r="F40" s="4">
        <v>33.299999999999997</v>
      </c>
      <c r="G40" s="4" t="s">
        <v>21</v>
      </c>
      <c r="H40" s="10" t="s">
        <v>297</v>
      </c>
      <c r="I40" s="4" t="s">
        <v>25</v>
      </c>
      <c r="J40" s="4" t="s">
        <v>42</v>
      </c>
      <c r="K40" s="4">
        <v>1</v>
      </c>
      <c r="L40" s="4" t="s">
        <v>235</v>
      </c>
      <c r="M40" s="4" t="s">
        <v>220</v>
      </c>
      <c r="N40" s="4">
        <v>100</v>
      </c>
      <c r="O40" s="4" t="s">
        <v>29</v>
      </c>
      <c r="P40" s="5">
        <f>100000000/(K40*F40)</f>
        <v>3003003.0030030031</v>
      </c>
      <c r="Q40" s="6" t="s">
        <v>296</v>
      </c>
      <c r="R40" s="2" t="s">
        <v>222</v>
      </c>
    </row>
    <row r="41" spans="1:24" s="2" customFormat="1" ht="75" x14ac:dyDescent="0.25">
      <c r="A41" s="1">
        <v>44</v>
      </c>
      <c r="B41" s="1" t="s">
        <v>160</v>
      </c>
      <c r="C41" s="2" t="s">
        <v>60</v>
      </c>
      <c r="D41" s="2" t="s">
        <v>19</v>
      </c>
      <c r="E41" s="14" t="s">
        <v>299</v>
      </c>
      <c r="F41" s="3">
        <v>11.83</v>
      </c>
      <c r="G41" s="4" t="s">
        <v>21</v>
      </c>
      <c r="H41" s="4" t="s">
        <v>161</v>
      </c>
      <c r="I41" s="4" t="s">
        <v>134</v>
      </c>
      <c r="J41" s="4" t="s">
        <v>26</v>
      </c>
      <c r="K41" s="4">
        <f>18000000/24</f>
        <v>750000</v>
      </c>
      <c r="L41" s="4" t="s">
        <v>162</v>
      </c>
      <c r="M41" s="4" t="s">
        <v>73</v>
      </c>
      <c r="N41" s="4">
        <v>100</v>
      </c>
      <c r="O41" s="4" t="s">
        <v>74</v>
      </c>
      <c r="P41" s="5">
        <f>100000000/(K41*F41)</f>
        <v>11.270780501549732</v>
      </c>
      <c r="Q41" s="6" t="s">
        <v>163</v>
      </c>
      <c r="R41" s="7" t="s">
        <v>164</v>
      </c>
    </row>
    <row r="42" spans="1:24" s="2" customFormat="1" ht="30" x14ac:dyDescent="0.25">
      <c r="A42" s="1">
        <v>46</v>
      </c>
      <c r="B42" s="1" t="s">
        <v>160</v>
      </c>
      <c r="C42" s="2" t="s">
        <v>63</v>
      </c>
      <c r="D42" s="2" t="s">
        <v>19</v>
      </c>
      <c r="E42" s="14" t="s">
        <v>299</v>
      </c>
      <c r="F42" s="9">
        <v>13.9</v>
      </c>
      <c r="G42" s="4" t="s">
        <v>21</v>
      </c>
      <c r="H42" s="4" t="s">
        <v>180</v>
      </c>
      <c r="I42" s="4" t="s">
        <v>25</v>
      </c>
      <c r="J42" s="4" t="s">
        <v>42</v>
      </c>
      <c r="K42" s="4">
        <v>14.25</v>
      </c>
      <c r="L42" s="4" t="s">
        <v>162</v>
      </c>
      <c r="M42" s="4" t="s">
        <v>73</v>
      </c>
      <c r="N42" s="4">
        <v>100</v>
      </c>
      <c r="O42" s="4" t="s">
        <v>74</v>
      </c>
      <c r="P42" s="5">
        <f>100000000/(K42*F42)</f>
        <v>504859.27047835413</v>
      </c>
      <c r="Q42" s="13" t="s">
        <v>175</v>
      </c>
      <c r="R42" s="2" t="s">
        <v>181</v>
      </c>
    </row>
    <row r="43" spans="1:24" s="2" customFormat="1" ht="60" x14ac:dyDescent="0.25">
      <c r="A43" s="1">
        <v>47</v>
      </c>
      <c r="B43" s="1" t="s">
        <v>160</v>
      </c>
      <c r="C43" s="2" t="s">
        <v>65</v>
      </c>
      <c r="D43" s="2" t="s">
        <v>19</v>
      </c>
      <c r="E43" s="14" t="s">
        <v>299</v>
      </c>
      <c r="F43" s="4">
        <v>5.54</v>
      </c>
      <c r="G43" s="4" t="s">
        <v>21</v>
      </c>
      <c r="H43" s="4" t="s">
        <v>169</v>
      </c>
      <c r="I43" s="4" t="s">
        <v>25</v>
      </c>
      <c r="J43" s="4" t="s">
        <v>26</v>
      </c>
      <c r="K43" s="4">
        <v>280</v>
      </c>
      <c r="L43" s="4" t="s">
        <v>162</v>
      </c>
      <c r="M43" s="4" t="s">
        <v>73</v>
      </c>
      <c r="N43" s="4">
        <v>100</v>
      </c>
      <c r="O43" s="4" t="s">
        <v>74</v>
      </c>
      <c r="P43" s="5">
        <f>100000000/(K43*F43)</f>
        <v>64466.21970087674</v>
      </c>
      <c r="Q43" s="6" t="s">
        <v>170</v>
      </c>
      <c r="R43" s="7" t="s">
        <v>171</v>
      </c>
    </row>
    <row r="44" spans="1:24" s="2" customFormat="1" ht="30" x14ac:dyDescent="0.25">
      <c r="A44" s="1">
        <v>48</v>
      </c>
      <c r="B44" s="1" t="s">
        <v>160</v>
      </c>
      <c r="C44" s="2" t="s">
        <v>253</v>
      </c>
      <c r="D44" s="2" t="s">
        <v>247</v>
      </c>
      <c r="E44" s="14" t="s">
        <v>299</v>
      </c>
      <c r="F44" s="4" t="s">
        <v>172</v>
      </c>
      <c r="G44" s="4" t="s">
        <v>172</v>
      </c>
      <c r="H44" s="4" t="s">
        <v>254</v>
      </c>
      <c r="I44" s="4" t="s">
        <v>25</v>
      </c>
      <c r="J44" s="4" t="s">
        <v>42</v>
      </c>
      <c r="K44" s="4">
        <v>272000</v>
      </c>
      <c r="L44" s="4" t="s">
        <v>150</v>
      </c>
      <c r="M44" s="4" t="s">
        <v>73</v>
      </c>
      <c r="N44" s="4">
        <v>100</v>
      </c>
      <c r="O44" s="4" t="s">
        <v>249</v>
      </c>
      <c r="P44" s="5">
        <f>100000000/K44</f>
        <v>367.64705882352939</v>
      </c>
      <c r="Q44" s="6" t="s">
        <v>250</v>
      </c>
      <c r="R44" s="2" t="s">
        <v>179</v>
      </c>
    </row>
    <row r="45" spans="1:24" s="2" customFormat="1" ht="30" x14ac:dyDescent="0.25">
      <c r="A45" s="1">
        <v>49</v>
      </c>
      <c r="B45" s="1" t="s">
        <v>160</v>
      </c>
      <c r="C45" s="2" t="s">
        <v>255</v>
      </c>
      <c r="D45" s="2" t="s">
        <v>247</v>
      </c>
      <c r="E45" s="14" t="s">
        <v>299</v>
      </c>
      <c r="F45" s="4" t="s">
        <v>172</v>
      </c>
      <c r="G45" s="4" t="s">
        <v>172</v>
      </c>
      <c r="H45" s="4" t="s">
        <v>254</v>
      </c>
      <c r="I45" s="4" t="s">
        <v>25</v>
      </c>
      <c r="J45" s="4" t="s">
        <v>42</v>
      </c>
      <c r="K45" s="4">
        <v>272000</v>
      </c>
      <c r="L45" s="4" t="s">
        <v>150</v>
      </c>
      <c r="M45" s="4" t="s">
        <v>73</v>
      </c>
      <c r="N45" s="4">
        <v>100</v>
      </c>
      <c r="O45" s="4" t="s">
        <v>249</v>
      </c>
      <c r="P45" s="5">
        <f>100000000/K45</f>
        <v>367.64705882352939</v>
      </c>
      <c r="Q45" s="6" t="s">
        <v>250</v>
      </c>
      <c r="R45" s="2" t="s">
        <v>179</v>
      </c>
    </row>
    <row r="46" spans="1:24" s="2" customFormat="1" x14ac:dyDescent="0.25">
      <c r="A46" s="1">
        <v>50</v>
      </c>
      <c r="B46" s="1" t="s">
        <v>160</v>
      </c>
      <c r="C46" t="s">
        <v>261</v>
      </c>
      <c r="D46" s="2" t="s">
        <v>69</v>
      </c>
      <c r="E46" s="14" t="s">
        <v>299</v>
      </c>
      <c r="F46" s="4" t="s">
        <v>172</v>
      </c>
      <c r="G46" s="4" t="s">
        <v>172</v>
      </c>
      <c r="H46" s="4" t="s">
        <v>282</v>
      </c>
      <c r="I46" s="4" t="s">
        <v>25</v>
      </c>
      <c r="J46" s="4" t="s">
        <v>42</v>
      </c>
      <c r="K46" s="4">
        <v>380</v>
      </c>
      <c r="L46" s="4" t="s">
        <v>72</v>
      </c>
      <c r="M46" s="4" t="s">
        <v>73</v>
      </c>
      <c r="N46" s="4">
        <v>100</v>
      </c>
      <c r="O46" s="4" t="s">
        <v>74</v>
      </c>
      <c r="P46" s="5">
        <f>100000000/K46</f>
        <v>263157.89473684208</v>
      </c>
      <c r="Q46" s="6"/>
    </row>
    <row r="47" spans="1:24" s="2" customFormat="1" ht="90" x14ac:dyDescent="0.25">
      <c r="A47" s="1">
        <v>51</v>
      </c>
      <c r="B47" s="1" t="s">
        <v>160</v>
      </c>
      <c r="C47" s="2" t="s">
        <v>115</v>
      </c>
      <c r="D47" s="2" t="s">
        <v>103</v>
      </c>
      <c r="E47" s="14" t="s">
        <v>299</v>
      </c>
      <c r="F47" s="4" t="s">
        <v>172</v>
      </c>
      <c r="G47" s="4" t="s">
        <v>172</v>
      </c>
      <c r="H47" s="4" t="s">
        <v>209</v>
      </c>
      <c r="I47" s="4" t="s">
        <v>41</v>
      </c>
      <c r="J47" s="4" t="s">
        <v>42</v>
      </c>
      <c r="K47" s="4">
        <v>0.01</v>
      </c>
      <c r="L47" s="4" t="s">
        <v>210</v>
      </c>
      <c r="M47" s="4" t="s">
        <v>73</v>
      </c>
      <c r="N47" s="4">
        <v>100</v>
      </c>
      <c r="O47" s="4" t="s">
        <v>74</v>
      </c>
      <c r="P47" s="5">
        <f>100000/K47</f>
        <v>10000000</v>
      </c>
      <c r="Q47" s="6" t="s">
        <v>44</v>
      </c>
      <c r="R47" s="2" t="s">
        <v>211</v>
      </c>
    </row>
    <row r="48" spans="1:24" s="4" customFormat="1" x14ac:dyDescent="0.25">
      <c r="A48" s="1">
        <v>52</v>
      </c>
      <c r="B48" s="1" t="s">
        <v>160</v>
      </c>
      <c r="C48" s="14" t="s">
        <v>233</v>
      </c>
      <c r="D48" s="2" t="s">
        <v>219</v>
      </c>
      <c r="E48" s="14" t="s">
        <v>299</v>
      </c>
      <c r="F48" s="4" t="s">
        <v>172</v>
      </c>
      <c r="G48" s="4" t="s">
        <v>172</v>
      </c>
      <c r="H48" s="4" t="s">
        <v>230</v>
      </c>
      <c r="I48" s="4" t="s">
        <v>41</v>
      </c>
      <c r="J48" s="4" t="s">
        <v>42</v>
      </c>
      <c r="K48" s="4">
        <v>600</v>
      </c>
      <c r="L48" s="4" t="s">
        <v>225</v>
      </c>
      <c r="M48" s="4" t="s">
        <v>220</v>
      </c>
      <c r="N48" s="4">
        <v>100</v>
      </c>
      <c r="O48" s="4" t="s">
        <v>29</v>
      </c>
      <c r="P48" s="5">
        <v>523</v>
      </c>
      <c r="Q48" s="6" t="s">
        <v>44</v>
      </c>
      <c r="R48" s="2" t="s">
        <v>222</v>
      </c>
      <c r="S48" s="8"/>
      <c r="T48" s="8"/>
      <c r="U48" s="8"/>
      <c r="V48" s="8"/>
      <c r="W48" s="8"/>
      <c r="X48" s="8"/>
    </row>
    <row r="49" spans="1:24" s="4" customFormat="1" ht="30" x14ac:dyDescent="0.25">
      <c r="A49" s="1">
        <v>53</v>
      </c>
      <c r="B49" s="1" t="s">
        <v>160</v>
      </c>
      <c r="C49" s="2" t="s">
        <v>256</v>
      </c>
      <c r="D49" s="2" t="s">
        <v>247</v>
      </c>
      <c r="E49" s="14" t="s">
        <v>299</v>
      </c>
      <c r="F49" s="4" t="s">
        <v>172</v>
      </c>
      <c r="G49" s="4" t="s">
        <v>172</v>
      </c>
      <c r="H49" s="4" t="s">
        <v>257</v>
      </c>
      <c r="I49" s="4" t="s">
        <v>41</v>
      </c>
      <c r="J49" s="4" t="s">
        <v>42</v>
      </c>
      <c r="K49" s="4">
        <v>25000</v>
      </c>
      <c r="L49" s="4" t="s">
        <v>150</v>
      </c>
      <c r="M49" s="4" t="s">
        <v>73</v>
      </c>
      <c r="N49" s="4">
        <v>100</v>
      </c>
      <c r="O49" s="4" t="s">
        <v>249</v>
      </c>
      <c r="P49" s="5">
        <f>100000000/K49</f>
        <v>4000</v>
      </c>
      <c r="Q49" s="6" t="s">
        <v>250</v>
      </c>
      <c r="R49" s="2" t="s">
        <v>179</v>
      </c>
      <c r="S49" s="8"/>
      <c r="T49" s="8"/>
      <c r="U49" s="8"/>
      <c r="V49" s="8"/>
      <c r="W49" s="8"/>
      <c r="X49" s="8"/>
    </row>
    <row r="50" spans="1:24" s="4" customFormat="1" ht="45" x14ac:dyDescent="0.25">
      <c r="A50" s="1">
        <v>54</v>
      </c>
      <c r="B50" s="1" t="s">
        <v>160</v>
      </c>
      <c r="C50" s="2" t="s">
        <v>96</v>
      </c>
      <c r="D50" s="2" t="s">
        <v>69</v>
      </c>
      <c r="E50" s="14" t="s">
        <v>299</v>
      </c>
      <c r="F50" s="4" t="s">
        <v>172</v>
      </c>
      <c r="G50" s="4" t="s">
        <v>172</v>
      </c>
      <c r="H50" s="4" t="s">
        <v>192</v>
      </c>
      <c r="I50" s="4" t="s">
        <v>41</v>
      </c>
      <c r="J50" s="4" t="s">
        <v>42</v>
      </c>
      <c r="K50" s="4">
        <v>1000</v>
      </c>
      <c r="L50" s="4" t="s">
        <v>72</v>
      </c>
      <c r="M50" s="4" t="s">
        <v>73</v>
      </c>
      <c r="N50" s="4">
        <v>100</v>
      </c>
      <c r="O50" s="4" t="s">
        <v>74</v>
      </c>
      <c r="P50" s="5">
        <f>100000/K50</f>
        <v>100</v>
      </c>
      <c r="Q50" s="6" t="s">
        <v>44</v>
      </c>
      <c r="R50" s="2" t="s">
        <v>193</v>
      </c>
      <c r="S50" s="8"/>
      <c r="T50" s="8"/>
      <c r="U50" s="8"/>
      <c r="V50" s="8"/>
      <c r="W50" s="8"/>
      <c r="X50" s="8"/>
    </row>
    <row r="51" spans="1:24" s="4" customFormat="1" ht="30" x14ac:dyDescent="0.25">
      <c r="A51" s="1">
        <v>55</v>
      </c>
      <c r="B51" s="1" t="s">
        <v>160</v>
      </c>
      <c r="C51" s="14" t="s">
        <v>262</v>
      </c>
      <c r="D51" s="2" t="s">
        <v>69</v>
      </c>
      <c r="E51" s="14" t="s">
        <v>299</v>
      </c>
      <c r="F51" s="4" t="s">
        <v>172</v>
      </c>
      <c r="G51" s="4" t="s">
        <v>172</v>
      </c>
      <c r="H51" s="4" t="s">
        <v>283</v>
      </c>
      <c r="I51" s="4" t="s">
        <v>134</v>
      </c>
      <c r="J51" s="4" t="s">
        <v>42</v>
      </c>
      <c r="K51" s="4">
        <v>1000</v>
      </c>
      <c r="L51" s="4" t="s">
        <v>72</v>
      </c>
      <c r="M51" s="4" t="s">
        <v>73</v>
      </c>
      <c r="N51" s="4">
        <v>100</v>
      </c>
      <c r="O51" s="4" t="s">
        <v>74</v>
      </c>
      <c r="P51" s="5">
        <f>100000000/K51</f>
        <v>100000</v>
      </c>
      <c r="Q51" s="6"/>
      <c r="R51" s="2"/>
      <c r="S51" s="8"/>
      <c r="T51" s="8"/>
      <c r="U51" s="8"/>
      <c r="V51" s="8"/>
      <c r="W51" s="8"/>
      <c r="X51" s="8"/>
    </row>
    <row r="52" spans="1:24" s="4" customFormat="1" x14ac:dyDescent="0.25">
      <c r="A52" s="1">
        <v>56</v>
      </c>
      <c r="B52" s="1" t="s">
        <v>160</v>
      </c>
      <c r="C52" t="s">
        <v>263</v>
      </c>
      <c r="D52" s="2" t="s">
        <v>69</v>
      </c>
      <c r="E52" s="14" t="s">
        <v>299</v>
      </c>
      <c r="F52" s="4" t="s">
        <v>172</v>
      </c>
      <c r="G52" s="4" t="s">
        <v>172</v>
      </c>
      <c r="H52" s="4" t="s">
        <v>284</v>
      </c>
      <c r="I52" s="4" t="s">
        <v>25</v>
      </c>
      <c r="J52" s="4" t="s">
        <v>42</v>
      </c>
      <c r="K52" s="4">
        <v>500</v>
      </c>
      <c r="L52" s="4" t="s">
        <v>72</v>
      </c>
      <c r="M52" s="4" t="s">
        <v>73</v>
      </c>
      <c r="N52" s="4">
        <v>100</v>
      </c>
      <c r="O52" s="4" t="s">
        <v>74</v>
      </c>
      <c r="P52" s="5">
        <f>100000000/K52</f>
        <v>200000</v>
      </c>
      <c r="Q52" s="6"/>
      <c r="R52" s="2"/>
      <c r="S52" s="8"/>
      <c r="T52" s="8"/>
      <c r="U52" s="8"/>
      <c r="V52" s="8"/>
      <c r="W52" s="8"/>
      <c r="X52" s="8"/>
    </row>
    <row r="53" spans="1:24" s="4" customFormat="1" ht="60" x14ac:dyDescent="0.25">
      <c r="A53" s="1">
        <v>57</v>
      </c>
      <c r="B53" s="1" t="s">
        <v>160</v>
      </c>
      <c r="C53" s="2" t="s">
        <v>194</v>
      </c>
      <c r="D53" s="2" t="s">
        <v>69</v>
      </c>
      <c r="E53" s="14" t="s">
        <v>299</v>
      </c>
      <c r="F53" s="4" t="s">
        <v>172</v>
      </c>
      <c r="G53" s="4" t="s">
        <v>172</v>
      </c>
      <c r="H53" s="4" t="s">
        <v>195</v>
      </c>
      <c r="I53" s="4" t="s">
        <v>25</v>
      </c>
      <c r="J53" s="4" t="s">
        <v>26</v>
      </c>
      <c r="K53" s="4">
        <v>0.56999999999999995</v>
      </c>
      <c r="L53" s="4" t="s">
        <v>72</v>
      </c>
      <c r="M53" s="4" t="s">
        <v>73</v>
      </c>
      <c r="N53" s="4">
        <v>100</v>
      </c>
      <c r="O53" s="4" t="s">
        <v>74</v>
      </c>
      <c r="P53" s="5">
        <f>100000/K53</f>
        <v>175438.59649122809</v>
      </c>
      <c r="Q53" s="6" t="s">
        <v>196</v>
      </c>
      <c r="R53" s="2" t="s">
        <v>179</v>
      </c>
      <c r="S53" s="8"/>
      <c r="T53" s="8"/>
      <c r="U53" s="8"/>
      <c r="V53" s="8"/>
      <c r="W53" s="8"/>
      <c r="X53" s="8"/>
    </row>
    <row r="54" spans="1:24" s="4" customFormat="1" ht="30" x14ac:dyDescent="0.25">
      <c r="A54" s="1">
        <v>58</v>
      </c>
      <c r="B54" s="1" t="s">
        <v>160</v>
      </c>
      <c r="C54" s="2" t="s">
        <v>258</v>
      </c>
      <c r="D54" s="2" t="s">
        <v>247</v>
      </c>
      <c r="E54" s="14" t="s">
        <v>299</v>
      </c>
      <c r="F54" s="4" t="s">
        <v>172</v>
      </c>
      <c r="G54" s="4" t="s">
        <v>172</v>
      </c>
      <c r="H54" s="4" t="s">
        <v>259</v>
      </c>
      <c r="I54" s="4" t="s">
        <v>25</v>
      </c>
      <c r="J54" s="4" t="s">
        <v>42</v>
      </c>
      <c r="K54" s="4">
        <v>200000</v>
      </c>
      <c r="L54" s="4" t="s">
        <v>150</v>
      </c>
      <c r="M54" s="4" t="s">
        <v>73</v>
      </c>
      <c r="N54" s="4">
        <v>100</v>
      </c>
      <c r="O54" s="4" t="s">
        <v>249</v>
      </c>
      <c r="P54" s="5">
        <f>100000000/K54</f>
        <v>500</v>
      </c>
      <c r="Q54" s="6" t="s">
        <v>250</v>
      </c>
      <c r="R54" s="2" t="s">
        <v>179</v>
      </c>
      <c r="S54" s="8"/>
      <c r="T54" s="8"/>
      <c r="U54" s="8"/>
      <c r="V54" s="8"/>
      <c r="W54" s="8"/>
      <c r="X54" s="8"/>
    </row>
    <row r="55" spans="1:24" ht="75" x14ac:dyDescent="0.25">
      <c r="A55" s="1">
        <v>59</v>
      </c>
      <c r="B55" s="1" t="s">
        <v>160</v>
      </c>
      <c r="C55" s="2" t="s">
        <v>236</v>
      </c>
      <c r="D55" s="2" t="s">
        <v>219</v>
      </c>
      <c r="E55" s="14" t="s">
        <v>299</v>
      </c>
      <c r="F55" s="4" t="s">
        <v>172</v>
      </c>
      <c r="G55" s="4" t="s">
        <v>172</v>
      </c>
      <c r="H55" s="4" t="s">
        <v>188</v>
      </c>
      <c r="I55" s="4" t="s">
        <v>25</v>
      </c>
      <c r="J55" s="4" t="s">
        <v>26</v>
      </c>
      <c r="K55" s="4">
        <v>9130</v>
      </c>
      <c r="L55" s="4" t="s">
        <v>72</v>
      </c>
      <c r="M55" s="4" t="s">
        <v>73</v>
      </c>
      <c r="N55" s="4">
        <v>100</v>
      </c>
      <c r="O55" s="4" t="s">
        <v>29</v>
      </c>
      <c r="P55" s="5">
        <f>100000/K55</f>
        <v>10.95290251916758</v>
      </c>
      <c r="Q55" s="6" t="s">
        <v>91</v>
      </c>
      <c r="R55" s="2" t="s">
        <v>237</v>
      </c>
    </row>
    <row r="56" spans="1:24" ht="60" x14ac:dyDescent="0.25">
      <c r="A56" s="1">
        <v>60</v>
      </c>
      <c r="B56" s="1" t="s">
        <v>160</v>
      </c>
      <c r="C56" s="2" t="s">
        <v>197</v>
      </c>
      <c r="D56" s="2" t="s">
        <v>69</v>
      </c>
      <c r="E56" s="14" t="s">
        <v>299</v>
      </c>
      <c r="F56" s="4" t="s">
        <v>172</v>
      </c>
      <c r="G56" s="4" t="s">
        <v>172</v>
      </c>
      <c r="H56" s="4" t="s">
        <v>198</v>
      </c>
      <c r="I56" s="4" t="s">
        <v>25</v>
      </c>
      <c r="J56" s="4" t="s">
        <v>26</v>
      </c>
      <c r="K56" s="4">
        <v>1</v>
      </c>
      <c r="L56" s="4" t="s">
        <v>72</v>
      </c>
      <c r="M56" s="4" t="s">
        <v>73</v>
      </c>
      <c r="N56" s="4">
        <v>100</v>
      </c>
      <c r="O56" s="4" t="s">
        <v>74</v>
      </c>
      <c r="P56" s="5">
        <f>100000/K56</f>
        <v>100000</v>
      </c>
      <c r="Q56" s="6" t="s">
        <v>199</v>
      </c>
      <c r="R56" s="2" t="s">
        <v>200</v>
      </c>
    </row>
    <row r="57" spans="1:24" ht="30" x14ac:dyDescent="0.25">
      <c r="A57" s="1">
        <v>61</v>
      </c>
      <c r="B57" s="1" t="s">
        <v>160</v>
      </c>
      <c r="C57" s="14" t="s">
        <v>264</v>
      </c>
      <c r="D57" s="2" t="s">
        <v>69</v>
      </c>
      <c r="E57" s="14" t="s">
        <v>299</v>
      </c>
      <c r="F57" s="4" t="s">
        <v>172</v>
      </c>
      <c r="G57" s="4" t="s">
        <v>172</v>
      </c>
      <c r="H57" s="4" t="s">
        <v>285</v>
      </c>
      <c r="I57" s="4" t="s">
        <v>134</v>
      </c>
      <c r="J57" s="4" t="s">
        <v>42</v>
      </c>
      <c r="K57" s="4">
        <v>50</v>
      </c>
      <c r="L57" s="4" t="s">
        <v>72</v>
      </c>
      <c r="M57" s="4" t="s">
        <v>73</v>
      </c>
      <c r="N57" s="4">
        <v>100</v>
      </c>
      <c r="O57" s="4" t="s">
        <v>74</v>
      </c>
      <c r="P57" s="5">
        <f>100000/K57</f>
        <v>2000</v>
      </c>
    </row>
    <row r="58" spans="1:24" ht="75" x14ac:dyDescent="0.25">
      <c r="A58" s="1">
        <v>62</v>
      </c>
      <c r="B58" s="1" t="s">
        <v>160</v>
      </c>
      <c r="C58" s="2" t="s">
        <v>212</v>
      </c>
      <c r="D58" s="2" t="s">
        <v>103</v>
      </c>
      <c r="E58" s="14" t="s">
        <v>299</v>
      </c>
      <c r="F58" s="4" t="s">
        <v>172</v>
      </c>
      <c r="G58" s="4" t="s">
        <v>172</v>
      </c>
      <c r="H58" s="4" t="s">
        <v>213</v>
      </c>
      <c r="I58" s="4" t="s">
        <v>41</v>
      </c>
      <c r="J58" s="4" t="s">
        <v>42</v>
      </c>
      <c r="K58" s="4">
        <v>4.2999999999999997E-2</v>
      </c>
      <c r="L58" s="4" t="s">
        <v>72</v>
      </c>
      <c r="M58" s="4" t="s">
        <v>73</v>
      </c>
      <c r="N58" s="4">
        <v>100</v>
      </c>
      <c r="O58" s="4" t="s">
        <v>74</v>
      </c>
      <c r="P58" s="5">
        <f>100000/K58</f>
        <v>2325581.3953488376</v>
      </c>
      <c r="Q58" s="6" t="s">
        <v>44</v>
      </c>
      <c r="R58" s="2" t="s">
        <v>214</v>
      </c>
    </row>
    <row r="59" spans="1:24" ht="30" x14ac:dyDescent="0.25">
      <c r="A59" s="1">
        <v>63</v>
      </c>
      <c r="B59" s="1" t="s">
        <v>160</v>
      </c>
      <c r="C59" s="14" t="s">
        <v>265</v>
      </c>
      <c r="D59" s="2" t="s">
        <v>69</v>
      </c>
      <c r="E59" s="14" t="s">
        <v>299</v>
      </c>
      <c r="F59" s="4" t="s">
        <v>172</v>
      </c>
      <c r="G59" s="4" t="s">
        <v>172</v>
      </c>
      <c r="H59" s="4" t="s">
        <v>286</v>
      </c>
      <c r="I59" s="4" t="s">
        <v>134</v>
      </c>
      <c r="J59" s="4" t="s">
        <v>42</v>
      </c>
      <c r="K59" s="4">
        <v>20</v>
      </c>
      <c r="L59" s="4" t="s">
        <v>72</v>
      </c>
      <c r="M59" s="4" t="s">
        <v>73</v>
      </c>
      <c r="N59" s="4">
        <v>100</v>
      </c>
      <c r="O59" s="4" t="s">
        <v>74</v>
      </c>
      <c r="P59" s="5">
        <f>100000000/K59</f>
        <v>5000000</v>
      </c>
    </row>
    <row r="60" spans="1:24" ht="75" x14ac:dyDescent="0.25">
      <c r="A60" s="1">
        <v>64</v>
      </c>
      <c r="B60" s="1" t="s">
        <v>160</v>
      </c>
      <c r="C60" s="2" t="s">
        <v>98</v>
      </c>
      <c r="D60" s="2" t="s">
        <v>69</v>
      </c>
      <c r="E60" s="14" t="s">
        <v>299</v>
      </c>
      <c r="F60" s="4" t="s">
        <v>172</v>
      </c>
      <c r="G60" s="4" t="s">
        <v>172</v>
      </c>
      <c r="H60" s="10" t="s">
        <v>289</v>
      </c>
      <c r="I60" s="4" t="s">
        <v>90</v>
      </c>
      <c r="J60" s="4" t="s">
        <v>26</v>
      </c>
      <c r="K60" s="4">
        <v>1</v>
      </c>
      <c r="L60" s="4" t="s">
        <v>72</v>
      </c>
      <c r="M60" s="4" t="s">
        <v>73</v>
      </c>
      <c r="N60" s="4">
        <v>100</v>
      </c>
      <c r="O60" s="4" t="s">
        <v>74</v>
      </c>
      <c r="P60" s="5">
        <f>100000/K60</f>
        <v>100000</v>
      </c>
      <c r="Q60" s="6" t="s">
        <v>201</v>
      </c>
      <c r="R60" s="2" t="s">
        <v>179</v>
      </c>
    </row>
    <row r="61" spans="1:24" ht="60" x14ac:dyDescent="0.25">
      <c r="A61" s="1">
        <v>65</v>
      </c>
      <c r="B61" s="1" t="s">
        <v>160</v>
      </c>
      <c r="C61" s="2" t="s">
        <v>100</v>
      </c>
      <c r="D61" s="2" t="s">
        <v>69</v>
      </c>
      <c r="E61" s="14" t="s">
        <v>299</v>
      </c>
      <c r="F61" s="4" t="s">
        <v>172</v>
      </c>
      <c r="G61" s="4" t="s">
        <v>172</v>
      </c>
      <c r="H61" s="4" t="s">
        <v>290</v>
      </c>
      <c r="I61" s="4" t="s">
        <v>90</v>
      </c>
      <c r="J61" s="4" t="s">
        <v>26</v>
      </c>
      <c r="K61" s="4">
        <v>1</v>
      </c>
      <c r="L61" s="4" t="s">
        <v>72</v>
      </c>
      <c r="M61" s="4" t="s">
        <v>73</v>
      </c>
      <c r="N61" s="4">
        <v>100</v>
      </c>
      <c r="O61" s="4" t="s">
        <v>74</v>
      </c>
      <c r="P61" s="5">
        <f>100000/K61</f>
        <v>100000</v>
      </c>
      <c r="Q61" s="6" t="s">
        <v>202</v>
      </c>
      <c r="R61" s="2" t="s">
        <v>179</v>
      </c>
    </row>
    <row r="62" spans="1:24" ht="60" x14ac:dyDescent="0.25">
      <c r="A62" s="1">
        <v>66</v>
      </c>
      <c r="B62" s="1" t="s">
        <v>160</v>
      </c>
      <c r="C62" s="2" t="s">
        <v>101</v>
      </c>
      <c r="D62" s="2" t="s">
        <v>69</v>
      </c>
      <c r="E62" s="14" t="s">
        <v>299</v>
      </c>
      <c r="F62" s="4" t="s">
        <v>172</v>
      </c>
      <c r="G62" s="4" t="s">
        <v>172</v>
      </c>
      <c r="H62" s="4" t="s">
        <v>290</v>
      </c>
      <c r="I62" s="4" t="s">
        <v>90</v>
      </c>
      <c r="J62" s="4" t="s">
        <v>26</v>
      </c>
      <c r="K62" s="4">
        <v>1</v>
      </c>
      <c r="L62" s="4" t="s">
        <v>72</v>
      </c>
      <c r="M62" s="4" t="s">
        <v>73</v>
      </c>
      <c r="N62" s="4">
        <v>100</v>
      </c>
      <c r="O62" s="4" t="s">
        <v>74</v>
      </c>
      <c r="P62" s="5">
        <f>100000/K62</f>
        <v>100000</v>
      </c>
      <c r="Q62" s="6" t="s">
        <v>202</v>
      </c>
      <c r="R62" s="2" t="s">
        <v>179</v>
      </c>
    </row>
    <row r="63" spans="1:24" ht="45" x14ac:dyDescent="0.25">
      <c r="A63" s="1">
        <v>67</v>
      </c>
      <c r="B63" s="1" t="s">
        <v>160</v>
      </c>
      <c r="C63" s="2" t="s">
        <v>301</v>
      </c>
      <c r="D63" s="2" t="s">
        <v>239</v>
      </c>
      <c r="E63" s="2" t="s">
        <v>299</v>
      </c>
      <c r="F63" s="4" t="s">
        <v>172</v>
      </c>
      <c r="G63" s="4" t="s">
        <v>172</v>
      </c>
      <c r="H63" s="4" t="s">
        <v>302</v>
      </c>
      <c r="I63" s="4" t="s">
        <v>25</v>
      </c>
      <c r="J63" s="4" t="s">
        <v>42</v>
      </c>
      <c r="K63" s="4">
        <v>1</v>
      </c>
      <c r="L63" s="17" t="s">
        <v>150</v>
      </c>
      <c r="M63" s="4" t="s">
        <v>73</v>
      </c>
      <c r="N63" s="4">
        <v>100000</v>
      </c>
      <c r="O63" s="4" t="s">
        <v>295</v>
      </c>
      <c r="P63" s="5">
        <f>100000/K63</f>
        <v>100000</v>
      </c>
      <c r="Q63" s="6" t="s">
        <v>44</v>
      </c>
      <c r="R63" s="2" t="s">
        <v>179</v>
      </c>
    </row>
  </sheetData>
  <autoFilter ref="A1:R62" xr:uid="{83FE04BF-65A1-4E2F-8950-AC77E7853D75}"/>
  <sortState xmlns:xlrd2="http://schemas.microsoft.com/office/spreadsheetml/2017/richdata2" ref="A2:R62">
    <sortCondition ref="C1:C6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Fulls de càlcul</vt:lpstr>
      </vt:variant>
      <vt:variant>
        <vt:i4>2</vt:i4>
      </vt:variant>
    </vt:vector>
  </HeadingPairs>
  <TitlesOfParts>
    <vt:vector size="2" baseType="lpstr">
      <vt:lpstr>o&amp;m</vt:lpstr>
      <vt:lpstr>infrastructure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Miquel Sierra Montoya</dc:creator>
  <cp:lastModifiedBy>Miquel Sierra Montoya</cp:lastModifiedBy>
  <dcterms:created xsi:type="dcterms:W3CDTF">2025-05-21T15:15:44Z</dcterms:created>
  <dcterms:modified xsi:type="dcterms:W3CDTF">2025-06-19T10:55:53Z</dcterms:modified>
</cp:coreProperties>
</file>