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765" windowWidth="19440" windowHeight="15600"/>
  </bookViews>
  <sheets>
    <sheet name="Лист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/>
  <c r="U4"/>
  <c r="V3"/>
  <c r="V4"/>
  <c r="V5"/>
  <c r="V2"/>
  <c r="T5"/>
  <c r="R5"/>
  <c r="O5"/>
  <c r="N5"/>
  <c r="L5"/>
  <c r="I5"/>
  <c r="H5"/>
  <c r="I4" l="1"/>
  <c r="I3"/>
  <c r="H4"/>
  <c r="H3"/>
  <c r="R3"/>
  <c r="T3" s="1"/>
  <c r="R4"/>
  <c r="T4" s="1"/>
  <c r="R2"/>
  <c r="L3"/>
  <c r="L4"/>
  <c r="L2"/>
  <c r="I2"/>
  <c r="H2"/>
  <c r="T2" l="1"/>
  <c r="N4"/>
  <c r="O4" s="1"/>
  <c r="N3"/>
  <c r="O3" s="1"/>
  <c r="N2"/>
  <c r="O2" s="1"/>
  <c r="U3" l="1"/>
  <c r="U2"/>
</calcChain>
</file>

<file path=xl/sharedStrings.xml><?xml version="1.0" encoding="utf-8"?>
<sst xmlns="http://schemas.openxmlformats.org/spreadsheetml/2006/main" count="26" uniqueCount="25">
  <si>
    <t>m_зем_(кг)</t>
  </si>
  <si>
    <t>с_земл_(Дж/(кг*гр цел))</t>
  </si>
  <si>
    <t>&lt;t&gt;_зем_нач_(гр цел)</t>
  </si>
  <si>
    <t>&lt;t&gt;_воз_нач_(гр цел)</t>
  </si>
  <si>
    <t>&lt;t&gt;_зем_кон_(гр цел)</t>
  </si>
  <si>
    <t>&lt;t&gt;_воз_кон_(гр цел)</t>
  </si>
  <si>
    <t>&lt;t&gt;_зем_изм_(гр цел)</t>
  </si>
  <si>
    <t>&lt;t&gt;_воз_изм_(гр цел)</t>
  </si>
  <si>
    <t>&lt;t&gt;_тр_изм_(гр цел)</t>
  </si>
  <si>
    <t>t_изм_погр_(гр цел)</t>
  </si>
  <si>
    <t>&lt;Q&gt;_земл_(Дж)</t>
  </si>
  <si>
    <t>L_толщ_мат_тр_(м)</t>
  </si>
  <si>
    <t>S_площ_тепл_тр_(м^2)</t>
  </si>
  <si>
    <t>&lt;T&gt;_время_(с)</t>
  </si>
  <si>
    <t>Q_погр_земл_(Дж)</t>
  </si>
  <si>
    <t>x_коэф_тепл_пров_медь_(</t>
  </si>
  <si>
    <t>время проведения экс.</t>
  </si>
  <si>
    <t>&lt;t&gt;_тр_вн_(гр цел)</t>
  </si>
  <si>
    <t>c 0:07:36 до 0:10:16</t>
  </si>
  <si>
    <t>c 0:10:16 до 0:12:56</t>
  </si>
  <si>
    <t xml:space="preserve"> c 0:12:56 до 0:15:36</t>
  </si>
  <si>
    <t>с 0:04:56 до 0:07:36</t>
  </si>
  <si>
    <t>&lt;P&gt;_мощ_тепл_тр_(Вт)</t>
  </si>
  <si>
    <t>&lt;ans&gt;_мощность_(Вт)</t>
  </si>
  <si>
    <t>ans_погр_мощность_(Вт)</t>
  </si>
</sst>
</file>

<file path=xl/styles.xml><?xml version="1.0" encoding="utf-8"?>
<styleSheet xmlns="http://schemas.openxmlformats.org/spreadsheetml/2006/main">
  <fonts count="2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5"/>
  <sheetViews>
    <sheetView tabSelected="1" topLeftCell="R1" zoomScaleNormal="100" workbookViewId="0">
      <selection activeCell="O15" sqref="O15"/>
    </sheetView>
  </sheetViews>
  <sheetFormatPr defaultColWidth="11.5546875" defaultRowHeight="15"/>
  <cols>
    <col min="1" max="23" width="20.77734375" customWidth="1"/>
  </cols>
  <sheetData>
    <row r="1" spans="1:22">
      <c r="A1" t="s">
        <v>16</v>
      </c>
      <c r="B1" t="s">
        <v>2</v>
      </c>
      <c r="C1" t="s">
        <v>3</v>
      </c>
      <c r="D1" t="s">
        <v>17</v>
      </c>
      <c r="E1" t="s">
        <v>4</v>
      </c>
      <c r="F1" t="s">
        <v>5</v>
      </c>
      <c r="G1" t="s">
        <v>17</v>
      </c>
      <c r="H1" t="s">
        <v>6</v>
      </c>
      <c r="I1" t="s">
        <v>7</v>
      </c>
      <c r="J1" t="s">
        <v>8</v>
      </c>
      <c r="K1" t="s">
        <v>9</v>
      </c>
      <c r="L1" t="s">
        <v>0</v>
      </c>
      <c r="M1" t="s">
        <v>1</v>
      </c>
      <c r="N1" t="s">
        <v>10</v>
      </c>
      <c r="O1" t="s">
        <v>14</v>
      </c>
      <c r="P1" t="s">
        <v>13</v>
      </c>
      <c r="Q1" t="s">
        <v>15</v>
      </c>
      <c r="R1" t="s">
        <v>12</v>
      </c>
      <c r="S1" t="s">
        <v>11</v>
      </c>
      <c r="T1" t="s">
        <v>22</v>
      </c>
      <c r="U1" t="s">
        <v>23</v>
      </c>
      <c r="V1" t="s">
        <v>24</v>
      </c>
    </row>
    <row r="2" spans="1:22">
      <c r="A2" t="s">
        <v>21</v>
      </c>
      <c r="B2">
        <v>17.899999999999999</v>
      </c>
      <c r="C2">
        <v>11.4</v>
      </c>
      <c r="D2">
        <v>16.399999999999999</v>
      </c>
      <c r="E2">
        <v>15.9</v>
      </c>
      <c r="F2">
        <v>10</v>
      </c>
      <c r="G2">
        <v>2.8</v>
      </c>
      <c r="H2">
        <f t="shared" ref="H2:I5" si="0">-(E2-B2)</f>
        <v>1.9999999999999982</v>
      </c>
      <c r="I2">
        <f t="shared" si="0"/>
        <v>1.4000000000000004</v>
      </c>
      <c r="J2">
        <v>1E-4</v>
      </c>
      <c r="K2">
        <v>0.3</v>
      </c>
      <c r="L2">
        <f>0.065 * 200</f>
        <v>13</v>
      </c>
      <c r="M2">
        <v>777.7</v>
      </c>
      <c r="N2">
        <f>L2*M2*H2</f>
        <v>20220.199999999983</v>
      </c>
      <c r="O2">
        <f>(K2/H2)*N2</f>
        <v>3033.03</v>
      </c>
      <c r="P2">
        <v>160</v>
      </c>
      <c r="Q2">
        <v>394</v>
      </c>
      <c r="R2">
        <f>3.14*0.005*2</f>
        <v>3.1400000000000004E-2</v>
      </c>
      <c r="S2">
        <v>1E-3</v>
      </c>
      <c r="T2">
        <f>J2*Q2*R2/S2</f>
        <v>1.2371600000000003</v>
      </c>
      <c r="U2">
        <f>N2/P2 - T2</f>
        <v>125.13908999999988</v>
      </c>
      <c r="V2">
        <f>(N2/P2)*(O2/N2 + 0.4/P2)</f>
        <v>19.272378124999999</v>
      </c>
    </row>
    <row r="3" spans="1:22">
      <c r="A3" t="s">
        <v>18</v>
      </c>
      <c r="B3">
        <v>15.9</v>
      </c>
      <c r="C3">
        <v>10</v>
      </c>
      <c r="D3">
        <v>2.8</v>
      </c>
      <c r="E3">
        <v>14.1</v>
      </c>
      <c r="F3">
        <v>9.1999999999999993</v>
      </c>
      <c r="G3">
        <v>-0.3</v>
      </c>
      <c r="H3">
        <f t="shared" si="0"/>
        <v>1.8000000000000007</v>
      </c>
      <c r="I3">
        <f t="shared" si="0"/>
        <v>0.80000000000000071</v>
      </c>
      <c r="J3">
        <v>1E-4</v>
      </c>
      <c r="K3">
        <v>0.3</v>
      </c>
      <c r="L3">
        <f t="shared" ref="L3:L5" si="1">0.065 * 200</f>
        <v>13</v>
      </c>
      <c r="M3">
        <v>777.7</v>
      </c>
      <c r="N3">
        <f t="shared" ref="N3:N5" si="2">L3*M3*H3</f>
        <v>18198.180000000008</v>
      </c>
      <c r="O3">
        <f>(K3/H3)*N3</f>
        <v>3033.03</v>
      </c>
      <c r="P3">
        <v>160</v>
      </c>
      <c r="Q3">
        <v>394</v>
      </c>
      <c r="R3">
        <f t="shared" ref="R3:R5" si="3">3.14*0.005*2</f>
        <v>3.1400000000000004E-2</v>
      </c>
      <c r="S3">
        <v>1E-3</v>
      </c>
      <c r="T3">
        <f>J3*Q3*R3/S3</f>
        <v>1.2371600000000003</v>
      </c>
      <c r="U3">
        <f>N3/P3 - T3</f>
        <v>112.50146500000004</v>
      </c>
      <c r="V3">
        <f>(N3/P3)*(O3/N3 + 0.4/P3)</f>
        <v>19.240784062500001</v>
      </c>
    </row>
    <row r="4" spans="1:22">
      <c r="A4" t="s">
        <v>19</v>
      </c>
      <c r="B4">
        <v>14.1</v>
      </c>
      <c r="C4">
        <v>9.1999999999999993</v>
      </c>
      <c r="D4">
        <v>-0.3</v>
      </c>
      <c r="E4">
        <v>12.8</v>
      </c>
      <c r="F4">
        <v>8.6999999999999993</v>
      </c>
      <c r="G4">
        <v>-1.6</v>
      </c>
      <c r="H4">
        <f t="shared" si="0"/>
        <v>1.2999999999999989</v>
      </c>
      <c r="I4">
        <f>-(F4-C4)</f>
        <v>0.5</v>
      </c>
      <c r="J4">
        <v>1E-4</v>
      </c>
      <c r="K4">
        <v>0.3</v>
      </c>
      <c r="L4">
        <f t="shared" si="1"/>
        <v>13</v>
      </c>
      <c r="M4">
        <v>777.7</v>
      </c>
      <c r="N4">
        <f t="shared" si="2"/>
        <v>13143.12999999999</v>
      </c>
      <c r="O4">
        <f>(K4/H4)*N4</f>
        <v>3033.03</v>
      </c>
      <c r="P4">
        <v>160</v>
      </c>
      <c r="Q4">
        <v>394</v>
      </c>
      <c r="R4">
        <f t="shared" si="3"/>
        <v>3.1400000000000004E-2</v>
      </c>
      <c r="S4">
        <v>1E-3</v>
      </c>
      <c r="T4">
        <f>J4*Q4*R4/S4</f>
        <v>1.2371600000000003</v>
      </c>
      <c r="U4">
        <f>N4/P4 - T4</f>
        <v>80.907402499999932</v>
      </c>
      <c r="V4">
        <f>(N4/P4)*(O4/N4 + 0.4/P4)</f>
        <v>19.161798906249999</v>
      </c>
    </row>
    <row r="5" spans="1:22">
      <c r="A5" t="s">
        <v>20</v>
      </c>
      <c r="B5">
        <v>12.8</v>
      </c>
      <c r="C5">
        <v>8.6999999999999993</v>
      </c>
      <c r="D5">
        <v>-1.6</v>
      </c>
      <c r="E5">
        <v>11.8</v>
      </c>
      <c r="F5">
        <v>8.3000000000000007</v>
      </c>
      <c r="G5">
        <v>-2.5</v>
      </c>
      <c r="H5">
        <f t="shared" si="0"/>
        <v>1</v>
      </c>
      <c r="I5">
        <f>-(F5-C5)</f>
        <v>0.39999999999999858</v>
      </c>
      <c r="J5">
        <v>1E-4</v>
      </c>
      <c r="K5">
        <v>0.3</v>
      </c>
      <c r="L5">
        <f t="shared" si="1"/>
        <v>13</v>
      </c>
      <c r="M5">
        <v>777.7</v>
      </c>
      <c r="N5">
        <f t="shared" si="2"/>
        <v>10110.1</v>
      </c>
      <c r="O5">
        <f>(K5/H5)*N5</f>
        <v>3033.03</v>
      </c>
      <c r="P5">
        <v>160</v>
      </c>
      <c r="Q5">
        <v>394</v>
      </c>
      <c r="R5">
        <f t="shared" si="3"/>
        <v>3.1400000000000004E-2</v>
      </c>
      <c r="S5">
        <v>1E-3</v>
      </c>
      <c r="T5">
        <f>J5*Q5*R5/S5</f>
        <v>1.2371600000000003</v>
      </c>
      <c r="U5">
        <f>N5/P5 - T5</f>
        <v>61.950964999999997</v>
      </c>
      <c r="V5">
        <f>(N5/P5)*(O5/N5 + 0.4/P5)</f>
        <v>19.114407812499998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Квасов Николай</dc:creator>
  <cp:lastModifiedBy>Ринант</cp:lastModifiedBy>
  <dcterms:created xsi:type="dcterms:W3CDTF">2025-01-26T14:37:41Z</dcterms:created>
  <dcterms:modified xsi:type="dcterms:W3CDTF">2025-02-07T22:34:32Z</dcterms:modified>
</cp:coreProperties>
</file>