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<sst xmlns="http://schemas.openxmlformats.org/spreadsheetml/2006/main" count="8" uniqueCount="8">
  <si>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symbol</t>
  </si>
  <si>
    <t>price</t>
  </si>
  <si>
    <t>pe</t>
  </si>
  <si>
    <t>price52</t>
  </si>
  <si>
    <t>goog</t>
  </si>
  <si>
    <t>vz</t>
  </si>
  <si>
    <t>nke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</si>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</sst>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tr">
        <f>IFERROR(__xludf.DUMMYFUNCTION("GOOGLEFINANCE(A4,""price"",""12/09/2020"",today(),""daily"")"),"Date")</f>
        <v>Date</v>
      </c>
      <c r="F1" s="2" t="str">
        <f>IFERROR(__xludf.DUMMYFUNCTION("""COMPUTED_VALUE"""),"Close")</f>
        <v>Close</v>
      </c>
      <c r="G1" s="2" t="str">
        <f>IFERROR(__xludf.DUMMYFUNCTION("GOOGLEFINANCE(A3,""price"",""12/09/2020"",today(),""weekly"")"),"Date")</f>
        <v>Date</v>
      </c>
      <c r="H1" s="2" t="str">
        <f>IFERROR(__xludf.DUMMYFUNCTION("""COMPUTED_VALUE"""),"Close")</f>
        <v>Close</v>
      </c>
    </row>
    <row r="2">
      <c r="A2" s="3" t="s">
        <v>4</v>
      </c>
      <c r="B2" s="2">
        <f>IFERROR(__xludf.DUMMYFUNCTION("GOOGLEFINANCE(A2,B1)"),109.46)</f>
        <v>109.46</v>
      </c>
      <c r="C2" s="2">
        <f>IFERROR(__xludf.DUMMYFUNCTION("GOOGLEFINANCE(A2,C1)"),24.02)</f>
        <v>24.02</v>
      </c>
      <c r="D2" s="2" t="str">
        <f>IFERROR(__xludf.DUMMYFUNCTION("GOOGLEFINANCE(A2,D1)"),"#N/A")</f>
        <v>#N/A</v>
      </c>
      <c r="E2" s="4">
        <f>IFERROR(__xludf.DUMMYFUNCTION("""COMPUTED_VALUE"""),44174.66666666667)</f>
        <v>44174.66667</v>
      </c>
      <c r="F2" s="2">
        <f>IFERROR(__xludf.DUMMYFUNCTION("""COMPUTED_VALUE"""),138.79)</f>
        <v>138.79</v>
      </c>
      <c r="G2" s="4">
        <f>IFERROR(__xludf.DUMMYFUNCTION("""COMPUTED_VALUE"""),44176.66666666667)</f>
        <v>44176.66667</v>
      </c>
      <c r="H2" s="2">
        <f>IFERROR(__xludf.DUMMYFUNCTION("""COMPUTED_VALUE"""),60.35)</f>
        <v>60.35</v>
      </c>
    </row>
    <row r="3">
      <c r="A3" s="3" t="s">
        <v>5</v>
      </c>
      <c r="B3" s="2">
        <f>IFERROR(__xludf.DUMMYFUNCTION("GOOGLEFINANCE(A3,B1)"),39.22)</f>
        <v>39.22</v>
      </c>
      <c r="C3" s="2">
        <f>IFERROR(__xludf.DUMMYFUNCTION("GOOGLEFINANCE(A3,C1)"),7.76)</f>
        <v>7.76</v>
      </c>
      <c r="D3" s="2" t="str">
        <f>IFERROR(__xludf.DUMMYFUNCTION("GOOGLEFINANCE(A3,D1)"),"#N/A")</f>
        <v>#N/A</v>
      </c>
      <c r="E3" s="4">
        <f>IFERROR(__xludf.DUMMYFUNCTION("""COMPUTED_VALUE"""),44175.66666666667)</f>
        <v>44175.66667</v>
      </c>
      <c r="F3" s="2">
        <f>IFERROR(__xludf.DUMMYFUNCTION("""COMPUTED_VALUE"""),137.58)</f>
        <v>137.58</v>
      </c>
      <c r="G3" s="4">
        <f>IFERROR(__xludf.DUMMYFUNCTION("""COMPUTED_VALUE"""),44183.66666666667)</f>
        <v>44183.66667</v>
      </c>
      <c r="H3" s="2">
        <f>IFERROR(__xludf.DUMMYFUNCTION("""COMPUTED_VALUE"""),60.46)</f>
        <v>60.46</v>
      </c>
    </row>
    <row r="4">
      <c r="A4" s="3" t="s">
        <v>6</v>
      </c>
      <c r="B4" s="2">
        <f>IFERROR(__xludf.DUMMYFUNCTION("GOOGLEFINANCE(A4,B1)"),125.95)</f>
        <v>125.95</v>
      </c>
      <c r="C4" s="2">
        <f>IFERROR(__xludf.DUMMYFUNCTION("GOOGLEFINANCE(A4,C1)"),36.33)</f>
        <v>36.33</v>
      </c>
      <c r="D4" s="2" t="str">
        <f>IFERROR(__xludf.DUMMYFUNCTION("GOOGLEFINANCE(A3,D1)"),"#N/A")</f>
        <v>#N/A</v>
      </c>
      <c r="E4" s="4">
        <f>IFERROR(__xludf.DUMMYFUNCTION("""COMPUTED_VALUE"""),44176.66666666667)</f>
        <v>44176.66667</v>
      </c>
      <c r="F4" s="2">
        <f>IFERROR(__xludf.DUMMYFUNCTION("""COMPUTED_VALUE"""),137.41)</f>
        <v>137.41</v>
      </c>
      <c r="G4" s="4">
        <f>IFERROR(__xludf.DUMMYFUNCTION("""COMPUTED_VALUE"""),44189.54166666667)</f>
        <v>44189.54167</v>
      </c>
      <c r="H4" s="2">
        <f>IFERROR(__xludf.DUMMYFUNCTION("""COMPUTED_VALUE"""),58.84)</f>
        <v>58.84</v>
      </c>
    </row>
    <row r="5">
      <c r="A5" s="3" t="s">
        <v>7</v>
      </c>
      <c r="B5" s="2">
        <f>IFERROR(__xludf.DUMMYFUNCTION("GOOGLEFINANCE(A5,B1)"),12.52)</f>
        <v>12.52</v>
      </c>
      <c r="C5" s="2" t="str">
        <f>IFERROR(__xludf.DUMMYFUNCTION("GOOGLEFINANCE(A5,C1)"),"#N/A")</f>
        <v>#N/A</v>
      </c>
      <c r="D5" s="2" t="str">
        <f>IFERROR(__xludf.DUMMYFUNCTION("GOOGLEFINANCE(A5,D1)"),"#N/A")</f>
        <v>#N/A</v>
      </c>
      <c r="E5" s="4">
        <f>IFERROR(__xludf.DUMMYFUNCTION("""COMPUTED_VALUE"""),44179.66666666667)</f>
        <v>44179.66667</v>
      </c>
      <c r="F5" s="2">
        <f>IFERROR(__xludf.DUMMYFUNCTION("""COMPUTED_VALUE"""),136.28)</f>
        <v>136.28</v>
      </c>
      <c r="G5" s="4">
        <f>IFERROR(__xludf.DUMMYFUNCTION("""COMPUTED_VALUE"""),44196.66666666667)</f>
        <v>44196.66667</v>
      </c>
      <c r="H5" s="2">
        <f>IFERROR(__xludf.DUMMYFUNCTION("""COMPUTED_VALUE"""),58.75)</f>
        <v>58.75</v>
      </c>
    </row>
    <row r="6">
      <c r="E6" s="4">
        <f>IFERROR(__xludf.DUMMYFUNCTION("""COMPUTED_VALUE"""),44180.66666666667)</f>
        <v>44180.66667</v>
      </c>
      <c r="F6" s="2">
        <f>IFERROR(__xludf.DUMMYFUNCTION("""COMPUTED_VALUE"""),139.39)</f>
        <v>139.39</v>
      </c>
      <c r="G6" s="4">
        <f>IFERROR(__xludf.DUMMYFUNCTION("""COMPUTED_VALUE"""),44204.66666666667)</f>
        <v>44204.66667</v>
      </c>
      <c r="H6" s="2">
        <f>IFERROR(__xludf.DUMMYFUNCTION("""COMPUTED_VALUE"""),57.8)</f>
        <v>57.8</v>
      </c>
    </row>
    <row r="7">
      <c r="E7" s="4">
        <f>IFERROR(__xludf.DUMMYFUNCTION("""COMPUTED_VALUE"""),44181.66666666667)</f>
        <v>44181.66667</v>
      </c>
      <c r="F7" s="2">
        <f>IFERROR(__xludf.DUMMYFUNCTION("""COMPUTED_VALUE"""),138.34)</f>
        <v>138.34</v>
      </c>
      <c r="G7" s="4">
        <f>IFERROR(__xludf.DUMMYFUNCTION("""COMPUTED_VALUE"""),44211.66666666667)</f>
        <v>44211.66667</v>
      </c>
      <c r="H7" s="2">
        <f>IFERROR(__xludf.DUMMYFUNCTION("""COMPUTED_VALUE"""),57.38)</f>
        <v>57.38</v>
      </c>
    </row>
    <row r="8">
      <c r="E8" s="4">
        <f>IFERROR(__xludf.DUMMYFUNCTION("""COMPUTED_VALUE"""),44182.66666666667)</f>
        <v>44182.66667</v>
      </c>
      <c r="F8" s="2">
        <f>IFERROR(__xludf.DUMMYFUNCTION("""COMPUTED_VALUE"""),140.5)</f>
        <v>140.5</v>
      </c>
      <c r="G8" s="4">
        <f>IFERROR(__xludf.DUMMYFUNCTION("""COMPUTED_VALUE"""),44218.66666666667)</f>
        <v>44218.66667</v>
      </c>
      <c r="H8" s="2">
        <f>IFERROR(__xludf.DUMMYFUNCTION("""COMPUTED_VALUE"""),57.47)</f>
        <v>57.47</v>
      </c>
    </row>
    <row r="9">
      <c r="E9" s="4">
        <f>IFERROR(__xludf.DUMMYFUNCTION("""COMPUTED_VALUE"""),44183.66666666667)</f>
        <v>44183.66667</v>
      </c>
      <c r="F9" s="2">
        <f>IFERROR(__xludf.DUMMYFUNCTION("""COMPUTED_VALUE"""),137.28)</f>
        <v>137.28</v>
      </c>
      <c r="G9" s="4">
        <f>IFERROR(__xludf.DUMMYFUNCTION("""COMPUTED_VALUE"""),44225.66666666667)</f>
        <v>44225.66667</v>
      </c>
      <c r="H9" s="2">
        <f>IFERROR(__xludf.DUMMYFUNCTION("""COMPUTED_VALUE"""),54.75)</f>
        <v>54.75</v>
      </c>
    </row>
    <row r="10">
      <c r="E10" s="4">
        <f>IFERROR(__xludf.DUMMYFUNCTION("""COMPUTED_VALUE"""),44186.66666666667)</f>
        <v>44186.66667</v>
      </c>
      <c r="F10" s="2">
        <f>IFERROR(__xludf.DUMMYFUNCTION("""COMPUTED_VALUE"""),144.02)</f>
        <v>144.02</v>
      </c>
      <c r="G10" s="4">
        <f>IFERROR(__xludf.DUMMYFUNCTION("""COMPUTED_VALUE"""),44232.66666666667)</f>
        <v>44232.66667</v>
      </c>
      <c r="H10" s="2">
        <f>IFERROR(__xludf.DUMMYFUNCTION("""COMPUTED_VALUE"""),55.32)</f>
        <v>55.32</v>
      </c>
    </row>
    <row r="11">
      <c r="E11" s="4">
        <f>IFERROR(__xludf.DUMMYFUNCTION("""COMPUTED_VALUE"""),44187.66666666667)</f>
        <v>44187.66667</v>
      </c>
      <c r="F11" s="2">
        <f>IFERROR(__xludf.DUMMYFUNCTION("""COMPUTED_VALUE"""),142.45)</f>
        <v>142.45</v>
      </c>
      <c r="G11" s="4">
        <f>IFERROR(__xludf.DUMMYFUNCTION("""COMPUTED_VALUE"""),44239.66666666667)</f>
        <v>44239.66667</v>
      </c>
      <c r="H11" s="2">
        <f>IFERROR(__xludf.DUMMYFUNCTION("""COMPUTED_VALUE"""),54.2)</f>
        <v>54.2</v>
      </c>
    </row>
    <row r="12">
      <c r="E12" s="4">
        <f>IFERROR(__xludf.DUMMYFUNCTION("""COMPUTED_VALUE"""),44188.66666666667)</f>
        <v>44188.66667</v>
      </c>
      <c r="F12" s="2">
        <f>IFERROR(__xludf.DUMMYFUNCTION("""COMPUTED_VALUE"""),141.76)</f>
        <v>141.76</v>
      </c>
      <c r="G12" s="4">
        <f>IFERROR(__xludf.DUMMYFUNCTION("""COMPUTED_VALUE"""),44246.66666666667)</f>
        <v>44246.66667</v>
      </c>
      <c r="H12" s="2">
        <f>IFERROR(__xludf.DUMMYFUNCTION("""COMPUTED_VALUE"""),56.45)</f>
        <v>56.45</v>
      </c>
    </row>
    <row r="13">
      <c r="E13" s="4">
        <f>IFERROR(__xludf.DUMMYFUNCTION("""COMPUTED_VALUE"""),44189.54166666667)</f>
        <v>44189.54167</v>
      </c>
      <c r="F13" s="2">
        <f>IFERROR(__xludf.DUMMYFUNCTION("""COMPUTED_VALUE"""),141.6)</f>
        <v>141.6</v>
      </c>
      <c r="G13" s="4">
        <f>IFERROR(__xludf.DUMMYFUNCTION("""COMPUTED_VALUE"""),44253.66666666667)</f>
        <v>44253.66667</v>
      </c>
      <c r="H13" s="2">
        <f>IFERROR(__xludf.DUMMYFUNCTION("""COMPUTED_VALUE"""),55.3)</f>
        <v>55.3</v>
      </c>
    </row>
    <row r="14">
      <c r="E14" s="4">
        <f>IFERROR(__xludf.DUMMYFUNCTION("""COMPUTED_VALUE"""),44193.66666666667)</f>
        <v>44193.66667</v>
      </c>
      <c r="F14" s="2">
        <f>IFERROR(__xludf.DUMMYFUNCTION("""COMPUTED_VALUE"""),142.43)</f>
        <v>142.43</v>
      </c>
      <c r="G14" s="4">
        <f>IFERROR(__xludf.DUMMYFUNCTION("""COMPUTED_VALUE"""),44260.66666666667)</f>
        <v>44260.66667</v>
      </c>
      <c r="H14" s="2">
        <f>IFERROR(__xludf.DUMMYFUNCTION("""COMPUTED_VALUE"""),56.0)</f>
        <v>56</v>
      </c>
    </row>
    <row r="15">
      <c r="E15" s="4">
        <f>IFERROR(__xludf.DUMMYFUNCTION("""COMPUTED_VALUE"""),44194.66666666667)</f>
        <v>44194.66667</v>
      </c>
      <c r="F15" s="2">
        <f>IFERROR(__xludf.DUMMYFUNCTION("""COMPUTED_VALUE"""),141.57)</f>
        <v>141.57</v>
      </c>
      <c r="G15" s="4">
        <f>IFERROR(__xludf.DUMMYFUNCTION("""COMPUTED_VALUE"""),44267.66666666667)</f>
        <v>44267.66667</v>
      </c>
      <c r="H15" s="2">
        <f>IFERROR(__xludf.DUMMYFUNCTION("""COMPUTED_VALUE"""),55.63)</f>
        <v>55.63</v>
      </c>
    </row>
    <row r="16">
      <c r="E16" s="4">
        <f>IFERROR(__xludf.DUMMYFUNCTION("""COMPUTED_VALUE"""),44195.66666666667)</f>
        <v>44195.66667</v>
      </c>
      <c r="F16" s="2">
        <f>IFERROR(__xludf.DUMMYFUNCTION("""COMPUTED_VALUE"""),141.58)</f>
        <v>141.58</v>
      </c>
      <c r="G16" s="4">
        <f>IFERROR(__xludf.DUMMYFUNCTION("""COMPUTED_VALUE"""),44274.66666666667)</f>
        <v>44274.66667</v>
      </c>
      <c r="H16" s="2">
        <f>IFERROR(__xludf.DUMMYFUNCTION("""COMPUTED_VALUE"""),56.24)</f>
        <v>56.24</v>
      </c>
    </row>
    <row r="17">
      <c r="E17" s="4">
        <f>IFERROR(__xludf.DUMMYFUNCTION("""COMPUTED_VALUE"""),44196.66666666667)</f>
        <v>44196.66667</v>
      </c>
      <c r="F17" s="2">
        <f>IFERROR(__xludf.DUMMYFUNCTION("""COMPUTED_VALUE"""),141.47)</f>
        <v>141.47</v>
      </c>
      <c r="G17" s="4">
        <f>IFERROR(__xludf.DUMMYFUNCTION("""COMPUTED_VALUE"""),44281.66666666667)</f>
        <v>44281.66667</v>
      </c>
      <c r="H17" s="2">
        <f>IFERROR(__xludf.DUMMYFUNCTION("""COMPUTED_VALUE"""),58.18)</f>
        <v>58.18</v>
      </c>
    </row>
    <row r="18">
      <c r="E18" s="4">
        <f>IFERROR(__xludf.DUMMYFUNCTION("""COMPUTED_VALUE"""),44200.66666666667)</f>
        <v>44200.66667</v>
      </c>
      <c r="F18" s="2">
        <f>IFERROR(__xludf.DUMMYFUNCTION("""COMPUTED_VALUE"""),140.1)</f>
        <v>140.1</v>
      </c>
      <c r="G18" s="4">
        <f>IFERROR(__xludf.DUMMYFUNCTION("""COMPUTED_VALUE"""),44287.66666666667)</f>
        <v>44287.66667</v>
      </c>
      <c r="H18" s="2">
        <f>IFERROR(__xludf.DUMMYFUNCTION("""COMPUTED_VALUE"""),58.3)</f>
        <v>58.3</v>
      </c>
    </row>
    <row r="19">
      <c r="E19" s="4">
        <f>IFERROR(__xludf.DUMMYFUNCTION("""COMPUTED_VALUE"""),44201.66666666667)</f>
        <v>44201.66667</v>
      </c>
      <c r="F19" s="2">
        <f>IFERROR(__xludf.DUMMYFUNCTION("""COMPUTED_VALUE"""),141.23)</f>
        <v>141.23</v>
      </c>
      <c r="G19" s="4">
        <f>IFERROR(__xludf.DUMMYFUNCTION("""COMPUTED_VALUE"""),44295.66666666667)</f>
        <v>44295.66667</v>
      </c>
      <c r="H19" s="2">
        <f>IFERROR(__xludf.DUMMYFUNCTION("""COMPUTED_VALUE"""),57.49)</f>
        <v>57.49</v>
      </c>
    </row>
    <row r="20">
      <c r="E20" s="4">
        <f>IFERROR(__xludf.DUMMYFUNCTION("""COMPUTED_VALUE"""),44202.66666666667)</f>
        <v>44202.66667</v>
      </c>
      <c r="F20" s="2">
        <f>IFERROR(__xludf.DUMMYFUNCTION("""COMPUTED_VALUE"""),142.35)</f>
        <v>142.35</v>
      </c>
      <c r="G20" s="4">
        <f>IFERROR(__xludf.DUMMYFUNCTION("""COMPUTED_VALUE"""),44302.66666666667)</f>
        <v>44302.66667</v>
      </c>
      <c r="H20" s="2">
        <f>IFERROR(__xludf.DUMMYFUNCTION("""COMPUTED_VALUE"""),58.28)</f>
        <v>58.28</v>
      </c>
    </row>
    <row r="21">
      <c r="E21" s="4">
        <f>IFERROR(__xludf.DUMMYFUNCTION("""COMPUTED_VALUE"""),44203.66666666667)</f>
        <v>44203.66667</v>
      </c>
      <c r="F21" s="2">
        <f>IFERROR(__xludf.DUMMYFUNCTION("""COMPUTED_VALUE"""),144.95)</f>
        <v>144.95</v>
      </c>
      <c r="G21" s="4">
        <f>IFERROR(__xludf.DUMMYFUNCTION("""COMPUTED_VALUE"""),44309.66666666667)</f>
        <v>44309.66667</v>
      </c>
      <c r="H21" s="2">
        <f>IFERROR(__xludf.DUMMYFUNCTION("""COMPUTED_VALUE"""),57.3)</f>
        <v>57.3</v>
      </c>
    </row>
    <row r="22">
      <c r="E22" s="4">
        <f>IFERROR(__xludf.DUMMYFUNCTION("""COMPUTED_VALUE"""),44204.66666666667)</f>
        <v>44204.66667</v>
      </c>
      <c r="F22" s="2">
        <f>IFERROR(__xludf.DUMMYFUNCTION("""COMPUTED_VALUE"""),146.35)</f>
        <v>146.35</v>
      </c>
      <c r="G22" s="4">
        <f>IFERROR(__xludf.DUMMYFUNCTION("""COMPUTED_VALUE"""),44316.66666666667)</f>
        <v>44316.66667</v>
      </c>
      <c r="H22" s="2">
        <f>IFERROR(__xludf.DUMMYFUNCTION("""COMPUTED_VALUE"""),57.79)</f>
        <v>57.79</v>
      </c>
    </row>
    <row r="23">
      <c r="E23" s="4">
        <f>IFERROR(__xludf.DUMMYFUNCTION("""COMPUTED_VALUE"""),44207.66666666667)</f>
        <v>44207.66667</v>
      </c>
      <c r="F23" s="2">
        <f>IFERROR(__xludf.DUMMYFUNCTION("""COMPUTED_VALUE"""),147.05)</f>
        <v>147.05</v>
      </c>
      <c r="G23" s="4">
        <f>IFERROR(__xludf.DUMMYFUNCTION("""COMPUTED_VALUE"""),44323.66666666667)</f>
        <v>44323.66667</v>
      </c>
      <c r="H23" s="2">
        <f>IFERROR(__xludf.DUMMYFUNCTION("""COMPUTED_VALUE"""),58.72)</f>
        <v>58.72</v>
      </c>
    </row>
    <row r="24">
      <c r="E24" s="4">
        <f>IFERROR(__xludf.DUMMYFUNCTION("""COMPUTED_VALUE"""),44208.66666666667)</f>
        <v>44208.66667</v>
      </c>
      <c r="F24" s="2">
        <f>IFERROR(__xludf.DUMMYFUNCTION("""COMPUTED_VALUE"""),145.05)</f>
        <v>145.05</v>
      </c>
      <c r="G24" s="4">
        <f>IFERROR(__xludf.DUMMYFUNCTION("""COMPUTED_VALUE"""),44330.66666666667)</f>
        <v>44330.66667</v>
      </c>
      <c r="H24" s="2">
        <f>IFERROR(__xludf.DUMMYFUNCTION("""COMPUTED_VALUE"""),58.69)</f>
        <v>58.69</v>
      </c>
    </row>
    <row r="25">
      <c r="E25" s="4">
        <f>IFERROR(__xludf.DUMMYFUNCTION("""COMPUTED_VALUE"""),44209.66666666667)</f>
        <v>44209.66667</v>
      </c>
      <c r="F25" s="2">
        <f>IFERROR(__xludf.DUMMYFUNCTION("""COMPUTED_VALUE"""),143.04)</f>
        <v>143.04</v>
      </c>
      <c r="G25" s="4">
        <f>IFERROR(__xludf.DUMMYFUNCTION("""COMPUTED_VALUE"""),44337.66666666667)</f>
        <v>44337.66667</v>
      </c>
      <c r="H25" s="2">
        <f>IFERROR(__xludf.DUMMYFUNCTION("""COMPUTED_VALUE"""),56.91)</f>
        <v>56.91</v>
      </c>
    </row>
    <row r="26">
      <c r="E26" s="4">
        <f>IFERROR(__xludf.DUMMYFUNCTION("""COMPUTED_VALUE"""),44210.66666666667)</f>
        <v>44210.66667</v>
      </c>
      <c r="F26" s="2">
        <f>IFERROR(__xludf.DUMMYFUNCTION("""COMPUTED_VALUE"""),141.3)</f>
        <v>141.3</v>
      </c>
      <c r="G26" s="4">
        <f>IFERROR(__xludf.DUMMYFUNCTION("""COMPUTED_VALUE"""),44344.66666666667)</f>
        <v>44344.66667</v>
      </c>
      <c r="H26" s="2">
        <f>IFERROR(__xludf.DUMMYFUNCTION("""COMPUTED_VALUE"""),56.49)</f>
        <v>56.49</v>
      </c>
    </row>
    <row r="27">
      <c r="E27" s="4">
        <f>IFERROR(__xludf.DUMMYFUNCTION("""COMPUTED_VALUE"""),44211.66666666667)</f>
        <v>44211.66667</v>
      </c>
      <c r="F27" s="2">
        <f>IFERROR(__xludf.DUMMYFUNCTION("""COMPUTED_VALUE"""),140.72)</f>
        <v>140.72</v>
      </c>
      <c r="G27" s="4">
        <f>IFERROR(__xludf.DUMMYFUNCTION("""COMPUTED_VALUE"""),44351.66666666667)</f>
        <v>44351.66667</v>
      </c>
      <c r="H27" s="2">
        <f>IFERROR(__xludf.DUMMYFUNCTION("""COMPUTED_VALUE"""),57.3)</f>
        <v>57.3</v>
      </c>
    </row>
    <row r="28">
      <c r="E28" s="4">
        <f>IFERROR(__xludf.DUMMYFUNCTION("""COMPUTED_VALUE"""),44215.66666666667)</f>
        <v>44215.66667</v>
      </c>
      <c r="F28" s="2">
        <f>IFERROR(__xludf.DUMMYFUNCTION("""COMPUTED_VALUE"""),139.27)</f>
        <v>139.27</v>
      </c>
      <c r="G28" s="4">
        <f>IFERROR(__xludf.DUMMYFUNCTION("""COMPUTED_VALUE"""),44358.66666666667)</f>
        <v>44358.66667</v>
      </c>
      <c r="H28" s="2">
        <f>IFERROR(__xludf.DUMMYFUNCTION("""COMPUTED_VALUE"""),57.33)</f>
        <v>57.33</v>
      </c>
    </row>
    <row r="29">
      <c r="E29" s="4">
        <f>IFERROR(__xludf.DUMMYFUNCTION("""COMPUTED_VALUE"""),44216.66666666667)</f>
        <v>44216.66667</v>
      </c>
      <c r="F29" s="2">
        <f>IFERROR(__xludf.DUMMYFUNCTION("""COMPUTED_VALUE"""),142.8)</f>
        <v>142.8</v>
      </c>
      <c r="G29" s="4">
        <f>IFERROR(__xludf.DUMMYFUNCTION("""COMPUTED_VALUE"""),44365.66666666667)</f>
        <v>44365.66667</v>
      </c>
      <c r="H29" s="2">
        <f>IFERROR(__xludf.DUMMYFUNCTION("""COMPUTED_VALUE"""),55.82)</f>
        <v>55.82</v>
      </c>
    </row>
    <row r="30">
      <c r="E30" s="4">
        <f>IFERROR(__xludf.DUMMYFUNCTION("""COMPUTED_VALUE"""),44217.66666666667)</f>
        <v>44217.66667</v>
      </c>
      <c r="F30" s="2">
        <f>IFERROR(__xludf.DUMMYFUNCTION("""COMPUTED_VALUE"""),141.61)</f>
        <v>141.61</v>
      </c>
      <c r="G30" s="4">
        <f>IFERROR(__xludf.DUMMYFUNCTION("""COMPUTED_VALUE"""),44372.66666666667)</f>
        <v>44372.66667</v>
      </c>
      <c r="H30" s="2">
        <f>IFERROR(__xludf.DUMMYFUNCTION("""COMPUTED_VALUE"""),56.38)</f>
        <v>56.38</v>
      </c>
    </row>
    <row r="31">
      <c r="E31" s="4">
        <f>IFERROR(__xludf.DUMMYFUNCTION("""COMPUTED_VALUE"""),44218.66666666667)</f>
        <v>44218.66667</v>
      </c>
      <c r="F31" s="2">
        <f>IFERROR(__xludf.DUMMYFUNCTION("""COMPUTED_VALUE"""),139.35)</f>
        <v>139.35</v>
      </c>
      <c r="G31" s="4">
        <f>IFERROR(__xludf.DUMMYFUNCTION("""COMPUTED_VALUE"""),44379.66666666667)</f>
        <v>44379.66667</v>
      </c>
      <c r="H31" s="2">
        <f>IFERROR(__xludf.DUMMYFUNCTION("""COMPUTED_VALUE"""),56.44)</f>
        <v>56.44</v>
      </c>
    </row>
    <row r="32">
      <c r="E32" s="4">
        <f>IFERROR(__xludf.DUMMYFUNCTION("""COMPUTED_VALUE"""),44221.66666666667)</f>
        <v>44221.66667</v>
      </c>
      <c r="F32" s="2">
        <f>IFERROR(__xludf.DUMMYFUNCTION("""COMPUTED_VALUE"""),137.55)</f>
        <v>137.55</v>
      </c>
      <c r="G32" s="4">
        <f>IFERROR(__xludf.DUMMYFUNCTION("""COMPUTED_VALUE"""),44386.66666666667)</f>
        <v>44386.66667</v>
      </c>
      <c r="H32" s="2">
        <f>IFERROR(__xludf.DUMMYFUNCTION("""COMPUTED_VALUE"""),56.07)</f>
        <v>56.07</v>
      </c>
    </row>
    <row r="33">
      <c r="E33" s="4">
        <f>IFERROR(__xludf.DUMMYFUNCTION("""COMPUTED_VALUE"""),44222.66666666667)</f>
        <v>44222.66667</v>
      </c>
      <c r="F33" s="2">
        <f>IFERROR(__xludf.DUMMYFUNCTION("""COMPUTED_VALUE"""),135.1)</f>
        <v>135.1</v>
      </c>
      <c r="G33" s="4">
        <f>IFERROR(__xludf.DUMMYFUNCTION("""COMPUTED_VALUE"""),44393.66666666667)</f>
        <v>44393.66667</v>
      </c>
      <c r="H33" s="2">
        <f>IFERROR(__xludf.DUMMYFUNCTION("""COMPUTED_VALUE"""),56.46)</f>
        <v>56.46</v>
      </c>
    </row>
    <row r="34">
      <c r="E34" s="4">
        <f>IFERROR(__xludf.DUMMYFUNCTION("""COMPUTED_VALUE"""),44223.66666666667)</f>
        <v>44223.66667</v>
      </c>
      <c r="F34" s="2">
        <f>IFERROR(__xludf.DUMMYFUNCTION("""COMPUTED_VALUE"""),131.02)</f>
        <v>131.02</v>
      </c>
      <c r="G34" s="4">
        <f>IFERROR(__xludf.DUMMYFUNCTION("""COMPUTED_VALUE"""),44400.66666666667)</f>
        <v>44400.66667</v>
      </c>
      <c r="H34" s="2">
        <f>IFERROR(__xludf.DUMMYFUNCTION("""COMPUTED_VALUE"""),55.88)</f>
        <v>55.88</v>
      </c>
    </row>
    <row r="35">
      <c r="E35" s="4">
        <f>IFERROR(__xludf.DUMMYFUNCTION("""COMPUTED_VALUE"""),44224.66666666667)</f>
        <v>44224.66667</v>
      </c>
      <c r="F35" s="2">
        <f>IFERROR(__xludf.DUMMYFUNCTION("""COMPUTED_VALUE"""),134.72)</f>
        <v>134.72</v>
      </c>
      <c r="G35" s="4">
        <f>IFERROR(__xludf.DUMMYFUNCTION("""COMPUTED_VALUE"""),44407.66666666667)</f>
        <v>44407.66667</v>
      </c>
      <c r="H35" s="2">
        <f>IFERROR(__xludf.DUMMYFUNCTION("""COMPUTED_VALUE"""),55.78)</f>
        <v>55.78</v>
      </c>
    </row>
    <row r="36">
      <c r="E36" s="4">
        <f>IFERROR(__xludf.DUMMYFUNCTION("""COMPUTED_VALUE"""),44225.66666666667)</f>
        <v>44225.66667</v>
      </c>
      <c r="F36" s="2">
        <f>IFERROR(__xludf.DUMMYFUNCTION("""COMPUTED_VALUE"""),133.59)</f>
        <v>133.59</v>
      </c>
      <c r="G36" s="4">
        <f>IFERROR(__xludf.DUMMYFUNCTION("""COMPUTED_VALUE"""),44414.66666666667)</f>
        <v>44414.66667</v>
      </c>
      <c r="H36" s="2">
        <f>IFERROR(__xludf.DUMMYFUNCTION("""COMPUTED_VALUE"""),55.22)</f>
        <v>55.22</v>
      </c>
    </row>
    <row r="37">
      <c r="E37" s="4">
        <f>IFERROR(__xludf.DUMMYFUNCTION("""COMPUTED_VALUE"""),44228.66666666667)</f>
        <v>44228.66667</v>
      </c>
      <c r="F37" s="2">
        <f>IFERROR(__xludf.DUMMYFUNCTION("""COMPUTED_VALUE"""),135.71)</f>
        <v>135.71</v>
      </c>
      <c r="G37" s="4">
        <f>IFERROR(__xludf.DUMMYFUNCTION("""COMPUTED_VALUE"""),44421.66666666667)</f>
        <v>44421.66667</v>
      </c>
      <c r="H37" s="2">
        <f>IFERROR(__xludf.DUMMYFUNCTION("""COMPUTED_VALUE"""),55.87)</f>
        <v>55.87</v>
      </c>
    </row>
    <row r="38">
      <c r="E38" s="4">
        <f>IFERROR(__xludf.DUMMYFUNCTION("""COMPUTED_VALUE"""),44229.66666666667)</f>
        <v>44229.66667</v>
      </c>
      <c r="F38" s="2">
        <f>IFERROR(__xludf.DUMMYFUNCTION("""COMPUTED_VALUE"""),139.59)</f>
        <v>139.59</v>
      </c>
      <c r="G38" s="4">
        <f>IFERROR(__xludf.DUMMYFUNCTION("""COMPUTED_VALUE"""),44428.66666666667)</f>
        <v>44428.66667</v>
      </c>
      <c r="H38" s="2">
        <f>IFERROR(__xludf.DUMMYFUNCTION("""COMPUTED_VALUE"""),55.52)</f>
        <v>55.52</v>
      </c>
    </row>
    <row r="39">
      <c r="E39" s="4">
        <f>IFERROR(__xludf.DUMMYFUNCTION("""COMPUTED_VALUE"""),44230.66666666667)</f>
        <v>44230.66667</v>
      </c>
      <c r="F39" s="2">
        <f>IFERROR(__xludf.DUMMYFUNCTION("""COMPUTED_VALUE"""),138.63)</f>
        <v>138.63</v>
      </c>
      <c r="G39" s="4">
        <f>IFERROR(__xludf.DUMMYFUNCTION("""COMPUTED_VALUE"""),44435.66666666667)</f>
        <v>44435.66667</v>
      </c>
      <c r="H39" s="2">
        <f>IFERROR(__xludf.DUMMYFUNCTION("""COMPUTED_VALUE"""),54.77)</f>
        <v>54.77</v>
      </c>
    </row>
    <row r="40">
      <c r="E40" s="4">
        <f>IFERROR(__xludf.DUMMYFUNCTION("""COMPUTED_VALUE"""),44231.66666666667)</f>
        <v>44231.66667</v>
      </c>
      <c r="F40" s="2">
        <f>IFERROR(__xludf.DUMMYFUNCTION("""COMPUTED_VALUE"""),140.63)</f>
        <v>140.63</v>
      </c>
      <c r="G40" s="4">
        <f>IFERROR(__xludf.DUMMYFUNCTION("""COMPUTED_VALUE"""),44442.66666666667)</f>
        <v>44442.66667</v>
      </c>
      <c r="H40" s="2">
        <f>IFERROR(__xludf.DUMMYFUNCTION("""COMPUTED_VALUE"""),55.43)</f>
        <v>55.43</v>
      </c>
    </row>
    <row r="41">
      <c r="E41" s="4">
        <f>IFERROR(__xludf.DUMMYFUNCTION("""COMPUTED_VALUE"""),44232.66666666667)</f>
        <v>44232.66667</v>
      </c>
      <c r="F41" s="2">
        <f>IFERROR(__xludf.DUMMYFUNCTION("""COMPUTED_VALUE"""),145.11)</f>
        <v>145.11</v>
      </c>
      <c r="G41" s="4">
        <f>IFERROR(__xludf.DUMMYFUNCTION("""COMPUTED_VALUE"""),44449.66666666667)</f>
        <v>44449.66667</v>
      </c>
      <c r="H41" s="2">
        <f>IFERROR(__xludf.DUMMYFUNCTION("""COMPUTED_VALUE"""),54.23)</f>
        <v>54.23</v>
      </c>
    </row>
    <row r="42">
      <c r="E42" s="4">
        <f>IFERROR(__xludf.DUMMYFUNCTION("""COMPUTED_VALUE"""),44235.66666666667)</f>
        <v>44235.66667</v>
      </c>
      <c r="F42" s="2">
        <f>IFERROR(__xludf.DUMMYFUNCTION("""COMPUTED_VALUE"""),143.41)</f>
        <v>143.41</v>
      </c>
      <c r="G42" s="4">
        <f>IFERROR(__xludf.DUMMYFUNCTION("""COMPUTED_VALUE"""),44456.66666666667)</f>
        <v>44456.66667</v>
      </c>
      <c r="H42" s="2">
        <f>IFERROR(__xludf.DUMMYFUNCTION("""COMPUTED_VALUE"""),54.28)</f>
        <v>54.28</v>
      </c>
    </row>
    <row r="43">
      <c r="E43" s="4">
        <f>IFERROR(__xludf.DUMMYFUNCTION("""COMPUTED_VALUE"""),44236.66666666667)</f>
        <v>44236.66667</v>
      </c>
      <c r="F43" s="2">
        <f>IFERROR(__xludf.DUMMYFUNCTION("""COMPUTED_VALUE"""),141.79)</f>
        <v>141.79</v>
      </c>
      <c r="G43" s="4">
        <f>IFERROR(__xludf.DUMMYFUNCTION("""COMPUTED_VALUE"""),44463.66666666667)</f>
        <v>44463.66667</v>
      </c>
      <c r="H43" s="2">
        <f>IFERROR(__xludf.DUMMYFUNCTION("""COMPUTED_VALUE"""),54.37)</f>
        <v>54.37</v>
      </c>
    </row>
    <row r="44">
      <c r="E44" s="4">
        <f>IFERROR(__xludf.DUMMYFUNCTION("""COMPUTED_VALUE"""),44237.66666666667)</f>
        <v>44237.66667</v>
      </c>
      <c r="F44" s="2">
        <f>IFERROR(__xludf.DUMMYFUNCTION("""COMPUTED_VALUE"""),142.46)</f>
        <v>142.46</v>
      </c>
      <c r="G44" s="4">
        <f>IFERROR(__xludf.DUMMYFUNCTION("""COMPUTED_VALUE"""),44470.66666666667)</f>
        <v>44470.66667</v>
      </c>
      <c r="H44" s="2">
        <f>IFERROR(__xludf.DUMMYFUNCTION("""COMPUTED_VALUE"""),54.3)</f>
        <v>54.3</v>
      </c>
    </row>
    <row r="45">
      <c r="E45" s="4">
        <f>IFERROR(__xludf.DUMMYFUNCTION("""COMPUTED_VALUE"""),44238.66666666667)</f>
        <v>44238.66667</v>
      </c>
      <c r="F45" s="2">
        <f>IFERROR(__xludf.DUMMYFUNCTION("""COMPUTED_VALUE"""),143.54)</f>
        <v>143.54</v>
      </c>
      <c r="G45" s="4">
        <f>IFERROR(__xludf.DUMMYFUNCTION("""COMPUTED_VALUE"""),44477.66666666667)</f>
        <v>44477.66667</v>
      </c>
      <c r="H45" s="2">
        <f>IFERROR(__xludf.DUMMYFUNCTION("""COMPUTED_VALUE"""),53.24)</f>
        <v>53.24</v>
      </c>
    </row>
    <row r="46">
      <c r="E46" s="4">
        <f>IFERROR(__xludf.DUMMYFUNCTION("""COMPUTED_VALUE"""),44239.66666666667)</f>
        <v>44239.66667</v>
      </c>
      <c r="F46" s="2">
        <f>IFERROR(__xludf.DUMMYFUNCTION("""COMPUTED_VALUE"""),142.12)</f>
        <v>142.12</v>
      </c>
      <c r="G46" s="4">
        <f>IFERROR(__xludf.DUMMYFUNCTION("""COMPUTED_VALUE"""),44484.66666666667)</f>
        <v>44484.66667</v>
      </c>
      <c r="H46" s="2">
        <f>IFERROR(__xludf.DUMMYFUNCTION("""COMPUTED_VALUE"""),52.27)</f>
        <v>52.27</v>
      </c>
    </row>
    <row r="47">
      <c r="E47" s="4">
        <f>IFERROR(__xludf.DUMMYFUNCTION("""COMPUTED_VALUE"""),44243.66666666667)</f>
        <v>44243.66667</v>
      </c>
      <c r="F47" s="2">
        <f>IFERROR(__xludf.DUMMYFUNCTION("""COMPUTED_VALUE"""),141.71)</f>
        <v>141.71</v>
      </c>
      <c r="G47" s="4">
        <f>IFERROR(__xludf.DUMMYFUNCTION("""COMPUTED_VALUE"""),44491.66666666667)</f>
        <v>44491.66667</v>
      </c>
      <c r="H47" s="2">
        <f>IFERROR(__xludf.DUMMYFUNCTION("""COMPUTED_VALUE"""),52.93)</f>
        <v>52.93</v>
      </c>
    </row>
    <row r="48">
      <c r="E48" s="4">
        <f>IFERROR(__xludf.DUMMYFUNCTION("""COMPUTED_VALUE"""),44244.66666666667)</f>
        <v>44244.66667</v>
      </c>
      <c r="F48" s="2">
        <f>IFERROR(__xludf.DUMMYFUNCTION("""COMPUTED_VALUE"""),143.99)</f>
        <v>143.99</v>
      </c>
      <c r="G48" s="4">
        <f>IFERROR(__xludf.DUMMYFUNCTION("""COMPUTED_VALUE"""),44498.66666666667)</f>
        <v>44498.66667</v>
      </c>
      <c r="H48" s="2">
        <f>IFERROR(__xludf.DUMMYFUNCTION("""COMPUTED_VALUE"""),52.99)</f>
        <v>52.99</v>
      </c>
    </row>
    <row r="49">
      <c r="E49" s="4">
        <f>IFERROR(__xludf.DUMMYFUNCTION("""COMPUTED_VALUE"""),44245.66666666667)</f>
        <v>44245.66667</v>
      </c>
      <c r="F49" s="2">
        <f>IFERROR(__xludf.DUMMYFUNCTION("""COMPUTED_VALUE"""),145.09)</f>
        <v>145.09</v>
      </c>
      <c r="G49" s="4">
        <f>IFERROR(__xludf.DUMMYFUNCTION("""COMPUTED_VALUE"""),44505.66666666667)</f>
        <v>44505.66667</v>
      </c>
      <c r="H49" s="2">
        <f>IFERROR(__xludf.DUMMYFUNCTION("""COMPUTED_VALUE"""),52.24)</f>
        <v>52.24</v>
      </c>
    </row>
    <row r="50">
      <c r="E50" s="4">
        <f>IFERROR(__xludf.DUMMYFUNCTION("""COMPUTED_VALUE"""),44246.66666666667)</f>
        <v>44246.66667</v>
      </c>
      <c r="F50" s="2">
        <f>IFERROR(__xludf.DUMMYFUNCTION("""COMPUTED_VALUE"""),142.02)</f>
        <v>142.02</v>
      </c>
      <c r="G50" s="4">
        <f>IFERROR(__xludf.DUMMYFUNCTION("""COMPUTED_VALUE"""),44512.66666666667)</f>
        <v>44512.66667</v>
      </c>
      <c r="H50" s="2">
        <f>IFERROR(__xludf.DUMMYFUNCTION("""COMPUTED_VALUE"""),52.34)</f>
        <v>52.34</v>
      </c>
    </row>
    <row r="51">
      <c r="E51" s="4">
        <f>IFERROR(__xludf.DUMMYFUNCTION("""COMPUTED_VALUE"""),44249.66666666667)</f>
        <v>44249.66667</v>
      </c>
      <c r="F51" s="2">
        <f>IFERROR(__xludf.DUMMYFUNCTION("""COMPUTED_VALUE"""),136.67)</f>
        <v>136.67</v>
      </c>
      <c r="G51" s="4">
        <f>IFERROR(__xludf.DUMMYFUNCTION("""COMPUTED_VALUE"""),44519.66666666667)</f>
        <v>44519.66667</v>
      </c>
      <c r="H51" s="2">
        <f>IFERROR(__xludf.DUMMYFUNCTION("""COMPUTED_VALUE"""),50.86)</f>
        <v>50.86</v>
      </c>
    </row>
    <row r="52">
      <c r="E52" s="4">
        <f>IFERROR(__xludf.DUMMYFUNCTION("""COMPUTED_VALUE"""),44250.66666666667)</f>
        <v>44250.66667</v>
      </c>
      <c r="F52" s="2">
        <f>IFERROR(__xludf.DUMMYFUNCTION("""COMPUTED_VALUE"""),136.13)</f>
        <v>136.13</v>
      </c>
      <c r="G52" s="4">
        <f>IFERROR(__xludf.DUMMYFUNCTION("""COMPUTED_VALUE"""),44526.54166666667)</f>
        <v>44526.54167</v>
      </c>
      <c r="H52" s="2">
        <f>IFERROR(__xludf.DUMMYFUNCTION("""COMPUTED_VALUE"""),51.8)</f>
        <v>51.8</v>
      </c>
    </row>
    <row r="53">
      <c r="E53" s="4">
        <f>IFERROR(__xludf.DUMMYFUNCTION("""COMPUTED_VALUE"""),44251.66666666667)</f>
        <v>44251.66667</v>
      </c>
      <c r="F53" s="2">
        <f>IFERROR(__xludf.DUMMYFUNCTION("""COMPUTED_VALUE"""),135.65)</f>
        <v>135.65</v>
      </c>
      <c r="G53" s="4">
        <f>IFERROR(__xludf.DUMMYFUNCTION("""COMPUTED_VALUE"""),44533.66666666667)</f>
        <v>44533.66667</v>
      </c>
      <c r="H53" s="2">
        <f>IFERROR(__xludf.DUMMYFUNCTION("""COMPUTED_VALUE"""),51.42)</f>
        <v>51.42</v>
      </c>
    </row>
    <row r="54">
      <c r="E54" s="4">
        <f>IFERROR(__xludf.DUMMYFUNCTION("""COMPUTED_VALUE"""),44252.66666666667)</f>
        <v>44252.66667</v>
      </c>
      <c r="F54" s="2">
        <f>IFERROR(__xludf.DUMMYFUNCTION("""COMPUTED_VALUE"""),135.54)</f>
        <v>135.54</v>
      </c>
      <c r="G54" s="4">
        <f>IFERROR(__xludf.DUMMYFUNCTION("""COMPUTED_VALUE"""),44540.66666666667)</f>
        <v>44540.66667</v>
      </c>
      <c r="H54" s="2">
        <f>IFERROR(__xludf.DUMMYFUNCTION("""COMPUTED_VALUE"""),50.19)</f>
        <v>50.19</v>
      </c>
    </row>
    <row r="55">
      <c r="E55" s="4">
        <f>IFERROR(__xludf.DUMMYFUNCTION("""COMPUTED_VALUE"""),44253.66666666667)</f>
        <v>44253.66667</v>
      </c>
      <c r="F55" s="2">
        <f>IFERROR(__xludf.DUMMYFUNCTION("""COMPUTED_VALUE"""),134.78)</f>
        <v>134.78</v>
      </c>
      <c r="G55" s="4">
        <f>IFERROR(__xludf.DUMMYFUNCTION("""COMPUTED_VALUE"""),44547.66666666667)</f>
        <v>44547.66667</v>
      </c>
      <c r="H55" s="2">
        <f>IFERROR(__xludf.DUMMYFUNCTION("""COMPUTED_VALUE"""),53.17)</f>
        <v>53.17</v>
      </c>
    </row>
    <row r="56">
      <c r="E56" s="4">
        <f>IFERROR(__xludf.DUMMYFUNCTION("""COMPUTED_VALUE"""),44256.66666666667)</f>
        <v>44256.66667</v>
      </c>
      <c r="F56" s="2">
        <f>IFERROR(__xludf.DUMMYFUNCTION("""COMPUTED_VALUE"""),137.65)</f>
        <v>137.65</v>
      </c>
      <c r="G56" s="4">
        <f>IFERROR(__xludf.DUMMYFUNCTION("""COMPUTED_VALUE"""),44553.66666666667)</f>
        <v>44553.66667</v>
      </c>
      <c r="H56" s="2">
        <f>IFERROR(__xludf.DUMMYFUNCTION("""COMPUTED_VALUE"""),52.68)</f>
        <v>52.68</v>
      </c>
    </row>
    <row r="57">
      <c r="E57" s="4">
        <f>IFERROR(__xludf.DUMMYFUNCTION("""COMPUTED_VALUE"""),44257.66666666667)</f>
        <v>44257.66667</v>
      </c>
      <c r="F57" s="2">
        <f>IFERROR(__xludf.DUMMYFUNCTION("""COMPUTED_VALUE"""),137.02)</f>
        <v>137.02</v>
      </c>
      <c r="G57" s="4">
        <f>IFERROR(__xludf.DUMMYFUNCTION("""COMPUTED_VALUE"""),44561.66666666667)</f>
        <v>44561.66667</v>
      </c>
      <c r="H57" s="2">
        <f>IFERROR(__xludf.DUMMYFUNCTION("""COMPUTED_VALUE"""),51.96)</f>
        <v>51.96</v>
      </c>
    </row>
    <row r="58">
      <c r="E58" s="4">
        <f>IFERROR(__xludf.DUMMYFUNCTION("""COMPUTED_VALUE"""),44258.66666666667)</f>
        <v>44258.66667</v>
      </c>
      <c r="F58" s="2">
        <f>IFERROR(__xludf.DUMMYFUNCTION("""COMPUTED_VALUE"""),134.26)</f>
        <v>134.26</v>
      </c>
      <c r="G58" s="4">
        <f>IFERROR(__xludf.DUMMYFUNCTION("""COMPUTED_VALUE"""),44568.66666666667)</f>
        <v>44568.66667</v>
      </c>
      <c r="H58" s="2">
        <f>IFERROR(__xludf.DUMMYFUNCTION("""COMPUTED_VALUE"""),54.24)</f>
        <v>54.24</v>
      </c>
    </row>
    <row r="59">
      <c r="E59" s="4">
        <f>IFERROR(__xludf.DUMMYFUNCTION("""COMPUTED_VALUE"""),44259.66666666667)</f>
        <v>44259.66667</v>
      </c>
      <c r="F59" s="2">
        <f>IFERROR(__xludf.DUMMYFUNCTION("""COMPUTED_VALUE"""),132.04)</f>
        <v>132.04</v>
      </c>
      <c r="G59" s="4">
        <f>IFERROR(__xludf.DUMMYFUNCTION("""COMPUTED_VALUE"""),44575.66666666667)</f>
        <v>44575.66667</v>
      </c>
      <c r="H59" s="2">
        <f>IFERROR(__xludf.DUMMYFUNCTION("""COMPUTED_VALUE"""),53.28)</f>
        <v>53.28</v>
      </c>
    </row>
    <row r="60">
      <c r="E60" s="4">
        <f>IFERROR(__xludf.DUMMYFUNCTION("""COMPUTED_VALUE"""),44260.66666666667)</f>
        <v>44260.66667</v>
      </c>
      <c r="F60" s="2">
        <f>IFERROR(__xludf.DUMMYFUNCTION("""COMPUTED_VALUE"""),133.35)</f>
        <v>133.35</v>
      </c>
      <c r="G60" s="4">
        <f>IFERROR(__xludf.DUMMYFUNCTION("""COMPUTED_VALUE"""),44582.66666666667)</f>
        <v>44582.66667</v>
      </c>
      <c r="H60" s="2">
        <f>IFERROR(__xludf.DUMMYFUNCTION("""COMPUTED_VALUE"""),53.16)</f>
        <v>53.16</v>
      </c>
    </row>
    <row r="61">
      <c r="E61" s="4">
        <f>IFERROR(__xludf.DUMMYFUNCTION("""COMPUTED_VALUE"""),44263.66666666667)</f>
        <v>44263.66667</v>
      </c>
      <c r="F61" s="2">
        <f>IFERROR(__xludf.DUMMYFUNCTION("""COMPUTED_VALUE"""),134.56)</f>
        <v>134.56</v>
      </c>
      <c r="G61" s="4">
        <f>IFERROR(__xludf.DUMMYFUNCTION("""COMPUTED_VALUE"""),44589.66666666667)</f>
        <v>44589.66667</v>
      </c>
      <c r="H61" s="2">
        <f>IFERROR(__xludf.DUMMYFUNCTION("""COMPUTED_VALUE"""),52.9)</f>
        <v>52.9</v>
      </c>
    </row>
    <row r="62">
      <c r="E62" s="4">
        <f>IFERROR(__xludf.DUMMYFUNCTION("""COMPUTED_VALUE"""),44264.66666666667)</f>
        <v>44264.66667</v>
      </c>
      <c r="F62" s="2">
        <f>IFERROR(__xludf.DUMMYFUNCTION("""COMPUTED_VALUE"""),135.95)</f>
        <v>135.95</v>
      </c>
      <c r="G62" s="4">
        <f>IFERROR(__xludf.DUMMYFUNCTION("""COMPUTED_VALUE"""),44596.66666666667)</f>
        <v>44596.66667</v>
      </c>
      <c r="H62" s="2">
        <f>IFERROR(__xludf.DUMMYFUNCTION("""COMPUTED_VALUE"""),53.31)</f>
        <v>53.31</v>
      </c>
    </row>
    <row r="63">
      <c r="E63" s="4">
        <f>IFERROR(__xludf.DUMMYFUNCTION("""COMPUTED_VALUE"""),44265.66666666667)</f>
        <v>44265.66667</v>
      </c>
      <c r="F63" s="2">
        <f>IFERROR(__xludf.DUMMYFUNCTION("""COMPUTED_VALUE"""),137.59)</f>
        <v>137.59</v>
      </c>
      <c r="G63" s="4">
        <f>IFERROR(__xludf.DUMMYFUNCTION("""COMPUTED_VALUE"""),44603.66666666667)</f>
        <v>44603.66667</v>
      </c>
      <c r="H63" s="2">
        <f>IFERROR(__xludf.DUMMYFUNCTION("""COMPUTED_VALUE"""),53.32)</f>
        <v>53.32</v>
      </c>
    </row>
    <row r="64">
      <c r="E64" s="4">
        <f>IFERROR(__xludf.DUMMYFUNCTION("""COMPUTED_VALUE"""),44266.66666666667)</f>
        <v>44266.66667</v>
      </c>
      <c r="F64" s="2">
        <f>IFERROR(__xludf.DUMMYFUNCTION("""COMPUTED_VALUE"""),141.19)</f>
        <v>141.19</v>
      </c>
      <c r="G64" s="4">
        <f>IFERROR(__xludf.DUMMYFUNCTION("""COMPUTED_VALUE"""),44610.66666666667)</f>
        <v>44610.66667</v>
      </c>
      <c r="H64" s="2">
        <f>IFERROR(__xludf.DUMMYFUNCTION("""COMPUTED_VALUE"""),53.83)</f>
        <v>53.83</v>
      </c>
    </row>
    <row r="65">
      <c r="E65" s="4">
        <f>IFERROR(__xludf.DUMMYFUNCTION("""COMPUTED_VALUE"""),44267.66666666667)</f>
        <v>44267.66667</v>
      </c>
      <c r="F65" s="2">
        <f>IFERROR(__xludf.DUMMYFUNCTION("""COMPUTED_VALUE"""),140.45)</f>
        <v>140.45</v>
      </c>
      <c r="G65" s="4">
        <f>IFERROR(__xludf.DUMMYFUNCTION("""COMPUTED_VALUE"""),44617.66666666667)</f>
        <v>44617.66667</v>
      </c>
      <c r="H65" s="2">
        <f>IFERROR(__xludf.DUMMYFUNCTION("""COMPUTED_VALUE"""),54.12)</f>
        <v>54.12</v>
      </c>
    </row>
    <row r="66">
      <c r="E66" s="4">
        <f>IFERROR(__xludf.DUMMYFUNCTION("""COMPUTED_VALUE"""),44270.66666666667)</f>
        <v>44270.66667</v>
      </c>
      <c r="F66" s="2">
        <f>IFERROR(__xludf.DUMMYFUNCTION("""COMPUTED_VALUE"""),144.94)</f>
        <v>144.94</v>
      </c>
      <c r="G66" s="4">
        <f>IFERROR(__xludf.DUMMYFUNCTION("""COMPUTED_VALUE"""),44624.66666666667)</f>
        <v>44624.66667</v>
      </c>
      <c r="H66" s="2">
        <f>IFERROR(__xludf.DUMMYFUNCTION("""COMPUTED_VALUE"""),55.11)</f>
        <v>55.11</v>
      </c>
    </row>
    <row r="67">
      <c r="E67" s="4">
        <f>IFERROR(__xludf.DUMMYFUNCTION("""COMPUTED_VALUE"""),44271.66666666667)</f>
        <v>44271.66667</v>
      </c>
      <c r="F67" s="2">
        <f>IFERROR(__xludf.DUMMYFUNCTION("""COMPUTED_VALUE"""),144.65)</f>
        <v>144.65</v>
      </c>
      <c r="G67" s="4">
        <f>IFERROR(__xludf.DUMMYFUNCTION("""COMPUTED_VALUE"""),44631.66666666667)</f>
        <v>44631.66667</v>
      </c>
      <c r="H67" s="2">
        <f>IFERROR(__xludf.DUMMYFUNCTION("""COMPUTED_VALUE"""),53.04)</f>
        <v>53.04</v>
      </c>
    </row>
    <row r="68">
      <c r="E68" s="4">
        <f>IFERROR(__xludf.DUMMYFUNCTION("""COMPUTED_VALUE"""),44272.66666666667)</f>
        <v>44272.66667</v>
      </c>
      <c r="F68" s="2">
        <f>IFERROR(__xludf.DUMMYFUNCTION("""COMPUTED_VALUE"""),144.82)</f>
        <v>144.82</v>
      </c>
      <c r="G68" s="4">
        <f>IFERROR(__xludf.DUMMYFUNCTION("""COMPUTED_VALUE"""),44638.66666666667)</f>
        <v>44638.66667</v>
      </c>
      <c r="H68" s="2">
        <f>IFERROR(__xludf.DUMMYFUNCTION("""COMPUTED_VALUE"""),50.8)</f>
        <v>50.8</v>
      </c>
    </row>
    <row r="69">
      <c r="E69" s="4">
        <f>IFERROR(__xludf.DUMMYFUNCTION("""COMPUTED_VALUE"""),44273.66666666667)</f>
        <v>44273.66667</v>
      </c>
      <c r="F69" s="2">
        <f>IFERROR(__xludf.DUMMYFUNCTION("""COMPUTED_VALUE"""),143.17)</f>
        <v>143.17</v>
      </c>
      <c r="G69" s="4">
        <f>IFERROR(__xludf.DUMMYFUNCTION("""COMPUTED_VALUE"""),44645.66666666667)</f>
        <v>44645.66667</v>
      </c>
      <c r="H69" s="2">
        <f>IFERROR(__xludf.DUMMYFUNCTION("""COMPUTED_VALUE"""),51.28)</f>
        <v>51.28</v>
      </c>
    </row>
    <row r="70">
      <c r="E70" s="4">
        <f>IFERROR(__xludf.DUMMYFUNCTION("""COMPUTED_VALUE"""),44274.66666666667)</f>
        <v>44274.66667</v>
      </c>
      <c r="F70" s="2">
        <f>IFERROR(__xludf.DUMMYFUNCTION("""COMPUTED_VALUE"""),137.49)</f>
        <v>137.49</v>
      </c>
      <c r="G70" s="4">
        <f>IFERROR(__xludf.DUMMYFUNCTION("""COMPUTED_VALUE"""),44652.66666666667)</f>
        <v>44652.66667</v>
      </c>
      <c r="H70" s="2">
        <f>IFERROR(__xludf.DUMMYFUNCTION("""COMPUTED_VALUE"""),52.12)</f>
        <v>52.12</v>
      </c>
    </row>
    <row r="71">
      <c r="E71" s="4">
        <f>IFERROR(__xludf.DUMMYFUNCTION("""COMPUTED_VALUE"""),44277.66666666667)</f>
        <v>44277.66667</v>
      </c>
      <c r="F71" s="2">
        <f>IFERROR(__xludf.DUMMYFUNCTION("""COMPUTED_VALUE"""),138.27)</f>
        <v>138.27</v>
      </c>
      <c r="G71" s="4">
        <f>IFERROR(__xludf.DUMMYFUNCTION("""COMPUTED_VALUE"""),44659.66666666667)</f>
        <v>44659.66667</v>
      </c>
      <c r="H71" s="2">
        <f>IFERROR(__xludf.DUMMYFUNCTION("""COMPUTED_VALUE"""),53.53)</f>
        <v>53.53</v>
      </c>
    </row>
    <row r="72">
      <c r="E72" s="4">
        <f>IFERROR(__xludf.DUMMYFUNCTION("""COMPUTED_VALUE"""),44278.66666666667)</f>
        <v>44278.66667</v>
      </c>
      <c r="F72" s="2">
        <f>IFERROR(__xludf.DUMMYFUNCTION("""COMPUTED_VALUE"""),137.12)</f>
        <v>137.12</v>
      </c>
      <c r="G72" s="4">
        <f>IFERROR(__xludf.DUMMYFUNCTION("""COMPUTED_VALUE"""),44665.66666666667)</f>
        <v>44665.66667</v>
      </c>
      <c r="H72" s="2">
        <f>IFERROR(__xludf.DUMMYFUNCTION("""COMPUTED_VALUE"""),53.83)</f>
        <v>53.83</v>
      </c>
    </row>
    <row r="73">
      <c r="E73" s="4">
        <f>IFERROR(__xludf.DUMMYFUNCTION("""COMPUTED_VALUE"""),44279.66666666667)</f>
        <v>44279.66667</v>
      </c>
      <c r="F73" s="2">
        <f>IFERROR(__xludf.DUMMYFUNCTION("""COMPUTED_VALUE"""),133.16)</f>
        <v>133.16</v>
      </c>
      <c r="G73" s="4">
        <f>IFERROR(__xludf.DUMMYFUNCTION("""COMPUTED_VALUE"""),44673.66666666667)</f>
        <v>44673.66667</v>
      </c>
      <c r="H73" s="2">
        <f>IFERROR(__xludf.DUMMYFUNCTION("""COMPUTED_VALUE"""),51.91)</f>
        <v>51.91</v>
      </c>
    </row>
    <row r="74">
      <c r="E74" s="4">
        <f>IFERROR(__xludf.DUMMYFUNCTION("""COMPUTED_VALUE"""),44280.66666666667)</f>
        <v>44280.66667</v>
      </c>
      <c r="F74" s="2">
        <f>IFERROR(__xludf.DUMMYFUNCTION("""COMPUTED_VALUE"""),128.64)</f>
        <v>128.64</v>
      </c>
      <c r="G74" s="4">
        <f>IFERROR(__xludf.DUMMYFUNCTION("""COMPUTED_VALUE"""),44680.66666666667)</f>
        <v>44680.66667</v>
      </c>
      <c r="H74" s="2">
        <f>IFERROR(__xludf.DUMMYFUNCTION("""COMPUTED_VALUE"""),46.3)</f>
        <v>46.3</v>
      </c>
    </row>
    <row r="75">
      <c r="E75" s="4">
        <f>IFERROR(__xludf.DUMMYFUNCTION("""COMPUTED_VALUE"""),44281.66666666667)</f>
        <v>44281.66667</v>
      </c>
      <c r="F75" s="2">
        <f>IFERROR(__xludf.DUMMYFUNCTION("""COMPUTED_VALUE"""),132.99)</f>
        <v>132.99</v>
      </c>
      <c r="G75" s="4">
        <f>IFERROR(__xludf.DUMMYFUNCTION("""COMPUTED_VALUE"""),44687.66666666667)</f>
        <v>44687.66667</v>
      </c>
      <c r="H75" s="2">
        <f>IFERROR(__xludf.DUMMYFUNCTION("""COMPUTED_VALUE"""),48.27)</f>
        <v>48.27</v>
      </c>
    </row>
    <row r="76">
      <c r="E76" s="4">
        <f>IFERROR(__xludf.DUMMYFUNCTION("""COMPUTED_VALUE"""),44284.66666666667)</f>
        <v>44284.66667</v>
      </c>
      <c r="F76" s="2">
        <f>IFERROR(__xludf.DUMMYFUNCTION("""COMPUTED_VALUE"""),133.49)</f>
        <v>133.49</v>
      </c>
      <c r="G76" s="4">
        <f>IFERROR(__xludf.DUMMYFUNCTION("""COMPUTED_VALUE"""),44694.66666666667)</f>
        <v>44694.66667</v>
      </c>
      <c r="H76" s="2">
        <f>IFERROR(__xludf.DUMMYFUNCTION("""COMPUTED_VALUE"""),48.18)</f>
        <v>48.18</v>
      </c>
    </row>
    <row r="77">
      <c r="E77" s="4">
        <f>IFERROR(__xludf.DUMMYFUNCTION("""COMPUTED_VALUE"""),44285.66666666667)</f>
        <v>44285.66667</v>
      </c>
      <c r="F77" s="2">
        <f>IFERROR(__xludf.DUMMYFUNCTION("""COMPUTED_VALUE"""),132.95)</f>
        <v>132.95</v>
      </c>
      <c r="G77" s="4">
        <f>IFERROR(__xludf.DUMMYFUNCTION("""COMPUTED_VALUE"""),44701.66666666667)</f>
        <v>44701.66667</v>
      </c>
      <c r="H77" s="2">
        <f>IFERROR(__xludf.DUMMYFUNCTION("""COMPUTED_VALUE"""),49.53)</f>
        <v>49.53</v>
      </c>
    </row>
    <row r="78">
      <c r="E78" s="4">
        <f>IFERROR(__xludf.DUMMYFUNCTION("""COMPUTED_VALUE"""),44286.66666666667)</f>
        <v>44286.66667</v>
      </c>
      <c r="F78" s="2">
        <f>IFERROR(__xludf.DUMMYFUNCTION("""COMPUTED_VALUE"""),132.89)</f>
        <v>132.89</v>
      </c>
      <c r="G78" s="4">
        <f>IFERROR(__xludf.DUMMYFUNCTION("""COMPUTED_VALUE"""),44708.66666666667)</f>
        <v>44708.66667</v>
      </c>
      <c r="H78" s="2">
        <f>IFERROR(__xludf.DUMMYFUNCTION("""COMPUTED_VALUE"""),51.4)</f>
        <v>51.4</v>
      </c>
    </row>
    <row r="79">
      <c r="E79" s="4">
        <f>IFERROR(__xludf.DUMMYFUNCTION("""COMPUTED_VALUE"""),44287.66666666667)</f>
        <v>44287.66667</v>
      </c>
      <c r="F79" s="2">
        <f>IFERROR(__xludf.DUMMYFUNCTION("""COMPUTED_VALUE"""),132.53)</f>
        <v>132.53</v>
      </c>
      <c r="G79" s="4">
        <f>IFERROR(__xludf.DUMMYFUNCTION("""COMPUTED_VALUE"""),44715.66666666667)</f>
        <v>44715.66667</v>
      </c>
      <c r="H79" s="2">
        <f>IFERROR(__xludf.DUMMYFUNCTION("""COMPUTED_VALUE"""),50.81)</f>
        <v>50.81</v>
      </c>
    </row>
    <row r="80">
      <c r="E80" s="4">
        <f>IFERROR(__xludf.DUMMYFUNCTION("""COMPUTED_VALUE"""),44291.66666666667)</f>
        <v>44291.66667</v>
      </c>
      <c r="F80" s="2">
        <f>IFERROR(__xludf.DUMMYFUNCTION("""COMPUTED_VALUE"""),135.12)</f>
        <v>135.12</v>
      </c>
      <c r="G80" s="4">
        <f>IFERROR(__xludf.DUMMYFUNCTION("""COMPUTED_VALUE"""),44722.66666666667)</f>
        <v>44722.66667</v>
      </c>
      <c r="H80" s="2">
        <f>IFERROR(__xludf.DUMMYFUNCTION("""COMPUTED_VALUE"""),50.82)</f>
        <v>50.82</v>
      </c>
    </row>
    <row r="81">
      <c r="E81" s="4">
        <f>IFERROR(__xludf.DUMMYFUNCTION("""COMPUTED_VALUE"""),44292.66666666667)</f>
        <v>44292.66667</v>
      </c>
      <c r="F81" s="2">
        <f>IFERROR(__xludf.DUMMYFUNCTION("""COMPUTED_VALUE"""),137.16)</f>
        <v>137.16</v>
      </c>
      <c r="G81" s="4">
        <f>IFERROR(__xludf.DUMMYFUNCTION("""COMPUTED_VALUE"""),44729.66666666667)</f>
        <v>44729.66667</v>
      </c>
      <c r="H81" s="2">
        <f>IFERROR(__xludf.DUMMYFUNCTION("""COMPUTED_VALUE"""),49.03)</f>
        <v>49.03</v>
      </c>
    </row>
    <row r="82">
      <c r="E82" s="4">
        <f>IFERROR(__xludf.DUMMYFUNCTION("""COMPUTED_VALUE"""),44293.66666666667)</f>
        <v>44293.66667</v>
      </c>
      <c r="F82" s="2">
        <f>IFERROR(__xludf.DUMMYFUNCTION("""COMPUTED_VALUE"""),136.54)</f>
        <v>136.54</v>
      </c>
      <c r="G82" s="4">
        <f>IFERROR(__xludf.DUMMYFUNCTION("""COMPUTED_VALUE"""),44736.66666666667)</f>
        <v>44736.66667</v>
      </c>
      <c r="H82" s="2">
        <f>IFERROR(__xludf.DUMMYFUNCTION("""COMPUTED_VALUE"""),50.96)</f>
        <v>50.96</v>
      </c>
    </row>
    <row r="83">
      <c r="E83" s="4">
        <f>IFERROR(__xludf.DUMMYFUNCTION("""COMPUTED_VALUE"""),44294.66666666667)</f>
        <v>44294.66667</v>
      </c>
      <c r="F83" s="2">
        <f>IFERROR(__xludf.DUMMYFUNCTION("""COMPUTED_VALUE"""),133.68)</f>
        <v>133.68</v>
      </c>
      <c r="G83" s="4">
        <f>IFERROR(__xludf.DUMMYFUNCTION("""COMPUTED_VALUE"""),44743.66666666667)</f>
        <v>44743.66667</v>
      </c>
      <c r="H83" s="2">
        <f>IFERROR(__xludf.DUMMYFUNCTION("""COMPUTED_VALUE"""),51.64)</f>
        <v>51.64</v>
      </c>
    </row>
    <row r="84">
      <c r="E84" s="4">
        <f>IFERROR(__xludf.DUMMYFUNCTION("""COMPUTED_VALUE"""),44295.66666666667)</f>
        <v>44295.66667</v>
      </c>
      <c r="F84" s="2">
        <f>IFERROR(__xludf.DUMMYFUNCTION("""COMPUTED_VALUE"""),135.45)</f>
        <v>135.45</v>
      </c>
      <c r="G84" s="4">
        <f>IFERROR(__xludf.DUMMYFUNCTION("""COMPUTED_VALUE"""),44750.66666666667)</f>
        <v>44750.66667</v>
      </c>
      <c r="H84" s="2">
        <f>IFERROR(__xludf.DUMMYFUNCTION("""COMPUTED_VALUE"""),50.49)</f>
        <v>50.49</v>
      </c>
    </row>
    <row r="85">
      <c r="E85" s="4">
        <f>IFERROR(__xludf.DUMMYFUNCTION("""COMPUTED_VALUE"""),44298.66666666667)</f>
        <v>44298.66667</v>
      </c>
      <c r="F85" s="2">
        <f>IFERROR(__xludf.DUMMYFUNCTION("""COMPUTED_VALUE"""),136.64)</f>
        <v>136.64</v>
      </c>
      <c r="G85" s="4">
        <f>IFERROR(__xludf.DUMMYFUNCTION("""COMPUTED_VALUE"""),44757.66666666667)</f>
        <v>44757.66667</v>
      </c>
      <c r="H85" s="2">
        <f>IFERROR(__xludf.DUMMYFUNCTION("""COMPUTED_VALUE"""),51.02)</f>
        <v>51.02</v>
      </c>
    </row>
    <row r="86">
      <c r="E86" s="4">
        <f>IFERROR(__xludf.DUMMYFUNCTION("""COMPUTED_VALUE"""),44299.66666666667)</f>
        <v>44299.66667</v>
      </c>
      <c r="F86" s="2">
        <f>IFERROR(__xludf.DUMMYFUNCTION("""COMPUTED_VALUE"""),133.54)</f>
        <v>133.54</v>
      </c>
      <c r="G86" s="4">
        <f>IFERROR(__xludf.DUMMYFUNCTION("""COMPUTED_VALUE"""),44764.66666666667)</f>
        <v>44764.66667</v>
      </c>
      <c r="H86" s="2">
        <f>IFERROR(__xludf.DUMMYFUNCTION("""COMPUTED_VALUE"""),44.45)</f>
        <v>44.45</v>
      </c>
    </row>
    <row r="87">
      <c r="E87" s="4">
        <f>IFERROR(__xludf.DUMMYFUNCTION("""COMPUTED_VALUE"""),44300.66666666667)</f>
        <v>44300.66667</v>
      </c>
      <c r="F87" s="2">
        <f>IFERROR(__xludf.DUMMYFUNCTION("""COMPUTED_VALUE"""),132.26)</f>
        <v>132.26</v>
      </c>
      <c r="G87" s="4">
        <f>IFERROR(__xludf.DUMMYFUNCTION("""COMPUTED_VALUE"""),44771.66666666667)</f>
        <v>44771.66667</v>
      </c>
      <c r="H87" s="2">
        <f>IFERROR(__xludf.DUMMYFUNCTION("""COMPUTED_VALUE"""),46.19)</f>
        <v>46.19</v>
      </c>
    </row>
    <row r="88">
      <c r="E88" s="4">
        <f>IFERROR(__xludf.DUMMYFUNCTION("""COMPUTED_VALUE"""),44301.66666666667)</f>
        <v>44301.66667</v>
      </c>
      <c r="F88" s="2">
        <f>IFERROR(__xludf.DUMMYFUNCTION("""COMPUTED_VALUE"""),133.67)</f>
        <v>133.67</v>
      </c>
      <c r="G88" s="4">
        <f>IFERROR(__xludf.DUMMYFUNCTION("""COMPUTED_VALUE"""),44778.66666666667)</f>
        <v>44778.66667</v>
      </c>
      <c r="H88" s="2">
        <f>IFERROR(__xludf.DUMMYFUNCTION("""COMPUTED_VALUE"""),44.95)</f>
        <v>44.95</v>
      </c>
    </row>
    <row r="89">
      <c r="E89" s="4">
        <f>IFERROR(__xludf.DUMMYFUNCTION("""COMPUTED_VALUE"""),44302.66666666667)</f>
        <v>44302.66667</v>
      </c>
      <c r="F89" s="2">
        <f>IFERROR(__xludf.DUMMYFUNCTION("""COMPUTED_VALUE"""),134.31)</f>
        <v>134.31</v>
      </c>
      <c r="G89" s="4">
        <f>IFERROR(__xludf.DUMMYFUNCTION("""COMPUTED_VALUE"""),44785.66666666667)</f>
        <v>44785.66667</v>
      </c>
      <c r="H89" s="2">
        <f>IFERROR(__xludf.DUMMYFUNCTION("""COMPUTED_VALUE"""),45.15)</f>
        <v>45.15</v>
      </c>
    </row>
    <row r="90">
      <c r="E90" s="4">
        <f>IFERROR(__xludf.DUMMYFUNCTION("""COMPUTED_VALUE"""),44305.66666666667)</f>
        <v>44305.66667</v>
      </c>
      <c r="F90" s="2">
        <f>IFERROR(__xludf.DUMMYFUNCTION("""COMPUTED_VALUE"""),132.57)</f>
        <v>132.57</v>
      </c>
      <c r="G90" s="4">
        <f>IFERROR(__xludf.DUMMYFUNCTION("""COMPUTED_VALUE"""),44792.66666666667)</f>
        <v>44792.66667</v>
      </c>
      <c r="H90" s="2">
        <f>IFERROR(__xludf.DUMMYFUNCTION("""COMPUTED_VALUE"""),44.42)</f>
        <v>44.42</v>
      </c>
    </row>
    <row r="91">
      <c r="E91" s="4">
        <f>IFERROR(__xludf.DUMMYFUNCTION("""COMPUTED_VALUE"""),44306.66666666667)</f>
        <v>44306.66667</v>
      </c>
      <c r="F91" s="2">
        <f>IFERROR(__xludf.DUMMYFUNCTION("""COMPUTED_VALUE"""),127.11)</f>
        <v>127.11</v>
      </c>
      <c r="G91" s="4">
        <f>IFERROR(__xludf.DUMMYFUNCTION("""COMPUTED_VALUE"""),44799.66666666667)</f>
        <v>44799.66667</v>
      </c>
      <c r="H91" s="2">
        <f>IFERROR(__xludf.DUMMYFUNCTION("""COMPUTED_VALUE"""),43.25)</f>
        <v>43.25</v>
      </c>
    </row>
    <row r="92">
      <c r="E92" s="4">
        <f>IFERROR(__xludf.DUMMYFUNCTION("""COMPUTED_VALUE"""),44307.66666666667)</f>
        <v>44307.66667</v>
      </c>
      <c r="F92" s="2">
        <f>IFERROR(__xludf.DUMMYFUNCTION("""COMPUTED_VALUE"""),129.9)</f>
        <v>129.9</v>
      </c>
      <c r="G92" s="4">
        <f>IFERROR(__xludf.DUMMYFUNCTION("""COMPUTED_VALUE"""),44806.66666666667)</f>
        <v>44806.66667</v>
      </c>
      <c r="H92" s="2">
        <f>IFERROR(__xludf.DUMMYFUNCTION("""COMPUTED_VALUE"""),41.3)</f>
        <v>41.3</v>
      </c>
    </row>
    <row r="93">
      <c r="E93" s="4">
        <f>IFERROR(__xludf.DUMMYFUNCTION("""COMPUTED_VALUE"""),44308.66666666667)</f>
        <v>44308.66667</v>
      </c>
      <c r="F93" s="2">
        <f>IFERROR(__xludf.DUMMYFUNCTION("""COMPUTED_VALUE"""),129.18)</f>
        <v>129.18</v>
      </c>
      <c r="G93" s="4">
        <f>IFERROR(__xludf.DUMMYFUNCTION("""COMPUTED_VALUE"""),44813.66666666667)</f>
        <v>44813.66667</v>
      </c>
      <c r="H93" s="2">
        <f>IFERROR(__xludf.DUMMYFUNCTION("""COMPUTED_VALUE"""),42.24)</f>
        <v>42.24</v>
      </c>
    </row>
    <row r="94">
      <c r="E94" s="4">
        <f>IFERROR(__xludf.DUMMYFUNCTION("""COMPUTED_VALUE"""),44309.66666666667)</f>
        <v>44309.66667</v>
      </c>
      <c r="F94" s="2">
        <f>IFERROR(__xludf.DUMMYFUNCTION("""COMPUTED_VALUE"""),130.19)</f>
        <v>130.19</v>
      </c>
      <c r="G94" s="4">
        <f>IFERROR(__xludf.DUMMYFUNCTION("""COMPUTED_VALUE"""),44820.66666666667)</f>
        <v>44820.66667</v>
      </c>
      <c r="H94" s="2">
        <f>IFERROR(__xludf.DUMMYFUNCTION("""COMPUTED_VALUE"""),41.25)</f>
        <v>41.25</v>
      </c>
    </row>
    <row r="95">
      <c r="E95" s="4">
        <f>IFERROR(__xludf.DUMMYFUNCTION("""COMPUTED_VALUE"""),44312.66666666667)</f>
        <v>44312.66667</v>
      </c>
      <c r="F95" s="2">
        <f>IFERROR(__xludf.DUMMYFUNCTION("""COMPUTED_VALUE"""),131.6)</f>
        <v>131.6</v>
      </c>
      <c r="G95" s="4">
        <f>IFERROR(__xludf.DUMMYFUNCTION("""COMPUTED_VALUE"""),44827.66666666667)</f>
        <v>44827.66667</v>
      </c>
      <c r="H95" s="2">
        <f>IFERROR(__xludf.DUMMYFUNCTION("""COMPUTED_VALUE"""),39.52)</f>
        <v>39.52</v>
      </c>
    </row>
    <row r="96">
      <c r="E96" s="4">
        <f>IFERROR(__xludf.DUMMYFUNCTION("""COMPUTED_VALUE"""),44313.66666666667)</f>
        <v>44313.66667</v>
      </c>
      <c r="F96" s="2">
        <f>IFERROR(__xludf.DUMMYFUNCTION("""COMPUTED_VALUE"""),132.11)</f>
        <v>132.11</v>
      </c>
      <c r="G96" s="4">
        <f>IFERROR(__xludf.DUMMYFUNCTION("""COMPUTED_VALUE"""),44834.66666666667)</f>
        <v>44834.66667</v>
      </c>
      <c r="H96" s="2">
        <f>IFERROR(__xludf.DUMMYFUNCTION("""COMPUTED_VALUE"""),37.97)</f>
        <v>37.97</v>
      </c>
    </row>
    <row r="97">
      <c r="E97" s="4">
        <f>IFERROR(__xludf.DUMMYFUNCTION("""COMPUTED_VALUE"""),44314.66666666667)</f>
        <v>44314.66667</v>
      </c>
      <c r="F97" s="2">
        <f>IFERROR(__xludf.DUMMYFUNCTION("""COMPUTED_VALUE"""),130.71)</f>
        <v>130.71</v>
      </c>
      <c r="G97" s="4">
        <f>IFERROR(__xludf.DUMMYFUNCTION("""COMPUTED_VALUE"""),44841.66666666667)</f>
        <v>44841.66667</v>
      </c>
      <c r="H97" s="2">
        <f>IFERROR(__xludf.DUMMYFUNCTION("""COMPUTED_VALUE"""),36.85)</f>
        <v>36.85</v>
      </c>
    </row>
    <row r="98">
      <c r="E98" s="4">
        <f>IFERROR(__xludf.DUMMYFUNCTION("""COMPUTED_VALUE"""),44315.66666666667)</f>
        <v>44315.66667</v>
      </c>
      <c r="F98" s="2">
        <f>IFERROR(__xludf.DUMMYFUNCTION("""COMPUTED_VALUE"""),133.26)</f>
        <v>133.26</v>
      </c>
      <c r="G98" s="4">
        <f>IFERROR(__xludf.DUMMYFUNCTION("""COMPUTED_VALUE"""),44848.66666666667)</f>
        <v>44848.66667</v>
      </c>
      <c r="H98" s="2">
        <f>IFERROR(__xludf.DUMMYFUNCTION("""COMPUTED_VALUE"""),36.38)</f>
        <v>36.38</v>
      </c>
    </row>
    <row r="99">
      <c r="E99" s="4">
        <f>IFERROR(__xludf.DUMMYFUNCTION("""COMPUTED_VALUE"""),44316.66666666667)</f>
        <v>44316.66667</v>
      </c>
      <c r="F99" s="2">
        <f>IFERROR(__xludf.DUMMYFUNCTION("""COMPUTED_VALUE"""),132.62)</f>
        <v>132.62</v>
      </c>
      <c r="G99" s="4">
        <f>IFERROR(__xludf.DUMMYFUNCTION("""COMPUTED_VALUE"""),44855.66666666667)</f>
        <v>44855.66667</v>
      </c>
      <c r="H99" s="2">
        <f>IFERROR(__xludf.DUMMYFUNCTION("""COMPUTED_VALUE"""),35.35)</f>
        <v>35.35</v>
      </c>
    </row>
    <row r="100">
      <c r="E100" s="4">
        <f>IFERROR(__xludf.DUMMYFUNCTION("""COMPUTED_VALUE"""),44319.66666666667)</f>
        <v>44319.66667</v>
      </c>
      <c r="F100" s="2">
        <f>IFERROR(__xludf.DUMMYFUNCTION("""COMPUTED_VALUE"""),133.03)</f>
        <v>133.03</v>
      </c>
      <c r="G100" s="4">
        <f>IFERROR(__xludf.DUMMYFUNCTION("""COMPUTED_VALUE"""),44862.66666666667)</f>
        <v>44862.66667</v>
      </c>
      <c r="H100" s="2">
        <f>IFERROR(__xludf.DUMMYFUNCTION("""COMPUTED_VALUE"""),37.67)</f>
        <v>37.67</v>
      </c>
    </row>
    <row r="101">
      <c r="E101" s="4">
        <f>IFERROR(__xludf.DUMMYFUNCTION("""COMPUTED_VALUE"""),44320.66666666667)</f>
        <v>44320.66667</v>
      </c>
      <c r="F101" s="2">
        <f>IFERROR(__xludf.DUMMYFUNCTION("""COMPUTED_VALUE"""),131.55)</f>
        <v>131.55</v>
      </c>
      <c r="G101" s="4">
        <f>IFERROR(__xludf.DUMMYFUNCTION("""COMPUTED_VALUE"""),44869.66666666667)</f>
        <v>44869.66667</v>
      </c>
      <c r="H101" s="2">
        <f>IFERROR(__xludf.DUMMYFUNCTION("""COMPUTED_VALUE"""),37.24)</f>
        <v>37.24</v>
      </c>
    </row>
    <row r="102">
      <c r="E102" s="4">
        <f>IFERROR(__xludf.DUMMYFUNCTION("""COMPUTED_VALUE"""),44321.66666666667)</f>
        <v>44321.66667</v>
      </c>
      <c r="F102" s="2">
        <f>IFERROR(__xludf.DUMMYFUNCTION("""COMPUTED_VALUE"""),132.21)</f>
        <v>132.21</v>
      </c>
      <c r="G102" s="4">
        <f>IFERROR(__xludf.DUMMYFUNCTION("""COMPUTED_VALUE"""),44876.66666666667)</f>
        <v>44876.66667</v>
      </c>
      <c r="H102" s="2">
        <f>IFERROR(__xludf.DUMMYFUNCTION("""COMPUTED_VALUE"""),38.3)</f>
        <v>38.3</v>
      </c>
    </row>
    <row r="103">
      <c r="E103" s="4">
        <f>IFERROR(__xludf.DUMMYFUNCTION("""COMPUTED_VALUE"""),44322.66666666667)</f>
        <v>44322.66667</v>
      </c>
      <c r="F103" s="2">
        <f>IFERROR(__xludf.DUMMYFUNCTION("""COMPUTED_VALUE"""),133.49)</f>
        <v>133.49</v>
      </c>
      <c r="G103" s="4">
        <f>IFERROR(__xludf.DUMMYFUNCTION("""COMPUTED_VALUE"""),44883.66666666667)</f>
        <v>44883.66667</v>
      </c>
      <c r="H103" s="2">
        <f>IFERROR(__xludf.DUMMYFUNCTION("""COMPUTED_VALUE"""),38.55)</f>
        <v>38.55</v>
      </c>
    </row>
    <row r="104">
      <c r="E104" s="4">
        <f>IFERROR(__xludf.DUMMYFUNCTION("""COMPUTED_VALUE"""),44323.66666666667)</f>
        <v>44323.66667</v>
      </c>
      <c r="F104" s="2">
        <f>IFERROR(__xludf.DUMMYFUNCTION("""COMPUTED_VALUE"""),137.81)</f>
        <v>137.81</v>
      </c>
      <c r="G104" s="4">
        <f>IFERROR(__xludf.DUMMYFUNCTION("""COMPUTED_VALUE"""),44890.54166666667)</f>
        <v>44890.54167</v>
      </c>
      <c r="H104" s="2">
        <f>IFERROR(__xludf.DUMMYFUNCTION("""COMPUTED_VALUE"""),39.02)</f>
        <v>39.02</v>
      </c>
    </row>
    <row r="105">
      <c r="E105" s="4">
        <f>IFERROR(__xludf.DUMMYFUNCTION("""COMPUTED_VALUE"""),44326.66666666667)</f>
        <v>44326.66667</v>
      </c>
      <c r="F105" s="2">
        <f>IFERROR(__xludf.DUMMYFUNCTION("""COMPUTED_VALUE"""),136.4)</f>
        <v>136.4</v>
      </c>
      <c r="G105" s="4">
        <f>IFERROR(__xludf.DUMMYFUNCTION("""COMPUTED_VALUE"""),44897.66666666667)</f>
        <v>44897.66667</v>
      </c>
      <c r="H105" s="2">
        <f>IFERROR(__xludf.DUMMYFUNCTION("""COMPUTED_VALUE"""),38.18)</f>
        <v>38.18</v>
      </c>
    </row>
    <row r="106">
      <c r="E106" s="4">
        <f>IFERROR(__xludf.DUMMYFUNCTION("""COMPUTED_VALUE"""),44327.66666666667)</f>
        <v>44327.66667</v>
      </c>
      <c r="F106" s="2">
        <f>IFERROR(__xludf.DUMMYFUNCTION("""COMPUTED_VALUE"""),137.12)</f>
        <v>137.12</v>
      </c>
      <c r="G106" s="4">
        <f>IFERROR(__xludf.DUMMYFUNCTION("""COMPUTED_VALUE"""),44904.66666666667)</f>
        <v>44904.66667</v>
      </c>
      <c r="H106" s="2">
        <f>IFERROR(__xludf.DUMMYFUNCTION("""COMPUTED_VALUE"""),37.4)</f>
        <v>37.4</v>
      </c>
    </row>
    <row r="107">
      <c r="E107" s="4">
        <f>IFERROR(__xludf.DUMMYFUNCTION("""COMPUTED_VALUE"""),44328.66666666667)</f>
        <v>44328.66667</v>
      </c>
      <c r="F107" s="2">
        <f>IFERROR(__xludf.DUMMYFUNCTION("""COMPUTED_VALUE"""),133.39)</f>
        <v>133.39</v>
      </c>
      <c r="G107" s="4">
        <f>IFERROR(__xludf.DUMMYFUNCTION("""COMPUTED_VALUE"""),44911.66666666667)</f>
        <v>44911.66667</v>
      </c>
      <c r="H107" s="2">
        <f>IFERROR(__xludf.DUMMYFUNCTION("""COMPUTED_VALUE"""),37.12)</f>
        <v>37.12</v>
      </c>
    </row>
    <row r="108">
      <c r="E108" s="4">
        <f>IFERROR(__xludf.DUMMYFUNCTION("""COMPUTED_VALUE"""),44329.66666666667)</f>
        <v>44329.66667</v>
      </c>
      <c r="F108" s="2">
        <f>IFERROR(__xludf.DUMMYFUNCTION("""COMPUTED_VALUE"""),133.61)</f>
        <v>133.61</v>
      </c>
      <c r="G108" s="4">
        <f>IFERROR(__xludf.DUMMYFUNCTION("""COMPUTED_VALUE"""),44918.66666666667)</f>
        <v>44918.66667</v>
      </c>
      <c r="H108" s="2">
        <f>IFERROR(__xludf.DUMMYFUNCTION("""COMPUTED_VALUE"""),38.41)</f>
        <v>38.41</v>
      </c>
    </row>
    <row r="109">
      <c r="E109" s="4">
        <f>IFERROR(__xludf.DUMMYFUNCTION("""COMPUTED_VALUE"""),44330.66666666667)</f>
        <v>44330.66667</v>
      </c>
      <c r="F109" s="2">
        <f>IFERROR(__xludf.DUMMYFUNCTION("""COMPUTED_VALUE"""),135.93)</f>
        <v>135.93</v>
      </c>
      <c r="G109" s="4">
        <f>IFERROR(__xludf.DUMMYFUNCTION("""COMPUTED_VALUE"""),44925.66666666667)</f>
        <v>44925.66667</v>
      </c>
      <c r="H109" s="2">
        <f>IFERROR(__xludf.DUMMYFUNCTION("""COMPUTED_VALUE"""),39.4)</f>
        <v>39.4</v>
      </c>
    </row>
    <row r="110">
      <c r="E110" s="4">
        <f>IFERROR(__xludf.DUMMYFUNCTION("""COMPUTED_VALUE"""),44333.66666666667)</f>
        <v>44333.66667</v>
      </c>
      <c r="F110" s="2">
        <f>IFERROR(__xludf.DUMMYFUNCTION("""COMPUTED_VALUE"""),136.41)</f>
        <v>136.41</v>
      </c>
      <c r="G110" s="4">
        <f>IFERROR(__xludf.DUMMYFUNCTION("""COMPUTED_VALUE"""),44932.66666666667)</f>
        <v>44932.66667</v>
      </c>
      <c r="H110" s="2">
        <f>IFERROR(__xludf.DUMMYFUNCTION("""COMPUTED_VALUE"""),42.19)</f>
        <v>42.19</v>
      </c>
    </row>
    <row r="111">
      <c r="E111" s="4">
        <f>IFERROR(__xludf.DUMMYFUNCTION("""COMPUTED_VALUE"""),44334.66666666667)</f>
        <v>44334.66667</v>
      </c>
      <c r="F111" s="2">
        <f>IFERROR(__xludf.DUMMYFUNCTION("""COMPUTED_VALUE"""),135.56)</f>
        <v>135.56</v>
      </c>
      <c r="G111" s="4">
        <f>IFERROR(__xludf.DUMMYFUNCTION("""COMPUTED_VALUE"""),44939.66666666667)</f>
        <v>44939.66667</v>
      </c>
      <c r="H111" s="2">
        <f>IFERROR(__xludf.DUMMYFUNCTION("""COMPUTED_VALUE"""),41.86)</f>
        <v>41.86</v>
      </c>
    </row>
    <row r="112">
      <c r="E112" s="4">
        <f>IFERROR(__xludf.DUMMYFUNCTION("""COMPUTED_VALUE"""),44335.66666666667)</f>
        <v>44335.66667</v>
      </c>
      <c r="F112" s="2">
        <f>IFERROR(__xludf.DUMMYFUNCTION("""COMPUTED_VALUE"""),132.96)</f>
        <v>132.96</v>
      </c>
      <c r="G112" s="4">
        <f>IFERROR(__xludf.DUMMYFUNCTION("""COMPUTED_VALUE"""),44946.66666666667)</f>
        <v>44946.66667</v>
      </c>
      <c r="H112" s="2">
        <f>IFERROR(__xludf.DUMMYFUNCTION("""COMPUTED_VALUE"""),40.0)</f>
        <v>40</v>
      </c>
    </row>
    <row r="113">
      <c r="E113" s="4">
        <f>IFERROR(__xludf.DUMMYFUNCTION("""COMPUTED_VALUE"""),44336.66666666667)</f>
        <v>44336.66667</v>
      </c>
      <c r="F113" s="2">
        <f>IFERROR(__xludf.DUMMYFUNCTION("""COMPUTED_VALUE"""),133.27)</f>
        <v>133.27</v>
      </c>
      <c r="G113" s="4">
        <f>IFERROR(__xludf.DUMMYFUNCTION("""COMPUTED_VALUE"""),44953.66666666667)</f>
        <v>44953.66667</v>
      </c>
      <c r="H113" s="2">
        <f>IFERROR(__xludf.DUMMYFUNCTION("""COMPUTED_VALUE"""),40.64)</f>
        <v>40.64</v>
      </c>
    </row>
    <row r="114">
      <c r="E114" s="4">
        <f>IFERROR(__xludf.DUMMYFUNCTION("""COMPUTED_VALUE"""),44337.66666666667)</f>
        <v>44337.66667</v>
      </c>
      <c r="F114" s="2">
        <f>IFERROR(__xludf.DUMMYFUNCTION("""COMPUTED_VALUE"""),132.66)</f>
        <v>132.66</v>
      </c>
      <c r="G114" s="4">
        <f>IFERROR(__xludf.DUMMYFUNCTION("""COMPUTED_VALUE"""),44960.66666666667)</f>
        <v>44960.66667</v>
      </c>
      <c r="H114" s="2">
        <f>IFERROR(__xludf.DUMMYFUNCTION("""COMPUTED_VALUE"""),41.51)</f>
        <v>41.51</v>
      </c>
    </row>
    <row r="115">
      <c r="E115" s="4">
        <f>IFERROR(__xludf.DUMMYFUNCTION("""COMPUTED_VALUE"""),44340.66666666667)</f>
        <v>44340.66667</v>
      </c>
      <c r="F115" s="2">
        <f>IFERROR(__xludf.DUMMYFUNCTION("""COMPUTED_VALUE"""),134.06)</f>
        <v>134.06</v>
      </c>
      <c r="G115" s="4">
        <f>IFERROR(__xludf.DUMMYFUNCTION("""COMPUTED_VALUE"""),44967.66666666667)</f>
        <v>44967.66667</v>
      </c>
      <c r="H115" s="2">
        <f>IFERROR(__xludf.DUMMYFUNCTION("""COMPUTED_VALUE"""),40.01)</f>
        <v>40.01</v>
      </c>
    </row>
    <row r="116">
      <c r="E116" s="4">
        <f>IFERROR(__xludf.DUMMYFUNCTION("""COMPUTED_VALUE"""),44341.66666666667)</f>
        <v>44341.66667</v>
      </c>
      <c r="F116" s="2">
        <f>IFERROR(__xludf.DUMMYFUNCTION("""COMPUTED_VALUE"""),134.32)</f>
        <v>134.32</v>
      </c>
      <c r="G116" s="4">
        <f>IFERROR(__xludf.DUMMYFUNCTION("""COMPUTED_VALUE"""),44974.66666666667)</f>
        <v>44974.66667</v>
      </c>
      <c r="H116" s="2">
        <f>IFERROR(__xludf.DUMMYFUNCTION("""COMPUTED_VALUE"""),40.22)</f>
        <v>40.22</v>
      </c>
    </row>
    <row r="117">
      <c r="E117" s="4">
        <f>IFERROR(__xludf.DUMMYFUNCTION("""COMPUTED_VALUE"""),44342.66666666667)</f>
        <v>44342.66667</v>
      </c>
      <c r="F117" s="2">
        <f>IFERROR(__xludf.DUMMYFUNCTION("""COMPUTED_VALUE"""),136.89)</f>
        <v>136.89</v>
      </c>
      <c r="G117" s="4">
        <f>IFERROR(__xludf.DUMMYFUNCTION("""COMPUTED_VALUE"""),44981.66666666667)</f>
        <v>44981.66667</v>
      </c>
      <c r="H117" s="2">
        <f>IFERROR(__xludf.DUMMYFUNCTION("""COMPUTED_VALUE"""),38.74)</f>
        <v>38.74</v>
      </c>
    </row>
    <row r="118">
      <c r="E118" s="4">
        <f>IFERROR(__xludf.DUMMYFUNCTION("""COMPUTED_VALUE"""),44343.66666666667)</f>
        <v>44343.66667</v>
      </c>
      <c r="F118" s="2">
        <f>IFERROR(__xludf.DUMMYFUNCTION("""COMPUTED_VALUE"""),136.56)</f>
        <v>136.56</v>
      </c>
      <c r="G118" s="4">
        <f>IFERROR(__xludf.DUMMYFUNCTION("""COMPUTED_VALUE"""),44988.66666666667)</f>
        <v>44988.66667</v>
      </c>
      <c r="H118" s="2">
        <f>IFERROR(__xludf.DUMMYFUNCTION("""COMPUTED_VALUE"""),38.26)</f>
        <v>38.26</v>
      </c>
    </row>
    <row r="119">
      <c r="E119" s="4">
        <f>IFERROR(__xludf.DUMMYFUNCTION("""COMPUTED_VALUE"""),44344.66666666667)</f>
        <v>44344.66667</v>
      </c>
      <c r="F119" s="2">
        <f>IFERROR(__xludf.DUMMYFUNCTION("""COMPUTED_VALUE"""),136.46)</f>
        <v>136.46</v>
      </c>
      <c r="G119" s="4">
        <f>IFERROR(__xludf.DUMMYFUNCTION("""COMPUTED_VALUE"""),44995.66666666667)</f>
        <v>44995.66667</v>
      </c>
      <c r="H119" s="2">
        <f>IFERROR(__xludf.DUMMYFUNCTION("""COMPUTED_VALUE"""),36.68)</f>
        <v>36.68</v>
      </c>
    </row>
    <row r="120">
      <c r="E120" s="4">
        <f>IFERROR(__xludf.DUMMYFUNCTION("""COMPUTED_VALUE"""),44348.66666666667)</f>
        <v>44348.66667</v>
      </c>
      <c r="F120" s="2">
        <f>IFERROR(__xludf.DUMMYFUNCTION("""COMPUTED_VALUE"""),134.51)</f>
        <v>134.51</v>
      </c>
      <c r="G120" s="4">
        <f>IFERROR(__xludf.DUMMYFUNCTION("""COMPUTED_VALUE"""),45002.66666666667)</f>
        <v>45002.66667</v>
      </c>
      <c r="H120" s="2">
        <f>IFERROR(__xludf.DUMMYFUNCTION("""COMPUTED_VALUE"""),36.79)</f>
        <v>36.79</v>
      </c>
    </row>
    <row r="121">
      <c r="E121" s="4">
        <f>IFERROR(__xludf.DUMMYFUNCTION("""COMPUTED_VALUE"""),44349.66666666667)</f>
        <v>44349.66667</v>
      </c>
      <c r="F121" s="2">
        <f>IFERROR(__xludf.DUMMYFUNCTION("""COMPUTED_VALUE"""),134.17)</f>
        <v>134.17</v>
      </c>
      <c r="G121" s="4">
        <f>IFERROR(__xludf.DUMMYFUNCTION("""COMPUTED_VALUE"""),45009.66666666667)</f>
        <v>45009.66667</v>
      </c>
      <c r="H121" s="2">
        <f>IFERROR(__xludf.DUMMYFUNCTION("""COMPUTED_VALUE"""),37.66)</f>
        <v>37.66</v>
      </c>
    </row>
    <row r="122">
      <c r="E122" s="4">
        <f>IFERROR(__xludf.DUMMYFUNCTION("""COMPUTED_VALUE"""),44350.66666666667)</f>
        <v>44350.66667</v>
      </c>
      <c r="F122" s="2">
        <f>IFERROR(__xludf.DUMMYFUNCTION("""COMPUTED_VALUE"""),134.17)</f>
        <v>134.17</v>
      </c>
      <c r="G122" s="4">
        <f>IFERROR(__xludf.DUMMYFUNCTION("""COMPUTED_VALUE"""),45016.66666666667)</f>
        <v>45016.66667</v>
      </c>
      <c r="H122" s="2">
        <f>IFERROR(__xludf.DUMMYFUNCTION("""COMPUTED_VALUE"""),38.89)</f>
        <v>38.89</v>
      </c>
    </row>
    <row r="123">
      <c r="E123" s="4">
        <f>IFERROR(__xludf.DUMMYFUNCTION("""COMPUTED_VALUE"""),44351.66666666667)</f>
        <v>44351.66667</v>
      </c>
      <c r="F123" s="2">
        <f>IFERROR(__xludf.DUMMYFUNCTION("""COMPUTED_VALUE"""),133.74)</f>
        <v>133.74</v>
      </c>
      <c r="G123" s="4">
        <f>IFERROR(__xludf.DUMMYFUNCTION("""COMPUTED_VALUE"""),45022.66666666667)</f>
        <v>45022.66667</v>
      </c>
      <c r="H123" s="2">
        <f>IFERROR(__xludf.DUMMYFUNCTION("""COMPUTED_VALUE"""),39.48)</f>
        <v>39.48</v>
      </c>
    </row>
    <row r="124">
      <c r="E124" s="4">
        <f>IFERROR(__xludf.DUMMYFUNCTION("""COMPUTED_VALUE"""),44354.66666666667)</f>
        <v>44354.66667</v>
      </c>
      <c r="F124" s="2">
        <f>IFERROR(__xludf.DUMMYFUNCTION("""COMPUTED_VALUE"""),133.95)</f>
        <v>133.95</v>
      </c>
      <c r="G124" s="4">
        <f>IFERROR(__xludf.DUMMYFUNCTION("""COMPUTED_VALUE"""),45030.66666666667)</f>
        <v>45030.66667</v>
      </c>
      <c r="H124" s="2">
        <f>IFERROR(__xludf.DUMMYFUNCTION("""COMPUTED_VALUE"""),39.22)</f>
        <v>39.22</v>
      </c>
    </row>
    <row r="125">
      <c r="E125" s="4">
        <f>IFERROR(__xludf.DUMMYFUNCTION("""COMPUTED_VALUE"""),44355.66666666667)</f>
        <v>44355.66667</v>
      </c>
      <c r="F125" s="2">
        <f>IFERROR(__xludf.DUMMYFUNCTION("""COMPUTED_VALUE"""),133.35)</f>
        <v>133.35</v>
      </c>
    </row>
    <row r="126">
      <c r="E126" s="4">
        <f>IFERROR(__xludf.DUMMYFUNCTION("""COMPUTED_VALUE"""),44356.66666666667)</f>
        <v>44356.66667</v>
      </c>
      <c r="F126" s="2">
        <f>IFERROR(__xludf.DUMMYFUNCTION("""COMPUTED_VALUE"""),131.84)</f>
        <v>131.84</v>
      </c>
    </row>
    <row r="127">
      <c r="E127" s="4">
        <f>IFERROR(__xludf.DUMMYFUNCTION("""COMPUTED_VALUE"""),44357.66666666667)</f>
        <v>44357.66667</v>
      </c>
      <c r="F127" s="2">
        <f>IFERROR(__xludf.DUMMYFUNCTION("""COMPUTED_VALUE"""),130.98)</f>
        <v>130.98</v>
      </c>
    </row>
    <row r="128">
      <c r="E128" s="4">
        <f>IFERROR(__xludf.DUMMYFUNCTION("""COMPUTED_VALUE"""),44358.66666666667)</f>
        <v>44358.66667</v>
      </c>
      <c r="F128" s="2">
        <f>IFERROR(__xludf.DUMMYFUNCTION("""COMPUTED_VALUE"""),131.94)</f>
        <v>131.94</v>
      </c>
    </row>
    <row r="129">
      <c r="E129" s="4">
        <f>IFERROR(__xludf.DUMMYFUNCTION("""COMPUTED_VALUE"""),44361.66666666667)</f>
        <v>44361.66667</v>
      </c>
      <c r="F129" s="2">
        <f>IFERROR(__xludf.DUMMYFUNCTION("""COMPUTED_VALUE"""),131.36)</f>
        <v>131.36</v>
      </c>
    </row>
    <row r="130">
      <c r="E130" s="4">
        <f>IFERROR(__xludf.DUMMYFUNCTION("""COMPUTED_VALUE"""),44362.66666666667)</f>
        <v>44362.66667</v>
      </c>
      <c r="F130" s="2">
        <f>IFERROR(__xludf.DUMMYFUNCTION("""COMPUTED_VALUE"""),130.29)</f>
        <v>130.29</v>
      </c>
    </row>
    <row r="131">
      <c r="E131" s="4">
        <f>IFERROR(__xludf.DUMMYFUNCTION("""COMPUTED_VALUE"""),44363.66666666667)</f>
        <v>44363.66667</v>
      </c>
      <c r="F131" s="2">
        <f>IFERROR(__xludf.DUMMYFUNCTION("""COMPUTED_VALUE"""),130.4)</f>
        <v>130.4</v>
      </c>
    </row>
    <row r="132">
      <c r="E132" s="4">
        <f>IFERROR(__xludf.DUMMYFUNCTION("""COMPUTED_VALUE"""),44364.66666666667)</f>
        <v>44364.66667</v>
      </c>
      <c r="F132" s="2">
        <f>IFERROR(__xludf.DUMMYFUNCTION("""COMPUTED_VALUE"""),128.92)</f>
        <v>128.92</v>
      </c>
    </row>
    <row r="133">
      <c r="E133" s="4">
        <f>IFERROR(__xludf.DUMMYFUNCTION("""COMPUTED_VALUE"""),44365.66666666667)</f>
        <v>44365.66667</v>
      </c>
      <c r="F133" s="2">
        <f>IFERROR(__xludf.DUMMYFUNCTION("""COMPUTED_VALUE"""),128.41)</f>
        <v>128.41</v>
      </c>
    </row>
    <row r="134">
      <c r="E134" s="4">
        <f>IFERROR(__xludf.DUMMYFUNCTION("""COMPUTED_VALUE"""),44368.66666666667)</f>
        <v>44368.66667</v>
      </c>
      <c r="F134" s="2">
        <f>IFERROR(__xludf.DUMMYFUNCTION("""COMPUTED_VALUE"""),130.08)</f>
        <v>130.08</v>
      </c>
    </row>
    <row r="135">
      <c r="E135" s="4">
        <f>IFERROR(__xludf.DUMMYFUNCTION("""COMPUTED_VALUE"""),44369.66666666667)</f>
        <v>44369.66667</v>
      </c>
      <c r="F135" s="2">
        <f>IFERROR(__xludf.DUMMYFUNCTION("""COMPUTED_VALUE"""),132.48)</f>
        <v>132.48</v>
      </c>
    </row>
    <row r="136">
      <c r="E136" s="4">
        <f>IFERROR(__xludf.DUMMYFUNCTION("""COMPUTED_VALUE"""),44370.66666666667)</f>
        <v>44370.66667</v>
      </c>
      <c r="F136" s="2">
        <f>IFERROR(__xludf.DUMMYFUNCTION("""COMPUTED_VALUE"""),133.1)</f>
        <v>133.1</v>
      </c>
    </row>
    <row r="137">
      <c r="E137" s="4">
        <f>IFERROR(__xludf.DUMMYFUNCTION("""COMPUTED_VALUE"""),44371.66666666667)</f>
        <v>44371.66667</v>
      </c>
      <c r="F137" s="2">
        <f>IFERROR(__xludf.DUMMYFUNCTION("""COMPUTED_VALUE"""),133.6)</f>
        <v>133.6</v>
      </c>
    </row>
    <row r="138">
      <c r="E138" s="4">
        <f>IFERROR(__xludf.DUMMYFUNCTION("""COMPUTED_VALUE"""),44372.66666666667)</f>
        <v>44372.66667</v>
      </c>
      <c r="F138" s="2">
        <f>IFERROR(__xludf.DUMMYFUNCTION("""COMPUTED_VALUE"""),154.35)</f>
        <v>154.35</v>
      </c>
    </row>
    <row r="139">
      <c r="E139" s="4">
        <f>IFERROR(__xludf.DUMMYFUNCTION("""COMPUTED_VALUE"""),44375.66666666667)</f>
        <v>44375.66667</v>
      </c>
      <c r="F139" s="2">
        <f>IFERROR(__xludf.DUMMYFUNCTION("""COMPUTED_VALUE"""),152.36)</f>
        <v>152.36</v>
      </c>
    </row>
    <row r="140">
      <c r="E140" s="4">
        <f>IFERROR(__xludf.DUMMYFUNCTION("""COMPUTED_VALUE"""),44376.66666666667)</f>
        <v>44376.66667</v>
      </c>
      <c r="F140" s="2">
        <f>IFERROR(__xludf.DUMMYFUNCTION("""COMPUTED_VALUE"""),155.95)</f>
        <v>155.95</v>
      </c>
    </row>
    <row r="141">
      <c r="E141" s="4">
        <f>IFERROR(__xludf.DUMMYFUNCTION("""COMPUTED_VALUE"""),44377.66666666667)</f>
        <v>44377.66667</v>
      </c>
      <c r="F141" s="2">
        <f>IFERROR(__xludf.DUMMYFUNCTION("""COMPUTED_VALUE"""),154.49)</f>
        <v>154.49</v>
      </c>
    </row>
    <row r="142">
      <c r="E142" s="4">
        <f>IFERROR(__xludf.DUMMYFUNCTION("""COMPUTED_VALUE"""),44378.66666666667)</f>
        <v>44378.66667</v>
      </c>
      <c r="F142" s="2">
        <f>IFERROR(__xludf.DUMMYFUNCTION("""COMPUTED_VALUE"""),158.0)</f>
        <v>158</v>
      </c>
    </row>
    <row r="143">
      <c r="E143" s="4">
        <f>IFERROR(__xludf.DUMMYFUNCTION("""COMPUTED_VALUE"""),44379.66666666667)</f>
        <v>44379.66667</v>
      </c>
      <c r="F143" s="2">
        <f>IFERROR(__xludf.DUMMYFUNCTION("""COMPUTED_VALUE"""),159.74)</f>
        <v>159.74</v>
      </c>
    </row>
    <row r="144">
      <c r="E144" s="4">
        <f>IFERROR(__xludf.DUMMYFUNCTION("""COMPUTED_VALUE"""),44383.66666666667)</f>
        <v>44383.66667</v>
      </c>
      <c r="F144" s="2">
        <f>IFERROR(__xludf.DUMMYFUNCTION("""COMPUTED_VALUE"""),160.11)</f>
        <v>160.11</v>
      </c>
    </row>
    <row r="145">
      <c r="E145" s="4">
        <f>IFERROR(__xludf.DUMMYFUNCTION("""COMPUTED_VALUE"""),44384.66666666667)</f>
        <v>44384.66667</v>
      </c>
      <c r="F145" s="2">
        <f>IFERROR(__xludf.DUMMYFUNCTION("""COMPUTED_VALUE"""),160.16)</f>
        <v>160.16</v>
      </c>
    </row>
    <row r="146">
      <c r="E146" s="4">
        <f>IFERROR(__xludf.DUMMYFUNCTION("""COMPUTED_VALUE"""),44385.66666666667)</f>
        <v>44385.66667</v>
      </c>
      <c r="F146" s="2">
        <f>IFERROR(__xludf.DUMMYFUNCTION("""COMPUTED_VALUE"""),160.63)</f>
        <v>160.63</v>
      </c>
    </row>
    <row r="147">
      <c r="E147" s="4">
        <f>IFERROR(__xludf.DUMMYFUNCTION("""COMPUTED_VALUE"""),44386.66666666667)</f>
        <v>44386.66667</v>
      </c>
      <c r="F147" s="2">
        <f>IFERROR(__xludf.DUMMYFUNCTION("""COMPUTED_VALUE"""),161.0)</f>
        <v>161</v>
      </c>
    </row>
    <row r="148">
      <c r="E148" s="4">
        <f>IFERROR(__xludf.DUMMYFUNCTION("""COMPUTED_VALUE"""),44389.66666666667)</f>
        <v>44389.66667</v>
      </c>
      <c r="F148" s="2">
        <f>IFERROR(__xludf.DUMMYFUNCTION("""COMPUTED_VALUE"""),161.82)</f>
        <v>161.82</v>
      </c>
    </row>
    <row r="149">
      <c r="E149" s="4">
        <f>IFERROR(__xludf.DUMMYFUNCTION("""COMPUTED_VALUE"""),44390.66666666667)</f>
        <v>44390.66667</v>
      </c>
      <c r="F149" s="2">
        <f>IFERROR(__xludf.DUMMYFUNCTION("""COMPUTED_VALUE"""),161.59)</f>
        <v>161.59</v>
      </c>
    </row>
    <row r="150">
      <c r="E150" s="4">
        <f>IFERROR(__xludf.DUMMYFUNCTION("""COMPUTED_VALUE"""),44391.66666666667)</f>
        <v>44391.66667</v>
      </c>
      <c r="F150" s="2">
        <f>IFERROR(__xludf.DUMMYFUNCTION("""COMPUTED_VALUE"""),161.54)</f>
        <v>161.54</v>
      </c>
    </row>
    <row r="151">
      <c r="E151" s="4">
        <f>IFERROR(__xludf.DUMMYFUNCTION("""COMPUTED_VALUE"""),44392.66666666667)</f>
        <v>44392.66667</v>
      </c>
      <c r="F151" s="2">
        <f>IFERROR(__xludf.DUMMYFUNCTION("""COMPUTED_VALUE"""),161.69)</f>
        <v>161.69</v>
      </c>
    </row>
    <row r="152">
      <c r="E152" s="4">
        <f>IFERROR(__xludf.DUMMYFUNCTION("""COMPUTED_VALUE"""),44393.66666666667)</f>
        <v>44393.66667</v>
      </c>
      <c r="F152" s="2">
        <f>IFERROR(__xludf.DUMMYFUNCTION("""COMPUTED_VALUE"""),159.85)</f>
        <v>159.85</v>
      </c>
    </row>
    <row r="153">
      <c r="E153" s="4">
        <f>IFERROR(__xludf.DUMMYFUNCTION("""COMPUTED_VALUE"""),44396.66666666667)</f>
        <v>44396.66667</v>
      </c>
      <c r="F153" s="2">
        <f>IFERROR(__xludf.DUMMYFUNCTION("""COMPUTED_VALUE"""),157.87)</f>
        <v>157.87</v>
      </c>
    </row>
    <row r="154">
      <c r="E154" s="4">
        <f>IFERROR(__xludf.DUMMYFUNCTION("""COMPUTED_VALUE"""),44397.66666666667)</f>
        <v>44397.66667</v>
      </c>
      <c r="F154" s="2">
        <f>IFERROR(__xludf.DUMMYFUNCTION("""COMPUTED_VALUE"""),159.74)</f>
        <v>159.74</v>
      </c>
    </row>
    <row r="155">
      <c r="E155" s="4">
        <f>IFERROR(__xludf.DUMMYFUNCTION("""COMPUTED_VALUE"""),44398.66666666667)</f>
        <v>44398.66667</v>
      </c>
      <c r="F155" s="2">
        <f>IFERROR(__xludf.DUMMYFUNCTION("""COMPUTED_VALUE"""),161.08)</f>
        <v>161.08</v>
      </c>
    </row>
    <row r="156">
      <c r="E156" s="4">
        <f>IFERROR(__xludf.DUMMYFUNCTION("""COMPUTED_VALUE"""),44399.66666666667)</f>
        <v>44399.66667</v>
      </c>
      <c r="F156" s="2">
        <f>IFERROR(__xludf.DUMMYFUNCTION("""COMPUTED_VALUE"""),163.68)</f>
        <v>163.68</v>
      </c>
    </row>
    <row r="157">
      <c r="E157" s="4">
        <f>IFERROR(__xludf.DUMMYFUNCTION("""COMPUTED_VALUE"""),44400.66666666667)</f>
        <v>44400.66667</v>
      </c>
      <c r="F157" s="2">
        <f>IFERROR(__xludf.DUMMYFUNCTION("""COMPUTED_VALUE"""),166.36)</f>
        <v>166.36</v>
      </c>
    </row>
    <row r="158">
      <c r="E158" s="4">
        <f>IFERROR(__xludf.DUMMYFUNCTION("""COMPUTED_VALUE"""),44403.66666666667)</f>
        <v>44403.66667</v>
      </c>
      <c r="F158" s="2">
        <f>IFERROR(__xludf.DUMMYFUNCTION("""COMPUTED_VALUE"""),165.09)</f>
        <v>165.09</v>
      </c>
    </row>
    <row r="159">
      <c r="E159" s="4">
        <f>IFERROR(__xludf.DUMMYFUNCTION("""COMPUTED_VALUE"""),44404.66666666667)</f>
        <v>44404.66667</v>
      </c>
      <c r="F159" s="2">
        <f>IFERROR(__xludf.DUMMYFUNCTION("""COMPUTED_VALUE"""),164.57)</f>
        <v>164.57</v>
      </c>
    </row>
    <row r="160">
      <c r="E160" s="4">
        <f>IFERROR(__xludf.DUMMYFUNCTION("""COMPUTED_VALUE"""),44405.66666666667)</f>
        <v>44405.66667</v>
      </c>
      <c r="F160" s="2">
        <f>IFERROR(__xludf.DUMMYFUNCTION("""COMPUTED_VALUE"""),165.46)</f>
        <v>165.46</v>
      </c>
    </row>
    <row r="161">
      <c r="E161" s="4">
        <f>IFERROR(__xludf.DUMMYFUNCTION("""COMPUTED_VALUE"""),44406.66666666667)</f>
        <v>44406.66667</v>
      </c>
      <c r="F161" s="2">
        <f>IFERROR(__xludf.DUMMYFUNCTION("""COMPUTED_VALUE"""),166.99)</f>
        <v>166.99</v>
      </c>
    </row>
    <row r="162">
      <c r="E162" s="4">
        <f>IFERROR(__xludf.DUMMYFUNCTION("""COMPUTED_VALUE"""),44407.66666666667)</f>
        <v>44407.66667</v>
      </c>
      <c r="F162" s="2">
        <f>IFERROR(__xludf.DUMMYFUNCTION("""COMPUTED_VALUE"""),167.51)</f>
        <v>167.51</v>
      </c>
    </row>
    <row r="163">
      <c r="E163" s="4">
        <f>IFERROR(__xludf.DUMMYFUNCTION("""COMPUTED_VALUE"""),44410.66666666667)</f>
        <v>44410.66667</v>
      </c>
      <c r="F163" s="2">
        <f>IFERROR(__xludf.DUMMYFUNCTION("""COMPUTED_VALUE"""),168.75)</f>
        <v>168.75</v>
      </c>
    </row>
    <row r="164">
      <c r="E164" s="4">
        <f>IFERROR(__xludf.DUMMYFUNCTION("""COMPUTED_VALUE"""),44411.66666666667)</f>
        <v>44411.66667</v>
      </c>
      <c r="F164" s="2">
        <f>IFERROR(__xludf.DUMMYFUNCTION("""COMPUTED_VALUE"""),171.23)</f>
        <v>171.23</v>
      </c>
    </row>
    <row r="165">
      <c r="E165" s="4">
        <f>IFERROR(__xludf.DUMMYFUNCTION("""COMPUTED_VALUE"""),44412.66666666667)</f>
        <v>44412.66667</v>
      </c>
      <c r="F165" s="2">
        <f>IFERROR(__xludf.DUMMYFUNCTION("""COMPUTED_VALUE"""),171.91)</f>
        <v>171.91</v>
      </c>
    </row>
    <row r="166">
      <c r="E166" s="4">
        <f>IFERROR(__xludf.DUMMYFUNCTION("""COMPUTED_VALUE"""),44413.66666666667)</f>
        <v>44413.66667</v>
      </c>
      <c r="F166" s="2">
        <f>IFERROR(__xludf.DUMMYFUNCTION("""COMPUTED_VALUE"""),173.85)</f>
        <v>173.85</v>
      </c>
    </row>
    <row r="167">
      <c r="E167" s="4">
        <f>IFERROR(__xludf.DUMMYFUNCTION("""COMPUTED_VALUE"""),44414.66666666667)</f>
        <v>44414.66667</v>
      </c>
      <c r="F167" s="2">
        <f>IFERROR(__xludf.DUMMYFUNCTION("""COMPUTED_VALUE"""),172.8)</f>
        <v>172.8</v>
      </c>
    </row>
    <row r="168">
      <c r="E168" s="4">
        <f>IFERROR(__xludf.DUMMYFUNCTION("""COMPUTED_VALUE"""),44417.66666666667)</f>
        <v>44417.66667</v>
      </c>
      <c r="F168" s="2">
        <f>IFERROR(__xludf.DUMMYFUNCTION("""COMPUTED_VALUE"""),171.77)</f>
        <v>171.77</v>
      </c>
    </row>
    <row r="169">
      <c r="E169" s="4">
        <f>IFERROR(__xludf.DUMMYFUNCTION("""COMPUTED_VALUE"""),44418.66666666667)</f>
        <v>44418.66667</v>
      </c>
      <c r="F169" s="2">
        <f>IFERROR(__xludf.DUMMYFUNCTION("""COMPUTED_VALUE"""),172.27)</f>
        <v>172.27</v>
      </c>
    </row>
    <row r="170">
      <c r="E170" s="4">
        <f>IFERROR(__xludf.DUMMYFUNCTION("""COMPUTED_VALUE"""),44419.66666666667)</f>
        <v>44419.66667</v>
      </c>
      <c r="F170" s="2">
        <f>IFERROR(__xludf.DUMMYFUNCTION("""COMPUTED_VALUE"""),171.27)</f>
        <v>171.27</v>
      </c>
    </row>
    <row r="171">
      <c r="E171" s="4">
        <f>IFERROR(__xludf.DUMMYFUNCTION("""COMPUTED_VALUE"""),44420.66666666667)</f>
        <v>44420.66667</v>
      </c>
      <c r="F171" s="2">
        <f>IFERROR(__xludf.DUMMYFUNCTION("""COMPUTED_VALUE"""),170.64)</f>
        <v>170.64</v>
      </c>
    </row>
    <row r="172">
      <c r="E172" s="4">
        <f>IFERROR(__xludf.DUMMYFUNCTION("""COMPUTED_VALUE"""),44421.66666666667)</f>
        <v>44421.66667</v>
      </c>
      <c r="F172" s="2">
        <f>IFERROR(__xludf.DUMMYFUNCTION("""COMPUTED_VALUE"""),171.69)</f>
        <v>171.69</v>
      </c>
    </row>
    <row r="173">
      <c r="E173" s="4">
        <f>IFERROR(__xludf.DUMMYFUNCTION("""COMPUTED_VALUE"""),44424.66666666667)</f>
        <v>44424.66667</v>
      </c>
      <c r="F173" s="2">
        <f>IFERROR(__xludf.DUMMYFUNCTION("""COMPUTED_VALUE"""),172.36)</f>
        <v>172.36</v>
      </c>
    </row>
    <row r="174">
      <c r="E174" s="4">
        <f>IFERROR(__xludf.DUMMYFUNCTION("""COMPUTED_VALUE"""),44425.66666666667)</f>
        <v>44425.66667</v>
      </c>
      <c r="F174" s="2">
        <f>IFERROR(__xludf.DUMMYFUNCTION("""COMPUTED_VALUE"""),170.66)</f>
        <v>170.66</v>
      </c>
    </row>
    <row r="175">
      <c r="E175" s="4">
        <f>IFERROR(__xludf.DUMMYFUNCTION("""COMPUTED_VALUE"""),44426.66666666667)</f>
        <v>44426.66667</v>
      </c>
      <c r="F175" s="2">
        <f>IFERROR(__xludf.DUMMYFUNCTION("""COMPUTED_VALUE"""),168.81)</f>
        <v>168.81</v>
      </c>
    </row>
    <row r="176">
      <c r="E176" s="4">
        <f>IFERROR(__xludf.DUMMYFUNCTION("""COMPUTED_VALUE"""),44427.66666666667)</f>
        <v>44427.66667</v>
      </c>
      <c r="F176" s="2">
        <f>IFERROR(__xludf.DUMMYFUNCTION("""COMPUTED_VALUE"""),165.59)</f>
        <v>165.59</v>
      </c>
    </row>
    <row r="177">
      <c r="E177" s="4">
        <f>IFERROR(__xludf.DUMMYFUNCTION("""COMPUTED_VALUE"""),44428.66666666667)</f>
        <v>44428.66667</v>
      </c>
      <c r="F177" s="2">
        <f>IFERROR(__xludf.DUMMYFUNCTION("""COMPUTED_VALUE"""),167.79)</f>
        <v>167.79</v>
      </c>
    </row>
    <row r="178">
      <c r="E178" s="4">
        <f>IFERROR(__xludf.DUMMYFUNCTION("""COMPUTED_VALUE"""),44431.66666666667)</f>
        <v>44431.66667</v>
      </c>
      <c r="F178" s="2">
        <f>IFERROR(__xludf.DUMMYFUNCTION("""COMPUTED_VALUE"""),169.72)</f>
        <v>169.72</v>
      </c>
    </row>
    <row r="179">
      <c r="E179" s="4">
        <f>IFERROR(__xludf.DUMMYFUNCTION("""COMPUTED_VALUE"""),44432.66666666667)</f>
        <v>44432.66667</v>
      </c>
      <c r="F179" s="2">
        <f>IFERROR(__xludf.DUMMYFUNCTION("""COMPUTED_VALUE"""),169.98)</f>
        <v>169.98</v>
      </c>
    </row>
    <row r="180">
      <c r="E180" s="4">
        <f>IFERROR(__xludf.DUMMYFUNCTION("""COMPUTED_VALUE"""),44433.66666666667)</f>
        <v>44433.66667</v>
      </c>
      <c r="F180" s="2">
        <f>IFERROR(__xludf.DUMMYFUNCTION("""COMPUTED_VALUE"""),169.84)</f>
        <v>169.84</v>
      </c>
    </row>
    <row r="181">
      <c r="E181" s="4">
        <f>IFERROR(__xludf.DUMMYFUNCTION("""COMPUTED_VALUE"""),44434.66666666667)</f>
        <v>44434.66667</v>
      </c>
      <c r="F181" s="2">
        <f>IFERROR(__xludf.DUMMYFUNCTION("""COMPUTED_VALUE"""),166.92)</f>
        <v>166.92</v>
      </c>
    </row>
    <row r="182">
      <c r="E182" s="4">
        <f>IFERROR(__xludf.DUMMYFUNCTION("""COMPUTED_VALUE"""),44435.66666666667)</f>
        <v>44435.66667</v>
      </c>
      <c r="F182" s="2">
        <f>IFERROR(__xludf.DUMMYFUNCTION("""COMPUTED_VALUE"""),167.58)</f>
        <v>167.58</v>
      </c>
    </row>
    <row r="183">
      <c r="E183" s="4">
        <f>IFERROR(__xludf.DUMMYFUNCTION("""COMPUTED_VALUE"""),44438.66666666667)</f>
        <v>44438.66667</v>
      </c>
      <c r="F183" s="2">
        <f>IFERROR(__xludf.DUMMYFUNCTION("""COMPUTED_VALUE"""),168.03)</f>
        <v>168.03</v>
      </c>
    </row>
    <row r="184">
      <c r="E184" s="4">
        <f>IFERROR(__xludf.DUMMYFUNCTION("""COMPUTED_VALUE"""),44439.66666666667)</f>
        <v>44439.66667</v>
      </c>
      <c r="F184" s="2">
        <f>IFERROR(__xludf.DUMMYFUNCTION("""COMPUTED_VALUE"""),164.74)</f>
        <v>164.74</v>
      </c>
    </row>
    <row r="185">
      <c r="E185" s="4">
        <f>IFERROR(__xludf.DUMMYFUNCTION("""COMPUTED_VALUE"""),44440.66666666667)</f>
        <v>44440.66667</v>
      </c>
      <c r="F185" s="2">
        <f>IFERROR(__xludf.DUMMYFUNCTION("""COMPUTED_VALUE"""),164.56)</f>
        <v>164.56</v>
      </c>
    </row>
    <row r="186">
      <c r="E186" s="4">
        <f>IFERROR(__xludf.DUMMYFUNCTION("""COMPUTED_VALUE"""),44441.66666666667)</f>
        <v>44441.66667</v>
      </c>
      <c r="F186" s="2">
        <f>IFERROR(__xludf.DUMMYFUNCTION("""COMPUTED_VALUE"""),163.67)</f>
        <v>163.67</v>
      </c>
    </row>
    <row r="187">
      <c r="E187" s="4">
        <f>IFERROR(__xludf.DUMMYFUNCTION("""COMPUTED_VALUE"""),44442.66666666667)</f>
        <v>44442.66667</v>
      </c>
      <c r="F187" s="2">
        <f>IFERROR(__xludf.DUMMYFUNCTION("""COMPUTED_VALUE"""),163.29)</f>
        <v>163.29</v>
      </c>
    </row>
    <row r="188">
      <c r="E188" s="4">
        <f>IFERROR(__xludf.DUMMYFUNCTION("""COMPUTED_VALUE"""),44446.66666666667)</f>
        <v>44446.66667</v>
      </c>
      <c r="F188" s="2">
        <f>IFERROR(__xludf.DUMMYFUNCTION("""COMPUTED_VALUE"""),162.64)</f>
        <v>162.64</v>
      </c>
    </row>
    <row r="189">
      <c r="E189" s="4">
        <f>IFERROR(__xludf.DUMMYFUNCTION("""COMPUTED_VALUE"""),44447.66666666667)</f>
        <v>44447.66667</v>
      </c>
      <c r="F189" s="2">
        <f>IFERROR(__xludf.DUMMYFUNCTION("""COMPUTED_VALUE"""),160.71)</f>
        <v>160.71</v>
      </c>
    </row>
    <row r="190">
      <c r="E190" s="4">
        <f>IFERROR(__xludf.DUMMYFUNCTION("""COMPUTED_VALUE"""),44448.66666666667)</f>
        <v>44448.66667</v>
      </c>
      <c r="F190" s="2">
        <f>IFERROR(__xludf.DUMMYFUNCTION("""COMPUTED_VALUE"""),163.34)</f>
        <v>163.34</v>
      </c>
    </row>
    <row r="191">
      <c r="E191" s="4">
        <f>IFERROR(__xludf.DUMMYFUNCTION("""COMPUTED_VALUE"""),44449.66666666667)</f>
        <v>44449.66667</v>
      </c>
      <c r="F191" s="2">
        <f>IFERROR(__xludf.DUMMYFUNCTION("""COMPUTED_VALUE"""),163.59)</f>
        <v>163.59</v>
      </c>
    </row>
    <row r="192">
      <c r="E192" s="4">
        <f>IFERROR(__xludf.DUMMYFUNCTION("""COMPUTED_VALUE"""),44452.66666666667)</f>
        <v>44452.66667</v>
      </c>
      <c r="F192" s="2">
        <f>IFERROR(__xludf.DUMMYFUNCTION("""COMPUTED_VALUE"""),159.52)</f>
        <v>159.52</v>
      </c>
    </row>
    <row r="193">
      <c r="E193" s="4">
        <f>IFERROR(__xludf.DUMMYFUNCTION("""COMPUTED_VALUE"""),44453.66666666667)</f>
        <v>44453.66667</v>
      </c>
      <c r="F193" s="2">
        <f>IFERROR(__xludf.DUMMYFUNCTION("""COMPUTED_VALUE"""),158.76)</f>
        <v>158.76</v>
      </c>
    </row>
    <row r="194">
      <c r="E194" s="4">
        <f>IFERROR(__xludf.DUMMYFUNCTION("""COMPUTED_VALUE"""),44454.66666666667)</f>
        <v>44454.66667</v>
      </c>
      <c r="F194" s="2">
        <f>IFERROR(__xludf.DUMMYFUNCTION("""COMPUTED_VALUE"""),157.91)</f>
        <v>157.91</v>
      </c>
    </row>
    <row r="195">
      <c r="E195" s="4">
        <f>IFERROR(__xludf.DUMMYFUNCTION("""COMPUTED_VALUE"""),44455.66666666667)</f>
        <v>44455.66667</v>
      </c>
      <c r="F195" s="2">
        <f>IFERROR(__xludf.DUMMYFUNCTION("""COMPUTED_VALUE"""),157.6)</f>
        <v>157.6</v>
      </c>
    </row>
    <row r="196">
      <c r="E196" s="4">
        <f>IFERROR(__xludf.DUMMYFUNCTION("""COMPUTED_VALUE"""),44456.66666666667)</f>
        <v>44456.66667</v>
      </c>
      <c r="F196" s="2">
        <f>IFERROR(__xludf.DUMMYFUNCTION("""COMPUTED_VALUE"""),156.42)</f>
        <v>156.42</v>
      </c>
    </row>
    <row r="197">
      <c r="E197" s="4">
        <f>IFERROR(__xludf.DUMMYFUNCTION("""COMPUTED_VALUE"""),44459.66666666667)</f>
        <v>44459.66667</v>
      </c>
      <c r="F197" s="2">
        <f>IFERROR(__xludf.DUMMYFUNCTION("""COMPUTED_VALUE"""),154.25)</f>
        <v>154.25</v>
      </c>
    </row>
    <row r="198">
      <c r="E198" s="4">
        <f>IFERROR(__xludf.DUMMYFUNCTION("""COMPUTED_VALUE"""),44460.66666666667)</f>
        <v>44460.66667</v>
      </c>
      <c r="F198" s="2">
        <f>IFERROR(__xludf.DUMMYFUNCTION("""COMPUTED_VALUE"""),155.02)</f>
        <v>155.02</v>
      </c>
    </row>
    <row r="199">
      <c r="E199" s="4">
        <f>IFERROR(__xludf.DUMMYFUNCTION("""COMPUTED_VALUE"""),44461.66666666667)</f>
        <v>44461.66667</v>
      </c>
      <c r="F199" s="2">
        <f>IFERROR(__xludf.DUMMYFUNCTION("""COMPUTED_VALUE"""),157.44)</f>
        <v>157.44</v>
      </c>
    </row>
    <row r="200">
      <c r="E200" s="4">
        <f>IFERROR(__xludf.DUMMYFUNCTION("""COMPUTED_VALUE"""),44462.66666666667)</f>
        <v>44462.66667</v>
      </c>
      <c r="F200" s="2">
        <f>IFERROR(__xludf.DUMMYFUNCTION("""COMPUTED_VALUE"""),159.58)</f>
        <v>159.58</v>
      </c>
    </row>
    <row r="201">
      <c r="E201" s="4">
        <f>IFERROR(__xludf.DUMMYFUNCTION("""COMPUTED_VALUE"""),44463.66666666667)</f>
        <v>44463.66667</v>
      </c>
      <c r="F201" s="2">
        <f>IFERROR(__xludf.DUMMYFUNCTION("""COMPUTED_VALUE"""),149.59)</f>
        <v>149.59</v>
      </c>
    </row>
    <row r="202">
      <c r="E202" s="4">
        <f>IFERROR(__xludf.DUMMYFUNCTION("""COMPUTED_VALUE"""),44466.66666666667)</f>
        <v>44466.66667</v>
      </c>
      <c r="F202" s="2">
        <f>IFERROR(__xludf.DUMMYFUNCTION("""COMPUTED_VALUE"""),148.04)</f>
        <v>148.04</v>
      </c>
    </row>
    <row r="203">
      <c r="E203" s="4">
        <f>IFERROR(__xludf.DUMMYFUNCTION("""COMPUTED_VALUE"""),44467.66666666667)</f>
        <v>44467.66667</v>
      </c>
      <c r="F203" s="2">
        <f>IFERROR(__xludf.DUMMYFUNCTION("""COMPUTED_VALUE"""),145.3)</f>
        <v>145.3</v>
      </c>
    </row>
    <row r="204">
      <c r="E204" s="4">
        <f>IFERROR(__xludf.DUMMYFUNCTION("""COMPUTED_VALUE"""),44468.66666666667)</f>
        <v>44468.66667</v>
      </c>
      <c r="F204" s="2">
        <f>IFERROR(__xludf.DUMMYFUNCTION("""COMPUTED_VALUE"""),146.02)</f>
        <v>146.02</v>
      </c>
    </row>
    <row r="205">
      <c r="E205" s="4">
        <f>IFERROR(__xludf.DUMMYFUNCTION("""COMPUTED_VALUE"""),44469.66666666667)</f>
        <v>44469.66667</v>
      </c>
      <c r="F205" s="2">
        <f>IFERROR(__xludf.DUMMYFUNCTION("""COMPUTED_VALUE"""),145.23)</f>
        <v>145.23</v>
      </c>
    </row>
    <row r="206">
      <c r="E206" s="4">
        <f>IFERROR(__xludf.DUMMYFUNCTION("""COMPUTED_VALUE"""),44470.66666666667)</f>
        <v>44470.66667</v>
      </c>
      <c r="F206" s="2">
        <f>IFERROR(__xludf.DUMMYFUNCTION("""COMPUTED_VALUE"""),147.06)</f>
        <v>147.06</v>
      </c>
    </row>
    <row r="207">
      <c r="E207" s="4">
        <f>IFERROR(__xludf.DUMMYFUNCTION("""COMPUTED_VALUE"""),44473.66666666667)</f>
        <v>44473.66667</v>
      </c>
      <c r="F207" s="2">
        <f>IFERROR(__xludf.DUMMYFUNCTION("""COMPUTED_VALUE"""),147.14)</f>
        <v>147.14</v>
      </c>
    </row>
    <row r="208">
      <c r="E208" s="4">
        <f>IFERROR(__xludf.DUMMYFUNCTION("""COMPUTED_VALUE"""),44474.66666666667)</f>
        <v>44474.66667</v>
      </c>
      <c r="F208" s="2">
        <f>IFERROR(__xludf.DUMMYFUNCTION("""COMPUTED_VALUE"""),149.46)</f>
        <v>149.46</v>
      </c>
    </row>
    <row r="209">
      <c r="E209" s="4">
        <f>IFERROR(__xludf.DUMMYFUNCTION("""COMPUTED_VALUE"""),44475.66666666667)</f>
        <v>44475.66667</v>
      </c>
      <c r="F209" s="2">
        <f>IFERROR(__xludf.DUMMYFUNCTION("""COMPUTED_VALUE"""),148.8)</f>
        <v>148.8</v>
      </c>
    </row>
    <row r="210">
      <c r="E210" s="4">
        <f>IFERROR(__xludf.DUMMYFUNCTION("""COMPUTED_VALUE"""),44476.66666666667)</f>
        <v>44476.66667</v>
      </c>
      <c r="F210" s="2">
        <f>IFERROR(__xludf.DUMMYFUNCTION("""COMPUTED_VALUE"""),151.85)</f>
        <v>151.85</v>
      </c>
    </row>
    <row r="211">
      <c r="E211" s="4">
        <f>IFERROR(__xludf.DUMMYFUNCTION("""COMPUTED_VALUE"""),44477.66666666667)</f>
        <v>44477.66667</v>
      </c>
      <c r="F211" s="2">
        <f>IFERROR(__xludf.DUMMYFUNCTION("""COMPUTED_VALUE"""),152.48)</f>
        <v>152.48</v>
      </c>
    </row>
    <row r="212">
      <c r="E212" s="4">
        <f>IFERROR(__xludf.DUMMYFUNCTION("""COMPUTED_VALUE"""),44480.66666666667)</f>
        <v>44480.66667</v>
      </c>
      <c r="F212" s="2">
        <f>IFERROR(__xludf.DUMMYFUNCTION("""COMPUTED_VALUE"""),150.28)</f>
        <v>150.28</v>
      </c>
    </row>
    <row r="213">
      <c r="E213" s="4">
        <f>IFERROR(__xludf.DUMMYFUNCTION("""COMPUTED_VALUE"""),44481.66666666667)</f>
        <v>44481.66667</v>
      </c>
      <c r="F213" s="2">
        <f>IFERROR(__xludf.DUMMYFUNCTION("""COMPUTED_VALUE"""),153.35)</f>
        <v>153.35</v>
      </c>
    </row>
    <row r="214">
      <c r="E214" s="4">
        <f>IFERROR(__xludf.DUMMYFUNCTION("""COMPUTED_VALUE"""),44482.66666666667)</f>
        <v>44482.66667</v>
      </c>
      <c r="F214" s="2">
        <f>IFERROR(__xludf.DUMMYFUNCTION("""COMPUTED_VALUE"""),156.3)</f>
        <v>156.3</v>
      </c>
    </row>
    <row r="215">
      <c r="E215" s="4">
        <f>IFERROR(__xludf.DUMMYFUNCTION("""COMPUTED_VALUE"""),44483.66666666667)</f>
        <v>44483.66667</v>
      </c>
      <c r="F215" s="2">
        <f>IFERROR(__xludf.DUMMYFUNCTION("""COMPUTED_VALUE"""),157.14)</f>
        <v>157.14</v>
      </c>
    </row>
    <row r="216">
      <c r="E216" s="4">
        <f>IFERROR(__xludf.DUMMYFUNCTION("""COMPUTED_VALUE"""),44484.66666666667)</f>
        <v>44484.66667</v>
      </c>
      <c r="F216" s="2">
        <f>IFERROR(__xludf.DUMMYFUNCTION("""COMPUTED_VALUE"""),158.01)</f>
        <v>158.01</v>
      </c>
    </row>
    <row r="217">
      <c r="E217" s="4">
        <f>IFERROR(__xludf.DUMMYFUNCTION("""COMPUTED_VALUE"""),44487.66666666667)</f>
        <v>44487.66667</v>
      </c>
      <c r="F217" s="2">
        <f>IFERROR(__xludf.DUMMYFUNCTION("""COMPUTED_VALUE"""),159.43)</f>
        <v>159.43</v>
      </c>
    </row>
    <row r="218">
      <c r="E218" s="4">
        <f>IFERROR(__xludf.DUMMYFUNCTION("""COMPUTED_VALUE"""),44488.66666666667)</f>
        <v>44488.66667</v>
      </c>
      <c r="F218" s="2">
        <f>IFERROR(__xludf.DUMMYFUNCTION("""COMPUTED_VALUE"""),157.82)</f>
        <v>157.82</v>
      </c>
    </row>
    <row r="219">
      <c r="E219" s="4">
        <f>IFERROR(__xludf.DUMMYFUNCTION("""COMPUTED_VALUE"""),44489.66666666667)</f>
        <v>44489.66667</v>
      </c>
      <c r="F219" s="2">
        <f>IFERROR(__xludf.DUMMYFUNCTION("""COMPUTED_VALUE"""),158.45)</f>
        <v>158.45</v>
      </c>
    </row>
    <row r="220">
      <c r="E220" s="4">
        <f>IFERROR(__xludf.DUMMYFUNCTION("""COMPUTED_VALUE"""),44490.66666666667)</f>
        <v>44490.66667</v>
      </c>
      <c r="F220" s="2">
        <f>IFERROR(__xludf.DUMMYFUNCTION("""COMPUTED_VALUE"""),162.18)</f>
        <v>162.18</v>
      </c>
    </row>
    <row r="221">
      <c r="E221" s="4">
        <f>IFERROR(__xludf.DUMMYFUNCTION("""COMPUTED_VALUE"""),44491.66666666667)</f>
        <v>44491.66667</v>
      </c>
      <c r="F221" s="2">
        <f>IFERROR(__xludf.DUMMYFUNCTION("""COMPUTED_VALUE"""),163.48)</f>
        <v>163.48</v>
      </c>
    </row>
    <row r="222">
      <c r="E222" s="4">
        <f>IFERROR(__xludf.DUMMYFUNCTION("""COMPUTED_VALUE"""),44494.66666666667)</f>
        <v>44494.66667</v>
      </c>
      <c r="F222" s="2">
        <f>IFERROR(__xludf.DUMMYFUNCTION("""COMPUTED_VALUE"""),164.22)</f>
        <v>164.22</v>
      </c>
    </row>
    <row r="223">
      <c r="E223" s="4">
        <f>IFERROR(__xludf.DUMMYFUNCTION("""COMPUTED_VALUE"""),44495.66666666667)</f>
        <v>44495.66667</v>
      </c>
      <c r="F223" s="2">
        <f>IFERROR(__xludf.DUMMYFUNCTION("""COMPUTED_VALUE"""),163.79)</f>
        <v>163.79</v>
      </c>
    </row>
    <row r="224">
      <c r="E224" s="4">
        <f>IFERROR(__xludf.DUMMYFUNCTION("""COMPUTED_VALUE"""),44496.66666666667)</f>
        <v>44496.66667</v>
      </c>
      <c r="F224" s="2">
        <f>IFERROR(__xludf.DUMMYFUNCTION("""COMPUTED_VALUE"""),162.35)</f>
        <v>162.35</v>
      </c>
    </row>
    <row r="225">
      <c r="E225" s="4">
        <f>IFERROR(__xludf.DUMMYFUNCTION("""COMPUTED_VALUE"""),44497.66666666667)</f>
        <v>44497.66667</v>
      </c>
      <c r="F225" s="2">
        <f>IFERROR(__xludf.DUMMYFUNCTION("""COMPUTED_VALUE"""),164.46)</f>
        <v>164.46</v>
      </c>
    </row>
    <row r="226">
      <c r="E226" s="4">
        <f>IFERROR(__xludf.DUMMYFUNCTION("""COMPUTED_VALUE"""),44498.66666666667)</f>
        <v>44498.66667</v>
      </c>
      <c r="F226" s="2">
        <f>IFERROR(__xludf.DUMMYFUNCTION("""COMPUTED_VALUE"""),167.29)</f>
        <v>167.29</v>
      </c>
    </row>
    <row r="227">
      <c r="E227" s="4">
        <f>IFERROR(__xludf.DUMMYFUNCTION("""COMPUTED_VALUE"""),44501.66666666667)</f>
        <v>44501.66667</v>
      </c>
      <c r="F227" s="2">
        <f>IFERROR(__xludf.DUMMYFUNCTION("""COMPUTED_VALUE"""),166.33)</f>
        <v>166.33</v>
      </c>
    </row>
    <row r="228">
      <c r="E228" s="4">
        <f>IFERROR(__xludf.DUMMYFUNCTION("""COMPUTED_VALUE"""),44502.66666666667)</f>
        <v>44502.66667</v>
      </c>
      <c r="F228" s="2">
        <f>IFERROR(__xludf.DUMMYFUNCTION("""COMPUTED_VALUE"""),167.83)</f>
        <v>167.83</v>
      </c>
    </row>
    <row r="229">
      <c r="E229" s="4">
        <f>IFERROR(__xludf.DUMMYFUNCTION("""COMPUTED_VALUE"""),44503.66666666667)</f>
        <v>44503.66667</v>
      </c>
      <c r="F229" s="2">
        <f>IFERROR(__xludf.DUMMYFUNCTION("""COMPUTED_VALUE"""),172.5)</f>
        <v>172.5</v>
      </c>
    </row>
    <row r="230">
      <c r="E230" s="4">
        <f>IFERROR(__xludf.DUMMYFUNCTION("""COMPUTED_VALUE"""),44504.66666666667)</f>
        <v>44504.66667</v>
      </c>
      <c r="F230" s="2">
        <f>IFERROR(__xludf.DUMMYFUNCTION("""COMPUTED_VALUE"""),175.44)</f>
        <v>175.44</v>
      </c>
    </row>
    <row r="231">
      <c r="E231" s="4">
        <f>IFERROR(__xludf.DUMMYFUNCTION("""COMPUTED_VALUE"""),44505.66666666667)</f>
        <v>44505.66667</v>
      </c>
      <c r="F231" s="2">
        <f>IFERROR(__xludf.DUMMYFUNCTION("""COMPUTED_VALUE"""),177.51)</f>
        <v>177.51</v>
      </c>
    </row>
    <row r="232">
      <c r="E232" s="4">
        <f>IFERROR(__xludf.DUMMYFUNCTION("""COMPUTED_VALUE"""),44508.66666666667)</f>
        <v>44508.66667</v>
      </c>
      <c r="F232" s="2">
        <f>IFERROR(__xludf.DUMMYFUNCTION("""COMPUTED_VALUE"""),171.85)</f>
        <v>171.85</v>
      </c>
    </row>
    <row r="233">
      <c r="E233" s="4">
        <f>IFERROR(__xludf.DUMMYFUNCTION("""COMPUTED_VALUE"""),44509.66666666667)</f>
        <v>44509.66667</v>
      </c>
      <c r="F233" s="2">
        <f>IFERROR(__xludf.DUMMYFUNCTION("""COMPUTED_VALUE"""),173.82)</f>
        <v>173.82</v>
      </c>
    </row>
    <row r="234">
      <c r="E234" s="4">
        <f>IFERROR(__xludf.DUMMYFUNCTION("""COMPUTED_VALUE"""),44510.66666666667)</f>
        <v>44510.66667</v>
      </c>
      <c r="F234" s="2">
        <f>IFERROR(__xludf.DUMMYFUNCTION("""COMPUTED_VALUE"""),168.26)</f>
        <v>168.26</v>
      </c>
    </row>
    <row r="235">
      <c r="E235" s="4">
        <f>IFERROR(__xludf.DUMMYFUNCTION("""COMPUTED_VALUE"""),44511.66666666667)</f>
        <v>44511.66667</v>
      </c>
      <c r="F235" s="2">
        <f>IFERROR(__xludf.DUMMYFUNCTION("""COMPUTED_VALUE"""),166.97)</f>
        <v>166.97</v>
      </c>
    </row>
    <row r="236">
      <c r="E236" s="4">
        <f>IFERROR(__xludf.DUMMYFUNCTION("""COMPUTED_VALUE"""),44512.66666666667)</f>
        <v>44512.66667</v>
      </c>
      <c r="F236" s="2">
        <f>IFERROR(__xludf.DUMMYFUNCTION("""COMPUTED_VALUE"""),169.09)</f>
        <v>169.09</v>
      </c>
    </row>
    <row r="237">
      <c r="E237" s="4">
        <f>IFERROR(__xludf.DUMMYFUNCTION("""COMPUTED_VALUE"""),44515.66666666667)</f>
        <v>44515.66667</v>
      </c>
      <c r="F237" s="2">
        <f>IFERROR(__xludf.DUMMYFUNCTION("""COMPUTED_VALUE"""),168.85)</f>
        <v>168.85</v>
      </c>
    </row>
    <row r="238">
      <c r="E238" s="4">
        <f>IFERROR(__xludf.DUMMYFUNCTION("""COMPUTED_VALUE"""),44516.66666666667)</f>
        <v>44516.66667</v>
      </c>
      <c r="F238" s="2">
        <f>IFERROR(__xludf.DUMMYFUNCTION("""COMPUTED_VALUE"""),171.83)</f>
        <v>171.83</v>
      </c>
    </row>
    <row r="239">
      <c r="E239" s="4">
        <f>IFERROR(__xludf.DUMMYFUNCTION("""COMPUTED_VALUE"""),44517.66666666667)</f>
        <v>44517.66667</v>
      </c>
      <c r="F239" s="2">
        <f>IFERROR(__xludf.DUMMYFUNCTION("""COMPUTED_VALUE"""),171.74)</f>
        <v>171.74</v>
      </c>
    </row>
    <row r="240">
      <c r="E240" s="4">
        <f>IFERROR(__xludf.DUMMYFUNCTION("""COMPUTED_VALUE"""),44518.66666666667)</f>
        <v>44518.66667</v>
      </c>
      <c r="F240" s="2">
        <f>IFERROR(__xludf.DUMMYFUNCTION("""COMPUTED_VALUE"""),171.35)</f>
        <v>171.35</v>
      </c>
    </row>
    <row r="241">
      <c r="E241" s="4">
        <f>IFERROR(__xludf.DUMMYFUNCTION("""COMPUTED_VALUE"""),44519.66666666667)</f>
        <v>44519.66667</v>
      </c>
      <c r="F241" s="2">
        <f>IFERROR(__xludf.DUMMYFUNCTION("""COMPUTED_VALUE"""),174.88)</f>
        <v>174.88</v>
      </c>
    </row>
    <row r="242">
      <c r="E242" s="4">
        <f>IFERROR(__xludf.DUMMYFUNCTION("""COMPUTED_VALUE"""),44522.66666666667)</f>
        <v>44522.66667</v>
      </c>
      <c r="F242" s="2">
        <f>IFERROR(__xludf.DUMMYFUNCTION("""COMPUTED_VALUE"""),174.24)</f>
        <v>174.24</v>
      </c>
    </row>
    <row r="243">
      <c r="E243" s="4">
        <f>IFERROR(__xludf.DUMMYFUNCTION("""COMPUTED_VALUE"""),44523.66666666667)</f>
        <v>44523.66667</v>
      </c>
      <c r="F243" s="2">
        <f>IFERROR(__xludf.DUMMYFUNCTION("""COMPUTED_VALUE"""),172.15)</f>
        <v>172.15</v>
      </c>
    </row>
    <row r="244">
      <c r="E244" s="4">
        <f>IFERROR(__xludf.DUMMYFUNCTION("""COMPUTED_VALUE"""),44524.66666666667)</f>
        <v>44524.66667</v>
      </c>
      <c r="F244" s="2">
        <f>IFERROR(__xludf.DUMMYFUNCTION("""COMPUTED_VALUE"""),172.03)</f>
        <v>172.03</v>
      </c>
    </row>
    <row r="245">
      <c r="E245" s="4">
        <f>IFERROR(__xludf.DUMMYFUNCTION("""COMPUTED_VALUE"""),44526.54166666667)</f>
        <v>44526.54167</v>
      </c>
      <c r="F245" s="2">
        <f>IFERROR(__xludf.DUMMYFUNCTION("""COMPUTED_VALUE"""),168.02)</f>
        <v>168.02</v>
      </c>
    </row>
    <row r="246">
      <c r="E246" s="4">
        <f>IFERROR(__xludf.DUMMYFUNCTION("""COMPUTED_VALUE"""),44529.66666666667)</f>
        <v>44529.66667</v>
      </c>
      <c r="F246" s="2">
        <f>IFERROR(__xludf.DUMMYFUNCTION("""COMPUTED_VALUE"""),169.87)</f>
        <v>169.87</v>
      </c>
    </row>
    <row r="247">
      <c r="E247" s="4">
        <f>IFERROR(__xludf.DUMMYFUNCTION("""COMPUTED_VALUE"""),44530.66666666667)</f>
        <v>44530.66667</v>
      </c>
      <c r="F247" s="2">
        <f>IFERROR(__xludf.DUMMYFUNCTION("""COMPUTED_VALUE"""),169.24)</f>
        <v>169.24</v>
      </c>
    </row>
    <row r="248">
      <c r="E248" s="4">
        <f>IFERROR(__xludf.DUMMYFUNCTION("""COMPUTED_VALUE"""),44531.66666666667)</f>
        <v>44531.66667</v>
      </c>
      <c r="F248" s="2">
        <f>IFERROR(__xludf.DUMMYFUNCTION("""COMPUTED_VALUE"""),166.7)</f>
        <v>166.7</v>
      </c>
    </row>
    <row r="249">
      <c r="E249" s="4">
        <f>IFERROR(__xludf.DUMMYFUNCTION("""COMPUTED_VALUE"""),44532.66666666667)</f>
        <v>44532.66667</v>
      </c>
      <c r="F249" s="2">
        <f>IFERROR(__xludf.DUMMYFUNCTION("""COMPUTED_VALUE"""),170.0)</f>
        <v>170</v>
      </c>
    </row>
    <row r="250">
      <c r="E250" s="4">
        <f>IFERROR(__xludf.DUMMYFUNCTION("""COMPUTED_VALUE"""),44533.66666666667)</f>
        <v>44533.66667</v>
      </c>
      <c r="F250" s="2">
        <f>IFERROR(__xludf.DUMMYFUNCTION("""COMPUTED_VALUE"""),170.24)</f>
        <v>170.24</v>
      </c>
    </row>
    <row r="251">
      <c r="E251" s="4">
        <f>IFERROR(__xludf.DUMMYFUNCTION("""COMPUTED_VALUE"""),44536.66666666667)</f>
        <v>44536.66667</v>
      </c>
      <c r="F251" s="2">
        <f>IFERROR(__xludf.DUMMYFUNCTION("""COMPUTED_VALUE"""),168.91)</f>
        <v>168.91</v>
      </c>
    </row>
    <row r="252">
      <c r="E252" s="4">
        <f>IFERROR(__xludf.DUMMYFUNCTION("""COMPUTED_VALUE"""),44537.66666666667)</f>
        <v>44537.66667</v>
      </c>
      <c r="F252" s="2">
        <f>IFERROR(__xludf.DUMMYFUNCTION("""COMPUTED_VALUE"""),171.29)</f>
        <v>171.29</v>
      </c>
    </row>
    <row r="253">
      <c r="E253" s="4">
        <f>IFERROR(__xludf.DUMMYFUNCTION("""COMPUTED_VALUE"""),44538.66666666667)</f>
        <v>44538.66667</v>
      </c>
      <c r="F253" s="2">
        <f>IFERROR(__xludf.DUMMYFUNCTION("""COMPUTED_VALUE"""),170.25)</f>
        <v>170.25</v>
      </c>
    </row>
    <row r="254">
      <c r="E254" s="4">
        <f>IFERROR(__xludf.DUMMYFUNCTION("""COMPUTED_VALUE"""),44539.66666666667)</f>
        <v>44539.66667</v>
      </c>
      <c r="F254" s="2">
        <f>IFERROR(__xludf.DUMMYFUNCTION("""COMPUTED_VALUE"""),168.1)</f>
        <v>168.1</v>
      </c>
    </row>
    <row r="255">
      <c r="E255" s="4">
        <f>IFERROR(__xludf.DUMMYFUNCTION("""COMPUTED_VALUE"""),44540.66666666667)</f>
        <v>44540.66667</v>
      </c>
      <c r="F255" s="2">
        <f>IFERROR(__xludf.DUMMYFUNCTION("""COMPUTED_VALUE"""),169.06)</f>
        <v>169.06</v>
      </c>
    </row>
    <row r="256">
      <c r="E256" s="4">
        <f>IFERROR(__xludf.DUMMYFUNCTION("""COMPUTED_VALUE"""),44543.66666666667)</f>
        <v>44543.66667</v>
      </c>
      <c r="F256" s="2">
        <f>IFERROR(__xludf.DUMMYFUNCTION("""COMPUTED_VALUE"""),166.84)</f>
        <v>166.84</v>
      </c>
    </row>
    <row r="257">
      <c r="E257" s="4">
        <f>IFERROR(__xludf.DUMMYFUNCTION("""COMPUTED_VALUE"""),44544.66666666667)</f>
        <v>44544.66667</v>
      </c>
      <c r="F257" s="2">
        <f>IFERROR(__xludf.DUMMYFUNCTION("""COMPUTED_VALUE"""),165.4)</f>
        <v>165.4</v>
      </c>
    </row>
    <row r="258">
      <c r="E258" s="4">
        <f>IFERROR(__xludf.DUMMYFUNCTION("""COMPUTED_VALUE"""),44545.66666666667)</f>
        <v>44545.66667</v>
      </c>
      <c r="F258" s="2">
        <f>IFERROR(__xludf.DUMMYFUNCTION("""COMPUTED_VALUE"""),163.9)</f>
        <v>163.9</v>
      </c>
    </row>
    <row r="259">
      <c r="E259" s="4">
        <f>IFERROR(__xludf.DUMMYFUNCTION("""COMPUTED_VALUE"""),44546.66666666667)</f>
        <v>44546.66667</v>
      </c>
      <c r="F259" s="2">
        <f>IFERROR(__xludf.DUMMYFUNCTION("""COMPUTED_VALUE"""),162.72)</f>
        <v>162.72</v>
      </c>
    </row>
    <row r="260">
      <c r="E260" s="4">
        <f>IFERROR(__xludf.DUMMYFUNCTION("""COMPUTED_VALUE"""),44547.66666666667)</f>
        <v>44547.66667</v>
      </c>
      <c r="F260" s="2">
        <f>IFERROR(__xludf.DUMMYFUNCTION("""COMPUTED_VALUE"""),161.36)</f>
        <v>161.36</v>
      </c>
    </row>
    <row r="261">
      <c r="E261" s="4">
        <f>IFERROR(__xludf.DUMMYFUNCTION("""COMPUTED_VALUE"""),44550.66666666667)</f>
        <v>44550.66667</v>
      </c>
      <c r="F261" s="2">
        <f>IFERROR(__xludf.DUMMYFUNCTION("""COMPUTED_VALUE"""),156.98)</f>
        <v>156.98</v>
      </c>
    </row>
    <row r="262">
      <c r="E262" s="4">
        <f>IFERROR(__xludf.DUMMYFUNCTION("""COMPUTED_VALUE"""),44551.66666666667)</f>
        <v>44551.66667</v>
      </c>
      <c r="F262" s="2">
        <f>IFERROR(__xludf.DUMMYFUNCTION("""COMPUTED_VALUE"""),166.63)</f>
        <v>166.63</v>
      </c>
    </row>
    <row r="263">
      <c r="E263" s="4">
        <f>IFERROR(__xludf.DUMMYFUNCTION("""COMPUTED_VALUE"""),44552.66666666667)</f>
        <v>44552.66667</v>
      </c>
      <c r="F263" s="2">
        <f>IFERROR(__xludf.DUMMYFUNCTION("""COMPUTED_VALUE"""),165.44)</f>
        <v>165.44</v>
      </c>
    </row>
    <row r="264">
      <c r="E264" s="4">
        <f>IFERROR(__xludf.DUMMYFUNCTION("""COMPUTED_VALUE"""),44553.66666666667)</f>
        <v>44553.66667</v>
      </c>
      <c r="F264" s="2">
        <f>IFERROR(__xludf.DUMMYFUNCTION("""COMPUTED_VALUE"""),165.67)</f>
        <v>165.67</v>
      </c>
    </row>
    <row r="265">
      <c r="E265" s="4">
        <f>IFERROR(__xludf.DUMMYFUNCTION("""COMPUTED_VALUE"""),44557.66666666667)</f>
        <v>44557.66667</v>
      </c>
      <c r="F265" s="2">
        <f>IFERROR(__xludf.DUMMYFUNCTION("""COMPUTED_VALUE"""),167.58)</f>
        <v>167.58</v>
      </c>
    </row>
    <row r="266">
      <c r="E266" s="4">
        <f>IFERROR(__xludf.DUMMYFUNCTION("""COMPUTED_VALUE"""),44558.66666666667)</f>
        <v>44558.66667</v>
      </c>
      <c r="F266" s="2">
        <f>IFERROR(__xludf.DUMMYFUNCTION("""COMPUTED_VALUE"""),166.42)</f>
        <v>166.42</v>
      </c>
    </row>
    <row r="267">
      <c r="E267" s="4">
        <f>IFERROR(__xludf.DUMMYFUNCTION("""COMPUTED_VALUE"""),44559.66666666667)</f>
        <v>44559.66667</v>
      </c>
      <c r="F267" s="2">
        <f>IFERROR(__xludf.DUMMYFUNCTION("""COMPUTED_VALUE"""),168.78)</f>
        <v>168.78</v>
      </c>
    </row>
    <row r="268">
      <c r="E268" s="4">
        <f>IFERROR(__xludf.DUMMYFUNCTION("""COMPUTED_VALUE"""),44560.66666666667)</f>
        <v>44560.66667</v>
      </c>
      <c r="F268" s="2">
        <f>IFERROR(__xludf.DUMMYFUNCTION("""COMPUTED_VALUE"""),167.49)</f>
        <v>167.49</v>
      </c>
    </row>
    <row r="269">
      <c r="E269" s="4">
        <f>IFERROR(__xludf.DUMMYFUNCTION("""COMPUTED_VALUE"""),44561.66666666667)</f>
        <v>44561.66667</v>
      </c>
      <c r="F269" s="2">
        <f>IFERROR(__xludf.DUMMYFUNCTION("""COMPUTED_VALUE"""),166.67)</f>
        <v>166.67</v>
      </c>
    </row>
    <row r="270">
      <c r="E270" s="4">
        <f>IFERROR(__xludf.DUMMYFUNCTION("""COMPUTED_VALUE"""),44564.66666666667)</f>
        <v>44564.66667</v>
      </c>
      <c r="F270" s="2">
        <f>IFERROR(__xludf.DUMMYFUNCTION("""COMPUTED_VALUE"""),164.67)</f>
        <v>164.67</v>
      </c>
    </row>
    <row r="271">
      <c r="E271" s="4">
        <f>IFERROR(__xludf.DUMMYFUNCTION("""COMPUTED_VALUE"""),44565.66666666667)</f>
        <v>44565.66667</v>
      </c>
      <c r="F271" s="2">
        <f>IFERROR(__xludf.DUMMYFUNCTION("""COMPUTED_VALUE"""),166.39)</f>
        <v>166.39</v>
      </c>
    </row>
    <row r="272">
      <c r="E272" s="4">
        <f>IFERROR(__xludf.DUMMYFUNCTION("""COMPUTED_VALUE"""),44566.66666666667)</f>
        <v>44566.66667</v>
      </c>
      <c r="F272" s="2">
        <f>IFERROR(__xludf.DUMMYFUNCTION("""COMPUTED_VALUE"""),162.25)</f>
        <v>162.25</v>
      </c>
    </row>
    <row r="273">
      <c r="E273" s="4">
        <f>IFERROR(__xludf.DUMMYFUNCTION("""COMPUTED_VALUE"""),44567.66666666667)</f>
        <v>44567.66667</v>
      </c>
      <c r="F273" s="2">
        <f>IFERROR(__xludf.DUMMYFUNCTION("""COMPUTED_VALUE"""),161.04)</f>
        <v>161.04</v>
      </c>
    </row>
    <row r="274">
      <c r="E274" s="4">
        <f>IFERROR(__xludf.DUMMYFUNCTION("""COMPUTED_VALUE"""),44568.66666666667)</f>
        <v>44568.66667</v>
      </c>
      <c r="F274" s="2">
        <f>IFERROR(__xludf.DUMMYFUNCTION("""COMPUTED_VALUE"""),156.97)</f>
        <v>156.97</v>
      </c>
    </row>
    <row r="275">
      <c r="E275" s="4">
        <f>IFERROR(__xludf.DUMMYFUNCTION("""COMPUTED_VALUE"""),44571.66666666667)</f>
        <v>44571.66667</v>
      </c>
      <c r="F275" s="2">
        <f>IFERROR(__xludf.DUMMYFUNCTION("""COMPUTED_VALUE"""),150.44)</f>
        <v>150.44</v>
      </c>
    </row>
    <row r="276">
      <c r="E276" s="4">
        <f>IFERROR(__xludf.DUMMYFUNCTION("""COMPUTED_VALUE"""),44572.66666666667)</f>
        <v>44572.66667</v>
      </c>
      <c r="F276" s="2">
        <f>IFERROR(__xludf.DUMMYFUNCTION("""COMPUTED_VALUE"""),150.3)</f>
        <v>150.3</v>
      </c>
    </row>
    <row r="277">
      <c r="E277" s="4">
        <f>IFERROR(__xludf.DUMMYFUNCTION("""COMPUTED_VALUE"""),44573.66666666667)</f>
        <v>44573.66667</v>
      </c>
      <c r="F277" s="2">
        <f>IFERROR(__xludf.DUMMYFUNCTION("""COMPUTED_VALUE"""),152.21)</f>
        <v>152.21</v>
      </c>
    </row>
    <row r="278">
      <c r="E278" s="4">
        <f>IFERROR(__xludf.DUMMYFUNCTION("""COMPUTED_VALUE"""),44574.66666666667)</f>
        <v>44574.66667</v>
      </c>
      <c r="F278" s="2">
        <f>IFERROR(__xludf.DUMMYFUNCTION("""COMPUTED_VALUE"""),149.59)</f>
        <v>149.59</v>
      </c>
    </row>
    <row r="279">
      <c r="E279" s="4">
        <f>IFERROR(__xludf.DUMMYFUNCTION("""COMPUTED_VALUE"""),44575.66666666667)</f>
        <v>44575.66667</v>
      </c>
      <c r="F279" s="2">
        <f>IFERROR(__xludf.DUMMYFUNCTION("""COMPUTED_VALUE"""),148.18)</f>
        <v>148.18</v>
      </c>
    </row>
    <row r="280">
      <c r="E280" s="4">
        <f>IFERROR(__xludf.DUMMYFUNCTION("""COMPUTED_VALUE"""),44579.66666666667)</f>
        <v>44579.66667</v>
      </c>
      <c r="F280" s="2">
        <f>IFERROR(__xludf.DUMMYFUNCTION("""COMPUTED_VALUE"""),146.95)</f>
        <v>146.95</v>
      </c>
    </row>
    <row r="281">
      <c r="E281" s="4">
        <f>IFERROR(__xludf.DUMMYFUNCTION("""COMPUTED_VALUE"""),44580.66666666667)</f>
        <v>44580.66667</v>
      </c>
      <c r="F281" s="2">
        <f>IFERROR(__xludf.DUMMYFUNCTION("""COMPUTED_VALUE"""),145.11)</f>
        <v>145.11</v>
      </c>
    </row>
    <row r="282">
      <c r="E282" s="4">
        <f>IFERROR(__xludf.DUMMYFUNCTION("""COMPUTED_VALUE"""),44581.66666666667)</f>
        <v>44581.66667</v>
      </c>
      <c r="F282" s="2">
        <f>IFERROR(__xludf.DUMMYFUNCTION("""COMPUTED_VALUE"""),142.73)</f>
        <v>142.73</v>
      </c>
    </row>
    <row r="283">
      <c r="E283" s="4">
        <f>IFERROR(__xludf.DUMMYFUNCTION("""COMPUTED_VALUE"""),44582.66666666667)</f>
        <v>44582.66667</v>
      </c>
      <c r="F283" s="2">
        <f>IFERROR(__xludf.DUMMYFUNCTION("""COMPUTED_VALUE"""),142.95)</f>
        <v>142.95</v>
      </c>
    </row>
    <row r="284">
      <c r="E284" s="4">
        <f>IFERROR(__xludf.DUMMYFUNCTION("""COMPUTED_VALUE"""),44585.66666666667)</f>
        <v>44585.66667</v>
      </c>
      <c r="F284" s="2">
        <f>IFERROR(__xludf.DUMMYFUNCTION("""COMPUTED_VALUE"""),146.0)</f>
        <v>146</v>
      </c>
    </row>
    <row r="285">
      <c r="E285" s="4">
        <f>IFERROR(__xludf.DUMMYFUNCTION("""COMPUTED_VALUE"""),44586.66666666667)</f>
        <v>44586.66667</v>
      </c>
      <c r="F285" s="2">
        <f>IFERROR(__xludf.DUMMYFUNCTION("""COMPUTED_VALUE"""),145.48)</f>
        <v>145.48</v>
      </c>
    </row>
    <row r="286">
      <c r="E286" s="4">
        <f>IFERROR(__xludf.DUMMYFUNCTION("""COMPUTED_VALUE"""),44587.66666666667)</f>
        <v>44587.66667</v>
      </c>
      <c r="F286" s="2">
        <f>IFERROR(__xludf.DUMMYFUNCTION("""COMPUTED_VALUE"""),143.99)</f>
        <v>143.99</v>
      </c>
    </row>
    <row r="287">
      <c r="E287" s="4">
        <f>IFERROR(__xludf.DUMMYFUNCTION("""COMPUTED_VALUE"""),44588.66666666667)</f>
        <v>44588.66667</v>
      </c>
      <c r="F287" s="2">
        <f>IFERROR(__xludf.DUMMYFUNCTION("""COMPUTED_VALUE"""),144.64)</f>
        <v>144.64</v>
      </c>
    </row>
    <row r="288">
      <c r="E288" s="4">
        <f>IFERROR(__xludf.DUMMYFUNCTION("""COMPUTED_VALUE"""),44589.66666666667)</f>
        <v>44589.66667</v>
      </c>
      <c r="F288" s="2">
        <f>IFERROR(__xludf.DUMMYFUNCTION("""COMPUTED_VALUE"""),145.91)</f>
        <v>145.91</v>
      </c>
    </row>
    <row r="289">
      <c r="E289" s="4">
        <f>IFERROR(__xludf.DUMMYFUNCTION("""COMPUTED_VALUE"""),44592.66666666667)</f>
        <v>44592.66667</v>
      </c>
      <c r="F289" s="2">
        <f>IFERROR(__xludf.DUMMYFUNCTION("""COMPUTED_VALUE"""),148.07)</f>
        <v>148.07</v>
      </c>
    </row>
    <row r="290">
      <c r="E290" s="4">
        <f>IFERROR(__xludf.DUMMYFUNCTION("""COMPUTED_VALUE"""),44593.66666666667)</f>
        <v>44593.66667</v>
      </c>
      <c r="F290" s="2">
        <f>IFERROR(__xludf.DUMMYFUNCTION("""COMPUTED_VALUE"""),148.22)</f>
        <v>148.22</v>
      </c>
    </row>
    <row r="291">
      <c r="E291" s="4">
        <f>IFERROR(__xludf.DUMMYFUNCTION("""COMPUTED_VALUE"""),44594.66666666667)</f>
        <v>44594.66667</v>
      </c>
      <c r="F291" s="2">
        <f>IFERROR(__xludf.DUMMYFUNCTION("""COMPUTED_VALUE"""),148.71)</f>
        <v>148.71</v>
      </c>
    </row>
    <row r="292">
      <c r="E292" s="4">
        <f>IFERROR(__xludf.DUMMYFUNCTION("""COMPUTED_VALUE"""),44595.66666666667)</f>
        <v>44595.66667</v>
      </c>
      <c r="F292" s="2">
        <f>IFERROR(__xludf.DUMMYFUNCTION("""COMPUTED_VALUE"""),145.31)</f>
        <v>145.31</v>
      </c>
    </row>
    <row r="293">
      <c r="E293" s="4">
        <f>IFERROR(__xludf.DUMMYFUNCTION("""COMPUTED_VALUE"""),44596.66666666667)</f>
        <v>44596.66667</v>
      </c>
      <c r="F293" s="2">
        <f>IFERROR(__xludf.DUMMYFUNCTION("""COMPUTED_VALUE"""),145.39)</f>
        <v>145.39</v>
      </c>
    </row>
    <row r="294">
      <c r="E294" s="4">
        <f>IFERROR(__xludf.DUMMYFUNCTION("""COMPUTED_VALUE"""),44599.66666666667)</f>
        <v>44599.66667</v>
      </c>
      <c r="F294" s="2">
        <f>IFERROR(__xludf.DUMMYFUNCTION("""COMPUTED_VALUE"""),145.14)</f>
        <v>145.14</v>
      </c>
    </row>
    <row r="295">
      <c r="E295" s="4">
        <f>IFERROR(__xludf.DUMMYFUNCTION("""COMPUTED_VALUE"""),44600.66666666667)</f>
        <v>44600.66667</v>
      </c>
      <c r="F295" s="2">
        <f>IFERROR(__xludf.DUMMYFUNCTION("""COMPUTED_VALUE"""),143.53)</f>
        <v>143.53</v>
      </c>
    </row>
    <row r="296">
      <c r="E296" s="4">
        <f>IFERROR(__xludf.DUMMYFUNCTION("""COMPUTED_VALUE"""),44601.66666666667)</f>
        <v>44601.66667</v>
      </c>
      <c r="F296" s="2">
        <f>IFERROR(__xludf.DUMMYFUNCTION("""COMPUTED_VALUE"""),146.26)</f>
        <v>146.26</v>
      </c>
    </row>
    <row r="297">
      <c r="E297" s="4">
        <f>IFERROR(__xludf.DUMMYFUNCTION("""COMPUTED_VALUE"""),44602.66666666667)</f>
        <v>44602.66667</v>
      </c>
      <c r="F297" s="2">
        <f>IFERROR(__xludf.DUMMYFUNCTION("""COMPUTED_VALUE"""),144.82)</f>
        <v>144.82</v>
      </c>
    </row>
    <row r="298">
      <c r="E298" s="4">
        <f>IFERROR(__xludf.DUMMYFUNCTION("""COMPUTED_VALUE"""),44603.66666666667)</f>
        <v>44603.66667</v>
      </c>
      <c r="F298" s="2">
        <f>IFERROR(__xludf.DUMMYFUNCTION("""COMPUTED_VALUE"""),140.18)</f>
        <v>140.18</v>
      </c>
    </row>
    <row r="299">
      <c r="E299" s="4">
        <f>IFERROR(__xludf.DUMMYFUNCTION("""COMPUTED_VALUE"""),44606.66666666667)</f>
        <v>44606.66667</v>
      </c>
      <c r="F299" s="2">
        <f>IFERROR(__xludf.DUMMYFUNCTION("""COMPUTED_VALUE"""),141.59)</f>
        <v>141.59</v>
      </c>
    </row>
    <row r="300">
      <c r="E300" s="4">
        <f>IFERROR(__xludf.DUMMYFUNCTION("""COMPUTED_VALUE"""),44607.66666666667)</f>
        <v>44607.66667</v>
      </c>
      <c r="F300" s="2">
        <f>IFERROR(__xludf.DUMMYFUNCTION("""COMPUTED_VALUE"""),145.58)</f>
        <v>145.58</v>
      </c>
    </row>
    <row r="301">
      <c r="E301" s="4">
        <f>IFERROR(__xludf.DUMMYFUNCTION("""COMPUTED_VALUE"""),44608.66666666667)</f>
        <v>44608.66667</v>
      </c>
      <c r="F301" s="2">
        <f>IFERROR(__xludf.DUMMYFUNCTION("""COMPUTED_VALUE"""),146.49)</f>
        <v>146.49</v>
      </c>
    </row>
    <row r="302">
      <c r="E302" s="4">
        <f>IFERROR(__xludf.DUMMYFUNCTION("""COMPUTED_VALUE"""),44609.66666666667)</f>
        <v>44609.66667</v>
      </c>
      <c r="F302" s="2">
        <f>IFERROR(__xludf.DUMMYFUNCTION("""COMPUTED_VALUE"""),142.8)</f>
        <v>142.8</v>
      </c>
    </row>
    <row r="303">
      <c r="E303" s="4">
        <f>IFERROR(__xludf.DUMMYFUNCTION("""COMPUTED_VALUE"""),44610.66666666667)</f>
        <v>44610.66667</v>
      </c>
      <c r="F303" s="2">
        <f>IFERROR(__xludf.DUMMYFUNCTION("""COMPUTED_VALUE"""),142.95)</f>
        <v>142.95</v>
      </c>
    </row>
    <row r="304">
      <c r="E304" s="4">
        <f>IFERROR(__xludf.DUMMYFUNCTION("""COMPUTED_VALUE"""),44614.66666666667)</f>
        <v>44614.66667</v>
      </c>
      <c r="F304" s="2">
        <f>IFERROR(__xludf.DUMMYFUNCTION("""COMPUTED_VALUE"""),138.19)</f>
        <v>138.19</v>
      </c>
    </row>
    <row r="305">
      <c r="E305" s="4">
        <f>IFERROR(__xludf.DUMMYFUNCTION("""COMPUTED_VALUE"""),44615.66666666667)</f>
        <v>44615.66667</v>
      </c>
      <c r="F305" s="2">
        <f>IFERROR(__xludf.DUMMYFUNCTION("""COMPUTED_VALUE"""),136.83)</f>
        <v>136.83</v>
      </c>
    </row>
    <row r="306">
      <c r="E306" s="4">
        <f>IFERROR(__xludf.DUMMYFUNCTION("""COMPUTED_VALUE"""),44616.66666666667)</f>
        <v>44616.66667</v>
      </c>
      <c r="F306" s="2">
        <f>IFERROR(__xludf.DUMMYFUNCTION("""COMPUTED_VALUE"""),137.17)</f>
        <v>137.17</v>
      </c>
    </row>
    <row r="307">
      <c r="E307" s="4">
        <f>IFERROR(__xludf.DUMMYFUNCTION("""COMPUTED_VALUE"""),44617.66666666667)</f>
        <v>44617.66667</v>
      </c>
      <c r="F307" s="2">
        <f>IFERROR(__xludf.DUMMYFUNCTION("""COMPUTED_VALUE"""),138.8)</f>
        <v>138.8</v>
      </c>
    </row>
    <row r="308">
      <c r="E308" s="4">
        <f>IFERROR(__xludf.DUMMYFUNCTION("""COMPUTED_VALUE"""),44620.66666666667)</f>
        <v>44620.66667</v>
      </c>
      <c r="F308" s="2">
        <f>IFERROR(__xludf.DUMMYFUNCTION("""COMPUTED_VALUE"""),136.55)</f>
        <v>136.55</v>
      </c>
    </row>
    <row r="309">
      <c r="E309" s="4">
        <f>IFERROR(__xludf.DUMMYFUNCTION("""COMPUTED_VALUE"""),44621.66666666667)</f>
        <v>44621.66667</v>
      </c>
      <c r="F309" s="2">
        <f>IFERROR(__xludf.DUMMYFUNCTION("""COMPUTED_VALUE"""),132.22)</f>
        <v>132.22</v>
      </c>
    </row>
    <row r="310">
      <c r="E310" s="4">
        <f>IFERROR(__xludf.DUMMYFUNCTION("""COMPUTED_VALUE"""),44622.66666666667)</f>
        <v>44622.66667</v>
      </c>
      <c r="F310" s="2">
        <f>IFERROR(__xludf.DUMMYFUNCTION("""COMPUTED_VALUE"""),135.68)</f>
        <v>135.68</v>
      </c>
    </row>
    <row r="311">
      <c r="E311" s="4">
        <f>IFERROR(__xludf.DUMMYFUNCTION("""COMPUTED_VALUE"""),44623.66666666667)</f>
        <v>44623.66667</v>
      </c>
      <c r="F311" s="2">
        <f>IFERROR(__xludf.DUMMYFUNCTION("""COMPUTED_VALUE"""),133.97)</f>
        <v>133.97</v>
      </c>
    </row>
    <row r="312">
      <c r="E312" s="4">
        <f>IFERROR(__xludf.DUMMYFUNCTION("""COMPUTED_VALUE"""),44624.66666666667)</f>
        <v>44624.66667</v>
      </c>
      <c r="F312" s="2">
        <f>IFERROR(__xludf.DUMMYFUNCTION("""COMPUTED_VALUE"""),131.18)</f>
        <v>131.18</v>
      </c>
    </row>
    <row r="313">
      <c r="E313" s="4">
        <f>IFERROR(__xludf.DUMMYFUNCTION("""COMPUTED_VALUE"""),44627.66666666667)</f>
        <v>44627.66667</v>
      </c>
      <c r="F313" s="2">
        <f>IFERROR(__xludf.DUMMYFUNCTION("""COMPUTED_VALUE"""),124.44)</f>
        <v>124.44</v>
      </c>
    </row>
    <row r="314">
      <c r="E314" s="4">
        <f>IFERROR(__xludf.DUMMYFUNCTION("""COMPUTED_VALUE"""),44628.66666666667)</f>
        <v>44628.66667</v>
      </c>
      <c r="F314" s="2">
        <f>IFERROR(__xludf.DUMMYFUNCTION("""COMPUTED_VALUE"""),121.21)</f>
        <v>121.21</v>
      </c>
    </row>
    <row r="315">
      <c r="E315" s="4">
        <f>IFERROR(__xludf.DUMMYFUNCTION("""COMPUTED_VALUE"""),44629.66666666667)</f>
        <v>44629.66667</v>
      </c>
      <c r="F315" s="2">
        <f>IFERROR(__xludf.DUMMYFUNCTION("""COMPUTED_VALUE"""),126.95)</f>
        <v>126.95</v>
      </c>
    </row>
    <row r="316">
      <c r="E316" s="4">
        <f>IFERROR(__xludf.DUMMYFUNCTION("""COMPUTED_VALUE"""),44630.66666666667)</f>
        <v>44630.66667</v>
      </c>
      <c r="F316" s="2">
        <f>IFERROR(__xludf.DUMMYFUNCTION("""COMPUTED_VALUE"""),126.03)</f>
        <v>126.03</v>
      </c>
    </row>
    <row r="317">
      <c r="E317" s="4">
        <f>IFERROR(__xludf.DUMMYFUNCTION("""COMPUTED_VALUE"""),44631.66666666667)</f>
        <v>44631.66667</v>
      </c>
      <c r="F317" s="2">
        <f>IFERROR(__xludf.DUMMYFUNCTION("""COMPUTED_VALUE"""),122.63)</f>
        <v>122.63</v>
      </c>
    </row>
    <row r="318">
      <c r="E318" s="4">
        <f>IFERROR(__xludf.DUMMYFUNCTION("""COMPUTED_VALUE"""),44634.66666666667)</f>
        <v>44634.66667</v>
      </c>
      <c r="F318" s="2">
        <f>IFERROR(__xludf.DUMMYFUNCTION("""COMPUTED_VALUE"""),117.57)</f>
        <v>117.57</v>
      </c>
    </row>
    <row r="319">
      <c r="E319" s="4">
        <f>IFERROR(__xludf.DUMMYFUNCTION("""COMPUTED_VALUE"""),44635.66666666667)</f>
        <v>44635.66667</v>
      </c>
      <c r="F319" s="2">
        <f>IFERROR(__xludf.DUMMYFUNCTION("""COMPUTED_VALUE"""),119.4)</f>
        <v>119.4</v>
      </c>
    </row>
    <row r="320">
      <c r="E320" s="4">
        <f>IFERROR(__xludf.DUMMYFUNCTION("""COMPUTED_VALUE"""),44636.66666666667)</f>
        <v>44636.66667</v>
      </c>
      <c r="F320" s="2">
        <f>IFERROR(__xludf.DUMMYFUNCTION("""COMPUTED_VALUE"""),125.19)</f>
        <v>125.19</v>
      </c>
    </row>
    <row r="321">
      <c r="E321" s="4">
        <f>IFERROR(__xludf.DUMMYFUNCTION("""COMPUTED_VALUE"""),44637.66666666667)</f>
        <v>44637.66667</v>
      </c>
      <c r="F321" s="2">
        <f>IFERROR(__xludf.DUMMYFUNCTION("""COMPUTED_VALUE"""),127.41)</f>
        <v>127.41</v>
      </c>
    </row>
    <row r="322">
      <c r="E322" s="4">
        <f>IFERROR(__xludf.DUMMYFUNCTION("""COMPUTED_VALUE"""),44638.66666666667)</f>
        <v>44638.66667</v>
      </c>
      <c r="F322" s="2">
        <f>IFERROR(__xludf.DUMMYFUNCTION("""COMPUTED_VALUE"""),131.24)</f>
        <v>131.24</v>
      </c>
    </row>
    <row r="323">
      <c r="E323" s="4">
        <f>IFERROR(__xludf.DUMMYFUNCTION("""COMPUTED_VALUE"""),44641.66666666667)</f>
        <v>44641.66667</v>
      </c>
      <c r="F323" s="2">
        <f>IFERROR(__xludf.DUMMYFUNCTION("""COMPUTED_VALUE"""),130.19)</f>
        <v>130.19</v>
      </c>
    </row>
    <row r="324">
      <c r="E324" s="4">
        <f>IFERROR(__xludf.DUMMYFUNCTION("""COMPUTED_VALUE"""),44642.66666666667)</f>
        <v>44642.66667</v>
      </c>
      <c r="F324" s="2">
        <f>IFERROR(__xludf.DUMMYFUNCTION("""COMPUTED_VALUE"""),133.09)</f>
        <v>133.09</v>
      </c>
    </row>
    <row r="325">
      <c r="E325" s="4">
        <f>IFERROR(__xludf.DUMMYFUNCTION("""COMPUTED_VALUE"""),44643.66666666667)</f>
        <v>44643.66667</v>
      </c>
      <c r="F325" s="2">
        <f>IFERROR(__xludf.DUMMYFUNCTION("""COMPUTED_VALUE"""),133.0)</f>
        <v>133</v>
      </c>
    </row>
    <row r="326">
      <c r="E326" s="4">
        <f>IFERROR(__xludf.DUMMYFUNCTION("""COMPUTED_VALUE"""),44644.66666666667)</f>
        <v>44644.66667</v>
      </c>
      <c r="F326" s="2">
        <f>IFERROR(__xludf.DUMMYFUNCTION("""COMPUTED_VALUE"""),132.08)</f>
        <v>132.08</v>
      </c>
    </row>
    <row r="327">
      <c r="E327" s="4">
        <f>IFERROR(__xludf.DUMMYFUNCTION("""COMPUTED_VALUE"""),44645.66666666667)</f>
        <v>44645.66667</v>
      </c>
      <c r="F327" s="2">
        <f>IFERROR(__xludf.DUMMYFUNCTION("""COMPUTED_VALUE"""),133.7)</f>
        <v>133.7</v>
      </c>
    </row>
    <row r="328">
      <c r="E328" s="4">
        <f>IFERROR(__xludf.DUMMYFUNCTION("""COMPUTED_VALUE"""),44648.66666666667)</f>
        <v>44648.66667</v>
      </c>
      <c r="F328" s="2">
        <f>IFERROR(__xludf.DUMMYFUNCTION("""COMPUTED_VALUE"""),134.81)</f>
        <v>134.81</v>
      </c>
    </row>
    <row r="329">
      <c r="E329" s="4">
        <f>IFERROR(__xludf.DUMMYFUNCTION("""COMPUTED_VALUE"""),44649.66666666667)</f>
        <v>44649.66667</v>
      </c>
      <c r="F329" s="2">
        <f>IFERROR(__xludf.DUMMYFUNCTION("""COMPUTED_VALUE"""),139.14)</f>
        <v>139.14</v>
      </c>
    </row>
    <row r="330">
      <c r="E330" s="4">
        <f>IFERROR(__xludf.DUMMYFUNCTION("""COMPUTED_VALUE"""),44650.66666666667)</f>
        <v>44650.66667</v>
      </c>
      <c r="F330" s="2">
        <f>IFERROR(__xludf.DUMMYFUNCTION("""COMPUTED_VALUE"""),138.54)</f>
        <v>138.54</v>
      </c>
    </row>
    <row r="331">
      <c r="E331" s="4">
        <f>IFERROR(__xludf.DUMMYFUNCTION("""COMPUTED_VALUE"""),44651.66666666667)</f>
        <v>44651.66667</v>
      </c>
      <c r="F331" s="2">
        <f>IFERROR(__xludf.DUMMYFUNCTION("""COMPUTED_VALUE"""),134.56)</f>
        <v>134.56</v>
      </c>
    </row>
    <row r="332">
      <c r="E332" s="4">
        <f>IFERROR(__xludf.DUMMYFUNCTION("""COMPUTED_VALUE"""),44652.66666666667)</f>
        <v>44652.66667</v>
      </c>
      <c r="F332" s="2">
        <f>IFERROR(__xludf.DUMMYFUNCTION("""COMPUTED_VALUE"""),133.52)</f>
        <v>133.52</v>
      </c>
    </row>
    <row r="333">
      <c r="E333" s="4">
        <f>IFERROR(__xludf.DUMMYFUNCTION("""COMPUTED_VALUE"""),44655.66666666667)</f>
        <v>44655.66667</v>
      </c>
      <c r="F333" s="2">
        <f>IFERROR(__xludf.DUMMYFUNCTION("""COMPUTED_VALUE"""),134.34)</f>
        <v>134.34</v>
      </c>
    </row>
    <row r="334">
      <c r="E334" s="4">
        <f>IFERROR(__xludf.DUMMYFUNCTION("""COMPUTED_VALUE"""),44656.66666666667)</f>
        <v>44656.66667</v>
      </c>
      <c r="F334" s="2">
        <f>IFERROR(__xludf.DUMMYFUNCTION("""COMPUTED_VALUE"""),132.3)</f>
        <v>132.3</v>
      </c>
    </row>
    <row r="335">
      <c r="E335" s="4">
        <f>IFERROR(__xludf.DUMMYFUNCTION("""COMPUTED_VALUE"""),44657.66666666667)</f>
        <v>44657.66667</v>
      </c>
      <c r="F335" s="2">
        <f>IFERROR(__xludf.DUMMYFUNCTION("""COMPUTED_VALUE"""),128.36)</f>
        <v>128.36</v>
      </c>
    </row>
    <row r="336">
      <c r="E336" s="4">
        <f>IFERROR(__xludf.DUMMYFUNCTION("""COMPUTED_VALUE"""),44658.66666666667)</f>
        <v>44658.66667</v>
      </c>
      <c r="F336" s="2">
        <f>IFERROR(__xludf.DUMMYFUNCTION("""COMPUTED_VALUE"""),129.38)</f>
        <v>129.38</v>
      </c>
    </row>
    <row r="337">
      <c r="E337" s="4">
        <f>IFERROR(__xludf.DUMMYFUNCTION("""COMPUTED_VALUE"""),44659.66666666667)</f>
        <v>44659.66667</v>
      </c>
      <c r="F337" s="2">
        <f>IFERROR(__xludf.DUMMYFUNCTION("""COMPUTED_VALUE"""),128.15)</f>
        <v>128.15</v>
      </c>
    </row>
    <row r="338">
      <c r="E338" s="4">
        <f>IFERROR(__xludf.DUMMYFUNCTION("""COMPUTED_VALUE"""),44662.66666666667)</f>
        <v>44662.66667</v>
      </c>
      <c r="F338" s="2">
        <f>IFERROR(__xludf.DUMMYFUNCTION("""COMPUTED_VALUE"""),124.98)</f>
        <v>124.98</v>
      </c>
    </row>
    <row r="339">
      <c r="E339" s="4">
        <f>IFERROR(__xludf.DUMMYFUNCTION("""COMPUTED_VALUE"""),44663.66666666667)</f>
        <v>44663.66667</v>
      </c>
      <c r="F339" s="2">
        <f>IFERROR(__xludf.DUMMYFUNCTION("""COMPUTED_VALUE"""),125.04)</f>
        <v>125.04</v>
      </c>
    </row>
    <row r="340">
      <c r="E340" s="4">
        <f>IFERROR(__xludf.DUMMYFUNCTION("""COMPUTED_VALUE"""),44664.66666666667)</f>
        <v>44664.66667</v>
      </c>
      <c r="F340" s="2">
        <f>IFERROR(__xludf.DUMMYFUNCTION("""COMPUTED_VALUE"""),127.49)</f>
        <v>127.49</v>
      </c>
    </row>
    <row r="341">
      <c r="E341" s="4">
        <f>IFERROR(__xludf.DUMMYFUNCTION("""COMPUTED_VALUE"""),44665.66666666667)</f>
        <v>44665.66667</v>
      </c>
      <c r="F341" s="2">
        <f>IFERROR(__xludf.DUMMYFUNCTION("""COMPUTED_VALUE"""),133.46)</f>
        <v>133.46</v>
      </c>
    </row>
    <row r="342">
      <c r="E342" s="4">
        <f>IFERROR(__xludf.DUMMYFUNCTION("""COMPUTED_VALUE"""),44669.66666666667)</f>
        <v>44669.66667</v>
      </c>
      <c r="F342" s="2">
        <f>IFERROR(__xludf.DUMMYFUNCTION("""COMPUTED_VALUE"""),131.63)</f>
        <v>131.63</v>
      </c>
    </row>
    <row r="343">
      <c r="E343" s="4">
        <f>IFERROR(__xludf.DUMMYFUNCTION("""COMPUTED_VALUE"""),44670.66666666667)</f>
        <v>44670.66667</v>
      </c>
      <c r="F343" s="2">
        <f>IFERROR(__xludf.DUMMYFUNCTION("""COMPUTED_VALUE"""),137.05)</f>
        <v>137.05</v>
      </c>
    </row>
    <row r="344">
      <c r="E344" s="4">
        <f>IFERROR(__xludf.DUMMYFUNCTION("""COMPUTED_VALUE"""),44671.66666666667)</f>
        <v>44671.66667</v>
      </c>
      <c r="F344" s="2">
        <f>IFERROR(__xludf.DUMMYFUNCTION("""COMPUTED_VALUE"""),135.87)</f>
        <v>135.87</v>
      </c>
    </row>
    <row r="345">
      <c r="E345" s="4">
        <f>IFERROR(__xludf.DUMMYFUNCTION("""COMPUTED_VALUE"""),44672.66666666667)</f>
        <v>44672.66667</v>
      </c>
      <c r="F345" s="2">
        <f>IFERROR(__xludf.DUMMYFUNCTION("""COMPUTED_VALUE"""),135.46)</f>
        <v>135.46</v>
      </c>
    </row>
    <row r="346">
      <c r="E346" s="4">
        <f>IFERROR(__xludf.DUMMYFUNCTION("""COMPUTED_VALUE"""),44673.66666666667)</f>
        <v>44673.66667</v>
      </c>
      <c r="F346" s="2">
        <f>IFERROR(__xludf.DUMMYFUNCTION("""COMPUTED_VALUE"""),129.07)</f>
        <v>129.07</v>
      </c>
    </row>
    <row r="347">
      <c r="E347" s="4">
        <f>IFERROR(__xludf.DUMMYFUNCTION("""COMPUTED_VALUE"""),44676.66666666667)</f>
        <v>44676.66667</v>
      </c>
      <c r="F347" s="2">
        <f>IFERROR(__xludf.DUMMYFUNCTION("""COMPUTED_VALUE"""),127.94)</f>
        <v>127.94</v>
      </c>
    </row>
    <row r="348">
      <c r="E348" s="4">
        <f>IFERROR(__xludf.DUMMYFUNCTION("""COMPUTED_VALUE"""),44677.66666666667)</f>
        <v>44677.66667</v>
      </c>
      <c r="F348" s="2">
        <f>IFERROR(__xludf.DUMMYFUNCTION("""COMPUTED_VALUE"""),120.52)</f>
        <v>120.52</v>
      </c>
    </row>
    <row r="349">
      <c r="E349" s="4">
        <f>IFERROR(__xludf.DUMMYFUNCTION("""COMPUTED_VALUE"""),44678.66666666667)</f>
        <v>44678.66667</v>
      </c>
      <c r="F349" s="2">
        <f>IFERROR(__xludf.DUMMYFUNCTION("""COMPUTED_VALUE"""),121.24)</f>
        <v>121.24</v>
      </c>
    </row>
    <row r="350">
      <c r="E350" s="4">
        <f>IFERROR(__xludf.DUMMYFUNCTION("""COMPUTED_VALUE"""),44679.66666666667)</f>
        <v>44679.66667</v>
      </c>
      <c r="F350" s="2">
        <f>IFERROR(__xludf.DUMMYFUNCTION("""COMPUTED_VALUE"""),127.05)</f>
        <v>127.05</v>
      </c>
    </row>
    <row r="351">
      <c r="E351" s="4">
        <f>IFERROR(__xludf.DUMMYFUNCTION("""COMPUTED_VALUE"""),44680.66666666667)</f>
        <v>44680.66667</v>
      </c>
      <c r="F351" s="2">
        <f>IFERROR(__xludf.DUMMYFUNCTION("""COMPUTED_VALUE"""),124.7)</f>
        <v>124.7</v>
      </c>
    </row>
    <row r="352">
      <c r="E352" s="4">
        <f>IFERROR(__xludf.DUMMYFUNCTION("""COMPUTED_VALUE"""),44683.66666666667)</f>
        <v>44683.66667</v>
      </c>
      <c r="F352" s="2">
        <f>IFERROR(__xludf.DUMMYFUNCTION("""COMPUTED_VALUE"""),126.08)</f>
        <v>126.08</v>
      </c>
    </row>
    <row r="353">
      <c r="E353" s="4">
        <f>IFERROR(__xludf.DUMMYFUNCTION("""COMPUTED_VALUE"""),44684.66666666667)</f>
        <v>44684.66667</v>
      </c>
      <c r="F353" s="2">
        <f>IFERROR(__xludf.DUMMYFUNCTION("""COMPUTED_VALUE"""),122.86)</f>
        <v>122.86</v>
      </c>
    </row>
    <row r="354">
      <c r="E354" s="4">
        <f>IFERROR(__xludf.DUMMYFUNCTION("""COMPUTED_VALUE"""),44685.66666666667)</f>
        <v>44685.66667</v>
      </c>
      <c r="F354" s="2">
        <f>IFERROR(__xludf.DUMMYFUNCTION("""COMPUTED_VALUE"""),126.06)</f>
        <v>126.06</v>
      </c>
    </row>
    <row r="355">
      <c r="E355" s="4">
        <f>IFERROR(__xludf.DUMMYFUNCTION("""COMPUTED_VALUE"""),44686.66666666667)</f>
        <v>44686.66667</v>
      </c>
      <c r="F355" s="2">
        <f>IFERROR(__xludf.DUMMYFUNCTION("""COMPUTED_VALUE"""),118.63)</f>
        <v>118.63</v>
      </c>
    </row>
    <row r="356">
      <c r="E356" s="4">
        <f>IFERROR(__xludf.DUMMYFUNCTION("""COMPUTED_VALUE"""),44687.66666666667)</f>
        <v>44687.66667</v>
      </c>
      <c r="F356" s="2">
        <f>IFERROR(__xludf.DUMMYFUNCTION("""COMPUTED_VALUE"""),114.49)</f>
        <v>114.49</v>
      </c>
    </row>
    <row r="357">
      <c r="E357" s="4">
        <f>IFERROR(__xludf.DUMMYFUNCTION("""COMPUTED_VALUE"""),44690.66666666667)</f>
        <v>44690.66667</v>
      </c>
      <c r="F357" s="2">
        <f>IFERROR(__xludf.DUMMYFUNCTION("""COMPUTED_VALUE"""),111.21)</f>
        <v>111.21</v>
      </c>
    </row>
    <row r="358">
      <c r="E358" s="4">
        <f>IFERROR(__xludf.DUMMYFUNCTION("""COMPUTED_VALUE"""),44691.66666666667)</f>
        <v>44691.66667</v>
      </c>
      <c r="F358" s="2">
        <f>IFERROR(__xludf.DUMMYFUNCTION("""COMPUTED_VALUE"""),109.49)</f>
        <v>109.49</v>
      </c>
    </row>
    <row r="359">
      <c r="E359" s="4">
        <f>IFERROR(__xludf.DUMMYFUNCTION("""COMPUTED_VALUE"""),44692.66666666667)</f>
        <v>44692.66667</v>
      </c>
      <c r="F359" s="2">
        <f>IFERROR(__xludf.DUMMYFUNCTION("""COMPUTED_VALUE"""),107.92)</f>
        <v>107.92</v>
      </c>
    </row>
    <row r="360">
      <c r="E360" s="4">
        <f>IFERROR(__xludf.DUMMYFUNCTION("""COMPUTED_VALUE"""),44693.66666666667)</f>
        <v>44693.66667</v>
      </c>
      <c r="F360" s="2">
        <f>IFERROR(__xludf.DUMMYFUNCTION("""COMPUTED_VALUE"""),107.9)</f>
        <v>107.9</v>
      </c>
    </row>
    <row r="361">
      <c r="E361" s="4">
        <f>IFERROR(__xludf.DUMMYFUNCTION("""COMPUTED_VALUE"""),44694.66666666667)</f>
        <v>44694.66667</v>
      </c>
      <c r="F361" s="2">
        <f>IFERROR(__xludf.DUMMYFUNCTION("""COMPUTED_VALUE"""),113.01)</f>
        <v>113.01</v>
      </c>
    </row>
    <row r="362">
      <c r="E362" s="4">
        <f>IFERROR(__xludf.DUMMYFUNCTION("""COMPUTED_VALUE"""),44697.66666666667)</f>
        <v>44697.66667</v>
      </c>
      <c r="F362" s="2">
        <f>IFERROR(__xludf.DUMMYFUNCTION("""COMPUTED_VALUE"""),112.6)</f>
        <v>112.6</v>
      </c>
    </row>
    <row r="363">
      <c r="E363" s="4">
        <f>IFERROR(__xludf.DUMMYFUNCTION("""COMPUTED_VALUE"""),44698.66666666667)</f>
        <v>44698.66667</v>
      </c>
      <c r="F363" s="2">
        <f>IFERROR(__xludf.DUMMYFUNCTION("""COMPUTED_VALUE"""),115.9)</f>
        <v>115.9</v>
      </c>
    </row>
    <row r="364">
      <c r="E364" s="4">
        <f>IFERROR(__xludf.DUMMYFUNCTION("""COMPUTED_VALUE"""),44699.66666666667)</f>
        <v>44699.66667</v>
      </c>
      <c r="F364" s="2">
        <f>IFERROR(__xludf.DUMMYFUNCTION("""COMPUTED_VALUE"""),109.37)</f>
        <v>109.37</v>
      </c>
    </row>
    <row r="365">
      <c r="E365" s="4">
        <f>IFERROR(__xludf.DUMMYFUNCTION("""COMPUTED_VALUE"""),44700.66666666667)</f>
        <v>44700.66667</v>
      </c>
      <c r="F365" s="2">
        <f>IFERROR(__xludf.DUMMYFUNCTION("""COMPUTED_VALUE"""),106.44)</f>
        <v>106.44</v>
      </c>
    </row>
    <row r="366">
      <c r="E366" s="4">
        <f>IFERROR(__xludf.DUMMYFUNCTION("""COMPUTED_VALUE"""),44701.66666666667)</f>
        <v>44701.66667</v>
      </c>
      <c r="F366" s="2">
        <f>IFERROR(__xludf.DUMMYFUNCTION("""COMPUTED_VALUE"""),108.0)</f>
        <v>108</v>
      </c>
    </row>
    <row r="367">
      <c r="E367" s="4">
        <f>IFERROR(__xludf.DUMMYFUNCTION("""COMPUTED_VALUE"""),44704.66666666667)</f>
        <v>44704.66667</v>
      </c>
      <c r="F367" s="2">
        <f>IFERROR(__xludf.DUMMYFUNCTION("""COMPUTED_VALUE"""),108.63)</f>
        <v>108.63</v>
      </c>
    </row>
    <row r="368">
      <c r="E368" s="4">
        <f>IFERROR(__xludf.DUMMYFUNCTION("""COMPUTED_VALUE"""),44705.66666666667)</f>
        <v>44705.66667</v>
      </c>
      <c r="F368" s="2">
        <f>IFERROR(__xludf.DUMMYFUNCTION("""COMPUTED_VALUE"""),107.29)</f>
        <v>107.29</v>
      </c>
    </row>
    <row r="369">
      <c r="E369" s="4">
        <f>IFERROR(__xludf.DUMMYFUNCTION("""COMPUTED_VALUE"""),44706.66666666667)</f>
        <v>44706.66667</v>
      </c>
      <c r="F369" s="2">
        <f>IFERROR(__xludf.DUMMYFUNCTION("""COMPUTED_VALUE"""),108.2)</f>
        <v>108.2</v>
      </c>
    </row>
    <row r="370">
      <c r="E370" s="4">
        <f>IFERROR(__xludf.DUMMYFUNCTION("""COMPUTED_VALUE"""),44707.66666666667)</f>
        <v>44707.66667</v>
      </c>
      <c r="F370" s="2">
        <f>IFERROR(__xludf.DUMMYFUNCTION("""COMPUTED_VALUE"""),112.94)</f>
        <v>112.94</v>
      </c>
    </row>
    <row r="371">
      <c r="E371" s="4">
        <f>IFERROR(__xludf.DUMMYFUNCTION("""COMPUTED_VALUE"""),44708.66666666667)</f>
        <v>44708.66667</v>
      </c>
      <c r="F371" s="2">
        <f>IFERROR(__xludf.DUMMYFUNCTION("""COMPUTED_VALUE"""),115.99)</f>
        <v>115.99</v>
      </c>
    </row>
    <row r="372">
      <c r="E372" s="4">
        <f>IFERROR(__xludf.DUMMYFUNCTION("""COMPUTED_VALUE"""),44712.66666666667)</f>
        <v>44712.66667</v>
      </c>
      <c r="F372" s="2">
        <f>IFERROR(__xludf.DUMMYFUNCTION("""COMPUTED_VALUE"""),118.85)</f>
        <v>118.85</v>
      </c>
    </row>
    <row r="373">
      <c r="E373" s="4">
        <f>IFERROR(__xludf.DUMMYFUNCTION("""COMPUTED_VALUE"""),44713.66666666667)</f>
        <v>44713.66667</v>
      </c>
      <c r="F373" s="2">
        <f>IFERROR(__xludf.DUMMYFUNCTION("""COMPUTED_VALUE"""),118.68)</f>
        <v>118.68</v>
      </c>
    </row>
    <row r="374">
      <c r="E374" s="4">
        <f>IFERROR(__xludf.DUMMYFUNCTION("""COMPUTED_VALUE"""),44714.66666666667)</f>
        <v>44714.66667</v>
      </c>
      <c r="F374" s="2">
        <f>IFERROR(__xludf.DUMMYFUNCTION("""COMPUTED_VALUE"""),123.41)</f>
        <v>123.41</v>
      </c>
    </row>
    <row r="375">
      <c r="E375" s="4">
        <f>IFERROR(__xludf.DUMMYFUNCTION("""COMPUTED_VALUE"""),44715.66666666667)</f>
        <v>44715.66667</v>
      </c>
      <c r="F375" s="2">
        <f>IFERROR(__xludf.DUMMYFUNCTION("""COMPUTED_VALUE"""),120.95)</f>
        <v>120.95</v>
      </c>
    </row>
    <row r="376">
      <c r="E376" s="4">
        <f>IFERROR(__xludf.DUMMYFUNCTION("""COMPUTED_VALUE"""),44718.66666666667)</f>
        <v>44718.66667</v>
      </c>
      <c r="F376" s="2">
        <f>IFERROR(__xludf.DUMMYFUNCTION("""COMPUTED_VALUE"""),120.23)</f>
        <v>120.23</v>
      </c>
    </row>
    <row r="377">
      <c r="E377" s="4">
        <f>IFERROR(__xludf.DUMMYFUNCTION("""COMPUTED_VALUE"""),44719.66666666667)</f>
        <v>44719.66667</v>
      </c>
      <c r="F377" s="2">
        <f>IFERROR(__xludf.DUMMYFUNCTION("""COMPUTED_VALUE"""),121.67)</f>
        <v>121.67</v>
      </c>
    </row>
    <row r="378">
      <c r="E378" s="4">
        <f>IFERROR(__xludf.DUMMYFUNCTION("""COMPUTED_VALUE"""),44720.66666666667)</f>
        <v>44720.66667</v>
      </c>
      <c r="F378" s="2">
        <f>IFERROR(__xludf.DUMMYFUNCTION("""COMPUTED_VALUE"""),122.4)</f>
        <v>122.4</v>
      </c>
    </row>
    <row r="379">
      <c r="E379" s="4">
        <f>IFERROR(__xludf.DUMMYFUNCTION("""COMPUTED_VALUE"""),44721.66666666667)</f>
        <v>44721.66667</v>
      </c>
      <c r="F379" s="2">
        <f>IFERROR(__xludf.DUMMYFUNCTION("""COMPUTED_VALUE"""),118.6)</f>
        <v>118.6</v>
      </c>
    </row>
    <row r="380">
      <c r="E380" s="4">
        <f>IFERROR(__xludf.DUMMYFUNCTION("""COMPUTED_VALUE"""),44722.66666666667)</f>
        <v>44722.66667</v>
      </c>
      <c r="F380" s="2">
        <f>IFERROR(__xludf.DUMMYFUNCTION("""COMPUTED_VALUE"""),114.73)</f>
        <v>114.73</v>
      </c>
    </row>
    <row r="381">
      <c r="E381" s="4">
        <f>IFERROR(__xludf.DUMMYFUNCTION("""COMPUTED_VALUE"""),44725.66666666667)</f>
        <v>44725.66667</v>
      </c>
      <c r="F381" s="2">
        <f>IFERROR(__xludf.DUMMYFUNCTION("""COMPUTED_VALUE"""),110.44)</f>
        <v>110.44</v>
      </c>
    </row>
    <row r="382">
      <c r="E382" s="4">
        <f>IFERROR(__xludf.DUMMYFUNCTION("""COMPUTED_VALUE"""),44726.66666666667)</f>
        <v>44726.66667</v>
      </c>
      <c r="F382" s="2">
        <f>IFERROR(__xludf.DUMMYFUNCTION("""COMPUTED_VALUE"""),110.72)</f>
        <v>110.72</v>
      </c>
    </row>
    <row r="383">
      <c r="E383" s="4">
        <f>IFERROR(__xludf.DUMMYFUNCTION("""COMPUTED_VALUE"""),44727.66666666667)</f>
        <v>44727.66667</v>
      </c>
      <c r="F383" s="2">
        <f>IFERROR(__xludf.DUMMYFUNCTION("""COMPUTED_VALUE"""),113.44)</f>
        <v>113.44</v>
      </c>
    </row>
    <row r="384">
      <c r="E384" s="4">
        <f>IFERROR(__xludf.DUMMYFUNCTION("""COMPUTED_VALUE"""),44728.66666666667)</f>
        <v>44728.66667</v>
      </c>
      <c r="F384" s="2">
        <f>IFERROR(__xludf.DUMMYFUNCTION("""COMPUTED_VALUE"""),107.12)</f>
        <v>107.12</v>
      </c>
    </row>
    <row r="385">
      <c r="E385" s="4">
        <f>IFERROR(__xludf.DUMMYFUNCTION("""COMPUTED_VALUE"""),44729.66666666667)</f>
        <v>44729.66667</v>
      </c>
      <c r="F385" s="2">
        <f>IFERROR(__xludf.DUMMYFUNCTION("""COMPUTED_VALUE"""),107.34)</f>
        <v>107.34</v>
      </c>
    </row>
    <row r="386">
      <c r="E386" s="4">
        <f>IFERROR(__xludf.DUMMYFUNCTION("""COMPUTED_VALUE"""),44733.66666666667)</f>
        <v>44733.66667</v>
      </c>
      <c r="F386" s="2">
        <f>IFERROR(__xludf.DUMMYFUNCTION("""COMPUTED_VALUE"""),108.68)</f>
        <v>108.68</v>
      </c>
    </row>
    <row r="387">
      <c r="E387" s="4">
        <f>IFERROR(__xludf.DUMMYFUNCTION("""COMPUTED_VALUE"""),44734.66666666667)</f>
        <v>44734.66667</v>
      </c>
      <c r="F387" s="2">
        <f>IFERROR(__xludf.DUMMYFUNCTION("""COMPUTED_VALUE"""),104.92)</f>
        <v>104.92</v>
      </c>
    </row>
    <row r="388">
      <c r="E388" s="4">
        <f>IFERROR(__xludf.DUMMYFUNCTION("""COMPUTED_VALUE"""),44735.66666666667)</f>
        <v>44735.66667</v>
      </c>
      <c r="F388" s="2">
        <f>IFERROR(__xludf.DUMMYFUNCTION("""COMPUTED_VALUE"""),108.0)</f>
        <v>108</v>
      </c>
    </row>
    <row r="389">
      <c r="E389" s="4">
        <f>IFERROR(__xludf.DUMMYFUNCTION("""COMPUTED_VALUE"""),44736.66666666667)</f>
        <v>44736.66667</v>
      </c>
      <c r="F389" s="2">
        <f>IFERROR(__xludf.DUMMYFUNCTION("""COMPUTED_VALUE"""),112.91)</f>
        <v>112.91</v>
      </c>
    </row>
    <row r="390">
      <c r="E390" s="4">
        <f>IFERROR(__xludf.DUMMYFUNCTION("""COMPUTED_VALUE"""),44739.66666666667)</f>
        <v>44739.66667</v>
      </c>
      <c r="F390" s="2">
        <f>IFERROR(__xludf.DUMMYFUNCTION("""COMPUTED_VALUE"""),110.5)</f>
        <v>110.5</v>
      </c>
    </row>
    <row r="391">
      <c r="E391" s="4">
        <f>IFERROR(__xludf.DUMMYFUNCTION("""COMPUTED_VALUE"""),44740.66666666667)</f>
        <v>44740.66667</v>
      </c>
      <c r="F391" s="2">
        <f>IFERROR(__xludf.DUMMYFUNCTION("""COMPUTED_VALUE"""),102.78)</f>
        <v>102.78</v>
      </c>
    </row>
    <row r="392">
      <c r="E392" s="4">
        <f>IFERROR(__xludf.DUMMYFUNCTION("""COMPUTED_VALUE"""),44741.66666666667)</f>
        <v>44741.66667</v>
      </c>
      <c r="F392" s="2">
        <f>IFERROR(__xludf.DUMMYFUNCTION("""COMPUTED_VALUE"""),103.25)</f>
        <v>103.25</v>
      </c>
    </row>
    <row r="393">
      <c r="E393" s="4">
        <f>IFERROR(__xludf.DUMMYFUNCTION("""COMPUTED_VALUE"""),44742.66666666667)</f>
        <v>44742.66667</v>
      </c>
      <c r="F393" s="2">
        <f>IFERROR(__xludf.DUMMYFUNCTION("""COMPUTED_VALUE"""),102.2)</f>
        <v>102.2</v>
      </c>
    </row>
    <row r="394">
      <c r="E394" s="4">
        <f>IFERROR(__xludf.DUMMYFUNCTION("""COMPUTED_VALUE"""),44743.66666666667)</f>
        <v>44743.66667</v>
      </c>
      <c r="F394" s="2">
        <f>IFERROR(__xludf.DUMMYFUNCTION("""COMPUTED_VALUE"""),101.18)</f>
        <v>101.18</v>
      </c>
    </row>
    <row r="395">
      <c r="E395" s="4">
        <f>IFERROR(__xludf.DUMMYFUNCTION("""COMPUTED_VALUE"""),44747.66666666667)</f>
        <v>44747.66667</v>
      </c>
      <c r="F395" s="2">
        <f>IFERROR(__xludf.DUMMYFUNCTION("""COMPUTED_VALUE"""),104.32)</f>
        <v>104.32</v>
      </c>
    </row>
    <row r="396">
      <c r="E396" s="4">
        <f>IFERROR(__xludf.DUMMYFUNCTION("""COMPUTED_VALUE"""),44748.66666666667)</f>
        <v>44748.66667</v>
      </c>
      <c r="F396" s="2">
        <f>IFERROR(__xludf.DUMMYFUNCTION("""COMPUTED_VALUE"""),104.23)</f>
        <v>104.23</v>
      </c>
    </row>
    <row r="397">
      <c r="E397" s="4">
        <f>IFERROR(__xludf.DUMMYFUNCTION("""COMPUTED_VALUE"""),44749.66666666667)</f>
        <v>44749.66667</v>
      </c>
      <c r="F397" s="2">
        <f>IFERROR(__xludf.DUMMYFUNCTION("""COMPUTED_VALUE"""),108.13)</f>
        <v>108.13</v>
      </c>
    </row>
    <row r="398">
      <c r="E398" s="4">
        <f>IFERROR(__xludf.DUMMYFUNCTION("""COMPUTED_VALUE"""),44750.66666666667)</f>
        <v>44750.66667</v>
      </c>
      <c r="F398" s="2">
        <f>IFERROR(__xludf.DUMMYFUNCTION("""COMPUTED_VALUE"""),107.93)</f>
        <v>107.93</v>
      </c>
    </row>
    <row r="399">
      <c r="E399" s="4">
        <f>IFERROR(__xludf.DUMMYFUNCTION("""COMPUTED_VALUE"""),44753.66666666667)</f>
        <v>44753.66667</v>
      </c>
      <c r="F399" s="2">
        <f>IFERROR(__xludf.DUMMYFUNCTION("""COMPUTED_VALUE"""),105.11)</f>
        <v>105.11</v>
      </c>
    </row>
    <row r="400">
      <c r="E400" s="4">
        <f>IFERROR(__xludf.DUMMYFUNCTION("""COMPUTED_VALUE"""),44754.66666666667)</f>
        <v>44754.66667</v>
      </c>
      <c r="F400" s="2">
        <f>IFERROR(__xludf.DUMMYFUNCTION("""COMPUTED_VALUE"""),103.76)</f>
        <v>103.76</v>
      </c>
    </row>
    <row r="401">
      <c r="E401" s="4">
        <f>IFERROR(__xludf.DUMMYFUNCTION("""COMPUTED_VALUE"""),44755.66666666667)</f>
        <v>44755.66667</v>
      </c>
      <c r="F401" s="2">
        <f>IFERROR(__xludf.DUMMYFUNCTION("""COMPUTED_VALUE"""),105.11)</f>
        <v>105.11</v>
      </c>
    </row>
    <row r="402">
      <c r="E402" s="4">
        <f>IFERROR(__xludf.DUMMYFUNCTION("""COMPUTED_VALUE"""),44756.66666666667)</f>
        <v>44756.66667</v>
      </c>
      <c r="F402" s="2">
        <f>IFERROR(__xludf.DUMMYFUNCTION("""COMPUTED_VALUE"""),103.22)</f>
        <v>103.22</v>
      </c>
    </row>
    <row r="403">
      <c r="E403" s="4">
        <f>IFERROR(__xludf.DUMMYFUNCTION("""COMPUTED_VALUE"""),44757.66666666667)</f>
        <v>44757.66667</v>
      </c>
      <c r="F403" s="2">
        <f>IFERROR(__xludf.DUMMYFUNCTION("""COMPUTED_VALUE"""),104.7)</f>
        <v>104.7</v>
      </c>
    </row>
    <row r="404">
      <c r="E404" s="4">
        <f>IFERROR(__xludf.DUMMYFUNCTION("""COMPUTED_VALUE"""),44760.66666666667)</f>
        <v>44760.66667</v>
      </c>
      <c r="F404" s="2">
        <f>IFERROR(__xludf.DUMMYFUNCTION("""COMPUTED_VALUE"""),103.94)</f>
        <v>103.94</v>
      </c>
    </row>
    <row r="405">
      <c r="E405" s="4">
        <f>IFERROR(__xludf.DUMMYFUNCTION("""COMPUTED_VALUE"""),44761.66666666667)</f>
        <v>44761.66667</v>
      </c>
      <c r="F405" s="2">
        <f>IFERROR(__xludf.DUMMYFUNCTION("""COMPUTED_VALUE"""),109.19)</f>
        <v>109.19</v>
      </c>
    </row>
    <row r="406">
      <c r="E406" s="4">
        <f>IFERROR(__xludf.DUMMYFUNCTION("""COMPUTED_VALUE"""),44762.66666666667)</f>
        <v>44762.66667</v>
      </c>
      <c r="F406" s="2">
        <f>IFERROR(__xludf.DUMMYFUNCTION("""COMPUTED_VALUE"""),111.11)</f>
        <v>111.11</v>
      </c>
    </row>
    <row r="407">
      <c r="E407" s="4">
        <f>IFERROR(__xludf.DUMMYFUNCTION("""COMPUTED_VALUE"""),44763.66666666667)</f>
        <v>44763.66667</v>
      </c>
      <c r="F407" s="2">
        <f>IFERROR(__xludf.DUMMYFUNCTION("""COMPUTED_VALUE"""),111.62)</f>
        <v>111.62</v>
      </c>
    </row>
    <row r="408">
      <c r="E408" s="4">
        <f>IFERROR(__xludf.DUMMYFUNCTION("""COMPUTED_VALUE"""),44764.66666666667)</f>
        <v>44764.66667</v>
      </c>
      <c r="F408" s="2">
        <f>IFERROR(__xludf.DUMMYFUNCTION("""COMPUTED_VALUE"""),109.12)</f>
        <v>109.12</v>
      </c>
    </row>
    <row r="409">
      <c r="E409" s="4">
        <f>IFERROR(__xludf.DUMMYFUNCTION("""COMPUTED_VALUE"""),44767.66666666667)</f>
        <v>44767.66667</v>
      </c>
      <c r="F409" s="2">
        <f>IFERROR(__xludf.DUMMYFUNCTION("""COMPUTED_VALUE"""),109.28)</f>
        <v>109.28</v>
      </c>
    </row>
    <row r="410">
      <c r="E410" s="4">
        <f>IFERROR(__xludf.DUMMYFUNCTION("""COMPUTED_VALUE"""),44768.66666666667)</f>
        <v>44768.66667</v>
      </c>
      <c r="F410" s="2">
        <f>IFERROR(__xludf.DUMMYFUNCTION("""COMPUTED_VALUE"""),105.2)</f>
        <v>105.2</v>
      </c>
    </row>
    <row r="411">
      <c r="E411" s="4">
        <f>IFERROR(__xludf.DUMMYFUNCTION("""COMPUTED_VALUE"""),44769.66666666667)</f>
        <v>44769.66667</v>
      </c>
      <c r="F411" s="2">
        <f>IFERROR(__xludf.DUMMYFUNCTION("""COMPUTED_VALUE"""),107.86)</f>
        <v>107.86</v>
      </c>
    </row>
    <row r="412">
      <c r="E412" s="4">
        <f>IFERROR(__xludf.DUMMYFUNCTION("""COMPUTED_VALUE"""),44770.66666666667)</f>
        <v>44770.66667</v>
      </c>
      <c r="F412" s="2">
        <f>IFERROR(__xludf.DUMMYFUNCTION("""COMPUTED_VALUE"""),112.23)</f>
        <v>112.23</v>
      </c>
    </row>
    <row r="413">
      <c r="E413" s="4">
        <f>IFERROR(__xludf.DUMMYFUNCTION("""COMPUTED_VALUE"""),44771.66666666667)</f>
        <v>44771.66667</v>
      </c>
      <c r="F413" s="2">
        <f>IFERROR(__xludf.DUMMYFUNCTION("""COMPUTED_VALUE"""),114.92)</f>
        <v>114.92</v>
      </c>
    </row>
    <row r="414">
      <c r="E414" s="4">
        <f>IFERROR(__xludf.DUMMYFUNCTION("""COMPUTED_VALUE"""),44774.66666666667)</f>
        <v>44774.66667</v>
      </c>
      <c r="F414" s="2">
        <f>IFERROR(__xludf.DUMMYFUNCTION("""COMPUTED_VALUE"""),114.3)</f>
        <v>114.3</v>
      </c>
    </row>
    <row r="415">
      <c r="E415" s="4">
        <f>IFERROR(__xludf.DUMMYFUNCTION("""COMPUTED_VALUE"""),44775.66666666667)</f>
        <v>44775.66667</v>
      </c>
      <c r="F415" s="2">
        <f>IFERROR(__xludf.DUMMYFUNCTION("""COMPUTED_VALUE"""),111.77)</f>
        <v>111.77</v>
      </c>
    </row>
    <row r="416">
      <c r="E416" s="4">
        <f>IFERROR(__xludf.DUMMYFUNCTION("""COMPUTED_VALUE"""),44776.66666666667)</f>
        <v>44776.66667</v>
      </c>
      <c r="F416" s="2">
        <f>IFERROR(__xludf.DUMMYFUNCTION("""COMPUTED_VALUE"""),114.28)</f>
        <v>114.28</v>
      </c>
    </row>
    <row r="417">
      <c r="E417" s="4">
        <f>IFERROR(__xludf.DUMMYFUNCTION("""COMPUTED_VALUE"""),44777.66666666667)</f>
        <v>44777.66667</v>
      </c>
      <c r="F417" s="2">
        <f>IFERROR(__xludf.DUMMYFUNCTION("""COMPUTED_VALUE"""),114.48)</f>
        <v>114.48</v>
      </c>
    </row>
    <row r="418">
      <c r="E418" s="4">
        <f>IFERROR(__xludf.DUMMYFUNCTION("""COMPUTED_VALUE"""),44778.66666666667)</f>
        <v>44778.66667</v>
      </c>
      <c r="F418" s="2">
        <f>IFERROR(__xludf.DUMMYFUNCTION("""COMPUTED_VALUE"""),113.87)</f>
        <v>113.87</v>
      </c>
    </row>
    <row r="419">
      <c r="E419" s="4">
        <f>IFERROR(__xludf.DUMMYFUNCTION("""COMPUTED_VALUE"""),44781.66666666667)</f>
        <v>44781.66667</v>
      </c>
      <c r="F419" s="2">
        <f>IFERROR(__xludf.DUMMYFUNCTION("""COMPUTED_VALUE"""),114.0)</f>
        <v>114</v>
      </c>
    </row>
    <row r="420">
      <c r="E420" s="4">
        <f>IFERROR(__xludf.DUMMYFUNCTION("""COMPUTED_VALUE"""),44782.66666666667)</f>
        <v>44782.66667</v>
      </c>
      <c r="F420" s="2">
        <f>IFERROR(__xludf.DUMMYFUNCTION("""COMPUTED_VALUE"""),110.11)</f>
        <v>110.11</v>
      </c>
    </row>
    <row r="421">
      <c r="E421" s="4">
        <f>IFERROR(__xludf.DUMMYFUNCTION("""COMPUTED_VALUE"""),44783.66666666667)</f>
        <v>44783.66667</v>
      </c>
      <c r="F421" s="2">
        <f>IFERROR(__xludf.DUMMYFUNCTION("""COMPUTED_VALUE"""),113.14)</f>
        <v>113.14</v>
      </c>
    </row>
    <row r="422">
      <c r="E422" s="4">
        <f>IFERROR(__xludf.DUMMYFUNCTION("""COMPUTED_VALUE"""),44784.66666666667)</f>
        <v>44784.66667</v>
      </c>
      <c r="F422" s="2">
        <f>IFERROR(__xludf.DUMMYFUNCTION("""COMPUTED_VALUE"""),114.1)</f>
        <v>114.1</v>
      </c>
    </row>
    <row r="423">
      <c r="E423" s="4">
        <f>IFERROR(__xludf.DUMMYFUNCTION("""COMPUTED_VALUE"""),44785.66666666667)</f>
        <v>44785.66667</v>
      </c>
      <c r="F423" s="2">
        <f>IFERROR(__xludf.DUMMYFUNCTION("""COMPUTED_VALUE"""),116.07)</f>
        <v>116.07</v>
      </c>
    </row>
    <row r="424">
      <c r="E424" s="4">
        <f>IFERROR(__xludf.DUMMYFUNCTION("""COMPUTED_VALUE"""),44788.66666666667)</f>
        <v>44788.66667</v>
      </c>
      <c r="F424" s="2">
        <f>IFERROR(__xludf.DUMMYFUNCTION("""COMPUTED_VALUE"""),116.32)</f>
        <v>116.32</v>
      </c>
    </row>
    <row r="425">
      <c r="E425" s="4">
        <f>IFERROR(__xludf.DUMMYFUNCTION("""COMPUTED_VALUE"""),44789.66666666667)</f>
        <v>44789.66667</v>
      </c>
      <c r="F425" s="2">
        <f>IFERROR(__xludf.DUMMYFUNCTION("""COMPUTED_VALUE"""),118.06)</f>
        <v>118.06</v>
      </c>
    </row>
    <row r="426">
      <c r="E426" s="4">
        <f>IFERROR(__xludf.DUMMYFUNCTION("""COMPUTED_VALUE"""),44790.66666666667)</f>
        <v>44790.66667</v>
      </c>
      <c r="F426" s="2">
        <f>IFERROR(__xludf.DUMMYFUNCTION("""COMPUTED_VALUE"""),117.04)</f>
        <v>117.04</v>
      </c>
    </row>
    <row r="427">
      <c r="E427" s="4">
        <f>IFERROR(__xludf.DUMMYFUNCTION("""COMPUTED_VALUE"""),44791.66666666667)</f>
        <v>44791.66667</v>
      </c>
      <c r="F427" s="2">
        <f>IFERROR(__xludf.DUMMYFUNCTION("""COMPUTED_VALUE"""),116.01)</f>
        <v>116.01</v>
      </c>
    </row>
    <row r="428">
      <c r="E428" s="4">
        <f>IFERROR(__xludf.DUMMYFUNCTION("""COMPUTED_VALUE"""),44792.66666666667)</f>
        <v>44792.66667</v>
      </c>
      <c r="F428" s="2">
        <f>IFERROR(__xludf.DUMMYFUNCTION("""COMPUTED_VALUE"""),113.16)</f>
        <v>113.16</v>
      </c>
    </row>
    <row r="429">
      <c r="E429" s="4">
        <f>IFERROR(__xludf.DUMMYFUNCTION("""COMPUTED_VALUE"""),44795.66666666667)</f>
        <v>44795.66667</v>
      </c>
      <c r="F429" s="2">
        <f>IFERROR(__xludf.DUMMYFUNCTION("""COMPUTED_VALUE"""),110.34)</f>
        <v>110.34</v>
      </c>
    </row>
    <row r="430">
      <c r="E430" s="4">
        <f>IFERROR(__xludf.DUMMYFUNCTION("""COMPUTED_VALUE"""),44796.66666666667)</f>
        <v>44796.66667</v>
      </c>
      <c r="F430" s="2">
        <f>IFERROR(__xludf.DUMMYFUNCTION("""COMPUTED_VALUE"""),110.68)</f>
        <v>110.68</v>
      </c>
    </row>
    <row r="431">
      <c r="E431" s="4">
        <f>IFERROR(__xludf.DUMMYFUNCTION("""COMPUTED_VALUE"""),44797.66666666667)</f>
        <v>44797.66667</v>
      </c>
      <c r="F431" s="2">
        <f>IFERROR(__xludf.DUMMYFUNCTION("""COMPUTED_VALUE"""),111.41)</f>
        <v>111.41</v>
      </c>
    </row>
    <row r="432">
      <c r="E432" s="4">
        <f>IFERROR(__xludf.DUMMYFUNCTION("""COMPUTED_VALUE"""),44798.66666666667)</f>
        <v>44798.66667</v>
      </c>
      <c r="F432" s="2">
        <f>IFERROR(__xludf.DUMMYFUNCTION("""COMPUTED_VALUE"""),113.22)</f>
        <v>113.22</v>
      </c>
    </row>
    <row r="433">
      <c r="E433" s="4">
        <f>IFERROR(__xludf.DUMMYFUNCTION("""COMPUTED_VALUE"""),44799.66666666667)</f>
        <v>44799.66667</v>
      </c>
      <c r="F433" s="2">
        <f>IFERROR(__xludf.DUMMYFUNCTION("""COMPUTED_VALUE"""),108.28)</f>
        <v>108.28</v>
      </c>
    </row>
    <row r="434">
      <c r="E434" s="4">
        <f>IFERROR(__xludf.DUMMYFUNCTION("""COMPUTED_VALUE"""),44802.66666666667)</f>
        <v>44802.66667</v>
      </c>
      <c r="F434" s="2">
        <f>IFERROR(__xludf.DUMMYFUNCTION("""COMPUTED_VALUE"""),107.88)</f>
        <v>107.88</v>
      </c>
    </row>
    <row r="435">
      <c r="E435" s="4">
        <f>IFERROR(__xludf.DUMMYFUNCTION("""COMPUTED_VALUE"""),44803.66666666667)</f>
        <v>44803.66667</v>
      </c>
      <c r="F435" s="2">
        <f>IFERROR(__xludf.DUMMYFUNCTION("""COMPUTED_VALUE"""),107.86)</f>
        <v>107.86</v>
      </c>
    </row>
    <row r="436">
      <c r="E436" s="4">
        <f>IFERROR(__xludf.DUMMYFUNCTION("""COMPUTED_VALUE"""),44804.66666666667)</f>
        <v>44804.66667</v>
      </c>
      <c r="F436" s="2">
        <f>IFERROR(__xludf.DUMMYFUNCTION("""COMPUTED_VALUE"""),106.45)</f>
        <v>106.45</v>
      </c>
    </row>
    <row r="437">
      <c r="E437" s="4">
        <f>IFERROR(__xludf.DUMMYFUNCTION("""COMPUTED_VALUE"""),44805.66666666667)</f>
        <v>44805.66667</v>
      </c>
      <c r="F437" s="2">
        <f>IFERROR(__xludf.DUMMYFUNCTION("""COMPUTED_VALUE"""),106.49)</f>
        <v>106.49</v>
      </c>
    </row>
    <row r="438">
      <c r="E438" s="4">
        <f>IFERROR(__xludf.DUMMYFUNCTION("""COMPUTED_VALUE"""),44806.66666666667)</f>
        <v>44806.66667</v>
      </c>
      <c r="F438" s="2">
        <f>IFERROR(__xludf.DUMMYFUNCTION("""COMPUTED_VALUE"""),105.74)</f>
        <v>105.74</v>
      </c>
    </row>
    <row r="439">
      <c r="E439" s="4">
        <f>IFERROR(__xludf.DUMMYFUNCTION("""COMPUTED_VALUE"""),44810.66666666667)</f>
        <v>44810.66667</v>
      </c>
      <c r="F439" s="2">
        <f>IFERROR(__xludf.DUMMYFUNCTION("""COMPUTED_VALUE"""),105.15)</f>
        <v>105.15</v>
      </c>
    </row>
    <row r="440">
      <c r="E440" s="4">
        <f>IFERROR(__xludf.DUMMYFUNCTION("""COMPUTED_VALUE"""),44811.66666666667)</f>
        <v>44811.66667</v>
      </c>
      <c r="F440" s="2">
        <f>IFERROR(__xludf.DUMMYFUNCTION("""COMPUTED_VALUE"""),108.48)</f>
        <v>108.48</v>
      </c>
    </row>
    <row r="441">
      <c r="E441" s="4">
        <f>IFERROR(__xludf.DUMMYFUNCTION("""COMPUTED_VALUE"""),44812.66666666667)</f>
        <v>44812.66667</v>
      </c>
      <c r="F441" s="2">
        <f>IFERROR(__xludf.DUMMYFUNCTION("""COMPUTED_VALUE"""),108.73)</f>
        <v>108.73</v>
      </c>
    </row>
    <row r="442">
      <c r="E442" s="4">
        <f>IFERROR(__xludf.DUMMYFUNCTION("""COMPUTED_VALUE"""),44813.66666666667)</f>
        <v>44813.66667</v>
      </c>
      <c r="F442" s="2">
        <f>IFERROR(__xludf.DUMMYFUNCTION("""COMPUTED_VALUE"""),110.97)</f>
        <v>110.97</v>
      </c>
    </row>
    <row r="443">
      <c r="E443" s="4">
        <f>IFERROR(__xludf.DUMMYFUNCTION("""COMPUTED_VALUE"""),44816.66666666667)</f>
        <v>44816.66667</v>
      </c>
      <c r="F443" s="2">
        <f>IFERROR(__xludf.DUMMYFUNCTION("""COMPUTED_VALUE"""),112.38)</f>
        <v>112.38</v>
      </c>
    </row>
    <row r="444">
      <c r="E444" s="4">
        <f>IFERROR(__xludf.DUMMYFUNCTION("""COMPUTED_VALUE"""),44817.66666666667)</f>
        <v>44817.66667</v>
      </c>
      <c r="F444" s="2">
        <f>IFERROR(__xludf.DUMMYFUNCTION("""COMPUTED_VALUE"""),105.72)</f>
        <v>105.72</v>
      </c>
    </row>
    <row r="445">
      <c r="E445" s="4">
        <f>IFERROR(__xludf.DUMMYFUNCTION("""COMPUTED_VALUE"""),44818.66666666667)</f>
        <v>44818.66667</v>
      </c>
      <c r="F445" s="2">
        <f>IFERROR(__xludf.DUMMYFUNCTION("""COMPUTED_VALUE"""),107.0)</f>
        <v>107</v>
      </c>
    </row>
    <row r="446">
      <c r="E446" s="4">
        <f>IFERROR(__xludf.DUMMYFUNCTION("""COMPUTED_VALUE"""),44819.66666666667)</f>
        <v>44819.66667</v>
      </c>
      <c r="F446" s="2">
        <f>IFERROR(__xludf.DUMMYFUNCTION("""COMPUTED_VALUE"""),105.5)</f>
        <v>105.5</v>
      </c>
    </row>
    <row r="447">
      <c r="E447" s="4">
        <f>IFERROR(__xludf.DUMMYFUNCTION("""COMPUTED_VALUE"""),44820.66666666667)</f>
        <v>44820.66667</v>
      </c>
      <c r="F447" s="2">
        <f>IFERROR(__xludf.DUMMYFUNCTION("""COMPUTED_VALUE"""),104.12)</f>
        <v>104.12</v>
      </c>
    </row>
    <row r="448">
      <c r="E448" s="4">
        <f>IFERROR(__xludf.DUMMYFUNCTION("""COMPUTED_VALUE"""),44823.66666666667)</f>
        <v>44823.66667</v>
      </c>
      <c r="F448" s="2">
        <f>IFERROR(__xludf.DUMMYFUNCTION("""COMPUTED_VALUE"""),107.21)</f>
        <v>107.21</v>
      </c>
    </row>
    <row r="449">
      <c r="E449" s="4">
        <f>IFERROR(__xludf.DUMMYFUNCTION("""COMPUTED_VALUE"""),44824.66666666667)</f>
        <v>44824.66667</v>
      </c>
      <c r="F449" s="2">
        <f>IFERROR(__xludf.DUMMYFUNCTION("""COMPUTED_VALUE"""),102.42)</f>
        <v>102.42</v>
      </c>
    </row>
    <row r="450">
      <c r="E450" s="4">
        <f>IFERROR(__xludf.DUMMYFUNCTION("""COMPUTED_VALUE"""),44825.66666666667)</f>
        <v>44825.66667</v>
      </c>
      <c r="F450" s="2">
        <f>IFERROR(__xludf.DUMMYFUNCTION("""COMPUTED_VALUE"""),99.79)</f>
        <v>99.79</v>
      </c>
    </row>
    <row r="451">
      <c r="E451" s="4">
        <f>IFERROR(__xludf.DUMMYFUNCTION("""COMPUTED_VALUE"""),44826.66666666667)</f>
        <v>44826.66667</v>
      </c>
      <c r="F451" s="2">
        <f>IFERROR(__xludf.DUMMYFUNCTION("""COMPUTED_VALUE"""),98.55)</f>
        <v>98.55</v>
      </c>
    </row>
    <row r="452">
      <c r="E452" s="4">
        <f>IFERROR(__xludf.DUMMYFUNCTION("""COMPUTED_VALUE"""),44827.66666666667)</f>
        <v>44827.66667</v>
      </c>
      <c r="F452" s="2">
        <f>IFERROR(__xludf.DUMMYFUNCTION("""COMPUTED_VALUE"""),97.02)</f>
        <v>97.02</v>
      </c>
    </row>
    <row r="453">
      <c r="E453" s="4">
        <f>IFERROR(__xludf.DUMMYFUNCTION("""COMPUTED_VALUE"""),44830.66666666667)</f>
        <v>44830.66667</v>
      </c>
      <c r="F453" s="2">
        <f>IFERROR(__xludf.DUMMYFUNCTION("""COMPUTED_VALUE"""),96.06)</f>
        <v>96.06</v>
      </c>
    </row>
    <row r="454">
      <c r="E454" s="4">
        <f>IFERROR(__xludf.DUMMYFUNCTION("""COMPUTED_VALUE"""),44831.66666666667)</f>
        <v>44831.66667</v>
      </c>
      <c r="F454" s="2">
        <f>IFERROR(__xludf.DUMMYFUNCTION("""COMPUTED_VALUE"""),96.29)</f>
        <v>96.29</v>
      </c>
    </row>
    <row r="455">
      <c r="E455" s="4">
        <f>IFERROR(__xludf.DUMMYFUNCTION("""COMPUTED_VALUE"""),44832.66666666667)</f>
        <v>44832.66667</v>
      </c>
      <c r="F455" s="2">
        <f>IFERROR(__xludf.DUMMYFUNCTION("""COMPUTED_VALUE"""),98.7)</f>
        <v>98.7</v>
      </c>
    </row>
    <row r="456">
      <c r="E456" s="4">
        <f>IFERROR(__xludf.DUMMYFUNCTION("""COMPUTED_VALUE"""),44833.66666666667)</f>
        <v>44833.66667</v>
      </c>
      <c r="F456" s="2">
        <f>IFERROR(__xludf.DUMMYFUNCTION("""COMPUTED_VALUE"""),95.33)</f>
        <v>95.33</v>
      </c>
    </row>
    <row r="457">
      <c r="E457" s="4">
        <f>IFERROR(__xludf.DUMMYFUNCTION("""COMPUTED_VALUE"""),44834.66666666667)</f>
        <v>44834.66667</v>
      </c>
      <c r="F457" s="2">
        <f>IFERROR(__xludf.DUMMYFUNCTION("""COMPUTED_VALUE"""),83.12)</f>
        <v>83.12</v>
      </c>
    </row>
    <row r="458">
      <c r="E458" s="4">
        <f>IFERROR(__xludf.DUMMYFUNCTION("""COMPUTED_VALUE"""),44837.66666666667)</f>
        <v>44837.66667</v>
      </c>
      <c r="F458" s="2">
        <f>IFERROR(__xludf.DUMMYFUNCTION("""COMPUTED_VALUE"""),85.4)</f>
        <v>85.4</v>
      </c>
    </row>
    <row r="459">
      <c r="E459" s="4">
        <f>IFERROR(__xludf.DUMMYFUNCTION("""COMPUTED_VALUE"""),44838.66666666667)</f>
        <v>44838.66667</v>
      </c>
      <c r="F459" s="2">
        <f>IFERROR(__xludf.DUMMYFUNCTION("""COMPUTED_VALUE"""),88.64)</f>
        <v>88.64</v>
      </c>
    </row>
    <row r="460">
      <c r="E460" s="4">
        <f>IFERROR(__xludf.DUMMYFUNCTION("""COMPUTED_VALUE"""),44839.66666666667)</f>
        <v>44839.66667</v>
      </c>
      <c r="F460" s="2">
        <f>IFERROR(__xludf.DUMMYFUNCTION("""COMPUTED_VALUE"""),91.1)</f>
        <v>91.1</v>
      </c>
    </row>
    <row r="461">
      <c r="E461" s="4">
        <f>IFERROR(__xludf.DUMMYFUNCTION("""COMPUTED_VALUE"""),44840.66666666667)</f>
        <v>44840.66667</v>
      </c>
      <c r="F461" s="2">
        <f>IFERROR(__xludf.DUMMYFUNCTION("""COMPUTED_VALUE"""),90.17)</f>
        <v>90.17</v>
      </c>
    </row>
    <row r="462">
      <c r="E462" s="4">
        <f>IFERROR(__xludf.DUMMYFUNCTION("""COMPUTED_VALUE"""),44841.66666666667)</f>
        <v>44841.66667</v>
      </c>
      <c r="F462" s="2">
        <f>IFERROR(__xludf.DUMMYFUNCTION("""COMPUTED_VALUE"""),87.16)</f>
        <v>87.16</v>
      </c>
    </row>
    <row r="463">
      <c r="E463" s="4">
        <f>IFERROR(__xludf.DUMMYFUNCTION("""COMPUTED_VALUE"""),44844.66666666667)</f>
        <v>44844.66667</v>
      </c>
      <c r="F463" s="2">
        <f>IFERROR(__xludf.DUMMYFUNCTION("""COMPUTED_VALUE"""),86.69)</f>
        <v>86.69</v>
      </c>
    </row>
    <row r="464">
      <c r="E464" s="4">
        <f>IFERROR(__xludf.DUMMYFUNCTION("""COMPUTED_VALUE"""),44845.66666666667)</f>
        <v>44845.66667</v>
      </c>
      <c r="F464" s="2">
        <f>IFERROR(__xludf.DUMMYFUNCTION("""COMPUTED_VALUE"""),87.99)</f>
        <v>87.99</v>
      </c>
    </row>
    <row r="465">
      <c r="E465" s="4">
        <f>IFERROR(__xludf.DUMMYFUNCTION("""COMPUTED_VALUE"""),44846.66666666667)</f>
        <v>44846.66667</v>
      </c>
      <c r="F465" s="2">
        <f>IFERROR(__xludf.DUMMYFUNCTION("""COMPUTED_VALUE"""),88.51)</f>
        <v>88.51</v>
      </c>
    </row>
    <row r="466">
      <c r="E466" s="4">
        <f>IFERROR(__xludf.DUMMYFUNCTION("""COMPUTED_VALUE"""),44847.66666666667)</f>
        <v>44847.66667</v>
      </c>
      <c r="F466" s="2">
        <f>IFERROR(__xludf.DUMMYFUNCTION("""COMPUTED_VALUE"""),89.56)</f>
        <v>89.56</v>
      </c>
    </row>
    <row r="467">
      <c r="E467" s="4">
        <f>IFERROR(__xludf.DUMMYFUNCTION("""COMPUTED_VALUE"""),44848.66666666667)</f>
        <v>44848.66667</v>
      </c>
      <c r="F467" s="2">
        <f>IFERROR(__xludf.DUMMYFUNCTION("""COMPUTED_VALUE"""),87.55)</f>
        <v>87.55</v>
      </c>
    </row>
    <row r="468">
      <c r="E468" s="4">
        <f>IFERROR(__xludf.DUMMYFUNCTION("""COMPUTED_VALUE"""),44851.66666666667)</f>
        <v>44851.66667</v>
      </c>
      <c r="F468" s="2">
        <f>IFERROR(__xludf.DUMMYFUNCTION("""COMPUTED_VALUE"""),89.97)</f>
        <v>89.97</v>
      </c>
    </row>
    <row r="469">
      <c r="E469" s="4">
        <f>IFERROR(__xludf.DUMMYFUNCTION("""COMPUTED_VALUE"""),44852.66666666667)</f>
        <v>44852.66667</v>
      </c>
      <c r="F469" s="2">
        <f>IFERROR(__xludf.DUMMYFUNCTION("""COMPUTED_VALUE"""),89.68)</f>
        <v>89.68</v>
      </c>
    </row>
    <row r="470">
      <c r="E470" s="4">
        <f>IFERROR(__xludf.DUMMYFUNCTION("""COMPUTED_VALUE"""),44853.66666666667)</f>
        <v>44853.66667</v>
      </c>
      <c r="F470" s="2">
        <f>IFERROR(__xludf.DUMMYFUNCTION("""COMPUTED_VALUE"""),88.57)</f>
        <v>88.57</v>
      </c>
    </row>
    <row r="471">
      <c r="E471" s="4">
        <f>IFERROR(__xludf.DUMMYFUNCTION("""COMPUTED_VALUE"""),44854.66666666667)</f>
        <v>44854.66667</v>
      </c>
      <c r="F471" s="2">
        <f>IFERROR(__xludf.DUMMYFUNCTION("""COMPUTED_VALUE"""),86.83)</f>
        <v>86.83</v>
      </c>
    </row>
    <row r="472">
      <c r="E472" s="4">
        <f>IFERROR(__xludf.DUMMYFUNCTION("""COMPUTED_VALUE"""),44855.66666666667)</f>
        <v>44855.66667</v>
      </c>
      <c r="F472" s="2">
        <f>IFERROR(__xludf.DUMMYFUNCTION("""COMPUTED_VALUE"""),88.5)</f>
        <v>88.5</v>
      </c>
    </row>
    <row r="473">
      <c r="E473" s="4">
        <f>IFERROR(__xludf.DUMMYFUNCTION("""COMPUTED_VALUE"""),44858.66666666667)</f>
        <v>44858.66667</v>
      </c>
      <c r="F473" s="2">
        <f>IFERROR(__xludf.DUMMYFUNCTION("""COMPUTED_VALUE"""),88.01)</f>
        <v>88.01</v>
      </c>
    </row>
    <row r="474">
      <c r="E474" s="4">
        <f>IFERROR(__xludf.DUMMYFUNCTION("""COMPUTED_VALUE"""),44859.66666666667)</f>
        <v>44859.66667</v>
      </c>
      <c r="F474" s="2">
        <f>IFERROR(__xludf.DUMMYFUNCTION("""COMPUTED_VALUE"""),91.72)</f>
        <v>91.72</v>
      </c>
    </row>
    <row r="475">
      <c r="E475" s="4">
        <f>IFERROR(__xludf.DUMMYFUNCTION("""COMPUTED_VALUE"""),44860.66666666667)</f>
        <v>44860.66667</v>
      </c>
      <c r="F475" s="2">
        <f>IFERROR(__xludf.DUMMYFUNCTION("""COMPUTED_VALUE"""),92.39)</f>
        <v>92.39</v>
      </c>
    </row>
    <row r="476">
      <c r="E476" s="4">
        <f>IFERROR(__xludf.DUMMYFUNCTION("""COMPUTED_VALUE"""),44861.66666666667)</f>
        <v>44861.66667</v>
      </c>
      <c r="F476" s="2">
        <f>IFERROR(__xludf.DUMMYFUNCTION("""COMPUTED_VALUE"""),90.54)</f>
        <v>90.54</v>
      </c>
    </row>
    <row r="477">
      <c r="E477" s="4">
        <f>IFERROR(__xludf.DUMMYFUNCTION("""COMPUTED_VALUE"""),44862.66666666667)</f>
        <v>44862.66667</v>
      </c>
      <c r="F477" s="2">
        <f>IFERROR(__xludf.DUMMYFUNCTION("""COMPUTED_VALUE"""),93.83)</f>
        <v>93.83</v>
      </c>
    </row>
    <row r="478">
      <c r="E478" s="4">
        <f>IFERROR(__xludf.DUMMYFUNCTION("""COMPUTED_VALUE"""),44865.66666666667)</f>
        <v>44865.66667</v>
      </c>
      <c r="F478" s="2">
        <f>IFERROR(__xludf.DUMMYFUNCTION("""COMPUTED_VALUE"""),92.68)</f>
        <v>92.68</v>
      </c>
    </row>
    <row r="479">
      <c r="E479" s="4">
        <f>IFERROR(__xludf.DUMMYFUNCTION("""COMPUTED_VALUE"""),44866.66666666667)</f>
        <v>44866.66667</v>
      </c>
      <c r="F479" s="2">
        <f>IFERROR(__xludf.DUMMYFUNCTION("""COMPUTED_VALUE"""),93.77)</f>
        <v>93.77</v>
      </c>
    </row>
    <row r="480">
      <c r="E480" s="4">
        <f>IFERROR(__xludf.DUMMYFUNCTION("""COMPUTED_VALUE"""),44867.66666666667)</f>
        <v>44867.66667</v>
      </c>
      <c r="F480" s="2">
        <f>IFERROR(__xludf.DUMMYFUNCTION("""COMPUTED_VALUE"""),90.3)</f>
        <v>90.3</v>
      </c>
    </row>
    <row r="481">
      <c r="E481" s="4">
        <f>IFERROR(__xludf.DUMMYFUNCTION("""COMPUTED_VALUE"""),44868.66666666667)</f>
        <v>44868.66667</v>
      </c>
      <c r="F481" s="2">
        <f>IFERROR(__xludf.DUMMYFUNCTION("""COMPUTED_VALUE"""),90.4)</f>
        <v>90.4</v>
      </c>
    </row>
    <row r="482">
      <c r="E482" s="4">
        <f>IFERROR(__xludf.DUMMYFUNCTION("""COMPUTED_VALUE"""),44869.66666666667)</f>
        <v>44869.66667</v>
      </c>
      <c r="F482" s="2">
        <f>IFERROR(__xludf.DUMMYFUNCTION("""COMPUTED_VALUE"""),95.79)</f>
        <v>95.79</v>
      </c>
    </row>
    <row r="483">
      <c r="E483" s="4">
        <f>IFERROR(__xludf.DUMMYFUNCTION("""COMPUTED_VALUE"""),44872.66666666667)</f>
        <v>44872.66667</v>
      </c>
      <c r="F483" s="2">
        <f>IFERROR(__xludf.DUMMYFUNCTION("""COMPUTED_VALUE"""),93.44)</f>
        <v>93.44</v>
      </c>
    </row>
    <row r="484">
      <c r="E484" s="4">
        <f>IFERROR(__xludf.DUMMYFUNCTION("""COMPUTED_VALUE"""),44873.66666666667)</f>
        <v>44873.66667</v>
      </c>
      <c r="F484" s="2">
        <f>IFERROR(__xludf.DUMMYFUNCTION("""COMPUTED_VALUE"""),93.75)</f>
        <v>93.75</v>
      </c>
    </row>
    <row r="485">
      <c r="E485" s="4">
        <f>IFERROR(__xludf.DUMMYFUNCTION("""COMPUTED_VALUE"""),44874.66666666667)</f>
        <v>44874.66667</v>
      </c>
      <c r="F485" s="2">
        <f>IFERROR(__xludf.DUMMYFUNCTION("""COMPUTED_VALUE"""),92.1)</f>
        <v>92.1</v>
      </c>
    </row>
    <row r="486">
      <c r="E486" s="4">
        <f>IFERROR(__xludf.DUMMYFUNCTION("""COMPUTED_VALUE"""),44875.66666666667)</f>
        <v>44875.66667</v>
      </c>
      <c r="F486" s="2">
        <f>IFERROR(__xludf.DUMMYFUNCTION("""COMPUTED_VALUE"""),99.49)</f>
        <v>99.49</v>
      </c>
    </row>
    <row r="487">
      <c r="E487" s="4">
        <f>IFERROR(__xludf.DUMMYFUNCTION("""COMPUTED_VALUE"""),44876.66666666667)</f>
        <v>44876.66667</v>
      </c>
      <c r="F487" s="2">
        <f>IFERROR(__xludf.DUMMYFUNCTION("""COMPUTED_VALUE"""),106.09)</f>
        <v>106.09</v>
      </c>
    </row>
    <row r="488">
      <c r="E488" s="4">
        <f>IFERROR(__xludf.DUMMYFUNCTION("""COMPUTED_VALUE"""),44879.66666666667)</f>
        <v>44879.66667</v>
      </c>
      <c r="F488" s="2">
        <f>IFERROR(__xludf.DUMMYFUNCTION("""COMPUTED_VALUE"""),104.39)</f>
        <v>104.39</v>
      </c>
    </row>
    <row r="489">
      <c r="E489" s="4">
        <f>IFERROR(__xludf.DUMMYFUNCTION("""COMPUTED_VALUE"""),44880.66666666667)</f>
        <v>44880.66667</v>
      </c>
      <c r="F489" s="2">
        <f>IFERROR(__xludf.DUMMYFUNCTION("""COMPUTED_VALUE"""),106.71)</f>
        <v>106.71</v>
      </c>
    </row>
    <row r="490">
      <c r="E490" s="4">
        <f>IFERROR(__xludf.DUMMYFUNCTION("""COMPUTED_VALUE"""),44881.66666666667)</f>
        <v>44881.66667</v>
      </c>
      <c r="F490" s="2">
        <f>IFERROR(__xludf.DUMMYFUNCTION("""COMPUTED_VALUE"""),105.23)</f>
        <v>105.23</v>
      </c>
    </row>
    <row r="491">
      <c r="E491" s="4">
        <f>IFERROR(__xludf.DUMMYFUNCTION("""COMPUTED_VALUE"""),44882.66666666667)</f>
        <v>44882.66667</v>
      </c>
      <c r="F491" s="2">
        <f>IFERROR(__xludf.DUMMYFUNCTION("""COMPUTED_VALUE"""),105.36)</f>
        <v>105.36</v>
      </c>
    </row>
    <row r="492">
      <c r="E492" s="4">
        <f>IFERROR(__xludf.DUMMYFUNCTION("""COMPUTED_VALUE"""),44883.66666666667)</f>
        <v>44883.66667</v>
      </c>
      <c r="F492" s="2">
        <f>IFERROR(__xludf.DUMMYFUNCTION("""COMPUTED_VALUE"""),105.42)</f>
        <v>105.42</v>
      </c>
    </row>
    <row r="493">
      <c r="E493" s="4">
        <f>IFERROR(__xludf.DUMMYFUNCTION("""COMPUTED_VALUE"""),44886.66666666667)</f>
        <v>44886.66667</v>
      </c>
      <c r="F493" s="2">
        <f>IFERROR(__xludf.DUMMYFUNCTION("""COMPUTED_VALUE"""),103.83)</f>
        <v>103.83</v>
      </c>
    </row>
    <row r="494">
      <c r="E494" s="4">
        <f>IFERROR(__xludf.DUMMYFUNCTION("""COMPUTED_VALUE"""),44887.66666666667)</f>
        <v>44887.66667</v>
      </c>
      <c r="F494" s="2">
        <f>IFERROR(__xludf.DUMMYFUNCTION("""COMPUTED_VALUE"""),105.97)</f>
        <v>105.97</v>
      </c>
    </row>
    <row r="495">
      <c r="E495" s="4">
        <f>IFERROR(__xludf.DUMMYFUNCTION("""COMPUTED_VALUE"""),44888.66666666667)</f>
        <v>44888.66667</v>
      </c>
      <c r="F495" s="2">
        <f>IFERROR(__xludf.DUMMYFUNCTION("""COMPUTED_VALUE"""),106.65)</f>
        <v>106.65</v>
      </c>
    </row>
    <row r="496">
      <c r="E496" s="4">
        <f>IFERROR(__xludf.DUMMYFUNCTION("""COMPUTED_VALUE"""),44890.54166666667)</f>
        <v>44890.54167</v>
      </c>
      <c r="F496" s="2">
        <f>IFERROR(__xludf.DUMMYFUNCTION("""COMPUTED_VALUE"""),105.96)</f>
        <v>105.96</v>
      </c>
    </row>
    <row r="497">
      <c r="E497" s="4">
        <f>IFERROR(__xludf.DUMMYFUNCTION("""COMPUTED_VALUE"""),44893.66666666667)</f>
        <v>44893.66667</v>
      </c>
      <c r="F497" s="2">
        <f>IFERROR(__xludf.DUMMYFUNCTION("""COMPUTED_VALUE"""),104.96)</f>
        <v>104.96</v>
      </c>
    </row>
    <row r="498">
      <c r="E498" s="4">
        <f>IFERROR(__xludf.DUMMYFUNCTION("""COMPUTED_VALUE"""),44894.66666666667)</f>
        <v>44894.66667</v>
      </c>
      <c r="F498" s="2">
        <f>IFERROR(__xludf.DUMMYFUNCTION("""COMPUTED_VALUE"""),106.25)</f>
        <v>106.25</v>
      </c>
    </row>
    <row r="499">
      <c r="E499" s="4">
        <f>IFERROR(__xludf.DUMMYFUNCTION("""COMPUTED_VALUE"""),44895.66666666667)</f>
        <v>44895.66667</v>
      </c>
      <c r="F499" s="2">
        <f>IFERROR(__xludf.DUMMYFUNCTION("""COMPUTED_VALUE"""),109.69)</f>
        <v>109.69</v>
      </c>
    </row>
    <row r="500">
      <c r="E500" s="4">
        <f>IFERROR(__xludf.DUMMYFUNCTION("""COMPUTED_VALUE"""),44896.66666666667)</f>
        <v>44896.66667</v>
      </c>
      <c r="F500" s="2">
        <f>IFERROR(__xludf.DUMMYFUNCTION("""COMPUTED_VALUE"""),111.11)</f>
        <v>111.11</v>
      </c>
    </row>
    <row r="501">
      <c r="E501" s="4">
        <f>IFERROR(__xludf.DUMMYFUNCTION("""COMPUTED_VALUE"""),44897.66666666667)</f>
        <v>44897.66667</v>
      </c>
      <c r="F501" s="2">
        <f>IFERROR(__xludf.DUMMYFUNCTION("""COMPUTED_VALUE"""),112.2)</f>
        <v>112.2</v>
      </c>
    </row>
    <row r="502">
      <c r="E502" s="4">
        <f>IFERROR(__xludf.DUMMYFUNCTION("""COMPUTED_VALUE"""),44900.66666666667)</f>
        <v>44900.66667</v>
      </c>
      <c r="F502" s="2">
        <f>IFERROR(__xludf.DUMMYFUNCTION("""COMPUTED_VALUE"""),109.62)</f>
        <v>109.62</v>
      </c>
    </row>
    <row r="503">
      <c r="E503" s="4">
        <f>IFERROR(__xludf.DUMMYFUNCTION("""COMPUTED_VALUE"""),44901.66666666667)</f>
        <v>44901.66667</v>
      </c>
      <c r="F503" s="2">
        <f>IFERROR(__xludf.DUMMYFUNCTION("""COMPUTED_VALUE"""),107.93)</f>
        <v>107.93</v>
      </c>
    </row>
    <row r="504">
      <c r="E504" s="4">
        <f>IFERROR(__xludf.DUMMYFUNCTION("""COMPUTED_VALUE"""),44902.66666666667)</f>
        <v>44902.66667</v>
      </c>
      <c r="F504" s="2">
        <f>IFERROR(__xludf.DUMMYFUNCTION("""COMPUTED_VALUE"""),108.33)</f>
        <v>108.33</v>
      </c>
    </row>
    <row r="505">
      <c r="E505" s="4">
        <f>IFERROR(__xludf.DUMMYFUNCTION("""COMPUTED_VALUE"""),44903.66666666667)</f>
        <v>44903.66667</v>
      </c>
      <c r="F505" s="2">
        <f>IFERROR(__xludf.DUMMYFUNCTION("""COMPUTED_VALUE"""),111.36)</f>
        <v>111.36</v>
      </c>
    </row>
    <row r="506">
      <c r="E506" s="4">
        <f>IFERROR(__xludf.DUMMYFUNCTION("""COMPUTED_VALUE"""),44904.66666666667)</f>
        <v>44904.66667</v>
      </c>
      <c r="F506" s="2">
        <f>IFERROR(__xludf.DUMMYFUNCTION("""COMPUTED_VALUE"""),109.42)</f>
        <v>109.42</v>
      </c>
    </row>
    <row r="507">
      <c r="E507" s="4">
        <f>IFERROR(__xludf.DUMMYFUNCTION("""COMPUTED_VALUE"""),44907.66666666667)</f>
        <v>44907.66667</v>
      </c>
      <c r="F507" s="2">
        <f>IFERROR(__xludf.DUMMYFUNCTION("""COMPUTED_VALUE"""),112.07)</f>
        <v>112.07</v>
      </c>
    </row>
    <row r="508">
      <c r="E508" s="4">
        <f>IFERROR(__xludf.DUMMYFUNCTION("""COMPUTED_VALUE"""),44908.66666666667)</f>
        <v>44908.66667</v>
      </c>
      <c r="F508" s="2">
        <f>IFERROR(__xludf.DUMMYFUNCTION("""COMPUTED_VALUE"""),112.85)</f>
        <v>112.85</v>
      </c>
    </row>
    <row r="509">
      <c r="E509" s="4">
        <f>IFERROR(__xludf.DUMMYFUNCTION("""COMPUTED_VALUE"""),44909.66666666667)</f>
        <v>44909.66667</v>
      </c>
      <c r="F509" s="2">
        <f>IFERROR(__xludf.DUMMYFUNCTION("""COMPUTED_VALUE"""),111.45)</f>
        <v>111.45</v>
      </c>
    </row>
    <row r="510">
      <c r="E510" s="4">
        <f>IFERROR(__xludf.DUMMYFUNCTION("""COMPUTED_VALUE"""),44910.66666666667)</f>
        <v>44910.66667</v>
      </c>
      <c r="F510" s="2">
        <f>IFERROR(__xludf.DUMMYFUNCTION("""COMPUTED_VALUE"""),108.51)</f>
        <v>108.51</v>
      </c>
    </row>
    <row r="511">
      <c r="E511" s="4">
        <f>IFERROR(__xludf.DUMMYFUNCTION("""COMPUTED_VALUE"""),44911.66666666667)</f>
        <v>44911.66667</v>
      </c>
      <c r="F511" s="2">
        <f>IFERROR(__xludf.DUMMYFUNCTION("""COMPUTED_VALUE"""),105.95)</f>
        <v>105.95</v>
      </c>
    </row>
    <row r="512">
      <c r="E512" s="4">
        <f>IFERROR(__xludf.DUMMYFUNCTION("""COMPUTED_VALUE"""),44914.66666666667)</f>
        <v>44914.66667</v>
      </c>
      <c r="F512" s="2">
        <f>IFERROR(__xludf.DUMMYFUNCTION("""COMPUTED_VALUE"""),103.05)</f>
        <v>103.05</v>
      </c>
    </row>
    <row r="513">
      <c r="E513" s="4">
        <f>IFERROR(__xludf.DUMMYFUNCTION("""COMPUTED_VALUE"""),44915.66666666667)</f>
        <v>44915.66667</v>
      </c>
      <c r="F513" s="2">
        <f>IFERROR(__xludf.DUMMYFUNCTION("""COMPUTED_VALUE"""),103.21)</f>
        <v>103.21</v>
      </c>
    </row>
    <row r="514">
      <c r="E514" s="4">
        <f>IFERROR(__xludf.DUMMYFUNCTION("""COMPUTED_VALUE"""),44916.66666666667)</f>
        <v>44916.66667</v>
      </c>
      <c r="F514" s="2">
        <f>IFERROR(__xludf.DUMMYFUNCTION("""COMPUTED_VALUE"""),115.78)</f>
        <v>115.78</v>
      </c>
    </row>
    <row r="515">
      <c r="E515" s="4">
        <f>IFERROR(__xludf.DUMMYFUNCTION("""COMPUTED_VALUE"""),44917.66666666667)</f>
        <v>44917.66667</v>
      </c>
      <c r="F515" s="2">
        <f>IFERROR(__xludf.DUMMYFUNCTION("""COMPUTED_VALUE"""),116.71)</f>
        <v>116.71</v>
      </c>
    </row>
    <row r="516">
      <c r="E516" s="4">
        <f>IFERROR(__xludf.DUMMYFUNCTION("""COMPUTED_VALUE"""),44918.66666666667)</f>
        <v>44918.66667</v>
      </c>
      <c r="F516" s="2">
        <f>IFERROR(__xludf.DUMMYFUNCTION("""COMPUTED_VALUE"""),116.25)</f>
        <v>116.25</v>
      </c>
    </row>
    <row r="517">
      <c r="E517" s="4">
        <f>IFERROR(__xludf.DUMMYFUNCTION("""COMPUTED_VALUE"""),44922.66666666667)</f>
        <v>44922.66667</v>
      </c>
      <c r="F517" s="2">
        <f>IFERROR(__xludf.DUMMYFUNCTION("""COMPUTED_VALUE"""),117.56)</f>
        <v>117.56</v>
      </c>
    </row>
    <row r="518">
      <c r="E518" s="4">
        <f>IFERROR(__xludf.DUMMYFUNCTION("""COMPUTED_VALUE"""),44923.66666666667)</f>
        <v>44923.66667</v>
      </c>
      <c r="F518" s="2">
        <f>IFERROR(__xludf.DUMMYFUNCTION("""COMPUTED_VALUE"""),114.98)</f>
        <v>114.98</v>
      </c>
    </row>
    <row r="519">
      <c r="E519" s="4">
        <f>IFERROR(__xludf.DUMMYFUNCTION("""COMPUTED_VALUE"""),44924.66666666667)</f>
        <v>44924.66667</v>
      </c>
      <c r="F519" s="2">
        <f>IFERROR(__xludf.DUMMYFUNCTION("""COMPUTED_VALUE"""),117.35)</f>
        <v>117.35</v>
      </c>
    </row>
    <row r="520">
      <c r="E520" s="4">
        <f>IFERROR(__xludf.DUMMYFUNCTION("""COMPUTED_VALUE"""),44925.66666666667)</f>
        <v>44925.66667</v>
      </c>
      <c r="F520" s="2">
        <f>IFERROR(__xludf.DUMMYFUNCTION("""COMPUTED_VALUE"""),117.01)</f>
        <v>117.01</v>
      </c>
    </row>
    <row r="521">
      <c r="E521" s="4">
        <f>IFERROR(__xludf.DUMMYFUNCTION("""COMPUTED_VALUE"""),44929.66666666667)</f>
        <v>44929.66667</v>
      </c>
      <c r="F521" s="2">
        <f>IFERROR(__xludf.DUMMYFUNCTION("""COMPUTED_VALUE"""),118.75)</f>
        <v>118.75</v>
      </c>
    </row>
    <row r="522">
      <c r="E522" s="4">
        <f>IFERROR(__xludf.DUMMYFUNCTION("""COMPUTED_VALUE"""),44930.66666666667)</f>
        <v>44930.66667</v>
      </c>
      <c r="F522" s="2">
        <f>IFERROR(__xludf.DUMMYFUNCTION("""COMPUTED_VALUE"""),121.21)</f>
        <v>121.21</v>
      </c>
    </row>
    <row r="523">
      <c r="E523" s="4">
        <f>IFERROR(__xludf.DUMMYFUNCTION("""COMPUTED_VALUE"""),44931.66666666667)</f>
        <v>44931.66667</v>
      </c>
      <c r="F523" s="2">
        <f>IFERROR(__xludf.DUMMYFUNCTION("""COMPUTED_VALUE"""),120.62)</f>
        <v>120.62</v>
      </c>
    </row>
    <row r="524">
      <c r="E524" s="4">
        <f>IFERROR(__xludf.DUMMYFUNCTION("""COMPUTED_VALUE"""),44932.66666666667)</f>
        <v>44932.66667</v>
      </c>
      <c r="F524" s="2">
        <f>IFERROR(__xludf.DUMMYFUNCTION("""COMPUTED_VALUE"""),124.53)</f>
        <v>124.53</v>
      </c>
    </row>
    <row r="525">
      <c r="E525" s="4">
        <f>IFERROR(__xludf.DUMMYFUNCTION("""COMPUTED_VALUE"""),44935.66666666667)</f>
        <v>44935.66667</v>
      </c>
      <c r="F525" s="2">
        <f>IFERROR(__xludf.DUMMYFUNCTION("""COMPUTED_VALUE"""),124.85)</f>
        <v>124.85</v>
      </c>
    </row>
    <row r="526">
      <c r="E526" s="4">
        <f>IFERROR(__xludf.DUMMYFUNCTION("""COMPUTED_VALUE"""),44936.66666666667)</f>
        <v>44936.66667</v>
      </c>
      <c r="F526" s="2">
        <f>IFERROR(__xludf.DUMMYFUNCTION("""COMPUTED_VALUE"""),125.84)</f>
        <v>125.84</v>
      </c>
    </row>
    <row r="527">
      <c r="E527" s="4">
        <f>IFERROR(__xludf.DUMMYFUNCTION("""COMPUTED_VALUE"""),44937.66666666667)</f>
        <v>44937.66667</v>
      </c>
      <c r="F527" s="2">
        <f>IFERROR(__xludf.DUMMYFUNCTION("""COMPUTED_VALUE"""),127.94)</f>
        <v>127.94</v>
      </c>
    </row>
    <row r="528">
      <c r="E528" s="4">
        <f>IFERROR(__xludf.DUMMYFUNCTION("""COMPUTED_VALUE"""),44938.66666666667)</f>
        <v>44938.66667</v>
      </c>
      <c r="F528" s="2">
        <f>IFERROR(__xludf.DUMMYFUNCTION("""COMPUTED_VALUE"""),127.89)</f>
        <v>127.89</v>
      </c>
    </row>
    <row r="529">
      <c r="E529" s="4">
        <f>IFERROR(__xludf.DUMMYFUNCTION("""COMPUTED_VALUE"""),44939.66666666667)</f>
        <v>44939.66667</v>
      </c>
      <c r="F529" s="2">
        <f>IFERROR(__xludf.DUMMYFUNCTION("""COMPUTED_VALUE"""),128.85)</f>
        <v>128.85</v>
      </c>
    </row>
    <row r="530">
      <c r="E530" s="4">
        <f>IFERROR(__xludf.DUMMYFUNCTION("""COMPUTED_VALUE"""),44943.66666666667)</f>
        <v>44943.66667</v>
      </c>
      <c r="F530" s="2">
        <f>IFERROR(__xludf.DUMMYFUNCTION("""COMPUTED_VALUE"""),128.14)</f>
        <v>128.14</v>
      </c>
    </row>
    <row r="531">
      <c r="E531" s="4">
        <f>IFERROR(__xludf.DUMMYFUNCTION("""COMPUTED_VALUE"""),44944.66666666667)</f>
        <v>44944.66667</v>
      </c>
      <c r="F531" s="2">
        <f>IFERROR(__xludf.DUMMYFUNCTION("""COMPUTED_VALUE"""),126.43)</f>
        <v>126.43</v>
      </c>
    </row>
    <row r="532">
      <c r="E532" s="4">
        <f>IFERROR(__xludf.DUMMYFUNCTION("""COMPUTED_VALUE"""),44945.66666666667)</f>
        <v>44945.66667</v>
      </c>
      <c r="F532" s="2">
        <f>IFERROR(__xludf.DUMMYFUNCTION("""COMPUTED_VALUE"""),124.53)</f>
        <v>124.53</v>
      </c>
    </row>
    <row r="533">
      <c r="E533" s="4">
        <f>IFERROR(__xludf.DUMMYFUNCTION("""COMPUTED_VALUE"""),44946.66666666667)</f>
        <v>44946.66667</v>
      </c>
      <c r="F533" s="2">
        <f>IFERROR(__xludf.DUMMYFUNCTION("""COMPUTED_VALUE"""),126.62)</f>
        <v>126.62</v>
      </c>
    </row>
    <row r="534">
      <c r="E534" s="4">
        <f>IFERROR(__xludf.DUMMYFUNCTION("""COMPUTED_VALUE"""),44949.66666666667)</f>
        <v>44949.66667</v>
      </c>
      <c r="F534" s="2">
        <f>IFERROR(__xludf.DUMMYFUNCTION("""COMPUTED_VALUE"""),128.29)</f>
        <v>128.29</v>
      </c>
    </row>
    <row r="535">
      <c r="E535" s="4">
        <f>IFERROR(__xludf.DUMMYFUNCTION("""COMPUTED_VALUE"""),44950.66666666667)</f>
        <v>44950.66667</v>
      </c>
      <c r="F535" s="2">
        <f>IFERROR(__xludf.DUMMYFUNCTION("""COMPUTED_VALUE"""),126.83)</f>
        <v>126.83</v>
      </c>
    </row>
    <row r="536">
      <c r="E536" s="4">
        <f>IFERROR(__xludf.DUMMYFUNCTION("""COMPUTED_VALUE"""),44951.66666666667)</f>
        <v>44951.66667</v>
      </c>
      <c r="F536" s="2">
        <f>IFERROR(__xludf.DUMMYFUNCTION("""COMPUTED_VALUE"""),126.82)</f>
        <v>126.82</v>
      </c>
    </row>
    <row r="537">
      <c r="E537" s="4">
        <f>IFERROR(__xludf.DUMMYFUNCTION("""COMPUTED_VALUE"""),44952.66666666667)</f>
        <v>44952.66667</v>
      </c>
      <c r="F537" s="2">
        <f>IFERROR(__xludf.DUMMYFUNCTION("""COMPUTED_VALUE"""),127.53)</f>
        <v>127.53</v>
      </c>
    </row>
    <row r="538">
      <c r="E538" s="4">
        <f>IFERROR(__xludf.DUMMYFUNCTION("""COMPUTED_VALUE"""),44953.66666666667)</f>
        <v>44953.66667</v>
      </c>
      <c r="F538" s="2">
        <f>IFERROR(__xludf.DUMMYFUNCTION("""COMPUTED_VALUE"""),127.53)</f>
        <v>127.53</v>
      </c>
    </row>
    <row r="539">
      <c r="E539" s="4">
        <f>IFERROR(__xludf.DUMMYFUNCTION("""COMPUTED_VALUE"""),44956.66666666667)</f>
        <v>44956.66667</v>
      </c>
      <c r="F539" s="2">
        <f>IFERROR(__xludf.DUMMYFUNCTION("""COMPUTED_VALUE"""),126.37)</f>
        <v>126.37</v>
      </c>
    </row>
    <row r="540">
      <c r="E540" s="4">
        <f>IFERROR(__xludf.DUMMYFUNCTION("""COMPUTED_VALUE"""),44957.66666666667)</f>
        <v>44957.66667</v>
      </c>
      <c r="F540" s="2">
        <f>IFERROR(__xludf.DUMMYFUNCTION("""COMPUTED_VALUE"""),127.33)</f>
        <v>127.33</v>
      </c>
    </row>
    <row r="541">
      <c r="E541" s="4">
        <f>IFERROR(__xludf.DUMMYFUNCTION("""COMPUTED_VALUE"""),44958.66666666667)</f>
        <v>44958.66667</v>
      </c>
      <c r="F541" s="2">
        <f>IFERROR(__xludf.DUMMYFUNCTION("""COMPUTED_VALUE"""),129.5)</f>
        <v>129.5</v>
      </c>
    </row>
    <row r="542">
      <c r="E542" s="4">
        <f>IFERROR(__xludf.DUMMYFUNCTION("""COMPUTED_VALUE"""),44959.66666666667)</f>
        <v>44959.66667</v>
      </c>
      <c r="F542" s="2">
        <f>IFERROR(__xludf.DUMMYFUNCTION("""COMPUTED_VALUE"""),129.06)</f>
        <v>129.06</v>
      </c>
    </row>
    <row r="543">
      <c r="E543" s="4">
        <f>IFERROR(__xludf.DUMMYFUNCTION("""COMPUTED_VALUE"""),44960.66666666667)</f>
        <v>44960.66667</v>
      </c>
      <c r="F543" s="2">
        <f>IFERROR(__xludf.DUMMYFUNCTION("""COMPUTED_VALUE"""),127.61)</f>
        <v>127.61</v>
      </c>
    </row>
    <row r="544">
      <c r="E544" s="4">
        <f>IFERROR(__xludf.DUMMYFUNCTION("""COMPUTED_VALUE"""),44963.66666666667)</f>
        <v>44963.66667</v>
      </c>
      <c r="F544" s="2">
        <f>IFERROR(__xludf.DUMMYFUNCTION("""COMPUTED_VALUE"""),125.73)</f>
        <v>125.73</v>
      </c>
    </row>
    <row r="545">
      <c r="E545" s="4">
        <f>IFERROR(__xludf.DUMMYFUNCTION("""COMPUTED_VALUE"""),44964.66666666667)</f>
        <v>44964.66667</v>
      </c>
      <c r="F545" s="2">
        <f>IFERROR(__xludf.DUMMYFUNCTION("""COMPUTED_VALUE"""),125.33)</f>
        <v>125.33</v>
      </c>
    </row>
    <row r="546">
      <c r="E546" s="4">
        <f>IFERROR(__xludf.DUMMYFUNCTION("""COMPUTED_VALUE"""),44965.66666666667)</f>
        <v>44965.66667</v>
      </c>
      <c r="F546" s="2">
        <f>IFERROR(__xludf.DUMMYFUNCTION("""COMPUTED_VALUE"""),122.91)</f>
        <v>122.91</v>
      </c>
    </row>
    <row r="547">
      <c r="E547" s="4">
        <f>IFERROR(__xludf.DUMMYFUNCTION("""COMPUTED_VALUE"""),44966.66666666667)</f>
        <v>44966.66667</v>
      </c>
      <c r="F547" s="2">
        <f>IFERROR(__xludf.DUMMYFUNCTION("""COMPUTED_VALUE"""),122.18)</f>
        <v>122.18</v>
      </c>
    </row>
    <row r="548">
      <c r="E548" s="4">
        <f>IFERROR(__xludf.DUMMYFUNCTION("""COMPUTED_VALUE"""),44967.66666666667)</f>
        <v>44967.66667</v>
      </c>
      <c r="F548" s="2">
        <f>IFERROR(__xludf.DUMMYFUNCTION("""COMPUTED_VALUE"""),122.23)</f>
        <v>122.23</v>
      </c>
    </row>
    <row r="549">
      <c r="E549" s="4">
        <f>IFERROR(__xludf.DUMMYFUNCTION("""COMPUTED_VALUE"""),44970.66666666667)</f>
        <v>44970.66667</v>
      </c>
      <c r="F549" s="2">
        <f>IFERROR(__xludf.DUMMYFUNCTION("""COMPUTED_VALUE"""),125.15)</f>
        <v>125.15</v>
      </c>
    </row>
    <row r="550">
      <c r="E550" s="4">
        <f>IFERROR(__xludf.DUMMYFUNCTION("""COMPUTED_VALUE"""),44971.66666666667)</f>
        <v>44971.66667</v>
      </c>
      <c r="F550" s="2">
        <f>IFERROR(__xludf.DUMMYFUNCTION("""COMPUTED_VALUE"""),126.2)</f>
        <v>126.2</v>
      </c>
    </row>
    <row r="551">
      <c r="E551" s="4">
        <f>IFERROR(__xludf.DUMMYFUNCTION("""COMPUTED_VALUE"""),44972.66666666667)</f>
        <v>44972.66667</v>
      </c>
      <c r="F551" s="2">
        <f>IFERROR(__xludf.DUMMYFUNCTION("""COMPUTED_VALUE"""),127.48)</f>
        <v>127.48</v>
      </c>
    </row>
    <row r="552">
      <c r="E552" s="4">
        <f>IFERROR(__xludf.DUMMYFUNCTION("""COMPUTED_VALUE"""),44973.66666666667)</f>
        <v>44973.66667</v>
      </c>
      <c r="F552" s="2">
        <f>IFERROR(__xludf.DUMMYFUNCTION("""COMPUTED_VALUE"""),124.38)</f>
        <v>124.38</v>
      </c>
    </row>
    <row r="553">
      <c r="E553" s="4">
        <f>IFERROR(__xludf.DUMMYFUNCTION("""COMPUTED_VALUE"""),44974.66666666667)</f>
        <v>44974.66667</v>
      </c>
      <c r="F553" s="2">
        <f>IFERROR(__xludf.DUMMYFUNCTION("""COMPUTED_VALUE"""),124.84)</f>
        <v>124.84</v>
      </c>
    </row>
    <row r="554">
      <c r="E554" s="4">
        <f>IFERROR(__xludf.DUMMYFUNCTION("""COMPUTED_VALUE"""),44978.66666666667)</f>
        <v>44978.66667</v>
      </c>
      <c r="F554" s="2">
        <f>IFERROR(__xludf.DUMMYFUNCTION("""COMPUTED_VALUE"""),121.1)</f>
        <v>121.1</v>
      </c>
    </row>
    <row r="555">
      <c r="E555" s="4">
        <f>IFERROR(__xludf.DUMMYFUNCTION("""COMPUTED_VALUE"""),44979.66666666667)</f>
        <v>44979.66667</v>
      </c>
      <c r="F555" s="2">
        <f>IFERROR(__xludf.DUMMYFUNCTION("""COMPUTED_VALUE"""),119.9)</f>
        <v>119.9</v>
      </c>
    </row>
    <row r="556">
      <c r="E556" s="4">
        <f>IFERROR(__xludf.DUMMYFUNCTION("""COMPUTED_VALUE"""),44980.66666666667)</f>
        <v>44980.66667</v>
      </c>
      <c r="F556" s="2">
        <f>IFERROR(__xludf.DUMMYFUNCTION("""COMPUTED_VALUE"""),119.96)</f>
        <v>119.96</v>
      </c>
    </row>
    <row r="557">
      <c r="E557" s="4">
        <f>IFERROR(__xludf.DUMMYFUNCTION("""COMPUTED_VALUE"""),44981.66666666667)</f>
        <v>44981.66667</v>
      </c>
      <c r="F557" s="2">
        <f>IFERROR(__xludf.DUMMYFUNCTION("""COMPUTED_VALUE"""),118.04)</f>
        <v>118.04</v>
      </c>
    </row>
    <row r="558">
      <c r="E558" s="4">
        <f>IFERROR(__xludf.DUMMYFUNCTION("""COMPUTED_VALUE"""),44984.66666666667)</f>
        <v>44984.66667</v>
      </c>
      <c r="F558" s="2">
        <f>IFERROR(__xludf.DUMMYFUNCTION("""COMPUTED_VALUE"""),118.53)</f>
        <v>118.53</v>
      </c>
    </row>
    <row r="559">
      <c r="E559" s="4">
        <f>IFERROR(__xludf.DUMMYFUNCTION("""COMPUTED_VALUE"""),44985.66666666667)</f>
        <v>44985.66667</v>
      </c>
      <c r="F559" s="2">
        <f>IFERROR(__xludf.DUMMYFUNCTION("""COMPUTED_VALUE"""),118.79)</f>
        <v>118.79</v>
      </c>
    </row>
    <row r="560">
      <c r="E560" s="4">
        <f>IFERROR(__xludf.DUMMYFUNCTION("""COMPUTED_VALUE"""),44986.66666666667)</f>
        <v>44986.66667</v>
      </c>
      <c r="F560" s="2">
        <f>IFERROR(__xludf.DUMMYFUNCTION("""COMPUTED_VALUE"""),118.58)</f>
        <v>118.58</v>
      </c>
    </row>
    <row r="561">
      <c r="E561" s="4">
        <f>IFERROR(__xludf.DUMMYFUNCTION("""COMPUTED_VALUE"""),44987.66666666667)</f>
        <v>44987.66667</v>
      </c>
      <c r="F561" s="2">
        <f>IFERROR(__xludf.DUMMYFUNCTION("""COMPUTED_VALUE"""),119.58)</f>
        <v>119.58</v>
      </c>
    </row>
    <row r="562">
      <c r="E562" s="4">
        <f>IFERROR(__xludf.DUMMYFUNCTION("""COMPUTED_VALUE"""),44988.66666666667)</f>
        <v>44988.66667</v>
      </c>
      <c r="F562" s="2">
        <f>IFERROR(__xludf.DUMMYFUNCTION("""COMPUTED_VALUE"""),120.94)</f>
        <v>120.94</v>
      </c>
    </row>
    <row r="563">
      <c r="E563" s="4">
        <f>IFERROR(__xludf.DUMMYFUNCTION("""COMPUTED_VALUE"""),44991.66666666667)</f>
        <v>44991.66667</v>
      </c>
      <c r="F563" s="2">
        <f>IFERROR(__xludf.DUMMYFUNCTION("""COMPUTED_VALUE"""),120.17)</f>
        <v>120.17</v>
      </c>
    </row>
    <row r="564">
      <c r="E564" s="4">
        <f>IFERROR(__xludf.DUMMYFUNCTION("""COMPUTED_VALUE"""),44992.66666666667)</f>
        <v>44992.66667</v>
      </c>
      <c r="F564" s="2">
        <f>IFERROR(__xludf.DUMMYFUNCTION("""COMPUTED_VALUE"""),119.59)</f>
        <v>119.59</v>
      </c>
    </row>
    <row r="565">
      <c r="E565" s="4">
        <f>IFERROR(__xludf.DUMMYFUNCTION("""COMPUTED_VALUE"""),44993.66666666667)</f>
        <v>44993.66667</v>
      </c>
      <c r="F565" s="2">
        <f>IFERROR(__xludf.DUMMYFUNCTION("""COMPUTED_VALUE"""),119.86)</f>
        <v>119.86</v>
      </c>
    </row>
    <row r="566">
      <c r="E566" s="4">
        <f>IFERROR(__xludf.DUMMYFUNCTION("""COMPUTED_VALUE"""),44994.66666666667)</f>
        <v>44994.66667</v>
      </c>
      <c r="F566" s="2">
        <f>IFERROR(__xludf.DUMMYFUNCTION("""COMPUTED_VALUE"""),117.87)</f>
        <v>117.87</v>
      </c>
    </row>
    <row r="567">
      <c r="E567" s="4">
        <f>IFERROR(__xludf.DUMMYFUNCTION("""COMPUTED_VALUE"""),44995.66666666667)</f>
        <v>44995.66667</v>
      </c>
      <c r="F567" s="2">
        <f>IFERROR(__xludf.DUMMYFUNCTION("""COMPUTED_VALUE"""),117.49)</f>
        <v>117.49</v>
      </c>
    </row>
    <row r="568">
      <c r="E568" s="4">
        <f>IFERROR(__xludf.DUMMYFUNCTION("""COMPUTED_VALUE"""),44998.66666666667)</f>
        <v>44998.66667</v>
      </c>
      <c r="F568" s="2">
        <f>IFERROR(__xludf.DUMMYFUNCTION("""COMPUTED_VALUE"""),116.86)</f>
        <v>116.86</v>
      </c>
    </row>
    <row r="569">
      <c r="E569" s="4">
        <f>IFERROR(__xludf.DUMMYFUNCTION("""COMPUTED_VALUE"""),44999.66666666667)</f>
        <v>44999.66667</v>
      </c>
      <c r="F569" s="2">
        <f>IFERROR(__xludf.DUMMYFUNCTION("""COMPUTED_VALUE"""),119.0)</f>
        <v>119</v>
      </c>
    </row>
    <row r="570">
      <c r="E570" s="4">
        <f>IFERROR(__xludf.DUMMYFUNCTION("""COMPUTED_VALUE"""),45000.66666666667)</f>
        <v>45000.66667</v>
      </c>
      <c r="F570" s="2">
        <f>IFERROR(__xludf.DUMMYFUNCTION("""COMPUTED_VALUE"""),118.17)</f>
        <v>118.17</v>
      </c>
    </row>
    <row r="571">
      <c r="E571" s="4">
        <f>IFERROR(__xludf.DUMMYFUNCTION("""COMPUTED_VALUE"""),45001.66666666667)</f>
        <v>45001.66667</v>
      </c>
      <c r="F571" s="2">
        <f>IFERROR(__xludf.DUMMYFUNCTION("""COMPUTED_VALUE"""),120.65)</f>
        <v>120.65</v>
      </c>
    </row>
    <row r="572">
      <c r="E572" s="4">
        <f>IFERROR(__xludf.DUMMYFUNCTION("""COMPUTED_VALUE"""),45002.66666666667)</f>
        <v>45002.66667</v>
      </c>
      <c r="F572" s="2">
        <f>IFERROR(__xludf.DUMMYFUNCTION("""COMPUTED_VALUE"""),120.39)</f>
        <v>120.39</v>
      </c>
    </row>
    <row r="573">
      <c r="E573" s="4">
        <f>IFERROR(__xludf.DUMMYFUNCTION("""COMPUTED_VALUE"""),45005.66666666667)</f>
        <v>45005.66667</v>
      </c>
      <c r="F573" s="2">
        <f>IFERROR(__xludf.DUMMYFUNCTION("""COMPUTED_VALUE"""),121.2)</f>
        <v>121.2</v>
      </c>
    </row>
    <row r="574">
      <c r="E574" s="4">
        <f>IFERROR(__xludf.DUMMYFUNCTION("""COMPUTED_VALUE"""),45006.66666666667)</f>
        <v>45006.66667</v>
      </c>
      <c r="F574" s="2">
        <f>IFERROR(__xludf.DUMMYFUNCTION("""COMPUTED_VALUE"""),125.61)</f>
        <v>125.61</v>
      </c>
    </row>
    <row r="575">
      <c r="E575" s="4">
        <f>IFERROR(__xludf.DUMMYFUNCTION("""COMPUTED_VALUE"""),45007.66666666667)</f>
        <v>45007.66667</v>
      </c>
      <c r="F575" s="2">
        <f>IFERROR(__xludf.DUMMYFUNCTION("""COMPUTED_VALUE"""),119.5)</f>
        <v>119.5</v>
      </c>
    </row>
    <row r="576">
      <c r="E576" s="4">
        <f>IFERROR(__xludf.DUMMYFUNCTION("""COMPUTED_VALUE"""),45008.66666666667)</f>
        <v>45008.66667</v>
      </c>
      <c r="F576" s="2">
        <f>IFERROR(__xludf.DUMMYFUNCTION("""COMPUTED_VALUE"""),120.97)</f>
        <v>120.97</v>
      </c>
    </row>
    <row r="577">
      <c r="E577" s="4">
        <f>IFERROR(__xludf.DUMMYFUNCTION("""COMPUTED_VALUE"""),45009.66666666667)</f>
        <v>45009.66667</v>
      </c>
      <c r="F577" s="2">
        <f>IFERROR(__xludf.DUMMYFUNCTION("""COMPUTED_VALUE"""),120.71)</f>
        <v>120.71</v>
      </c>
    </row>
    <row r="578">
      <c r="E578" s="4">
        <f>IFERROR(__xludf.DUMMYFUNCTION("""COMPUTED_VALUE"""),45012.66666666667)</f>
        <v>45012.66667</v>
      </c>
      <c r="F578" s="2">
        <f>IFERROR(__xludf.DUMMYFUNCTION("""COMPUTED_VALUE"""),117.81)</f>
        <v>117.81</v>
      </c>
    </row>
    <row r="579">
      <c r="E579" s="4">
        <f>IFERROR(__xludf.DUMMYFUNCTION("""COMPUTED_VALUE"""),45013.66666666667)</f>
        <v>45013.66667</v>
      </c>
      <c r="F579" s="2">
        <f>IFERROR(__xludf.DUMMYFUNCTION("""COMPUTED_VALUE"""),117.87)</f>
        <v>117.87</v>
      </c>
    </row>
    <row r="580">
      <c r="E580" s="4">
        <f>IFERROR(__xludf.DUMMYFUNCTION("""COMPUTED_VALUE"""),45014.66666666667)</f>
        <v>45014.66667</v>
      </c>
      <c r="F580" s="2">
        <f>IFERROR(__xludf.DUMMYFUNCTION("""COMPUTED_VALUE"""),120.49)</f>
        <v>120.49</v>
      </c>
    </row>
    <row r="581">
      <c r="E581" s="4">
        <f>IFERROR(__xludf.DUMMYFUNCTION("""COMPUTED_VALUE"""),45015.66666666667)</f>
        <v>45015.66667</v>
      </c>
      <c r="F581" s="2">
        <f>IFERROR(__xludf.DUMMYFUNCTION("""COMPUTED_VALUE"""),120.1)</f>
        <v>120.1</v>
      </c>
    </row>
    <row r="582">
      <c r="E582" s="4">
        <f>IFERROR(__xludf.DUMMYFUNCTION("""COMPUTED_VALUE"""),45016.66666666667)</f>
        <v>45016.66667</v>
      </c>
      <c r="F582" s="2">
        <f>IFERROR(__xludf.DUMMYFUNCTION("""COMPUTED_VALUE"""),122.64)</f>
        <v>122.64</v>
      </c>
    </row>
    <row r="583">
      <c r="E583" s="4">
        <f>IFERROR(__xludf.DUMMYFUNCTION("""COMPUTED_VALUE"""),45019.66666666667)</f>
        <v>45019.66667</v>
      </c>
      <c r="F583" s="2">
        <f>IFERROR(__xludf.DUMMYFUNCTION("""COMPUTED_VALUE"""),121.67)</f>
        <v>121.67</v>
      </c>
    </row>
    <row r="584">
      <c r="E584" s="4">
        <f>IFERROR(__xludf.DUMMYFUNCTION("""COMPUTED_VALUE"""),45020.66666666667)</f>
        <v>45020.66667</v>
      </c>
      <c r="F584" s="2">
        <f>IFERROR(__xludf.DUMMYFUNCTION("""COMPUTED_VALUE"""),123.69)</f>
        <v>123.69</v>
      </c>
    </row>
    <row r="585">
      <c r="E585" s="4">
        <f>IFERROR(__xludf.DUMMYFUNCTION("""COMPUTED_VALUE"""),45021.66666666667)</f>
        <v>45021.66667</v>
      </c>
      <c r="F585" s="2">
        <f>IFERROR(__xludf.DUMMYFUNCTION("""COMPUTED_VALUE"""),120.9)</f>
        <v>120.9</v>
      </c>
    </row>
    <row r="586">
      <c r="E586" s="4">
        <f>IFERROR(__xludf.DUMMYFUNCTION("""COMPUTED_VALUE"""),45022.66666666667)</f>
        <v>45022.66667</v>
      </c>
      <c r="F586" s="2">
        <f>IFERROR(__xludf.DUMMYFUNCTION("""COMPUTED_VALUE"""),120.22)</f>
        <v>120.22</v>
      </c>
    </row>
    <row r="587">
      <c r="E587" s="4">
        <f>IFERROR(__xludf.DUMMYFUNCTION("""COMPUTED_VALUE"""),45026.66666666667)</f>
        <v>45026.66667</v>
      </c>
      <c r="F587" s="2">
        <f>IFERROR(__xludf.DUMMYFUNCTION("""COMPUTED_VALUE"""),121.91)</f>
        <v>121.91</v>
      </c>
    </row>
    <row r="588">
      <c r="E588" s="4">
        <f>IFERROR(__xludf.DUMMYFUNCTION("""COMPUTED_VALUE"""),45027.66666666667)</f>
        <v>45027.66667</v>
      </c>
      <c r="F588" s="2">
        <f>IFERROR(__xludf.DUMMYFUNCTION("""COMPUTED_VALUE"""),123.3)</f>
        <v>123.3</v>
      </c>
    </row>
    <row r="589">
      <c r="E589" s="4">
        <f>IFERROR(__xludf.DUMMYFUNCTION("""COMPUTED_VALUE"""),45028.66666666667)</f>
        <v>45028.66667</v>
      </c>
      <c r="F589" s="2">
        <f>IFERROR(__xludf.DUMMYFUNCTION("""COMPUTED_VALUE"""),123.66)</f>
        <v>123.66</v>
      </c>
    </row>
    <row r="590">
      <c r="E590" s="4">
        <f>IFERROR(__xludf.DUMMYFUNCTION("""COMPUTED_VALUE"""),45029.66666666667)</f>
        <v>45029.66667</v>
      </c>
      <c r="F590" s="2">
        <f>IFERROR(__xludf.DUMMYFUNCTION("""COMPUTED_VALUE"""),126.43)</f>
        <v>126.43</v>
      </c>
    </row>
    <row r="591">
      <c r="E591" s="4">
        <f>IFERROR(__xludf.DUMMYFUNCTION("""COMPUTED_VALUE"""),45030.66666666667)</f>
        <v>45030.66667</v>
      </c>
      <c r="F591" s="2">
        <f>IFERROR(__xludf.DUMMYFUNCTION("""COMPUTED_VALUE"""),125.95)</f>
        <v>125.95</v>
      </c>
    </row>
  </sheetData>
  <drawing r:id="rId1"/>
</worksheet>
</file>