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coo\NSS\Projects\United_States_Sub_4_Milers_Database\spreadsheets\"/>
    </mc:Choice>
  </mc:AlternateContent>
  <xr:revisionPtr revIDLastSave="0" documentId="13_ncr:1_{61F954A2-FA2E-4D76-A28B-1A0CE6BEDF58}" xr6:coauthVersionLast="47" xr6:coauthVersionMax="47" xr10:uidLastSave="{00000000-0000-0000-0000-000000000000}"/>
  <bookViews>
    <workbookView xWindow="-108" yWindow="-108" windowWidth="23256" windowHeight="14016" firstSheet="5" activeTab="7" xr2:uid="{FC2F9DD0-DB5D-4A46-B58C-40A2751618EA}"/>
  </bookViews>
  <sheets>
    <sheet name="US Sub-4 Milers" sheetId="1" r:id="rId1"/>
    <sheet name="General Stats" sheetId="5" r:id="rId2"/>
    <sheet name="Sub-4 By Year" sheetId="2" r:id="rId3"/>
    <sheet name="Faster &amp; Slower than Avg" sheetId="12" r:id="rId4"/>
    <sheet name="Sub-4 By Decade" sheetId="3" r:id="rId5"/>
    <sheet name="Avg # of Runners Sub-4 Per Dec" sheetId="4" r:id="rId6"/>
    <sheet name="Fastest American Father Son Duo" sheetId="6" r:id="rId7"/>
    <sheet name="FS Duo General" sheetId="7" r:id="rId8"/>
    <sheet name="FS Duo Avg" sheetId="10" r:id="rId9"/>
  </sheets>
  <definedNames>
    <definedName name="_xlnm._FilterDatabase" localSheetId="0" hidden="1">'US Sub-4 Milers'!$G$1:$G$660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5" l="1"/>
  <c r="B17" i="5"/>
  <c r="B16" i="5"/>
  <c r="B15" i="5"/>
  <c r="B4" i="12"/>
  <c r="C4" i="12" s="1"/>
  <c r="B3" i="12"/>
  <c r="C3" i="12" s="1"/>
  <c r="B2" i="12"/>
  <c r="C2" i="12" s="1"/>
  <c r="F7" i="10"/>
  <c r="D7" i="10"/>
  <c r="B7" i="10"/>
  <c r="F6" i="10"/>
  <c r="D6" i="10"/>
  <c r="B6" i="10"/>
  <c r="F5" i="10"/>
  <c r="D5" i="10"/>
  <c r="B5" i="10"/>
  <c r="F4" i="10"/>
  <c r="D4" i="10"/>
  <c r="B4" i="10"/>
  <c r="F3" i="10"/>
  <c r="D3" i="10"/>
  <c r="B3" i="10"/>
  <c r="F2" i="10"/>
  <c r="D2" i="10"/>
  <c r="B2" i="10"/>
  <c r="B19" i="6"/>
  <c r="B25" i="6" s="1"/>
  <c r="F13" i="7"/>
  <c r="F12" i="7"/>
  <c r="F11" i="7"/>
  <c r="F10" i="7"/>
  <c r="F9" i="7"/>
  <c r="F8" i="7"/>
  <c r="F7" i="7"/>
  <c r="F6" i="7"/>
  <c r="F5" i="7"/>
  <c r="F4" i="7"/>
  <c r="F3" i="7"/>
  <c r="F2" i="7"/>
  <c r="E25" i="6"/>
  <c r="D25" i="6"/>
  <c r="C25" i="6"/>
  <c r="D24" i="6"/>
  <c r="C24" i="6"/>
  <c r="B24" i="6"/>
  <c r="D23" i="6"/>
  <c r="C23" i="6"/>
  <c r="B23" i="6"/>
  <c r="D22" i="6"/>
  <c r="C22" i="6"/>
  <c r="B22" i="6"/>
  <c r="D21" i="6"/>
  <c r="C21" i="6"/>
  <c r="B21" i="6"/>
  <c r="D19" i="6"/>
  <c r="C19" i="6"/>
  <c r="D20" i="6"/>
  <c r="C20" i="6"/>
  <c r="B20" i="6"/>
  <c r="D4" i="6"/>
  <c r="D5" i="6"/>
  <c r="D6" i="6"/>
  <c r="D7" i="6"/>
  <c r="D8" i="6"/>
  <c r="D9" i="6"/>
  <c r="D10" i="6"/>
  <c r="D11" i="6"/>
  <c r="D12" i="6"/>
  <c r="D13" i="6"/>
  <c r="D3" i="6"/>
  <c r="D2" i="6"/>
  <c r="B2" i="5"/>
  <c r="B5" i="5" l="1"/>
  <c r="B9" i="5" s="1"/>
  <c r="B4" i="5"/>
  <c r="B3" i="5"/>
  <c r="C2" i="2" l="1"/>
  <c r="B9" i="3"/>
  <c r="C9" i="3"/>
  <c r="C8" i="3"/>
  <c r="B64" i="2"/>
  <c r="C64" i="2"/>
  <c r="C63" i="2"/>
  <c r="C62" i="2"/>
  <c r="C61" i="2"/>
  <c r="C60" i="2"/>
  <c r="C59" i="2"/>
  <c r="C58" i="2"/>
  <c r="C57" i="2"/>
  <c r="B63" i="2"/>
  <c r="B62" i="2"/>
  <c r="B8" i="3"/>
  <c r="B61" i="2"/>
  <c r="B60" i="2"/>
  <c r="B59" i="2"/>
  <c r="B58" i="2"/>
  <c r="B57" i="2"/>
  <c r="C56" i="2"/>
  <c r="B56" i="2"/>
  <c r="B55" i="2"/>
  <c r="C55" i="2"/>
  <c r="C54" i="2"/>
  <c r="B54" i="2"/>
  <c r="B53" i="2"/>
  <c r="C53" i="2"/>
  <c r="B52" i="2"/>
  <c r="C52" i="2"/>
  <c r="C7" i="3"/>
  <c r="C6" i="3"/>
  <c r="C51" i="2"/>
  <c r="B51" i="2"/>
  <c r="B7" i="3"/>
  <c r="B50" i="2"/>
  <c r="C50" i="2"/>
  <c r="B49" i="2"/>
  <c r="C49" i="2"/>
  <c r="B2" i="2"/>
  <c r="B2" i="4" s="1"/>
  <c r="B3" i="2"/>
  <c r="B4" i="2"/>
  <c r="B5" i="2"/>
  <c r="B6" i="2"/>
  <c r="B7" i="2"/>
  <c r="B8" i="2"/>
  <c r="B9" i="2"/>
  <c r="B10" i="2"/>
  <c r="B11" i="2"/>
  <c r="B48" i="2"/>
  <c r="C48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47" i="2"/>
  <c r="C47" i="2"/>
  <c r="B46" i="2"/>
  <c r="C46" i="2"/>
  <c r="B45" i="2"/>
  <c r="C45" i="2"/>
  <c r="B44" i="2"/>
  <c r="C44" i="2"/>
  <c r="B43" i="2"/>
  <c r="C43" i="2"/>
  <c r="B42" i="2"/>
  <c r="C42" i="2"/>
  <c r="B6" i="3"/>
  <c r="B41" i="2"/>
  <c r="C41" i="2"/>
  <c r="B40" i="2"/>
  <c r="C40" i="2"/>
  <c r="B39" i="2"/>
  <c r="C39" i="2"/>
  <c r="B38" i="2"/>
  <c r="B37" i="2"/>
  <c r="C37" i="2"/>
  <c r="C38" i="2"/>
  <c r="B36" i="2"/>
  <c r="C36" i="2"/>
  <c r="B35" i="2"/>
  <c r="C35" i="2"/>
  <c r="B34" i="2"/>
  <c r="C34" i="2"/>
  <c r="B5" i="3"/>
  <c r="B4" i="3"/>
  <c r="B3" i="3"/>
  <c r="B2" i="3"/>
  <c r="B31" i="2"/>
  <c r="B32" i="2"/>
  <c r="B33" i="2"/>
  <c r="C33" i="2"/>
  <c r="C32" i="2"/>
  <c r="C5" i="3"/>
  <c r="C4" i="3"/>
  <c r="C31" i="2"/>
  <c r="C30" i="2"/>
  <c r="C29" i="2"/>
  <c r="C28" i="2"/>
  <c r="C27" i="2"/>
  <c r="C26" i="2"/>
  <c r="C25" i="2"/>
  <c r="C24" i="2"/>
  <c r="C23" i="2"/>
  <c r="C22" i="2"/>
  <c r="C12" i="2"/>
  <c r="C21" i="2"/>
  <c r="C20" i="2"/>
  <c r="C19" i="2"/>
  <c r="C18" i="2"/>
  <c r="C17" i="2"/>
  <c r="C16" i="2"/>
  <c r="C15" i="2"/>
  <c r="C14" i="2"/>
  <c r="C13" i="2"/>
  <c r="C3" i="3"/>
  <c r="C11" i="2"/>
  <c r="C10" i="2"/>
  <c r="C9" i="2"/>
  <c r="C8" i="2"/>
  <c r="C7" i="2"/>
  <c r="C6" i="2"/>
  <c r="C5" i="2"/>
  <c r="C4" i="2"/>
  <c r="C2" i="3"/>
  <c r="C3" i="2"/>
  <c r="B9" i="4" l="1"/>
  <c r="B8" i="4"/>
  <c r="B7" i="4"/>
  <c r="B4" i="4"/>
  <c r="B3" i="4"/>
  <c r="B6" i="4"/>
  <c r="B5" i="4"/>
</calcChain>
</file>

<file path=xl/sharedStrings.xml><?xml version="1.0" encoding="utf-8"?>
<sst xmlns="http://schemas.openxmlformats.org/spreadsheetml/2006/main" count="6147" uniqueCount="1743">
  <si>
    <t>Stockton</t>
  </si>
  <si>
    <t>Order</t>
  </si>
  <si>
    <t>Name</t>
  </si>
  <si>
    <t>Affliation</t>
  </si>
  <si>
    <t>Time</t>
  </si>
  <si>
    <t>Location</t>
  </si>
  <si>
    <t>Year</t>
  </si>
  <si>
    <t>Date</t>
  </si>
  <si>
    <t>State</t>
  </si>
  <si>
    <t>Country</t>
  </si>
  <si>
    <t>United States</t>
  </si>
  <si>
    <t>CA</t>
  </si>
  <si>
    <t>Cal</t>
  </si>
  <si>
    <t>Don Bowden</t>
  </si>
  <si>
    <t>Image</t>
  </si>
  <si>
    <t>https://x2.pac-12.com/cdn/ff/wtnbGV5PHzzf8m22IWJWHYzto1kDyr2a8NUzB7c4cyY/1592708743/public/styles/crop_16_9_large_1x/public/OTPBJEOTHPMVTFB.20130430064853.jpeg?itok=0atQmwCf</t>
  </si>
  <si>
    <t>Dyrol Burleson</t>
  </si>
  <si>
    <t>Jim Beatty</t>
  </si>
  <si>
    <t>Eugene</t>
  </si>
  <si>
    <t>OR</t>
  </si>
  <si>
    <t>Modesto</t>
  </si>
  <si>
    <t>Santa Clara Valley Youth Village</t>
  </si>
  <si>
    <t>Oregon</t>
  </si>
  <si>
    <t>https://bringbackthemile.com/images/sized/images/ugc/uploads/about/DyrolBurleson-0x270.jpg</t>
  </si>
  <si>
    <t>https://trackandfieldnews.com/wp-content/uploads/2022/02/jim-beatty-cover-01-62.jpg</t>
  </si>
  <si>
    <t>Decade</t>
  </si>
  <si>
    <t>1950s</t>
  </si>
  <si>
    <t>1960s</t>
  </si>
  <si>
    <t>Jim Grelle (Los Angeles TC)</t>
  </si>
  <si>
    <t>Walnut</t>
  </si>
  <si>
    <t>London</t>
  </si>
  <si>
    <t>Los Angeles TC</t>
  </si>
  <si>
    <t>USMC</t>
  </si>
  <si>
    <t>Kansas</t>
  </si>
  <si>
    <t>ENG</t>
  </si>
  <si>
    <t xml:space="preserve">Keith Forman </t>
  </si>
  <si>
    <t xml:space="preserve">Cary Weisiger </t>
  </si>
  <si>
    <t xml:space="preserve">Bill Dotson </t>
  </si>
  <si>
    <t xml:space="preserve">Bob Seaman </t>
  </si>
  <si>
    <t>https://upload.wikimedia.org/wikipedia/commons/a/ae/Jim_Grelle_1966.jpg</t>
  </si>
  <si>
    <t>United Kingdom</t>
  </si>
  <si>
    <t>https://oregondigital.org/downloads/oregondigital:df669252g</t>
  </si>
  <si>
    <t>https://indianyouth.org/assets/uploads/2020/07/IMG_1549-scaled.jpg</t>
  </si>
  <si>
    <t>https://bringbackthemile.com/images/sized/images/ugc/uploads/about/Bill_Dotson-0x150.jpg</t>
  </si>
  <si>
    <t>https://fahof-website-assets.s3.amazonaws.com/honorees/95-Seaman.jpg</t>
  </si>
  <si>
    <t>Tom O’Hara</t>
  </si>
  <si>
    <t xml:space="preserve"> Loyola-Chicago</t>
  </si>
  <si>
    <t>New York</t>
  </si>
  <si>
    <t>NY</t>
  </si>
  <si>
    <t>https://www.runnerspace.com/members/images/6/227883_full.jpg</t>
  </si>
  <si>
    <t>Compton</t>
  </si>
  <si>
    <t>San Diego</t>
  </si>
  <si>
    <t>Woodland Hills</t>
  </si>
  <si>
    <t>Bakersfield</t>
  </si>
  <si>
    <t>Berkeley</t>
  </si>
  <si>
    <t>Philadelphia</t>
  </si>
  <si>
    <t xml:space="preserve">Archie San Romani Jr. </t>
  </si>
  <si>
    <t xml:space="preserve">Morgan Groth </t>
  </si>
  <si>
    <t>Oregon State</t>
  </si>
  <si>
    <t xml:space="preserve">Bob Day </t>
  </si>
  <si>
    <t>UCLA</t>
  </si>
  <si>
    <t xml:space="preserve">Jim Ryun </t>
  </si>
  <si>
    <t>Kansas HS</t>
  </si>
  <si>
    <t xml:space="preserve">Bob Schul </t>
  </si>
  <si>
    <t>Miami-Ohio</t>
  </si>
  <si>
    <t xml:space="preserve">John Garrison </t>
  </si>
  <si>
    <t>SoCal Striders</t>
  </si>
  <si>
    <t xml:space="preserve">Ted Nelson </t>
  </si>
  <si>
    <t xml:space="preserve">Richard Romo </t>
  </si>
  <si>
    <t>unattached</t>
  </si>
  <si>
    <t xml:space="preserve">Tim Danielson </t>
  </si>
  <si>
    <t>California HS</t>
  </si>
  <si>
    <t xml:space="preserve">Wade Bell </t>
  </si>
  <si>
    <t>Roscoe Divine</t>
  </si>
  <si>
    <t xml:space="preserve">Dave Wilborn </t>
  </si>
  <si>
    <t xml:space="preserve">Dave Patrick </t>
  </si>
  <si>
    <t>Villanova</t>
  </si>
  <si>
    <t xml:space="preserve">Tom Von Ruden </t>
  </si>
  <si>
    <t>49er TC</t>
  </si>
  <si>
    <t xml:space="preserve">Sam Bair </t>
  </si>
  <si>
    <t>Kent State</t>
  </si>
  <si>
    <t xml:space="preserve">Marty Liquori </t>
  </si>
  <si>
    <t>New Jersey HS</t>
  </si>
  <si>
    <t>PA</t>
  </si>
  <si>
    <t xml:space="preserve">Brian Kivlan </t>
  </si>
  <si>
    <t>Manhattan</t>
  </si>
  <si>
    <t>Pitt</t>
  </si>
  <si>
    <t>Fordham</t>
  </si>
  <si>
    <t>USAF</t>
  </si>
  <si>
    <t xml:space="preserve">Jerry Richey </t>
  </si>
  <si>
    <t xml:space="preserve">Pat Traynor </t>
  </si>
  <si>
    <t xml:space="preserve">Chuck LaBenz </t>
  </si>
  <si>
    <t>Arizona State</t>
  </si>
  <si>
    <t xml:space="preserve">John Lawson </t>
  </si>
  <si>
    <t>Area</t>
  </si>
  <si>
    <t>Level</t>
  </si>
  <si>
    <t>College</t>
  </si>
  <si>
    <t>Pro &amp; Open</t>
  </si>
  <si>
    <t>High School</t>
  </si>
  <si>
    <t>Military - Pro &amp; Open</t>
  </si>
  <si>
    <t>https://trackandfieldnews.com/wp-content/uploads/2018/08/1965-lawson_john.jpg</t>
  </si>
  <si>
    <t>Outdoor</t>
  </si>
  <si>
    <t>Indoor</t>
  </si>
  <si>
    <t>https://static.wixstatic.com/media/d21fcc_8147752a13b94740a1d5139ed7f69da3~mv2.jpg/v1/fill/w_954,h_1384,al_c,q_85/San%20Romani%20Sr%2C%20Archie2.jpg</t>
  </si>
  <si>
    <t>https://osubeavers.com/images/2020/3/25/MorganGroth1964OT.jpg?width=300</t>
  </si>
  <si>
    <t>https://bringbackthemile.com/images/ugc/uploads/about/Bob_Day.jpg</t>
  </si>
  <si>
    <t>https://athleticsweekly.com/wp-content/uploads/2021/01/Jim-Ryun-Mexico-1968-by-Mark-Shearman.jpg</t>
  </si>
  <si>
    <t>https://www.racingpast.ca/uploads/schul1.jpeg</t>
  </si>
  <si>
    <t>https://goducks.com/images/2019/6/5/Divine_Roscoe307.jpg?width=300</t>
  </si>
  <si>
    <t>http://oregonsportshall.org/wp-content/uploads/2018/12/Wade-Bell3-e1544739388128.jpg</t>
  </si>
  <si>
    <t>https://bringbackthemile.com/images/ugc/uploads/about/DanielsonTim.jpg</t>
  </si>
  <si>
    <t>https://www.partletonsports.com/wp-content/uploads/2021/05/62garrison05092120210509_15171584.jpg</t>
  </si>
  <si>
    <t>https://towerhistory.org/wp-content/uploads/2016/07/Ricardo-Romo-then-500x484.jpg</t>
  </si>
  <si>
    <t>Sub-4 Milers</t>
  </si>
  <si>
    <t>Average Sub-4 Mile Time</t>
  </si>
  <si>
    <t>1970s</t>
  </si>
  <si>
    <t>1980s</t>
  </si>
  <si>
    <t>1990s</t>
  </si>
  <si>
    <t>2000s</t>
  </si>
  <si>
    <t>2010s</t>
  </si>
  <si>
    <t>2020s</t>
  </si>
  <si>
    <t>https://msumavericks.com/images/2009/9/25/Ted%20Nelson.jpg?width=300</t>
  </si>
  <si>
    <t>https://images.squarespace-cdn.com/content/v1/5e2b2b5f2cee65114634bbc4/1621610936963-3Z5R1B6PQHPD28A52PDG/Dave+Patrick+1.jpg</t>
  </si>
  <si>
    <t>https://around.uoregon.edu/sites/around2.uoregon.edu/files/styles/landscape__small_/public/field/image/dave_wilborn_arne_kvalheim_0.jpg?itok=Sf6qsdWT</t>
  </si>
  <si>
    <t>https://d1yllc564ye8is.cloudfront.net/images/2018/5/18/Tom_Von_Ruden_2.jpg</t>
  </si>
  <si>
    <t>https://bloximages.newyork1.vip.townnews.com/heraldstandard.com/content/tncms/assets/v3/editorial/2/10/210885a8-82d6-5a45-a374-4b0995943a1c/51b76e8f6d57a.image.jpg?resize=400%2C393</t>
  </si>
  <si>
    <t>https://bringbackthemile.com/images/sized/images/ugc/uploads/about/Liquori_Miami_1969_AAU-0x270.jpg</t>
  </si>
  <si>
    <t>https://images.squarespace-cdn.com/content/v1/51eee448e4b0de4b8d27227c/438e1a37-299d-4c0e-8b48-aadd06f6871d/KivianPhoto.jpg</t>
  </si>
  <si>
    <t>https://9b16f79ca967fd0708d1-2713572fef44aa49ec323e813b06d2d9.ssl.cf2.rackcdn.com/1140x_a10-7_cTC/1971-Pitt-team-photo-png-1614345887.jpg</t>
  </si>
  <si>
    <t xml:space="preserve">Jack Fath </t>
  </si>
  <si>
    <t>https://fordhamsports.com/images/2014/1/14/Fath.JPG?width=300</t>
  </si>
  <si>
    <t>http://media.philly.com/images/20090114_inq_o-straynor14-b.JPG</t>
  </si>
  <si>
    <t>https://i1.sndcdn.com/artworks-000245346262-538cd3-t500x500.jpg</t>
  </si>
  <si>
    <t>Westwood</t>
  </si>
  <si>
    <t>Bloomington</t>
  </si>
  <si>
    <t xml:space="preserve">Duncan Macdonald </t>
  </si>
  <si>
    <t>Stanford</t>
  </si>
  <si>
    <t>Washington State</t>
  </si>
  <si>
    <t xml:space="preserve">Rick Riley </t>
  </si>
  <si>
    <t xml:space="preserve">Jim Crawford </t>
  </si>
  <si>
    <t>IN</t>
  </si>
  <si>
    <t xml:space="preserve">Howell Michael </t>
  </si>
  <si>
    <t>William &amp; Mary</t>
  </si>
  <si>
    <t xml:space="preserve">John Mason </t>
  </si>
  <si>
    <t>Pacific Coast Club</t>
  </si>
  <si>
    <t xml:space="preserve">Steve Prefontaine </t>
  </si>
  <si>
    <t xml:space="preserve">Steve Savage </t>
  </si>
  <si>
    <t xml:space="preserve">Dave Wottle </t>
  </si>
  <si>
    <t>Bowling Green</t>
  </si>
  <si>
    <t>https://wsucougars.com/images/2021/5/27/RickRiley.jpg?width=300</t>
  </si>
  <si>
    <t>https://gostanford.com/images/2018/7/17/MacDonald_Duncan.jpg?width=300</t>
  </si>
  <si>
    <t>https://hardingsports.com/images/2020/11/3/Jim_Crawford.jpg</t>
  </si>
  <si>
    <t>https://encrypted-tbn0.gstatic.com/images?q=tbn:ANd9GcTLx2rZVWmsi3oa_gOl4Oz__AODm2XPrih45w&amp;usqp=CAU</t>
  </si>
  <si>
    <t>https://encrypted-tbn0.gstatic.com/images?q=tbn:ANd9GcRWhMj860JS9vTW_HtNTfoqvgGKdYvkNUvpEw&amp;usqp=CAU</t>
  </si>
  <si>
    <t>https://s3.amazonaws.com/nikeinc/assets/41873/IM12880_native_1600.JPG?1432322666</t>
  </si>
  <si>
    <t>https://oregondigital.org/downloads/oregondigital:df668x48w</t>
  </si>
  <si>
    <t>https://i.guim.co.uk/img/media/746c15c140b487871ebdb44e8cd36c532ab59d42/0_1_2962_1778/master/2962.jpg?width=445&amp;quality=45&amp;auto=format&amp;fit=max&amp;dpr=2&amp;s=3e014dad80f10c2facd121042a3a0002</t>
  </si>
  <si>
    <t>Houston</t>
  </si>
  <si>
    <t>Lawrence</t>
  </si>
  <si>
    <t>Carbondale</t>
  </si>
  <si>
    <t>Seattle</t>
  </si>
  <si>
    <t>TX</t>
  </si>
  <si>
    <t>WA</t>
  </si>
  <si>
    <t>KS</t>
  </si>
  <si>
    <t>IL</t>
  </si>
  <si>
    <t xml:space="preserve">Len Hilton </t>
  </si>
  <si>
    <t xml:space="preserve">Greg Carlberg </t>
  </si>
  <si>
    <t>Nebraska</t>
  </si>
  <si>
    <t xml:space="preserve">Larry Rose </t>
  </si>
  <si>
    <t>Oklahoma State</t>
  </si>
  <si>
    <t xml:space="preserve">Lee LaBadie </t>
  </si>
  <si>
    <t>Illinois</t>
  </si>
  <si>
    <t>Jerome Howe</t>
  </si>
  <si>
    <t xml:space="preserve"> Kansas State</t>
  </si>
  <si>
    <t xml:space="preserve">Bob Wheeler </t>
  </si>
  <si>
    <t>Duke</t>
  </si>
  <si>
    <t xml:space="preserve">John Baker </t>
  </si>
  <si>
    <t>Sports International</t>
  </si>
  <si>
    <t>https://uhcougars.com/images/2001/4/27/HiltonMug175.jpg</t>
  </si>
  <si>
    <t>https://dohz8k90z3boq.cloudfront.net/images/2017/3/8/GVXXSSRATMPNYTW.20170308184117.jpg?width=300</t>
  </si>
  <si>
    <t>https://www.gannett-cdn.com/authoring/2014/05/05/NOKL/ghnewsok-OK-5494803-b58b505c.jpeg?width=660&amp;height=865&amp;fit=crop&amp;format=pjpg&amp;auto=webp</t>
  </si>
  <si>
    <t>https://www.kstatesports.com/images/2020/1/27//howe_media.jpg?width=300</t>
  </si>
  <si>
    <t>http://goduke.com/images/2021/8/21//WLSWZFFPQIAMOZF_20050630171018.jpg</t>
  </si>
  <si>
    <t>https://artiekamiya.files.wordpress.com/2013/01/john-baker-pict.jpg</t>
  </si>
  <si>
    <t>https://pbs.twimg.com/media/Dc1te9IWkAAjKU4?format=jpg&amp;name=360x360</t>
  </si>
  <si>
    <t>Los Angeles</t>
  </si>
  <si>
    <t xml:space="preserve">Mark Winzenried </t>
  </si>
  <si>
    <t>Club West</t>
  </si>
  <si>
    <t xml:space="preserve">George Young </t>
  </si>
  <si>
    <t xml:space="preserve">Juris Luzins </t>
  </si>
  <si>
    <t>Quantico Marines</t>
  </si>
  <si>
    <t xml:space="preserve">Ken Popejoy </t>
  </si>
  <si>
    <t>Michigan State</t>
  </si>
  <si>
    <t>https://uwbadgers.com/images/2015/12/11/Winzenried_Mark_1971_300w400h_60q.jpg</t>
  </si>
  <si>
    <t>https://www.gannett-cdn.com/presto/2019/08/10/PPHX/320e7d27-62d8-47fa-9c57-1ae210eaa72b-1826534.JPG</t>
  </si>
  <si>
    <t>https://upload.wikimedia.org/wikipedia/commons/7/74/Juris_Luzins.jpg</t>
  </si>
  <si>
    <t>https://df5u1lzgdv707.cloudfront.net/images/2012/4/11/6149435.jpeg</t>
  </si>
  <si>
    <t>NC</t>
  </si>
  <si>
    <t>FL</t>
  </si>
  <si>
    <t>AR</t>
  </si>
  <si>
    <t>MI</t>
  </si>
  <si>
    <t>LA</t>
  </si>
  <si>
    <t>Raleigh</t>
  </si>
  <si>
    <t>Gainesville</t>
  </si>
  <si>
    <t>Arkadelphia</t>
  </si>
  <si>
    <t>East Lansing</t>
  </si>
  <si>
    <t>Wichita</t>
  </si>
  <si>
    <t>Baton Rouge</t>
  </si>
  <si>
    <t xml:space="preserve">Tony Waldrop </t>
  </si>
  <si>
    <t>North Carolina</t>
  </si>
  <si>
    <t xml:space="preserve">Reggie McAfee </t>
  </si>
  <si>
    <t xml:space="preserve">Barry Brown </t>
  </si>
  <si>
    <t>Florida TC</t>
  </si>
  <si>
    <t xml:space="preserve">Mark Feig </t>
  </si>
  <si>
    <t xml:space="preserve">Tommy Fulton </t>
  </si>
  <si>
    <t>Texas Southern</t>
  </si>
  <si>
    <t>Missouri</t>
  </si>
  <si>
    <t xml:space="preserve">Charlie McMullen </t>
  </si>
  <si>
    <t>https://upload.wikimedia.org/wikipedia/commons/d/d4/Rick_Wohlhuter_1976_Olympics.jpg</t>
  </si>
  <si>
    <t xml:space="preserve">Rick Wohlhuter </t>
  </si>
  <si>
    <t>UCTC</t>
  </si>
  <si>
    <t xml:space="preserve">Dick Buerkle </t>
  </si>
  <si>
    <t>New York AC</t>
  </si>
  <si>
    <t xml:space="preserve">Scott Daggatt </t>
  </si>
  <si>
    <t>Jim Johnson</t>
  </si>
  <si>
    <t xml:space="preserve"> Club Northwest</t>
  </si>
  <si>
    <t xml:space="preserve">Paul Geis </t>
  </si>
  <si>
    <t>Oregon TC</t>
  </si>
  <si>
    <t xml:space="preserve">Mark Schilling </t>
  </si>
  <si>
    <t>San José State</t>
  </si>
  <si>
    <t>https://d141rwalb2fvgk.cloudfront.net/images/2021/12/13/Tony_Waldrop1.jpg?preset=large.socialmediaimage</t>
  </si>
  <si>
    <t>https://bringbackthemile.com/images/ugc/uploads/about/mcafee.jpg</t>
  </si>
  <si>
    <t>https://1.bp.blogspot.com/-ySsARSEbPZs/VlYvJ6igiNI/AAAAAAAAIXM/kRFG_mHWQk4/s1600/Barry%2BBrown.JPG</t>
  </si>
  <si>
    <t>https://www.gannett-cdn.com/authoring/2019/08/16/NSHT/ghows-LK-902d4004-e0fc-748a-e053-0100007f43f7-99a728cf.jpeg?width=600&amp;height=800&amp;fit=crop&amp;format=pjpg&amp;auto=webp</t>
  </si>
  <si>
    <t>https://oregondigital.org/downloads/oregondigital:df668w90p</t>
  </si>
  <si>
    <t>https://raceplacecom.s3.amazonaws.com/uploads/event/image/24329/race3530_logo.brIb7-.png</t>
  </si>
  <si>
    <t>https://upload.wikimedia.org/wikipedia/commons/b/b5/Dick_Buerkle_WR_Indoor_Mile_13_Jan_1978_%C2%A9_Philip_G._Tardif_1978.jpg</t>
  </si>
  <si>
    <t>https://upload.wikimedia.org/wikipedia/en/thumb/a/a4/Flag_of_the_United_States.svg/1920px-Flag_of_the_United_States.svg.png</t>
  </si>
  <si>
    <t>https://arc-anglerfish-arc2-prod-advancelocal.s3.amazonaws.com/public/XIVEFW2ECBFPFCRMQ6USHR7R5M.jpg</t>
  </si>
  <si>
    <t>ND</t>
  </si>
  <si>
    <t>AZ</t>
  </si>
  <si>
    <t>Fargo</t>
  </si>
  <si>
    <t>Tempe</t>
  </si>
  <si>
    <t xml:space="preserve">Reed Fischer </t>
  </si>
  <si>
    <t>Texas</t>
  </si>
  <si>
    <t xml:space="preserve">Mike Slack </t>
  </si>
  <si>
    <t xml:space="preserve">Greg Gibson </t>
  </si>
  <si>
    <t>Washington</t>
  </si>
  <si>
    <t>BYU</t>
  </si>
  <si>
    <t xml:space="preserve">Paul Cummings </t>
  </si>
  <si>
    <t xml:space="preserve">Steve Wheeler </t>
  </si>
  <si>
    <t>Penn</t>
  </si>
  <si>
    <t xml:space="preserve">Denis Fikes </t>
  </si>
  <si>
    <t xml:space="preserve">Karl Thornton </t>
  </si>
  <si>
    <t xml:space="preserve">Bruce Fischer </t>
  </si>
  <si>
    <t xml:space="preserve">Ted Castaneda </t>
  </si>
  <si>
    <t>Colorado</t>
  </si>
  <si>
    <t xml:space="preserve">Keith Palmer </t>
  </si>
  <si>
    <t>Kansas State</t>
  </si>
  <si>
    <t xml:space="preserve">Jeff Schemmel </t>
  </si>
  <si>
    <t>KY</t>
  </si>
  <si>
    <t>Durham</t>
  </si>
  <si>
    <t>ITA</t>
  </si>
  <si>
    <t>Indiana</t>
  </si>
  <si>
    <t xml:space="preserve">Mike Durkin </t>
  </si>
  <si>
    <t xml:space="preserve">Gary Barger </t>
  </si>
  <si>
    <t xml:space="preserve">Matt Centrowitz </t>
  </si>
  <si>
    <t xml:space="preserve">Steve Heidenreich </t>
  </si>
  <si>
    <t xml:space="preserve">Steve Foster </t>
  </si>
  <si>
    <t xml:space="preserve">Ken Swenson </t>
  </si>
  <si>
    <t>Alabama</t>
  </si>
  <si>
    <t xml:space="preserve">Rick Musgrave </t>
  </si>
  <si>
    <t xml:space="preserve">Steve Bolt </t>
  </si>
  <si>
    <t>UC Irvine</t>
  </si>
  <si>
    <t>Arizona</t>
  </si>
  <si>
    <t>Wisconsin</t>
  </si>
  <si>
    <t xml:space="preserve">Ron Speirs </t>
  </si>
  <si>
    <t xml:space="preserve">Steve Lacy </t>
  </si>
  <si>
    <t xml:space="preserve">Ed Arriola </t>
  </si>
  <si>
    <t>Ann Arbor</t>
  </si>
  <si>
    <t>Oxford</t>
  </si>
  <si>
    <t>Oslo</t>
  </si>
  <si>
    <t>Stockholm</t>
  </si>
  <si>
    <t>University Park</t>
  </si>
  <si>
    <t>Berlin</t>
  </si>
  <si>
    <t>Germany</t>
  </si>
  <si>
    <t xml:space="preserve">Craig Masback </t>
  </si>
  <si>
    <t>Oxbridge</t>
  </si>
  <si>
    <t>https://i0.wp.com/lvrr.org/wp-content/uploads/2020/04/Screen-Shot-2020-04-30-at-11.23.06-AM.png?resize=370%2C500&amp;ssl=1</t>
  </si>
  <si>
    <t>DEU</t>
  </si>
  <si>
    <t>Norway</t>
  </si>
  <si>
    <t>Sweden</t>
  </si>
  <si>
    <t>SWE</t>
  </si>
  <si>
    <t>NOR</t>
  </si>
  <si>
    <t xml:space="preserve">Tom Duits </t>
  </si>
  <si>
    <t>Western Michigan</t>
  </si>
  <si>
    <t>Greg Meyer</t>
  </si>
  <si>
    <t>Athletic Attic</t>
  </si>
  <si>
    <t xml:space="preserve">Don Paige </t>
  </si>
  <si>
    <t>Santa Monica TC</t>
  </si>
  <si>
    <t xml:space="preserve">Jerald Jones </t>
  </si>
  <si>
    <t xml:space="preserve">Jeff Jirele </t>
  </si>
  <si>
    <t xml:space="preserve">Phil Kane </t>
  </si>
  <si>
    <t>Athletics West</t>
  </si>
  <si>
    <t xml:space="preserve">Greg Fredericks </t>
  </si>
  <si>
    <t>Reading AA</t>
  </si>
  <si>
    <t>Piscataway</t>
  </si>
  <si>
    <t>Tillsonburg</t>
  </si>
  <si>
    <t>Gateshead</t>
  </si>
  <si>
    <t>St John’s</t>
  </si>
  <si>
    <t xml:space="preserve">Ross Donoghue </t>
  </si>
  <si>
    <t xml:space="preserve">Mark Belger </t>
  </si>
  <si>
    <t xml:space="preserve">Tom Smith </t>
  </si>
  <si>
    <t>ON</t>
  </si>
  <si>
    <t>Canada</t>
  </si>
  <si>
    <t>NJ</t>
  </si>
  <si>
    <t>Jim Spivey (Indiana)</t>
  </si>
  <si>
    <t>Louisville</t>
  </si>
  <si>
    <t>Baylor</t>
  </si>
  <si>
    <t>Sub-4 TC</t>
  </si>
  <si>
    <t>Penn State</t>
  </si>
  <si>
    <t>Philadelphia Pioneers</t>
  </si>
  <si>
    <t>Colorado State</t>
  </si>
  <si>
    <t xml:space="preserve">Todd Harbour </t>
  </si>
  <si>
    <t>Richie Harris</t>
  </si>
  <si>
    <t xml:space="preserve">Mike Wyatt </t>
  </si>
  <si>
    <t xml:space="preserve">Larry Mangan </t>
  </si>
  <si>
    <t xml:space="preserve">Ron Cornell </t>
  </si>
  <si>
    <t xml:space="preserve">Ray Wicksell </t>
  </si>
  <si>
    <t xml:space="preserve">Bill McChesney </t>
  </si>
  <si>
    <t>Inglewood</t>
  </si>
  <si>
    <t>Daly City</t>
  </si>
  <si>
    <t>Champaign</t>
  </si>
  <si>
    <t>San José</t>
  </si>
  <si>
    <t>Rieti</t>
  </si>
  <si>
    <t>Italy</t>
  </si>
  <si>
    <t>Georgetown</t>
  </si>
  <si>
    <t>Notre Dame</t>
  </si>
  <si>
    <t xml:space="preserve">Doug Padilla </t>
  </si>
  <si>
    <t xml:space="preserve">Chuck Aragon </t>
  </si>
  <si>
    <t xml:space="preserve">Dan Aldridge </t>
  </si>
  <si>
    <t xml:space="preserve">Rudy Chapa </t>
  </si>
  <si>
    <t xml:space="preserve">Ed Spinney </t>
  </si>
  <si>
    <t xml:space="preserve">Ken Martin </t>
  </si>
  <si>
    <t xml:space="preserve">John Gregorek </t>
  </si>
  <si>
    <t xml:space="preserve">Sydney Maree </t>
  </si>
  <si>
    <t>Boston</t>
  </si>
  <si>
    <t>Corvallis</t>
  </si>
  <si>
    <t>Virginia</t>
  </si>
  <si>
    <t>Auburn</t>
  </si>
  <si>
    <t>Aggie Running Club</t>
  </si>
  <si>
    <t>UC Riverside</t>
  </si>
  <si>
    <t xml:space="preserve">Frank Assumma </t>
  </si>
  <si>
    <t>Vince Draddy Virginia</t>
  </si>
  <si>
    <t xml:space="preserve">Roger Jones </t>
  </si>
  <si>
    <t>MA</t>
  </si>
  <si>
    <t>https://pbs.twimg.com/media/EzlHrS-X0AoLhnx?format=jpg&amp;name=large</t>
  </si>
  <si>
    <t xml:space="preserve">Mark Fricker </t>
  </si>
  <si>
    <t xml:space="preserve">Jim Hill </t>
  </si>
  <si>
    <t xml:space="preserve">Joe Fabris </t>
  </si>
  <si>
    <t xml:space="preserve">Steve Plasencia </t>
  </si>
  <si>
    <t>Johnson City</t>
  </si>
  <si>
    <t>Vancouver</t>
  </si>
  <si>
    <t>Luxembourg</t>
  </si>
  <si>
    <t>TN</t>
  </si>
  <si>
    <t>BC</t>
  </si>
  <si>
    <t>LUX</t>
  </si>
  <si>
    <t xml:space="preserve">Chris Fox </t>
  </si>
  <si>
    <t>East Tennessee</t>
  </si>
  <si>
    <t xml:space="preserve">Kevin Johnson </t>
  </si>
  <si>
    <t xml:space="preserve">Michigan </t>
  </si>
  <si>
    <t>https://pbs.twimg.com/media/CQRGDDYUsAAGLI8.jpg</t>
  </si>
  <si>
    <t xml:space="preserve">Brian Diemer </t>
  </si>
  <si>
    <t xml:space="preserve">Dub Myers </t>
  </si>
  <si>
    <t xml:space="preserve">Gary Gustafson </t>
  </si>
  <si>
    <t>Club Northwest</t>
  </si>
  <si>
    <t>Harvard</t>
  </si>
  <si>
    <t xml:space="preserve">Adam Dixon </t>
  </si>
  <si>
    <t xml:space="preserve">Kevin Ryan </t>
  </si>
  <si>
    <t>CHE</t>
  </si>
  <si>
    <t>Switzerland</t>
  </si>
  <si>
    <t xml:space="preserve">Randy Wilson </t>
  </si>
  <si>
    <t xml:space="preserve">Mike Blackmore </t>
  </si>
  <si>
    <t xml:space="preserve">Terry Brahm </t>
  </si>
  <si>
    <t xml:space="preserve">Brian Theriot </t>
  </si>
  <si>
    <t>NIR</t>
  </si>
  <si>
    <t>Bern</t>
  </si>
  <si>
    <t xml:space="preserve">Jim McKeon </t>
  </si>
  <si>
    <t>Richmond</t>
  </si>
  <si>
    <t xml:space="preserve">Cliff Sheehan </t>
  </si>
  <si>
    <t xml:space="preserve">Gary Lewis </t>
  </si>
  <si>
    <t>Fresno State</t>
  </si>
  <si>
    <t>Richard Block</t>
  </si>
  <si>
    <t xml:space="preserve"> Bob Schul RT</t>
  </si>
  <si>
    <t xml:space="preserve">Henry Marsh </t>
  </si>
  <si>
    <t>Allston</t>
  </si>
  <si>
    <t>Belfast</t>
  </si>
  <si>
    <t xml:space="preserve">Maurice Smith </t>
  </si>
  <si>
    <t>Adams State</t>
  </si>
  <si>
    <t>adidas</t>
  </si>
  <si>
    <t xml:space="preserve">Marty Hemsley </t>
  </si>
  <si>
    <t xml:space="preserve">Kevin King </t>
  </si>
  <si>
    <t>Club Connecticut</t>
  </si>
  <si>
    <t xml:space="preserve">Earl Jones </t>
  </si>
  <si>
    <t>Jeff Atkinson</t>
  </si>
  <si>
    <t xml:space="preserve">Mike Stahr </t>
  </si>
  <si>
    <t>New York Pioneers</t>
  </si>
  <si>
    <t>Fayetteville</t>
  </si>
  <si>
    <t>H&amp;R</t>
  </si>
  <si>
    <t xml:space="preserve">James Murphy </t>
  </si>
  <si>
    <t>Indiana TC</t>
  </si>
  <si>
    <t>Joe Falcon</t>
  </si>
  <si>
    <t xml:space="preserve"> Arkansas</t>
  </si>
  <si>
    <t xml:space="preserve">Rich Bergesen </t>
  </si>
  <si>
    <t>Reebok</t>
  </si>
  <si>
    <t xml:space="preserve">Bruce Stirling </t>
  </si>
  <si>
    <t xml:space="preserve"> Tim Hacker </t>
  </si>
  <si>
    <t xml:space="preserve">Karl Van Calcar </t>
  </si>
  <si>
    <t xml:space="preserve">Darryl Frerker </t>
  </si>
  <si>
    <t xml:space="preserve">Arizona </t>
  </si>
  <si>
    <t>John Quade</t>
  </si>
  <si>
    <t>New Balance</t>
  </si>
  <si>
    <t xml:space="preserve">Steve Ave </t>
  </si>
  <si>
    <t xml:space="preserve">Brian Abshire </t>
  </si>
  <si>
    <t>Ft. Worth</t>
  </si>
  <si>
    <t>Indianapolis</t>
  </si>
  <si>
    <t>Dedham</t>
  </si>
  <si>
    <t xml:space="preserve">Brian Jaeger </t>
  </si>
  <si>
    <t>Nike Boston</t>
  </si>
  <si>
    <t xml:space="preserve">Reuben Reina </t>
  </si>
  <si>
    <t>Arkansas</t>
  </si>
  <si>
    <t xml:space="preserve">Bob Whelan </t>
  </si>
  <si>
    <t>Kentucky</t>
  </si>
  <si>
    <t xml:space="preserve">Mark Coogan </t>
  </si>
  <si>
    <t xml:space="preserve">Brad Schlapak </t>
  </si>
  <si>
    <t>Northeastern</t>
  </si>
  <si>
    <t>Brown</t>
  </si>
  <si>
    <t xml:space="preserve">Greg Whiteley </t>
  </si>
  <si>
    <t xml:space="preserve">Paul Greer </t>
  </si>
  <si>
    <t>San Diego TC</t>
  </si>
  <si>
    <t>Holmdel</t>
  </si>
  <si>
    <t xml:space="preserve">Eddie Slowikowski </t>
  </si>
  <si>
    <t xml:space="preserve">Jim Norris </t>
  </si>
  <si>
    <t xml:space="preserve">Eric Henry </t>
  </si>
  <si>
    <t>http://1.bp.blogspot.com/-N69KGwSLfSA/U2PTvrJ4vyI/AAAAAAAACX4/BzsNtYfSaSo/w1200-h630-p-k-no-nu/Slack.jpg</t>
  </si>
  <si>
    <t>https://images.squarespace-cdn.com/content/v1/54abf074e4b0b6dc3e24eebb/7b820625-0a68-42a1-8d40-7c9904c12ea5/1976+men%27s+track+Jim+McGoldrick%2C+Reed+Fischer%2C+David+Shepherd.jpg?format=1000w</t>
  </si>
  <si>
    <t>https://upload.wikimedia.org/wikipedia/commons/e/ef/Paul_Cummings_after_winning_1985_Houston_Marathon.jpg</t>
  </si>
  <si>
    <t>https://i0.wp.com/www.sirwaltermiler.com/wp-content/uploads/2014/07/Steve-Wheeler.jpg</t>
  </si>
  <si>
    <t>https://snworksceo.imgix.net/dpn/732da64b-0718-4453-955f-5d423832bdfa.sized-1000x1000.jpg?w=1000</t>
  </si>
  <si>
    <t>https://snworksceo.imgix.net/dpn/b725eef0-ee27-41d4-b082-28c3dcf687da.sized-1000x1000.png?w=1000</t>
  </si>
  <si>
    <t>https://bloximages.newyork1.vip.townnews.com/hngnews.com/content/tncms/assets/v3/editorial/c/85/c85677a0-04fd-11e3-bc62-001a4bcf6878/520baf2eacb6e.image.jpg?resize=463%2C500</t>
  </si>
  <si>
    <t>https://cubuffs.com/images/2016/6/24//castanedamug_009.jpg?width=300</t>
  </si>
  <si>
    <t>https://d2qmgk0jyoscbx.cloudfront.net/images/2005/7/6/197972.jpeg?preset=large.socialmediaimage</t>
  </si>
  <si>
    <t xml:space="preserve">Keith Munson </t>
  </si>
  <si>
    <t>https://static.wixstatic.com/media/d21fcc_d0dcdded51b945c099b5bed4567c1668~mv2.jpg/v1/fill/w_560,h_574,al_c,q_80,usm_0.66_1.00_0.01,enc_auto/Image-empty-state.jpg</t>
  </si>
  <si>
    <t>https://www.sdshof.com/uploads/products/hi-res/12.IU.action3.jpg</t>
  </si>
  <si>
    <t>https://bringbackthemile.com/images/ugc/uploads/about/MattCentrowitz81.jpg</t>
  </si>
  <si>
    <t>https://pcdn.columbian.com/wp-content/uploads/2015/12/Terry_Williams_group.jpg</t>
  </si>
  <si>
    <t>https://bloximages.newyork1.vip.townnews.com/news-gazette.com/content/tncms/assets/v3/editorial/5/63/563544f7-90b8-5a62-ab36-111a5824fa95/5eeeb58cbc640.image.jpg?resize=231%2C500</t>
  </si>
  <si>
    <t>https://www.eddiespeak.com/sites/default/files/styles/content_image/public/media/image/4B443232_DF26_420F_BA40_7A19C9712DB5.jpeg?itok=o4yDeoNa</t>
  </si>
  <si>
    <t>Villeneuve-d’Ascq</t>
  </si>
  <si>
    <t>France</t>
  </si>
  <si>
    <t>FRA</t>
  </si>
  <si>
    <t xml:space="preserve">Christian Cushing-Murray </t>
  </si>
  <si>
    <t xml:space="preserve">Terrance Herrington </t>
  </si>
  <si>
    <t>Nike Atlantic</t>
  </si>
  <si>
    <t xml:space="preserve">Gerry Donakowski </t>
  </si>
  <si>
    <t>Nike North</t>
  </si>
  <si>
    <t xml:space="preserve">John Trautmann </t>
  </si>
  <si>
    <t xml:space="preserve">Bob Kennedy </t>
  </si>
  <si>
    <t xml:space="preserve">Bill Rathbun </t>
  </si>
  <si>
    <t>Boston AA</t>
  </si>
  <si>
    <t xml:space="preserve">Mike Michno </t>
  </si>
  <si>
    <t>Nike Indiana</t>
  </si>
  <si>
    <t>Princeton</t>
  </si>
  <si>
    <t xml:space="preserve">Bill Burke </t>
  </si>
  <si>
    <t xml:space="preserve">Mark Deady </t>
  </si>
  <si>
    <t>Fox</t>
  </si>
  <si>
    <t>Matt Taylor</t>
  </si>
  <si>
    <t xml:space="preserve">Charles Marsala </t>
  </si>
  <si>
    <t>Sub-4 Miles</t>
  </si>
  <si>
    <t>https://paw.princeton.edu/sites/default/files/styles/feature_image/public/images/content/LIVE.SP_Burke.jpg?itok=eVFM90Cv</t>
  </si>
  <si>
    <t>https://resources.finalsite.net/images/f_auto,q_auto,t_image_size_2/v1563638671/d125org/bul21ln8i7rpvsebxten/deadyin1988olympics.jpg</t>
  </si>
  <si>
    <t>https://www.sisportshalloffame.org/wp-content/uploads/2017/01/Charlie-Marsala.jpg</t>
  </si>
  <si>
    <t>https://static.wixstatic.com/media/f9b34e_743017602f4a42ba996bea8909a2930f.png/v1/fill/w_231,h_483,al_c,lg_1,q_85,enc_auto/f9b34e_743017602f4a42ba996bea8909a2930f.png</t>
  </si>
  <si>
    <t>https://cornellbigred.com/images/2010/6/7/Rathbun,_William.jpg?width=300</t>
  </si>
  <si>
    <t>https://www.gannett-cdn.com/-mm-/a6722b0b33fcd4829ed2f57fde4aae4c3cd49765/c=0-192-2384-3371/local/-/media/Indianapolis/None/2014/10/30/635502750102930008-726865.jpg</t>
  </si>
  <si>
    <t>https://www.gannett-cdn.com/authoring/2012/07/27/NTHR/ghows-TH-0595a581-42b0-4621-a01b-41851c2d7015-ffb9a170.jpeg?width=1200&amp;disable=upscale&amp;format=pjpg&amp;auto=webp</t>
  </si>
  <si>
    <t xml:space="preserve">Matt Giusto </t>
  </si>
  <si>
    <t>Mizuno</t>
  </si>
  <si>
    <t>http://d2a3o6pzho379u.cloudfront.net/78455.jpg</t>
  </si>
  <si>
    <t>https://quod.lib.umich.edu/cgi/i/image/api/image/bhl:BL014377:BL014377/full/res:1/0/native.jpg?attachment=1</t>
  </si>
  <si>
    <t>https://bringbackthemile.com/images/ugc/uploads/about/herrington-clemson.jpeg</t>
  </si>
  <si>
    <t>https://live.staticflickr.com/3394/4563683509_a71acb56f7_b.jpg</t>
  </si>
  <si>
    <t>https://www.ashof.org/wp-content/uploads/2019/07/stephen-bolt-5801743jpg-0947758482ee1f6a.jpg</t>
  </si>
  <si>
    <t> Steve Scott</t>
  </si>
  <si>
    <t>https://ucirvinesports.com/images/2021/7/13/SteveScott3.JPG?width=300</t>
  </si>
  <si>
    <t>https://uwbadgers.com/images/2015/12/18/Lacy_Steve_color_300w400h_60q.jpg</t>
  </si>
  <si>
    <t>http://media.mlive.com/grpress/sports_impact/photo/9999822-large.jpg</t>
  </si>
  <si>
    <t>https://pennrelays.com/images/2020/3/25/Don_Paige.jpg?width=301</t>
  </si>
  <si>
    <t>https://wmubroncos.com/images/2012/10/19/LZAZCNVBXDGSMEB.20121019175508.jpg</t>
  </si>
  <si>
    <t>http://3.bp.blogspot.com/-yOFWtnlDoY0/Us33i1DKvyI/AAAAAAAAB3c/XrUmJ3XIGp0/s1600/IMG_0128.jpg</t>
  </si>
  <si>
    <t>http://3.bp.blogspot.com/-IgJCuBaOUrY/UX7dTnKECVI/AAAAAAAAJHU/zkMlIsNVzG4/s1600/Villanova+Vintage+134.jpg</t>
  </si>
  <si>
    <t>https://3.bp.blogspot.com/-_fRLiXaL76g/UUm_6q2hWuI/AAAAAAAAI9k/RH_KQlzaQ8I/s1600/greg_fredericks_photo_david_pickall_1975.jpg</t>
  </si>
  <si>
    <t xml:space="preserve">Mike Manke </t>
  </si>
  <si>
    <t>Birmingham</t>
  </si>
  <si>
    <t>Fresno</t>
  </si>
  <si>
    <t>AL</t>
  </si>
  <si>
    <t>Bulldog TC</t>
  </si>
  <si>
    <t xml:space="preserve">Len Sitko </t>
  </si>
  <si>
    <t xml:space="preserve">Ernie Freer </t>
  </si>
  <si>
    <t xml:space="preserve">Steve Holman </t>
  </si>
  <si>
    <t xml:space="preserve">Paul Vandegrift </t>
  </si>
  <si>
    <t>https://www.athletebiz.us/blog/wp-content/uploads/Holman710.jpg</t>
  </si>
  <si>
    <t>http://2.bp.blogspot.com/_zs3T6-MFrXo/SQpcupx7z9I/AAAAAAAAA2Y/cIxdwZBPQeY/w1200-h630-p-k-no-nu/paul.jpg</t>
  </si>
  <si>
    <t>http://1.bp.blogspot.com/-TpWVx5UL50U/UX7U2rS6vkI/AAAAAAAAJHE/xydYh8weNnY/s1600/Villanova+Vintage+135.jpg</t>
  </si>
  <si>
    <t>https://villanova.com/images/2013/9/24/Ross-Donoghue.jpg</t>
  </si>
  <si>
    <t xml:space="preserve">Andy Clifford </t>
  </si>
  <si>
    <t>https://bringbackthemile.com/images/sized/images/ugc/uploads/about/Jim_Spivey_USA_1991-0x270.jpg</t>
  </si>
  <si>
    <t>https://gopsusports.com/images/2020/5/16/LarryMangan_1920x1080.jpg?preset=large.socialmediaimage</t>
  </si>
  <si>
    <t>http://bandannarunning.com/wp-content/uploads/2021/11/bandanna-running-in-bandanna.jpg</t>
  </si>
  <si>
    <t>https://bloximages.chicago2.vip.townnews.com/wacotrib.com/content/tncms/assets/v3/editorial/2/81/281fa62a-d9ee-11eb-a6ad-2bcee7e890e9/60dce8c65775d.image.jpg?resize=449%2C500</t>
  </si>
  <si>
    <t>https://www.armorytrack.com/members/images/96/3357_full.jpg</t>
  </si>
  <si>
    <t>http://3.bp.blogspot.com/-Iqj1M_lv1RY/Uhnv_zoDhYI/AAAAAAAAJfk/oOwvt8g-Dv8/s1600/Maree_2.jpg</t>
  </si>
  <si>
    <t>https://guhoyas.com/images/2015/4/13/8640855.jpeg</t>
  </si>
  <si>
    <t>https://cuse.com/images/2012/3/12/Fox_Chris.jpg?width=300</t>
  </si>
  <si>
    <t>https://arkansasrazorbacks.com/wp-content/uploads/2020/04/Joe-Falcon-OTD-web.jpg</t>
  </si>
  <si>
    <t>https://d3sax14uoqq17.cloudfront.net/images/2002/8/16/brahmterrystanding.jpg?preset=large.socialmediaimage</t>
  </si>
  <si>
    <t xml:space="preserve">Roosevelt Jackson </t>
  </si>
  <si>
    <t>https://miamiredhawks.com/images/2018/6/14/jackson.jpeg?width=300</t>
  </si>
  <si>
    <t>San Francisco</t>
  </si>
  <si>
    <t>Sallie Mae TC</t>
  </si>
  <si>
    <t xml:space="preserve">Ronnie Harris </t>
  </si>
  <si>
    <t xml:space="preserve">Jim Sorensen </t>
  </si>
  <si>
    <t xml:space="preserve">Erik Nedeau </t>
  </si>
  <si>
    <t xml:space="preserve">Danny Maas </t>
  </si>
  <si>
    <t xml:space="preserve">Mark Dailey </t>
  </si>
  <si>
    <t>https://pbs.twimg.com/media/EVv9oKDWAAQ7Gwi.jpg</t>
  </si>
  <si>
    <t xml:space="preserve">Aaron Ramirez </t>
  </si>
  <si>
    <t>https://trackandfieldnews.com/wp-content/uploads/2018/08/1986-ramirez_aaron.jpg</t>
  </si>
  <si>
    <t>https://lh3.googleusercontent.com/Hb1aLDBiCm2ZQeI4YmYDsE9zLkgeOA28SvEv_4xGUxk9GRu48A-bjSnxKT9slzjfTlyhKOPefhIs9y9foiMH=w1200-h2560</t>
  </si>
  <si>
    <t xml:space="preserve">Bob Lesko </t>
  </si>
  <si>
    <t>https://emueagles.com/images/2010/12/10//Dailey,-Mark.jpg?width=300</t>
  </si>
  <si>
    <t>Cork</t>
  </si>
  <si>
    <t>Ireland</t>
  </si>
  <si>
    <t>IRL</t>
  </si>
  <si>
    <t>Nike Texas</t>
  </si>
  <si>
    <t>Nike Oregon</t>
  </si>
  <si>
    <t>Asics</t>
  </si>
  <si>
    <t>BRC</t>
  </si>
  <si>
    <t xml:space="preserve">Shane Healy </t>
  </si>
  <si>
    <t xml:space="preserve">Jim Howarth </t>
  </si>
  <si>
    <t>Nike RR</t>
  </si>
  <si>
    <t xml:space="preserve">Jon Warren </t>
  </si>
  <si>
    <t xml:space="preserve">Chris Katon </t>
  </si>
  <si>
    <t xml:space="preserve">Benny McIntosh </t>
  </si>
  <si>
    <t xml:space="preserve">Shannon Lemora </t>
  </si>
  <si>
    <t xml:space="preserve">Buck Jones </t>
  </si>
  <si>
    <t xml:space="preserve">Dave Wittman </t>
  </si>
  <si>
    <t xml:space="preserve">Tom Byers </t>
  </si>
  <si>
    <t>https://alchetron.com/cdn/tom-byers-athlete-5816638d-85d2-4860-bcf7-f04c6d78f5c-resize-750.jpeg</t>
  </si>
  <si>
    <t>https://i.pinimg.com/564x/7a/00/cc/7a00cccd60371986a8fa67b31eb353d4--lwren-scott-track.jpg</t>
  </si>
  <si>
    <t>https://1.bp.blogspot.com/-HBExPyuRN08/WXJv5wRvMCI/AAAAAAAANbw/x2SMQEk240ATlwCmZruHY4OqtWErI-uMgCLcBGAs/s1600/BTaF7uvCIAAtrZP.jpg</t>
  </si>
  <si>
    <t>https://bringbackthemile.com/images/ugc/uploads/about/7_856784.jpg</t>
  </si>
  <si>
    <t>https://www.oregonencyclopedia.org/media/uploads/Chapa_1977_UO_TR_258.jpg</t>
  </si>
  <si>
    <t>https://newsinteractive.post-gazette.com/thedigs/wp-content/uploads/2014/05/tumblr_n4whnu9ZJH1rr5swxo2_1280.jpg</t>
  </si>
  <si>
    <t>https://gohighlanders.com/images/2010/10/5/HOF_Assuma_Frank_Mug.jpg?width=300</t>
  </si>
  <si>
    <t>Dan Heikkinen</t>
  </si>
  <si>
    <t>https://quod.lib.umich.edu/cgi/i/image/api/image/bhl:BL012873:BL012873/full/res:1/0/native.jpg?attachment=1</t>
  </si>
  <si>
    <t xml:space="preserve">Thom Hunt </t>
  </si>
  <si>
    <t>https://www.letsrun.com/2011/images/xc3/image005.jpg</t>
  </si>
  <si>
    <t>https://pbs.twimg.com/media/EIzEQkgVAAAy9eO.jpg</t>
  </si>
  <si>
    <t>https://i0.wp.com/fanhubtf.com/wp-content/uploads/2022/05/Fabris_Aggies.jpg?fit=800%2C635&amp;ssl=1</t>
  </si>
  <si>
    <t>https://gophersports.com/images/2022/1/11/Plasencia_Steve_02.jpg</t>
  </si>
  <si>
    <t xml:space="preserve">Jay Woods </t>
  </si>
  <si>
    <t>https://goducks.com/images/2019/6/6/Myers_Dub1.jpg?width=300</t>
  </si>
  <si>
    <t>https://speedendurance.com/wp-content/uploads/2014/03/Brian-Theriot_thumb.jpg</t>
  </si>
  <si>
    <t>http://3.bp.blogspot.com/_t2jpRi0-Z_A/TEl6xF-jxgI/AAAAAAAAB3g/1y01a5cbgOs/s400/Winner+5000m.JPG</t>
  </si>
  <si>
    <t>https://www.coachweber.org/images/mainstreetmile.jpg</t>
  </si>
  <si>
    <t>https://www.harvardvarsityclub.org/images/vault/2251.jpg</t>
  </si>
  <si>
    <t>https://pbs.twimg.com/media/ED3Tn4RWsAAhU3z.jpg</t>
  </si>
  <si>
    <t>Nike</t>
  </si>
  <si>
    <t xml:space="preserve">Michael Cox </t>
  </si>
  <si>
    <t xml:space="preserve">Matt Holthaus </t>
  </si>
  <si>
    <t>Reebok East</t>
  </si>
  <si>
    <t>https://jmusports.com/images/2020/6/8/Matt_Holthaus.jpg?width=300</t>
  </si>
  <si>
    <t>https://cumountainlions.com/images/2009/10/2/Mike,%20Looking%20All%20Serious.JPG?width=300</t>
  </si>
  <si>
    <t>Eastern Michigan</t>
  </si>
  <si>
    <t>Brooks</t>
  </si>
  <si>
    <t>Brad Sumner</t>
  </si>
  <si>
    <t xml:space="preserve">Jason Pyrah </t>
  </si>
  <si>
    <t xml:space="preserve">Tom Nohilly </t>
  </si>
  <si>
    <t xml:space="preserve">Gordon Johnson </t>
  </si>
  <si>
    <t>Paul McMullen</t>
  </si>
  <si>
    <t xml:space="preserve">Mark Sivieri  </t>
  </si>
  <si>
    <t>https://assets.sp.milesplit.com/articles/265032/images/new_project_(23).png</t>
  </si>
  <si>
    <t>https://riceowls.com/images/2018/9/8/Jon_Warren.JPG?width=300</t>
  </si>
  <si>
    <t>https://www.irishtimes.com/resizer/gmsoOdiYGN_0fKT5CHnAhKnlhqc=/1600x1600/filters:format(jpg):quality(70)/cloudfront-eu-central-1.images.arcpublishing.com/irishtimes/SF7DPWCCYKAX72X66ZK37VSJNA.jpg</t>
  </si>
  <si>
    <t xml:space="preserve">Brian Hyde </t>
  </si>
  <si>
    <t>https://pbs.twimg.com/media/EYGlYuuX0AIDCif.png</t>
  </si>
  <si>
    <t>https://bringbackthemile.com/images/ugc/uploads/about/Paul_McMullen.jpg</t>
  </si>
  <si>
    <t>https://mosportshalloffame.com/wp-content/uploads/2014/01/pyrah-87.jpg</t>
  </si>
  <si>
    <t>https://images.squarespace-cdn.com/content/v1/5fe7b73a1f6af903a125b4df/1615318195960-MHXDGICPQ0FQQAWIIKOG/Tommy.jpg</t>
  </si>
  <si>
    <t>https://villanova.com/images/2016/6/20/brad-sumner.jpg</t>
  </si>
  <si>
    <t>https://images.squarespace-cdn.com/content/v1/5db20df8a4ee7b560dee2975/1581027012309-WTFBIUCQYX4C0RJOC1IP/Johnson+CC.png?format=1500w</t>
  </si>
  <si>
    <t>Annapolis</t>
  </si>
  <si>
    <t>Portland</t>
  </si>
  <si>
    <t>Haverford</t>
  </si>
  <si>
    <t>Nice</t>
  </si>
  <si>
    <t>Falmouth</t>
  </si>
  <si>
    <t>MD</t>
  </si>
  <si>
    <t>https://www.harvardvarsityclub.org/images/vault/208.jpg</t>
  </si>
  <si>
    <t>CMS</t>
  </si>
  <si>
    <t xml:space="preserve">Darin Shearer </t>
  </si>
  <si>
    <t>Reebok Aggies</t>
  </si>
  <si>
    <t xml:space="preserve">Jamey Harris </t>
  </si>
  <si>
    <t xml:space="preserve">Marc Davis </t>
  </si>
  <si>
    <t>https://assets.sp.milesplit.com/articles/272360/images/marcdavis_720.jpg</t>
  </si>
  <si>
    <t>https://i.ytimg.com/vi/Us2CfrGmR_M/sddefault.jpg</t>
  </si>
  <si>
    <t xml:space="preserve">Karl Paranya </t>
  </si>
  <si>
    <t>Army</t>
  </si>
  <si>
    <t>Iowa State</t>
  </si>
  <si>
    <t>https://andthewinneris.haverford.edu/wp-content/uploads/2012/04/Karl-Paranya.jpg</t>
  </si>
  <si>
    <t xml:space="preserve">Richie Boulet </t>
  </si>
  <si>
    <t>https://editorial01.shutterstock.com/preview-440/6526046a/36d9592e/Shutterstock_6526046a.jpg</t>
  </si>
  <si>
    <t xml:space="preserve">Alan Culpepper </t>
  </si>
  <si>
    <t>https://dmgxuvvk0mgkf.cloudfront.net/images/2012/11/9/FQSWWWIKHOVKJVA.20121109215750.jpg</t>
  </si>
  <si>
    <t xml:space="preserve">Corey Ihmels </t>
  </si>
  <si>
    <t>https://ndrunner.tripod.com/10d15690.jpg</t>
  </si>
  <si>
    <t xml:space="preserve">Dan Browne </t>
  </si>
  <si>
    <t>https://upload.wikimedia.org/wikipedia/commons/9/92/Dan_Browne_%2708_Trials.jpg</t>
  </si>
  <si>
    <t>IA</t>
  </si>
  <si>
    <t>Ames</t>
  </si>
  <si>
    <t>Brunswick</t>
  </si>
  <si>
    <t>La Salle</t>
  </si>
  <si>
    <t>https://www.datocms-assets.com/6348/1543420823-bwns4824-0.jpg</t>
  </si>
  <si>
    <t xml:space="preserve">David Krummenacker </t>
  </si>
  <si>
    <t>Georgia Tech</t>
  </si>
  <si>
    <t xml:space="preserve">Scott Anderson </t>
  </si>
  <si>
    <t xml:space="preserve">Michael Stember </t>
  </si>
  <si>
    <t>https://www.letsrun.com/2004/usatfsmith/images/800m-men_.jpg</t>
  </si>
  <si>
    <t>ME</t>
  </si>
  <si>
    <t>Brian Baker</t>
  </si>
  <si>
    <t>https://gwusports.com/images/2019/9/6/CoachBrianBaker.jpg?width=300</t>
  </si>
  <si>
    <t xml:space="preserve">Gabe Jennings </t>
  </si>
  <si>
    <t>https://www.runnerspace.com/members/images/31/3406_full.jpg</t>
  </si>
  <si>
    <t xml:space="preserve">Brian Gallagher </t>
  </si>
  <si>
    <t>https://goexplorers.com/images/2011/6/8/GALLAGHER_Brian.jpg?width=300</t>
  </si>
  <si>
    <t xml:space="preserve">Seneca Lassiter </t>
  </si>
  <si>
    <t>https://alchetron.com/cdn/seneca-lassiter-64015c42-fe9b-40af-a5d2-814477f6f31-resize-750.jpeg</t>
  </si>
  <si>
    <t xml:space="preserve">Ryan Travis </t>
  </si>
  <si>
    <t>Wanganui</t>
  </si>
  <si>
    <t>New Zealand</t>
  </si>
  <si>
    <t>NZL</t>
  </si>
  <si>
    <t>Fila</t>
  </si>
  <si>
    <t xml:space="preserve">Bryan Berryhill </t>
  </si>
  <si>
    <t>https://d1fmzvntz7ls3z.cloudfront.net/images/2004/5/19/BerryhillWeb.jpg?preset=large.socialmediaimage</t>
  </si>
  <si>
    <t xml:space="preserve">Tim Broe </t>
  </si>
  <si>
    <t>https://www.gannett-cdn.com/authoring/2016/03/23/NJOS/ghows-IP-efda33b9-81cb-4308-ab69-9d323464a185-aea1fb58.jpeg?width=1200&amp;disable=upscale&amp;format=pjpg&amp;auto=webp</t>
  </si>
  <si>
    <t xml:space="preserve">Jonathon Riley </t>
  </si>
  <si>
    <t>https://www.oregonlive.com/resizer/tmgr9m1ANoqfwY-IQ7l-WQ2ZpI8=/1280x0/smart/advancelocal-adapter-image-uploads.s3.amazonaws.com/image.oregonlive.com/home/olive-media/width2048/img/runoregon/photo/jonathon-rileyjpg-057aa6951bdd3071.jpg</t>
  </si>
  <si>
    <t xml:space="preserve">Adam Goucher </t>
  </si>
  <si>
    <t>https://www.denverpost.com/wp-content/uploads/2016/04/20141121_112436_adam-goucher-112114.jpg?w=1024</t>
  </si>
  <si>
    <t>FTW</t>
  </si>
  <si>
    <t>Tulsa</t>
  </si>
  <si>
    <t xml:space="preserve">Rich Kenah </t>
  </si>
  <si>
    <t xml:space="preserve">Dwight Davis </t>
  </si>
  <si>
    <t xml:space="preserve">Jason Lunn </t>
  </si>
  <si>
    <t>https://lh3.googleusercontent.com/yY1y76-CREOWzEgpkSSbcxTSa3_X78TQSihIVcVyv29SjEe863EagRuUTtQD360U5p8R-Ct92pA2XlsCp_Htqw=w1200-h2560</t>
  </si>
  <si>
    <t>https://thehoya.com/wp-content/uploads/2020/06/sports_kenah_GlobalAthleticsandMarketing-702x526.png</t>
  </si>
  <si>
    <t xml:space="preserve">Sam Gabremariam </t>
  </si>
  <si>
    <t>https://media-exp1.licdn.com/dms/image/C4D03AQFwRaWy0l8dMQ/profile-displayphoto-shrink_200_200/0/1622337176905?e=1659571200&amp;v=beta&amp;t=d1XcSW7-kXJyy3pH7J-hdhMrp3QR7AVoujZ1oURxZPc</t>
  </si>
  <si>
    <t xml:space="preserve">Steve Fein </t>
  </si>
  <si>
    <t>https://do2ufdrk7dzyk.cloudfront.net/images/2020/6/24/TK99SFG1.jpg?preset=large.socialmediaimage</t>
  </si>
  <si>
    <t xml:space="preserve">Mike Miller </t>
  </si>
  <si>
    <t>Roxbury Crossing</t>
  </si>
  <si>
    <t>Des Moines</t>
  </si>
  <si>
    <t>Weber State</t>
  </si>
  <si>
    <t>Wisconsin RRT</t>
  </si>
  <si>
    <t>Virginia HS</t>
  </si>
  <si>
    <t xml:space="preserve">Alan Webb </t>
  </si>
  <si>
    <t xml:space="preserve">Dan Wilson </t>
  </si>
  <si>
    <t xml:space="preserve">Sharif Karie </t>
  </si>
  <si>
    <t xml:space="preserve">Charlie Gruber </t>
  </si>
  <si>
    <t>Jeremy Tolman</t>
  </si>
  <si>
    <t>Andy Downin</t>
  </si>
  <si>
    <t>https://www.runnerstribe.com/wp-content/uploads/2019/08/2-1.jpg</t>
  </si>
  <si>
    <t>https://runsmartproject.com/coaching/wp-content/uploads/2010/08/runsmart.pics_.coaches.dan1_.jpg</t>
  </si>
  <si>
    <t>https://westspringfieldhs.fcps.edu/sites/default/files/styles/carousel/public/galleries/2021-11/WSHS-HOF-Sharif-Karie-Slide-2.jpg?h=bc68bc26&amp;itok=UOElSFVL</t>
  </si>
  <si>
    <t>https://www.teamusa.org/-/media/TeamUSA/Headshots/Gruber_Charlie_150x250.png?mh=250&amp;mw=150&amp;hash=4A99981F80A96F54C40417D2909ADE2E9BB51325</t>
  </si>
  <si>
    <t>https://lh3.googleusercontent.com/5Ae71t8-1g6XVQi1_5HJrSGcmWPO0_6R5s_Myr7a83qMDeSj1_OZ3XzQtpRYOKFFO_EgmOWzdyw1td4eXOjipA=w1200-h2560</t>
  </si>
  <si>
    <t>https://mstca.org/static/35d3e3cc1a6dcd04d839c388b3ab6515/bf2c2/Screen%20Shot%202019-11-12%20at%202.26.57%20PM..png</t>
  </si>
  <si>
    <t xml:space="preserve">Clay Schwabe </t>
  </si>
  <si>
    <t>https://patriotleague.org/images/2002/5/19/a-schwabe6.jpg?preset=large.storyimage</t>
  </si>
  <si>
    <t xml:space="preserve">Ibrahim Aden </t>
  </si>
  <si>
    <t>https://i.ytimg.com/vi/qlXGNOdo5ng/hqdefault.jpg</t>
  </si>
  <si>
    <t>Brandon Strong</t>
  </si>
  <si>
    <t xml:space="preserve">Donald Sage </t>
  </si>
  <si>
    <t>https://alchetron.com/cdn/donald-sage-bd2a560a-4c2f-4b6b-8c38-1cfac95e83a-resize-750.jpeg</t>
  </si>
  <si>
    <t xml:space="preserve">Eric Garner </t>
  </si>
  <si>
    <t xml:space="preserve">Jeremy Huffman </t>
  </si>
  <si>
    <t>https://lh3.googleusercontent.com/NdGOGhIrcCeJooojL4yC4_iY4E10NHLbUEZu0VooF_h1VKSXfZP5Mc0mbFRtZzSBAfht_RkLVSk23QmA_fXLeA=w1200-h2560</t>
  </si>
  <si>
    <t xml:space="preserve">Ray Hughes </t>
  </si>
  <si>
    <t>https://lh3.googleusercontent.com/_C6vWqBxBjK3tV2YWibxfVuhsBXR2zWsmETLCr3vWMCuuoQHBQl17nZAUuaGEkEEKN9czQozYCtR0qre0lMfxw=w1200-h2560</t>
  </si>
  <si>
    <t xml:space="preserve">Matt Lane </t>
  </si>
  <si>
    <t>https://mainerunning.weebly.com/uploads/6/5/9/9/6599413/4178326.jpg?314</t>
  </si>
  <si>
    <t>Bolota Asmerom</t>
  </si>
  <si>
    <t>https://lh3.googleusercontent.com/jRit59DWapZLYndQ5RybLkUkfmrW5EYgVykibYywA6-q0FPsYi7jtgbA45ome2tWpurXVkAPEIwLAWDXXO0T9Q=w1024-h1024</t>
  </si>
  <si>
    <t>Lexington</t>
  </si>
  <si>
    <t>Ohio State</t>
  </si>
  <si>
    <t xml:space="preserve">Rob Myers </t>
  </si>
  <si>
    <t>https://www.runnerspace.com/members/images/4/6482_full.jpg</t>
  </si>
  <si>
    <t>Luke Watson</t>
  </si>
  <si>
    <t>https://people.uwec.edu/hartnesg/hartnett/99uswxc/JMFLWc.jpg</t>
  </si>
  <si>
    <t xml:space="preserve">Ian Connor </t>
  </si>
  <si>
    <t>https://www.letsrun.com/2004/04worldxc1/images/Connor_Ian-M4k-XC04.JPG</t>
  </si>
  <si>
    <t xml:space="preserve">Jason Long </t>
  </si>
  <si>
    <t xml:space="preserve">Grant Robison </t>
  </si>
  <si>
    <t>https://doz1futtg6626.cloudfront.net/images/2013/6/3/PJXULYPTCALVWIP.20130603114816.jpg?preset=large.socialmediaimage</t>
  </si>
  <si>
    <t>Burnaby</t>
  </si>
  <si>
    <t>NE</t>
  </si>
  <si>
    <t>Nike Farm Team</t>
  </si>
  <si>
    <t xml:space="preserve">Jordan Desilets </t>
  </si>
  <si>
    <t>https://www.eclubletterwinners.com/photos/2018-Desilets-Jordan.jpg</t>
  </si>
  <si>
    <t xml:space="preserve">Nathan Robison </t>
  </si>
  <si>
    <t>https://byucougars.com/sites/default/files/files/athletes/Nathan-Robison.jpg</t>
  </si>
  <si>
    <t>Steve Slattery</t>
  </si>
  <si>
    <t>http://media.nj.com/boys_cross_country_blog/photo/slattery-04-trialsjpg-17f2ce1ce3829171.jpg</t>
  </si>
  <si>
    <t xml:space="preserve">Aaron Lanzel </t>
  </si>
  <si>
    <t>US Navy</t>
  </si>
  <si>
    <t>https://patriotleague.org/images/2003/2/14/a-NavyAaronLanzel.jpg?preset=large.storyimage</t>
  </si>
  <si>
    <t>Said Ahmed</t>
  </si>
  <si>
    <t>https://www.hiiraan.com/news/2008/jan/images/ahmedcutout.jpg</t>
  </si>
  <si>
    <t xml:space="preserve">Chris Estwanik </t>
  </si>
  <si>
    <t>https://imengine.editorial.prod.rgb.navigacloud.com/?uuid=09f3b63b-c109-577b-b538-f30f29690331&amp;function=fit&amp;type=preview</t>
  </si>
  <si>
    <t xml:space="preserve">Daniel Lincoln </t>
  </si>
  <si>
    <t>https://wehco.media.clients.ellingtoncms.com/img/photos/2008/06/25/1clincoln55pxffCOLOR_t800.jpg?90232451fbcadccc64a17de7521d859a8f88077d</t>
  </si>
  <si>
    <t>Bernard Lagat (Nike)</t>
  </si>
  <si>
    <t>Lincoln</t>
  </si>
  <si>
    <t>Nashville</t>
  </si>
  <si>
    <t>Scott McGowan</t>
  </si>
  <si>
    <t>https://bloximages.chicago2.vip.townnews.com/billingsgazette.com/content/tncms/assets/v3/editorial/1/0c/10c5747e-c0c7-537a-81c7-f398359f562c/10c5747e-c0c7-537a-81c7-f398359f562c.image.jpg</t>
  </si>
  <si>
    <t>https://upload.wikimedia.org/wikipedia/commons/d/da/Bernard_Lagat_Daegu_2011.jpg</t>
  </si>
  <si>
    <t xml:space="preserve">Sean Jefferson </t>
  </si>
  <si>
    <t>https://4.bp.blogspot.com/-ykPJIg-WRz4/T6hG8Gmh8mI/AAAAAAAAVdM/AKkvBtxnReM/s1600/sean%2Bjefferson.jpg</t>
  </si>
  <si>
    <t xml:space="preserve">John Jefferson </t>
  </si>
  <si>
    <t>https://lh3.googleusercontent.com/eTOSqGoDgmhEWAzQmasyA2yud09JxDQzX0F6lcHaFapTRpXJNckyTzzYxh-kAFEnU9xoNF9LOCiXc5fyFbJ7aQ=w1200-h2560</t>
  </si>
  <si>
    <t xml:space="preserve">Leo Manzano </t>
  </si>
  <si>
    <t>https://cdn.shopify.com/s/files/1/0323/8193/files/leo-manzano-4_eedbddda-44f9-41f4-a633-cfb33ae888fd.jpg?v=1634738147</t>
  </si>
  <si>
    <t xml:space="preserve">Jon Rankin </t>
  </si>
  <si>
    <t>https://d3kmx57qvxfvw9.cloudfront.net/images/2013/5/24/AFMLJASQVJIJYMK.20130524153807.jpg?preset=large.socialmediaimage</t>
  </si>
  <si>
    <t>Bryan Lindsay</t>
  </si>
  <si>
    <t>https://deseret.brightspotcdn.com/dims4/default/6751725/2147483647/strip/true/crop/166x260+0+0/resize/166x260!/quality/90/?url=https%3A%2F%2Fcdn.vox-cdn.com%2Fthumbor%2F3u74655WHxF9au2Af0caWRHKCO4%3D%2F0x0%3A166x260%2F166x260%2Ffilters%3Afocal%2883x130%3A84x131%29%2Fcdn.vox-cdn.com%2Fuploads%2Fchorus_asset%2Ffile%2F16736378%2F595144974.jpg</t>
  </si>
  <si>
    <t xml:space="preserve">Anthony Famiglietti </t>
  </si>
  <si>
    <t>https://lh3.googleusercontent.com/_OvqwgF0OwHB-tRFZW9-qfVQpYZLgPFWdYCE9GYM7mBvw6Odao3xXoFFzQFEUNB5VhKujV207Xsd0r-eEmFI=w1200-h2560</t>
  </si>
  <si>
    <t>Beaverton</t>
  </si>
  <si>
    <t>Madison</t>
  </si>
  <si>
    <t>WI</t>
  </si>
  <si>
    <t>Team Minnesota</t>
  </si>
  <si>
    <t xml:space="preserve">Elliott Blount </t>
  </si>
  <si>
    <t xml:space="preserve">Sean O’Brien </t>
  </si>
  <si>
    <t>https://lh3.googleusercontent.com/Sy75Pq3IDeki6Z4fqsrOuITkyuTA3RSudULa3ycS1h9SIv0C44WCYx8FZ0IKjK4lEhkm7QNOr3yA5lt00WPPRw=w1200-h2560</t>
  </si>
  <si>
    <t>https://seantrains.files.wordpress.com/2013/03/usin040.jpg</t>
  </si>
  <si>
    <t xml:space="preserve">Chris Lukezic </t>
  </si>
  <si>
    <t>https://alchetron.com/cdn/chris-lukezic-d6169308-e652-46cc-93e6-b35224c3fdf-resize-750.jpeg</t>
  </si>
  <si>
    <t xml:space="preserve">Russell Brown </t>
  </si>
  <si>
    <t>http://media.oregonlive.com/trackandfield_impact/photo/9492795-large.jpg</t>
  </si>
  <si>
    <t xml:space="preserve">Ryan Kleimenhagen </t>
  </si>
  <si>
    <t>https://bloximages.newyork1.vip.townnews.com/telegraphherald.com/content/tncms/assets/v3/editorial/3/a6/3a6ef80d-3a12-5f5f-aa86-4442ee1e1f3f/5f1c9e0c18ba0.image.jpg?resize=359%2C500</t>
  </si>
  <si>
    <t xml:space="preserve">Austin Abbott </t>
  </si>
  <si>
    <t>https://bloximages.chicago2.vip.townnews.com/dailyuw.com/content/tncms/assets/v3/editorial/7/31/731d2492-0865-524b-a1f2-4aa3eacf1390/54e69bbf8c644.image.jpg?crop=900%2C473%2C0%2C53&amp;resize=900%2C473&amp;order=crop%2Cresize</t>
  </si>
  <si>
    <t xml:space="preserve">Stephen Pifer </t>
  </si>
  <si>
    <t>https://parksiderangers.com/common/controls/image_handler.aspx?thumb_id=28&amp;image_path=/images/2014/11/17/Pifer.jpg</t>
  </si>
  <si>
    <t xml:space="preserve">Christian Smith </t>
  </si>
  <si>
    <t>https://ewscripps.brightspotcdn.com/dims4/default/bbe8977/2147483647/strip/true/crop/2329x1310+0+0/resize/1280x720!/quality/90/?url=http%3A%2F%2Fewscripps-brightspot.s3.amazonaws.com%2Fd1%2F9c%2Fc903e2bd4e45891959f342a74d12%2Fap08082009350.jpeg</t>
  </si>
  <si>
    <t xml:space="preserve">Michael McGrath </t>
  </si>
  <si>
    <t>https://lh3.googleusercontent.com/vOlqEcbySVr7JNVMNu-CuEM5XNiV0ZOWOnt589CfvUtde4VUnSLu8MvIR3C_IKa0IaFHIxgoX2-zsnGSb0ldf5Q=w1200-h2560</t>
  </si>
  <si>
    <t xml:space="preserve">Jason Jabaut </t>
  </si>
  <si>
    <t>http://files.runtowin.com/wp-content/uploads/2006/10/jason-jabaut.png</t>
  </si>
  <si>
    <t xml:space="preserve">Matt Tegenkamp </t>
  </si>
  <si>
    <t>https://www.si.com/.image/ar_4:3%2Cc_fill%2Ccs_srgb%2Cfl_progressive%2Cq_auto:good%2Cw_1200/MTY4MTI1ODI1ODY1NjIyODAx/matt-tegenkamp-retires-professional-runningjpg.jpg</t>
  </si>
  <si>
    <t>Chris Solinsky )</t>
  </si>
  <si>
    <t>https://upload.wikimedia.org/wikipedia/en/7/71/Solinsky5K.JPG</t>
  </si>
  <si>
    <t xml:space="preserve">Gawain Guy </t>
  </si>
  <si>
    <t>https://scholarship.rice.edu/bitstream/handle/1911/64535/wrc02577.jpg?sequence=1&amp;isAllowed=y</t>
  </si>
  <si>
    <t xml:space="preserve">Harold Kuphaldt </t>
  </si>
  <si>
    <t>https://1.bp.blogspot.com/-n86zoJgN7E0/Xy91oVIUNyI/AAAAAAAAUWA/1PWoJR-xguUTO8Ebv1MxgwaOwP15wrwlACLcBGAsYHQ/s1600/hkuphaldtweb.jpg</t>
  </si>
  <si>
    <t>https://media-exp1.licdn.com/dms/image/C5103AQFHOSz8iXz91g/profile-displayphoto-shrink_200_200/0/1517481627758?e=2147483647&amp;v=beta&amp;t=YgAFZqtdnPAN4PzeYBS59B2Hm1QvJblojS9CYOcrAsM</t>
  </si>
  <si>
    <t>https://athleticsweekly.com/wp-content/uploads/2020/12/COESEB-1-Bham1989-750x442.jpg</t>
  </si>
  <si>
    <t>https://sjuhawks.com/images/2013/7/16/SZSYYBWGTKWAPSB.20130717014803.jpeg?width=300</t>
  </si>
  <si>
    <t>http://www.westfieldathletichof.com/wp-content/uploads/2019/01/Sheehan-207x300.jpg</t>
  </si>
  <si>
    <t>https://www.mormonwiki.com/wiki/images/6/68/Henry_Marsh.jpg</t>
  </si>
  <si>
    <t>http://d2a3o6pzho379u.cloudfront.net/78053.jpg</t>
  </si>
  <si>
    <t>https://www.irishtimes.com/resizer/Y_MHLZglZCSBTCdLLU84SiZcUqI=/1600x1600/filters:format(jpg):quality(70)/cloudfront-eu-central-1.images.arcpublishing.com/irishtimes/WJS7GQUBJY435L76CKO7ZCCXEQ.jpg</t>
  </si>
  <si>
    <t>https://pennrelays.com/images/2020/3/25/Mike_Stahr_middle_GTown_.jpg?width=300</t>
  </si>
  <si>
    <t>https://guhoyas.com/images/2008/2/23/1771189.jpeg</t>
  </si>
  <si>
    <t>https://asugrizzlies.com/images/2014/5/23/Maurice_Mo_Smith.jpg?width=300</t>
  </si>
  <si>
    <t>https://media-exp2.licdn.com/dms/image/C5603AQEVuum1n2z-PA/profile-displayphoto-shrink_200_200/0/1516304030885?e=2147483647&amp;v=beta&amp;t=ABZSoz_P97Y1CYP-Qt5EUopfTRO7BOF33uUmZ04DCQE</t>
  </si>
  <si>
    <t>http://1.bp.blogspot.com/-0p1n8XSkWDs/Vf8N8XSnKWI/AAAAAAAADHg/oL15IbPRTlg/s1600/reuben%2Breina.png</t>
  </si>
  <si>
    <t>https://i.ytimg.com/vi/TkVei2Wakfw/maxresdefault.jpg</t>
  </si>
  <si>
    <t>https://www.gannett-cdn.com/authoring/2007/07/23/NFDD/ghows-FD-2187bbae-c16c-4496-b295-a2352398a031-dbb00f80.jpeg?width=1200&amp;disable=upscale&amp;format=pjpg&amp;auto=webp</t>
  </si>
  <si>
    <t>https://www.sahs.org/wp-content/uploads/2009/12/Greer%20P.jpg</t>
  </si>
  <si>
    <t>https://goredbirds.com/images/2014/5/5/Frerker_Darryl.jpg?width=300</t>
  </si>
  <si>
    <t>https://osubeavers.com/images/2020/3/25/Screen_Shot_2020_03_25_at_11_21_10_AM.png?width=300</t>
  </si>
  <si>
    <t>https://uwbadgers.com/images/2015/12/11/Hacker_Tim_1985_color_300w400h_60q.jpg</t>
  </si>
  <si>
    <t>Lynchburg</t>
  </si>
  <si>
    <t>Swarthmore</t>
  </si>
  <si>
    <t>Cambridge</t>
  </si>
  <si>
    <t>Brasschaat</t>
  </si>
  <si>
    <t>Dartmouth</t>
  </si>
  <si>
    <t>Liberty</t>
  </si>
  <si>
    <t>Saucony</t>
  </si>
  <si>
    <t xml:space="preserve">Nick Symmonds </t>
  </si>
  <si>
    <t xml:space="preserve">Seth Summerside </t>
  </si>
  <si>
    <t xml:space="preserve">Ben True </t>
  </si>
  <si>
    <t xml:space="preserve">Jake Watson </t>
  </si>
  <si>
    <t>VA</t>
  </si>
  <si>
    <t xml:space="preserve">Garrett Heath </t>
  </si>
  <si>
    <t xml:space="preserve">Blake Boldon </t>
  </si>
  <si>
    <t xml:space="preserve">Josh McDougal </t>
  </si>
  <si>
    <t xml:space="preserve">David Torrence </t>
  </si>
  <si>
    <t xml:space="preserve">Bobby Curtis </t>
  </si>
  <si>
    <t xml:space="preserve">Michael Kerrigan </t>
  </si>
  <si>
    <t xml:space="preserve">Jeff See </t>
  </si>
  <si>
    <t xml:space="preserve">Ben Gregory </t>
  </si>
  <si>
    <t xml:space="preserve">Sean Graham </t>
  </si>
  <si>
    <t>New Haven</t>
  </si>
  <si>
    <t>Austin</t>
  </si>
  <si>
    <t>Chico</t>
  </si>
  <si>
    <t>CT</t>
  </si>
  <si>
    <t>Belgium</t>
  </si>
  <si>
    <t>BEL</t>
  </si>
  <si>
    <t>Athletic Performance</t>
  </si>
  <si>
    <t>Brooks Indiana</t>
  </si>
  <si>
    <t>Chico State</t>
  </si>
  <si>
    <t xml:space="preserve">Will Leer </t>
  </si>
  <si>
    <t xml:space="preserve">Andrew Bumbalough </t>
  </si>
  <si>
    <t>http://legacy.usatf.org/CMSPages/GetFile.aspx?nodeguid=2306f368-31c4-4efb-bc05-4d1cd9ab862e</t>
  </si>
  <si>
    <t>https://images.squarespace-cdn.com/content/v1/577ea8e5b3db2b9290ce0406/1559578021917-6EU2PYKN8VEVPQVT3SGM/ABumbTokyocrop.jpg</t>
  </si>
  <si>
    <t xml:space="preserve">John Richardson </t>
  </si>
  <si>
    <t>https://assets.sp.milesplit.com/athlete_photos/64983?v=1</t>
  </si>
  <si>
    <t xml:space="preserve">Steve Sherer </t>
  </si>
  <si>
    <t>https://d2779tscntxxsw.cloudfront.net/69246a.jpg?width=400&amp;quality=80</t>
  </si>
  <si>
    <t xml:space="preserve">Kyle Perry </t>
  </si>
  <si>
    <t>http://byucougars.com/sites/default/files/files/athletes/Kyle-Perry.jpg</t>
  </si>
  <si>
    <t xml:space="preserve">Kyle Alcorn </t>
  </si>
  <si>
    <t>http://legacy.usatf.org/Athlete-Bios/Kyle-Alcorn/ALCORN_KYLE1.aspx</t>
  </si>
  <si>
    <t xml:space="preserve">Jack Bolas </t>
  </si>
  <si>
    <t>https://d1qwqe1acr1rnz.cloudfront.net/images/2010/6/12/5390145.jpeg</t>
  </si>
  <si>
    <t xml:space="preserve">Jordan Fife </t>
  </si>
  <si>
    <t>https://missouristatebears.com/images/2016/8/11/9058617.jpeg?width=300</t>
  </si>
  <si>
    <t>Brandon Bethke</t>
  </si>
  <si>
    <t>https://lh3.googleusercontent.com/iQXKpiehf-zOLa8G3QPat2WUR3kK4L2cU676_GAz_d7ewEZ3F7QDppsH6Q_fnHgEsRsGqMKdekpnNg-CXzSp=w1200-h2560</t>
  </si>
  <si>
    <t xml:space="preserve"> A.J. Acosta </t>
  </si>
  <si>
    <t>http://media.oregonlive.com/trackandfield_impact/photo/10883905-large.jpg</t>
  </si>
  <si>
    <t xml:space="preserve">Darren Brown </t>
  </si>
  <si>
    <t>https://dxa7m90h2v1am.cloudfront.net/images/2009/3/30/2921917.jpeg?preset=large.socialmediaimage</t>
  </si>
  <si>
    <t xml:space="preserve">Laef Barnes </t>
  </si>
  <si>
    <t>http://archive.dyestat.com/image/6xc/September/01%20UCLA%20UCR%20dual/images/12%20Laef%20Barnes%20&amp;%20Raul%20Lara_jpg.jpg</t>
  </si>
  <si>
    <t xml:space="preserve">Scott Bauhs </t>
  </si>
  <si>
    <t>https://pbs.twimg.com/profile_images/1718316386/Scott_Bauhs_13th_IAAF_World_Athletics_Championships_-30usUxRvGbl_400x400.jpg</t>
  </si>
  <si>
    <t xml:space="preserve">Lopez Lomong </t>
  </si>
  <si>
    <t>http://legacy.usatf.org/Athlete-Bios/Andrew-Wheating/Wheating_AndrewR7-USAOlyT08.aspx</t>
  </si>
  <si>
    <t xml:space="preserve">Andrew Wheating </t>
  </si>
  <si>
    <t>https://upload.wikimedia.org/wikipedia/commons/thumb/e/e4/Lomong_headshot.jpg/640px-Lomong_headshot.jpg</t>
  </si>
  <si>
    <t>St. Louis</t>
  </si>
  <si>
    <t>Murfreesboro</t>
  </si>
  <si>
    <t>MO</t>
  </si>
  <si>
    <t xml:space="preserve">German Fernandez </t>
  </si>
  <si>
    <t>https://upload.wikimedia.org/wikipedia/commons/thumb/c/c7/GermanFernandez.jpg/125px-GermanFernandez.jpg</t>
  </si>
  <si>
    <t>Michigan</t>
  </si>
  <si>
    <t>Oklahoma</t>
  </si>
  <si>
    <t>Big River RC</t>
  </si>
  <si>
    <t xml:space="preserve">Dorian Ulrey </t>
  </si>
  <si>
    <t>https://www.runnerspace.com/members/images/1111/97689_full.jpg</t>
  </si>
  <si>
    <t xml:space="preserve">Liam Boylan-Pett </t>
  </si>
  <si>
    <t>https://gocolumbialions.com/images/2021/2/11/columbia_4x800_007.jpg?width=300</t>
  </si>
  <si>
    <t xml:space="preserve">Shane Knoll </t>
  </si>
  <si>
    <t>https://df5u1lzgdv707.cloudfront.net/images/2009/5/1/2138515.jpeg?preset=large.socialmediaimage</t>
  </si>
  <si>
    <t xml:space="preserve">Justin Switzer </t>
  </si>
  <si>
    <t>https://d4njeax0ev936.cloudfront.net/images/2009/2/7/switzer-020709_300.jpg</t>
  </si>
  <si>
    <t xml:space="preserve">Jacob Boone </t>
  </si>
  <si>
    <t>https://d4sjo25z9q3iq.cloudfront.net/images/2013/6/11/YPDLUTZXRZNHEIA.20130611165636.jpeg?preset=large.socialmediaimage</t>
  </si>
  <si>
    <t xml:space="preserve">Matthew Centrowitz </t>
  </si>
  <si>
    <t>https://bringbackthemile.com/images/ugc/uploads/about/Centrowitz_20116_Olympic_gold_medal.jpg</t>
  </si>
  <si>
    <t xml:space="preserve">Craig Miller </t>
  </si>
  <si>
    <t>https://d1qwqe1acr1rnz.cloudfront.net/images/2015/9/11/3614946.jpeg?width=300</t>
  </si>
  <si>
    <t>Galen Rupp</t>
  </si>
  <si>
    <t>https://upload.wikimedia.org/wikipedia/commons/b/b4/Galen_Rupp_Celebrates_2012_Olympics_%28cropped%29.jpg</t>
  </si>
  <si>
    <t>https://lh3.googleusercontent.com/wZwX1WQbxmroKUe3eAmLHzgRK5iKr5TrNFZeeeZg111d57fOjrwKYS_foa1gppA1Sulsx83FclQJDk7sJD_b0A=w1200-h2560</t>
  </si>
  <si>
    <t>https://media.npr.org/assets/img/2017/08/29/gettyimages-579010304_vert-5ed9ac50d25340cb9709bd2ad8307d5001673ffa.jpg</t>
  </si>
  <si>
    <t>https://static01.nyt.com/images/2017/01/04/sports/04LONGMAN1/04LONGMAN1-superJumbo.jpg</t>
  </si>
  <si>
    <t>https://hips.hearstapps.com/hmg-prod.s3.amazonaws.com/images/articles/2016/01/heath1-1494455462.jpg</t>
  </si>
  <si>
    <t>https://bloximages.chicago2.vip.townnews.com/pressrepublican.com/content/tncms/assets/v3/editorial/1/82/182b1b1a-4c1a-5197-a538-72315841151a/53e80e022cd76.image.jpg?resize=428%2C500</t>
  </si>
  <si>
    <t>https://runsmartproject.com/coaching/wp-content/uploads/2011/03/picture-24.jpg</t>
  </si>
  <si>
    <t>https://upload.wikimedia.org/wikipedia/commons/thumb/b/ba/Ben_True_2016.jpg/330px-Ben_True_2016.jpg</t>
  </si>
  <si>
    <t>https://www.runnerspace.com/members/images/1568/3129_full.jpg</t>
  </si>
  <si>
    <t>https://lh3.googleusercontent.com/eDS-oGw8JQiuhTvPQE9QwlOI2mO25oRTHTs6okp8D1xbEo0e3LZ6v4FRuDXkC1MS28pYWqnikKPzMWKACg5E=w1200-h2560</t>
  </si>
  <si>
    <t>https://bloximages.chicago2.vip.townnews.com/journaltimes.com/content/tncms/assets/v3/editorial/1/3b/13ba65de-6c01-57ce-90ca-988a5d665a45/5943394dba2a6.image.jpg?crop=1356%2C1017%2C0%2C255&amp;resize=1356%2C1017&amp;order=crop%2Cresize</t>
  </si>
  <si>
    <t>https://und.com/imgproxy/Ps7KOtix5SznwX2Wy5TlYuRmUEPMOUnd9uuwIiAGmbo/fit/600/347/ce/0/aHR0cHM6Ly91bmQuY29tL3dwLWNvbnRlbnQvdXBsb2Fkcy8yMDA4LzA1LzcwOTYwOC01LmpwZWc.jpg</t>
  </si>
  <si>
    <t>https://ohiostatebuckeyes.com/wp-content/uploads/2010/05/4784071.jpeg</t>
  </si>
  <si>
    <t>https://www.gannett-cdn.com/authoring/2007/05/24/NPOR/ghows-PR-eca10430-dc23-4c16-a916-572198174649-89797430.jpeg?width=660&amp;height=1508&amp;fit=crop&amp;format=pjpg&amp;auto=webp</t>
  </si>
  <si>
    <t>http://media.philly.com/images/033013_bobby-curtis_600.jpg</t>
  </si>
  <si>
    <t xml:space="preserve">Tommy Schmitz </t>
  </si>
  <si>
    <t>https://pbs.twimg.com/profile_images/583180511/n20303256_9144_400x400.jpg</t>
  </si>
  <si>
    <t xml:space="preserve">Derek Scott </t>
  </si>
  <si>
    <t>https://images.squarespace-cdn.com/content/v1/58ab7dace3df28bbc8807502/1588980838239-GNR54LA8UZPLEO6W9QEU/IMG_5914.jpg</t>
  </si>
  <si>
    <t>Tom Brooks</t>
  </si>
  <si>
    <t xml:space="preserve">Dan Strackeljahn </t>
  </si>
  <si>
    <t>https://eiupanthers.com/images/2007/6/26/Strackeljahn%2007%20OVC%20Action%201.jpg?width=1416&amp;height=797&amp;mode=crop&amp;quality=80&amp;format=jpg</t>
  </si>
  <si>
    <t xml:space="preserve">Evan Jager </t>
  </si>
  <si>
    <t>https://www.ocregister.com/wp-content/uploads/2022/04/AP17220744353506.jpg?w=511</t>
  </si>
  <si>
    <t>Jordan McNamara</t>
  </si>
  <si>
    <t>https://bringbackthemile.com/images/ugc/uploads/about/Jordan_McNamara_Liberty_Mile_2014-2.JPG</t>
  </si>
  <si>
    <t>Mark Thompson</t>
  </si>
  <si>
    <t>https://www.gannett-cdn.com/authoring/2010/02/05/NOKL/ghnewsok-OK-3437210-ee0f60de.jpeg?width=1200&amp;disable=upscale&amp;format=pjpg&amp;auto=webp</t>
  </si>
  <si>
    <t xml:space="preserve">Michael Coe </t>
  </si>
  <si>
    <t>Average Number of Runners Sub-4 Per Year</t>
  </si>
  <si>
    <t>Binghamton</t>
  </si>
  <si>
    <t>Maine</t>
  </si>
  <si>
    <t>Columbia</t>
  </si>
  <si>
    <t>Minnesota</t>
  </si>
  <si>
    <t>USC</t>
  </si>
  <si>
    <t xml:space="preserve">Erik van Ingen </t>
  </si>
  <si>
    <t>https://www.syracuse.com/resizer/DQVlX2ZP_8aJuozjeiDqlISNW5w=/1280x0/smart/advancelocal-adapter-image-uploads.s3.amazonaws.com/image.syracuse.com/home/syr-media/width2048/img/sports/photo/ingen222jpg-aaa5390d42099032.jpg</t>
  </si>
  <si>
    <t xml:space="preserve">Andrew Bayer </t>
  </si>
  <si>
    <t>https://pbs.twimg.com/profile_images/498051443623219200/rwZ-O3ha_400x400.jpeg</t>
  </si>
  <si>
    <t xml:space="preserve">Abdi Hassan </t>
  </si>
  <si>
    <t>http://2.bp.blogspot.com/-oh6DkW9z1-g/TfQMZVMH8_I/AAAAAAAACpY/XSJFwI6QUNg/s320/hassan_ncaa1500_final.jpg</t>
  </si>
  <si>
    <t xml:space="preserve">Alex McClary </t>
  </si>
  <si>
    <t xml:space="preserve">Andy McClary </t>
  </si>
  <si>
    <t>https://i.ytimg.com/vi/ZKkTEA3-1eA/hqdefault.jpg</t>
  </si>
  <si>
    <t>http://archive.dyestat.com/3us/8in/NBcollegiate/album-grads/images/79FG0364%20-%20New%20Balance%20Collegiate%20Invite%20-%20dyestat%20alumni%20-%20Andy%20McClary(Univ%20of%20Arkansas).jpg</t>
  </si>
  <si>
    <t xml:space="preserve">Riley Masters </t>
  </si>
  <si>
    <t>https://bringbackthemile.com/images/sized/images/ugc/uploads/about/Masters_Riley-NBiGP18-0x270.jpG</t>
  </si>
  <si>
    <t xml:space="preserve">Dylan Ferris </t>
  </si>
  <si>
    <t>https://m.psecn.photoshelter.com/img-get/I0000qfOHO1rcJ6w/t/200/I0000qfOHO1rcJ6w.jpg</t>
  </si>
  <si>
    <t xml:space="preserve">Eric Harasyn </t>
  </si>
  <si>
    <t>https://docplayer.net/docs-images/63/49680225/images/14-1.jpg</t>
  </si>
  <si>
    <t xml:space="preserve">Mac Fleet </t>
  </si>
  <si>
    <t>https://bloximages.chicago2.vip.townnews.com/democratherald.com/content/tncms/assets/v3/editorial/c/06/c0683496-f455-11e3-b2d8-0019bb2963f4/539d3c5362c2b.image.jpg</t>
  </si>
  <si>
    <t xml:space="preserve">Mark Matusak </t>
  </si>
  <si>
    <t>https://d195hqvwre713v.cloudfront.net/images/2013/5/2/YVYMMVDVTVLFEMX.20130502113418.jpeg?preset=large.socialmediaimage</t>
  </si>
  <si>
    <t xml:space="preserve">Jordan Horn </t>
  </si>
  <si>
    <t>https://archive.dyestat.com/image/1xc/mtsac/47-mile.jpg</t>
  </si>
  <si>
    <t xml:space="preserve">Andrew Jesien </t>
  </si>
  <si>
    <t>http://archive.dyestat.com/3us/5out/Penn%20Relays/pix-fri/27DSC_5793-jesien700.jpg</t>
  </si>
  <si>
    <t>Sam Bair Jr.</t>
  </si>
  <si>
    <t>https://dra9kbpogvft0.cloudfront.net/images/2007/5/29/398465.jpeg?preset=large.socialmediaimage</t>
  </si>
  <si>
    <t>https://static01.nyt.com/images/2020/07/10/sports/10trackmerber-6/merlin_174394065_f03f4914-3477-4d2f-bac1-05c012deeffa-mobileMasterAt3x.jpg</t>
  </si>
  <si>
    <t xml:space="preserve">Kyle Merber </t>
  </si>
  <si>
    <t xml:space="preserve">Tony Jordanek </t>
  </si>
  <si>
    <t>https://pbs.twimg.com/profile_images/971783227525476354/wq-dGrIj_400x400.jpg</t>
  </si>
  <si>
    <t xml:space="preserve">Kyle Heath </t>
  </si>
  <si>
    <t>https://cuse.com/images/2008/3/8/heath.jpg?preset=large.socialmediaimage</t>
  </si>
  <si>
    <t>Ben Blankenship</t>
  </si>
  <si>
    <t>https://bringbackthemile.com/images/sized/images/ugc/uploads/about/Blankenship_BenSF1a-Rio16-0x270.JPG</t>
  </si>
  <si>
    <t xml:space="preserve">Blake Shaw </t>
  </si>
  <si>
    <t>http://dailytrojan.com/wp-content/uploads/2010/03/shawTimTran-web.jpg</t>
  </si>
  <si>
    <t xml:space="preserve">Steve Sodaro </t>
  </si>
  <si>
    <t>https://d195hqvwre713v.cloudfront.net/images/2013/5/24/OLPJTVXXDFIULIW.20130524145605.jpg?width=300</t>
  </si>
  <si>
    <t xml:space="preserve">Kyle King </t>
  </si>
  <si>
    <t>https://cf-images.us-east-1.prod.boltdns.net/v1/static/6068525033001/62c0edad-36a1-4b45-87c2-1b3bcf22ed90/afb3d2ba-352a-4e84-8dcd-b83677bef7a3/1280x720/match/image.jpg</t>
  </si>
  <si>
    <t>https://d19h53yqpxitoy.cloudfront.net/images/2009/5/31/MJUHKAXHQTSXCNL.20090519190319.jpg?preset=large.socialmediaimage</t>
  </si>
  <si>
    <t>https://bringbackthemile.com/images/ugc/uploads/about/lesliecory.jpeg</t>
  </si>
  <si>
    <t>https://bringbackthemile.com/images/ugc/uploads/about/Casey_Patrick-Pre14.JPG</t>
  </si>
  <si>
    <t>https://d2779tscntxxsw.cloudfront.net/339581a.jpg</t>
  </si>
  <si>
    <t>http://byucougars.com/sites/default/files/styles/story_images/public/files/photos/batty_1500m_sw15435_0.jpg?itok=0PTLENRo</t>
  </si>
  <si>
    <t>https://rx3running.files.wordpress.com/2014/02/duncanphillips1.jpg</t>
  </si>
  <si>
    <t>https://hokiesports.com/images/2018/4/18/Hammond_M_11TR_ACC3_DK_0153.jpg</t>
  </si>
  <si>
    <t>https://d2779tscntxxsw.cloudfront.net/473267a.jpg</t>
  </si>
  <si>
    <t>https://d19fv2ziequ6ig.cloudfront.net/images/2013/12/31/IQXDJXUJDDRAYDE.20131231230707.jpg?width=300</t>
  </si>
  <si>
    <t>https://images.squarespace-cdn.com/content/v1/528281d2e4b0dd680f0a65a6/1400199886084-5KABE7WWWH43EH0LRLJL/02.jpg?format=500w</t>
  </si>
  <si>
    <t>https://goducks.com/images/2012/10/18/TABAEJVIYUCBKOB.20121018232150.jpg</t>
  </si>
  <si>
    <t>https://dxa7m90h2v1am.cloudfront.net/images/2007/9/22/miller_kyle_092207_300.jpg?preset=large.socialmediaimage</t>
  </si>
  <si>
    <t>Bozeman</t>
  </si>
  <si>
    <t>MT</t>
  </si>
  <si>
    <t>Montana State</t>
  </si>
  <si>
    <t>Ragged Mountain</t>
  </si>
  <si>
    <t>Va Tech</t>
  </si>
  <si>
    <t>Iowa</t>
  </si>
  <si>
    <t xml:space="preserve">Rob Novak </t>
  </si>
  <si>
    <t xml:space="preserve">Cory Leslie </t>
  </si>
  <si>
    <t>Patrick Casey (</t>
  </si>
  <si>
    <t>Mack Chaffee</t>
  </si>
  <si>
    <t xml:space="preserve">Miles Batty </t>
  </si>
  <si>
    <t xml:space="preserve">Duncan Phillips </t>
  </si>
  <si>
    <t xml:space="preserve">Michael Hammond </t>
  </si>
  <si>
    <t xml:space="preserve">Jeff Thode </t>
  </si>
  <si>
    <t xml:space="preserve">James Cameron </t>
  </si>
  <si>
    <t xml:space="preserve">Matt Elliott </t>
  </si>
  <si>
    <t>Patrick Todd</t>
  </si>
  <si>
    <t>https://cdn10.bostonmagazine.com/wp-content/uploads/sites/2/2013/04/ritchieusamain-1.jpg</t>
  </si>
  <si>
    <t>https://gobroncs.com/images/2010/9/2/XCMSXOMTAABSYPL.20100902170859.JPG?width=300</t>
  </si>
  <si>
    <t>https://images.squarespace-cdn.com/content/v1/577ea8e5b3db2b9290ce0406/1604988172125-VOVKWA490Y4C03FQNW8F/trials_day9_nike051.jpg?format=1000w</t>
  </si>
  <si>
    <t>http://www.towntopics.com/wordpress/wp-content/uploads/2013/03/sports2jpg.jpg</t>
  </si>
  <si>
    <t>https://pbs.twimg.com/profile_images/378800000049765898/920880c5a07ab01e71d800194c0ea294_400x400.jpeg</t>
  </si>
  <si>
    <t>https://cdn.vox-cdn.com/thumbor/WZc-QAhTMFlYnQRY3cYmLGeERL4=/0x0:2243x3095/1400x1400/filters:focal(948x497:1306x855):format(jpeg)/cdn.vox-cdn.com/uploads/chorus_image/image/50654737/usa-today-9325692.0.jpg</t>
  </si>
  <si>
    <t>https://www.letsrun.com/photos/2012/ncaa-cross-country/images/7C8G0950.JPG</t>
  </si>
  <si>
    <t>https://marincountytc.com/wp-content/uploads/2020/09/20171008-rnr-sanJoseHM-galex-winner_1200x900.jpg</t>
  </si>
  <si>
    <t>https://pbs.twimg.com/profile_images/725742067532484608/Lfy6TT_O_400x400.jpg</t>
  </si>
  <si>
    <t>https://dbukjj6eu5tsf.cloudfront.net/sidearm.sites/gostanford.com/images/2017/12/12/2014NCAAInDoors_058_Copy.jpg</t>
  </si>
  <si>
    <t>https://gopsusports.com/images/2014/1/11/6802928.jpeg</t>
  </si>
  <si>
    <t>https://bringbackthemile.com/images/ugc/uploads/about/Maldonado-11.jpg</t>
  </si>
  <si>
    <t>https://upload.wikimedia.org/wikipedia/commons/thumb/3/33/Chris_derrick.jpg/110px-Chris_derrick.jpg</t>
  </si>
  <si>
    <t>https://www.runnerspace.com/members/images/53528/213477_full.jpg</t>
  </si>
  <si>
    <t>https://upload.wikimedia.org/wikipedia/commons/thumb/d/dd/Kirubel_Erassa.jpg/1200px-Kirubel_Erassa.jpg</t>
  </si>
  <si>
    <t>https://www.nationalscholastic.org/images/uploads/m3kSTqf_Turner_now_NSAFatWC_Mon.png</t>
  </si>
  <si>
    <t>https://patch.com/img/cdn/users/450310/2012/07/raw/17710abad6ef29f6fed5672ca29917e8.jpg</t>
  </si>
  <si>
    <t>https://upload.wikimedia.org/wikipedia/commons/e/e6/Daniel_Huling_2016.jpg</t>
  </si>
  <si>
    <t>https://news.asu.edu/sites/default/files/styles/asu_news_article_image/public/nick_happe.jpeg?itok=AubzDer_</t>
  </si>
  <si>
    <t>https://media-exp2.licdn.com/dms/image/C4D03AQGRLzuKbOtuUg/profile-displayphoto-shrink_200_200/0/1516841185293?e=2147483647&amp;v=beta&amp;t=Oll1F-2r6wd0Se6uSfpilgpKOgtimH6lKm0FRdO7O_c</t>
  </si>
  <si>
    <t>https://www.podiumrunner.com/wp-content/uploads/2013/01/1408d346-871d-4cbc-a39e-03fc5013aa0f.jpg</t>
  </si>
  <si>
    <t>https://pbs.twimg.com/media/C6e0kEAVMAARPZt.jpg</t>
  </si>
  <si>
    <t>https://dohz8k90z3boq.cloudfront.net/images/2010/9/9/WROJKREXJXJRSLJ.20100909182309.JPG?width=300</t>
  </si>
  <si>
    <t>Blacksburg</t>
  </si>
  <si>
    <t>Roanoke</t>
  </si>
  <si>
    <t>Warwick</t>
  </si>
  <si>
    <t xml:space="preserve">Kyle Miller </t>
  </si>
  <si>
    <t>RI</t>
  </si>
  <si>
    <t>NC State</t>
  </si>
  <si>
    <t>Long Beach State</t>
  </si>
  <si>
    <t>NJNYTC</t>
  </si>
  <si>
    <t xml:space="preserve">Timothy Ritchie </t>
  </si>
  <si>
    <t>Christian Gonzalez</t>
  </si>
  <si>
    <t xml:space="preserve">Ryan Hill </t>
  </si>
  <si>
    <t xml:space="preserve">Brian Gagnon </t>
  </si>
  <si>
    <t xml:space="preserve">Eric Jenkins </t>
  </si>
  <si>
    <t xml:space="preserve">Alex Hatz </t>
  </si>
  <si>
    <t xml:space="preserve">Peter Callahan </t>
  </si>
  <si>
    <t xml:space="preserve">George Alex </t>
  </si>
  <si>
    <t xml:space="preserve">Frezer Legesse </t>
  </si>
  <si>
    <t xml:space="preserve">Michael Atchoo </t>
  </si>
  <si>
    <t xml:space="preserve">Robby Creese </t>
  </si>
  <si>
    <t xml:space="preserve">Matt Maldonado </t>
  </si>
  <si>
    <t xml:space="preserve">Chris Derrick </t>
  </si>
  <si>
    <t xml:space="preserve">Joe Stilin </t>
  </si>
  <si>
    <t xml:space="preserve">Kirubel Erassa </t>
  </si>
  <si>
    <t xml:space="preserve">De’Sean Turner </t>
  </si>
  <si>
    <t xml:space="preserve">John Mickowski </t>
  </si>
  <si>
    <t xml:space="preserve">Dan Huling </t>
  </si>
  <si>
    <t xml:space="preserve">Nick Happe </t>
  </si>
  <si>
    <t>David Adams (unattached)</t>
  </si>
  <si>
    <t xml:space="preserve">Ryan Witt </t>
  </si>
  <si>
    <t xml:space="preserve">Bobby Mack </t>
  </si>
  <si>
    <t xml:space="preserve">Elliott Heath </t>
  </si>
  <si>
    <t>http://zachhetrick.com/blog/wp-content/uploads/2013/01/andrew2web.jpg</t>
  </si>
  <si>
    <t>https://bloximages.newyork1.vip.townnews.com/collegian.psu.edu/content/tncms/assets/v3/editorial/6/e8/6e8f3158-bd51-11e5-8e22-87d013d2292f/569becf2f13a9.image.jpg?resize=1200%2C858</t>
  </si>
  <si>
    <t>https://d1yllc564ye8is.cloudfront.net/common/controls/image_handler.aspx?thumb_prefix=headshot_1&amp;image_path=/images/2015/5/5/10274510.jpeg</t>
  </si>
  <si>
    <t>https://3.bp.blogspot.com/-9dFRsybo3Uw/T59EUwpZOdI/AAAAAAAACnM/FZUpi8xJrqA/s1600/austin+mudd.jpg</t>
  </si>
  <si>
    <t>http://archive.dyestat.com/3state/NM/3xc/album24oct-losalamos/images/Ryan%20McNiff%20leads%20a%20line_jpg.jpg</t>
  </si>
  <si>
    <t>http://www.runblogrun.com/wp-content/uploads/2022/04/Chris-Fallon-1-thumb-500x375-5886.jpg</t>
  </si>
  <si>
    <t>https://s3.amazonaws.com/Athlete-Endeavors-Staging/athletes/bio_images/000/000/250/original/ChadNoelleBio.jpg?1469048882</t>
  </si>
  <si>
    <t>https://upload.wikimedia.org/wikipedia/commons/f/fc/Hillary_Bor_and_Donn_Cabral_2016.jpg</t>
  </si>
  <si>
    <t>https://lh3.googleusercontent.com/XgJWR6HXcWnyqpMyVhpAsWEc80mKZKB9tteZA30Q50HPECxyEOnh0cDyDV15heJr5PTcA_61WjjMJ09v3q61lkg=w1200-h2560</t>
  </si>
  <si>
    <t>https://x2.pac-12.com/cdn/ff/KVMwY3T-AKQj6ghOJxG65OGlUFpTRz7KWxVvTZbVl8w/1593359511/public/styles/crop_16_9_large_1x/public/Stutzman_092510_RCE_172.jpg?itok=6CF9DUJY</t>
  </si>
  <si>
    <t>https://www.oregonlive.com/resizer/aOny8-bKjuH3lSsANNDIxsqxNiM=/1280x0/smart/advancelocal-adapter-image-uploads.s3.amazonaws.com/image.oregonlive.com/home/olive-media/width2048/img/trackandfield_impact/photo/12663280-large.jpg</t>
  </si>
  <si>
    <t>https://advancelocal-adapter-image-uploads.s3.amazonaws.com/image.oregonlive.com/home/olive-media/width2048/img/trackandfield_impact/photo/spblazers-1035jpg-7537a80b91d941f1.jpg</t>
  </si>
  <si>
    <t>https://www.letsrun.com/wp-content/uploads/2020/10/John-Simons-Indoor-Mile-2014.jpeg</t>
  </si>
  <si>
    <t>https://upload.wikimedia.org/wikipedia/commons/thumb/a/a7/Michael_Rutt_Istanbul_2012.jpg/250px-Michael_Rutt_Istanbul_2012.jpg</t>
  </si>
  <si>
    <t>https://nextleveliowa.files.wordpress.com/2012/06/474525_10100305008796864_1603464649_o.jpg</t>
  </si>
  <si>
    <t>https://bringbackthemile.com/images/ugc/uploads/about/Andrews_Robby1-OlyTr16_EyesOnThePrize.jpg</t>
  </si>
  <si>
    <t>https://gopsusports.com/images/2011/10/12/5720562.jpeg</t>
  </si>
  <si>
    <t>https://advancelocal-adapter-image-uploads.s3.amazonaws.com/image.mlive.com/home/mlive-media/width2048/img/citpat/sports_impact/photo/daniel-clark2jpg-45a832a7e70a2451.jpg</t>
  </si>
  <si>
    <t>https://d141rwalb2fvgk.cloudfront.net/images/2012/9/27/LKFNJAJYCHUIFZS.20120927171522.jpg?width=1416&amp;height=797&amp;mode=crop&amp;quality=80&amp;format=jpg</t>
  </si>
  <si>
    <t>https://www.dailycamera.com/wp-content/uploads/migration/2013/0710/20130710_11dcsrun.jpg?w=620</t>
  </si>
  <si>
    <t>https://bringbackthemile.com/images/ugc/uploads/about/Trevor_Dunbar-2.jpg</t>
  </si>
  <si>
    <t>https://www.letsrun.com/photos/2012/ncaa-cross-country/images/7C8G0918.JPG</t>
  </si>
  <si>
    <t>https://d4njeax0ev936.cloudfront.net/images/2017/5/22/8101650.jpeg?width=300</t>
  </si>
  <si>
    <t>http://www.letsrun.com/wp-content/uploads/2014/01/Will-Geoghegan-392.jpg</t>
  </si>
  <si>
    <t>https://bringbackthemile.com/images/ugc/uploads/about/Jake_Edwards.jpg</t>
  </si>
  <si>
    <t>https://lh3.googleusercontent.com/4KzVYm84Nrt4LRpQ2u4w23m4VI2bLuaOEdb2TP1i6iWnBu_aGsjRa1FblsbAAArUdu_aEN-iO-4HupmDPwhEvcc=w1200-h2560</t>
  </si>
  <si>
    <t>https://images.squarespace-cdn.com/content/v1/5877d0d9bebafb2ed5ca0a1e/1535501999839-NQLMADTHJJ0SZ28KVUUA/39138481_244989909679977_3545808700453158912_n.jpg?format=1000w</t>
  </si>
  <si>
    <t>https://hooversun.com/downloads/8050/download/Patrick%20%20McGregor%281%29.jpg?cb=49482b9d8beb168aa363ea460666515b</t>
  </si>
  <si>
    <t>https://s.wsj.net/public/resources/images/PJ-BX008_MILE_G_20140908154633.jpg</t>
  </si>
  <si>
    <t>https://paw.princeton.edu/sites/default/files/styles/feature_image/public/images/content/OTC-SPWilliamsNew.jpg?itok=E2IlVcyh</t>
  </si>
  <si>
    <t>https://pbs.twimg.com/profile_images/3704888294/2ea269205651c3707fce498c0e997772_400x400.jpeg</t>
  </si>
  <si>
    <t>https://bringbackthemile.com/images/ugc/uploads/about/Matt_Hillenbrand.jpg</t>
  </si>
  <si>
    <t>https://hips.hearstapps.com/hmg-prod.s3.amazonaws.com/images/1076/articles/2016/05/yorkscropped-1508864918.jpg</t>
  </si>
  <si>
    <t>https://bringbackthemile.com/images/ugc/uploads/about/Jesse_Garn.jpg</t>
  </si>
  <si>
    <t>https://dop3o1hd82eb7.cloudfront.net/user_files/31307/andrew_colley.png</t>
  </si>
  <si>
    <t>https://www.athletebiz.us/blog/wp-content/uploads/TAwad710.jpg</t>
  </si>
  <si>
    <t>http://citiusmag.com/wp-content/uploads/2017/11/image_uploaded_from_ios_720.jpg</t>
  </si>
  <si>
    <t>https://bringbackthemile.com/images/sized/images/ugc/uploads/about/Avila_EricM-USAi19-0x270.JPG</t>
  </si>
  <si>
    <t>https://bringbackthemile.com/images/sized/images/ugc/uploads/about/Alexander_Colby-1-NBiGp22-0x270.jpg</t>
  </si>
  <si>
    <t>https://upload.wikimedia.org/wikipedia/commons/thumb/c/c4/Ford_Palmer.jpg/640px-Ford_Palmer.jpg</t>
  </si>
  <si>
    <t>https://bloximages.newyork1.vip.townnews.com/roanoke.com/content/tncms/assets/v3/editorial/0/b2/0b27c7f4-42d2-11e6-8989-a335310cc596/577be81f1f6e6.image.png?resize=498%2C500</t>
  </si>
  <si>
    <t>390. Christopher Fallon (Ohio State)</t>
  </si>
  <si>
    <t>Saline</t>
  </si>
  <si>
    <t xml:space="preserve">Andrew Poore </t>
  </si>
  <si>
    <t xml:space="preserve">Brannon Kidder </t>
  </si>
  <si>
    <t xml:space="preserve">Shane Moskowitz </t>
  </si>
  <si>
    <t xml:space="preserve">Austin Mudd </t>
  </si>
  <si>
    <t xml:space="preserve">Ryan McNiff </t>
  </si>
  <si>
    <t xml:space="preserve">Chad Noelle </t>
  </si>
  <si>
    <t xml:space="preserve">Donn Cabral </t>
  </si>
  <si>
    <t xml:space="preserve">Brett Johnson </t>
  </si>
  <si>
    <t xml:space="preserve">Tyler Stutzman </t>
  </si>
  <si>
    <t xml:space="preserve">Matt Miner </t>
  </si>
  <si>
    <t xml:space="preserve">Jeramy Elkaim </t>
  </si>
  <si>
    <t xml:space="preserve">John Simons </t>
  </si>
  <si>
    <t xml:space="preserve">Michael Rutt </t>
  </si>
  <si>
    <t xml:space="preserve">Tyler Mulder </t>
  </si>
  <si>
    <t xml:space="preserve">Robby Andrews </t>
  </si>
  <si>
    <t xml:space="preserve">Owen Dawson </t>
  </si>
  <si>
    <t xml:space="preserve">Dan Clark </t>
  </si>
  <si>
    <t xml:space="preserve">Isaac Presson </t>
  </si>
  <si>
    <t xml:space="preserve">Dey Dey </t>
  </si>
  <si>
    <t xml:space="preserve">Trevor Dunbar </t>
  </si>
  <si>
    <t xml:space="preserve">Rob Finnerty </t>
  </si>
  <si>
    <t>Dan Lowry</t>
  </si>
  <si>
    <t>Will Geoghegan (Dartmouth)</t>
  </si>
  <si>
    <t>Geneva</t>
  </si>
  <si>
    <t>Greenville</t>
  </si>
  <si>
    <t>Concord</t>
  </si>
  <si>
    <t>SC</t>
  </si>
  <si>
    <t>Columbus RC</t>
  </si>
  <si>
    <t>Boston Sharks</t>
  </si>
  <si>
    <t xml:space="preserve">Jake Edwards </t>
  </si>
  <si>
    <t xml:space="preserve">Daniel Quigley </t>
  </si>
  <si>
    <t xml:space="preserve">Travis Mahoney </t>
  </si>
  <si>
    <t xml:space="preserve">Pat McGregor </t>
  </si>
  <si>
    <t xml:space="preserve">Ford Palmer </t>
  </si>
  <si>
    <t xml:space="preserve">Taylor Gilland </t>
  </si>
  <si>
    <t>Loyola-Chicago</t>
  </si>
  <si>
    <t xml:space="preserve">Sam Penzenstadler </t>
  </si>
  <si>
    <t xml:space="preserve">Matt Hillenbrand </t>
  </si>
  <si>
    <t xml:space="preserve">Donnie Cowart </t>
  </si>
  <si>
    <t xml:space="preserve">Colby Alexander </t>
  </si>
  <si>
    <t xml:space="preserve">Eric Avila </t>
  </si>
  <si>
    <t>Eric Finan</t>
  </si>
  <si>
    <t xml:space="preserve">Thomas Awad </t>
  </si>
  <si>
    <t>Andrew Colley</t>
  </si>
  <si>
    <t xml:space="preserve">Jesse Garn </t>
  </si>
  <si>
    <t xml:space="preserve">Izaic Yorks </t>
  </si>
  <si>
    <t xml:space="preserve">Michael Williams </t>
  </si>
  <si>
    <t>https://bringbackthemile.com/images/ugc/uploads/about/Sean_McGorty.jpg</t>
  </si>
  <si>
    <t>https://mediad.publicbroadcasting.net/p/shared/npr/styles/x_large/nprshared/202109/483275513.jpg</t>
  </si>
  <si>
    <t>https://guhoyas.com/images/2016/6/4/9332820.jpeg</t>
  </si>
  <si>
    <t>https://dbukjj6eu5tsf.cloudfront.net/suathletics.com/images/2014/10/21/Hehir_14_15_XC_017.jpg</t>
  </si>
  <si>
    <t>https://www.gannett-cdn.com/-mm-/82534103fb1c420cff53d62b94e2b885b7b21788/c=0-34-706-433/local/-/media/2016/05/28/Rochester/Rochester/636000572680908465-Steve-Mangan.JPG?width=660&amp;height=374&amp;fit=crop&amp;format=pjpg&amp;auto=webp</t>
  </si>
  <si>
    <t>https://dbukjj6eu5tsf.cloudfront.net/guhoyas.com/images/2018/7/25/Amos_Bartelsmeyer_XC.jpg</t>
  </si>
  <si>
    <t>https://www.syracuse.com/resizer/IqKI8Y9ekOx3cyVo-2puVYUy5Ic=/1280x0/smart/advancelocal-adapter-image-uploads.s3.amazonaws.com/image.syracuse.com/home/syr-media/width2048/img/sports/photo/17182323-large.jpg</t>
  </si>
  <si>
    <t>https://guhoyas.com/images/2017/2/9/9036248.jpeg</t>
  </si>
  <si>
    <t>https://bringbackthemile.com/images/sized/images/ugc/uploads/about/Gregorek_JohnSF1-London17-220x0.jpG</t>
  </si>
  <si>
    <t>https://snworksceo.imgix.net/dtc/21bc50b4-affb-41c7-a7b6-e3ed10e8f5ec.sized-1000x1000.jpg?w=220&amp;ar=4%3A3&amp;fit=crop&amp;crop=faces&amp;facepad=3&amp;auto=format&amp;dpr=1.5</t>
  </si>
  <si>
    <t>http://www.montana.edu/assets/images/lv91c/image3.jpg</t>
  </si>
  <si>
    <t>https://pamplinmedia.com/images/artimg/00003523521341.jpg</t>
  </si>
  <si>
    <t>https://bringbackthemile.com/images/sized/images/ugc/uploads/about/CZSAWYTKJUQLBIL.20150407171155-0x150.jpg</t>
  </si>
  <si>
    <t>https://asugrizzlies.com/images/2015/2/19//IMG_9836_Matt_Daniels.jpg?width=300</t>
  </si>
  <si>
    <t>https://dbukjj6eu5tsf.cloudfront.net/sidearm.sites/gostanford.com/images/2017/1/9/2016NCAAIndoorsFri_0001.JPG</t>
  </si>
  <si>
    <t>https://d195hqvwre713v.cloudfront.net/images/2015/4/11/PIFBJIUWGOJCLDR.20150411232030.jpg</t>
  </si>
  <si>
    <t>https://bloximages.newyork1.vip.townnews.com/dailyemerald.com/content/tncms/assets/v3/editorial/0/f4/0f48c660-182c-5e5a-82bc-c90ec7b2971d/5be1f4a027ad1.image.jpg?crop=1100%2C578%2C0%2C77&amp;resize=1100%2C578&amp;order=crop%2Cresize</t>
  </si>
  <si>
    <t>https://hips.hearstapps.com/hmg-prod.s3.amazonaws.com/images/img-1662-jpg-1580764393.jpg</t>
  </si>
  <si>
    <t>http://2.bp.blogspot.com/-ZIQV0sVuAfk/VDJRPvhapmI/AAAAAAAADZU/oCYI4LVEu6U/s1600/MTCM14%2BMedia%2BImage%2B020.JPG</t>
  </si>
  <si>
    <t>https://upload.wikimedia.org/wikipedia/commons/f/ff/Grant_Fisher_PAC_12_2017.jpg</t>
  </si>
  <si>
    <t>https://www.runnerspace.com/members/images/6/370684_full.jpg</t>
  </si>
  <si>
    <t>https://sirwaltermiler.com/wp-content/uploads/2015/07/Lex-Williams.jpg</t>
  </si>
  <si>
    <t>https://bringbackthemile.com/images/ugc/uploads/about/Brandon_Hudgins_2016.jpg</t>
  </si>
  <si>
    <t>https://upload.wikimedia.org/wikipedia/commons/c/c0/Hassan_Mead_2016.jpg</t>
  </si>
  <si>
    <t>https://pbs.twimg.com/profile_images/1406471401272315907/lrhzUZsg_400x400.jpg</t>
  </si>
  <si>
    <t>https://cuse.com/images/2012/8/27/Hubbard_2012_XC51.jpg</t>
  </si>
  <si>
    <t>https://bringbackthemile.com/images/ugc/uploads/about/Coby_Horowitz-2.jpg</t>
  </si>
  <si>
    <t>https://bloximages.newyork1.vip.townnews.com/bakersfield.com/content/tncms/assets/v3/editorial/7/e9/7e951644-e6ca-52ef-8f84-19c00cf0853b/57d78086976e3.image.jpg?resize=321%2C500</t>
  </si>
  <si>
    <t>https://www.oregonlive.com/resizer/r_bmptJ1D5B-gT5sTGJX6JILCLc=/1280x0/smart/advancelocal-adapter-image-uploads.s3.amazonaws.com/image.oregonlive.com/home/olive-media/width2048/img/trackandfield_impact/photo/se6a7390-3jpg-7f3a953d5f5fd5ba.jpg</t>
  </si>
  <si>
    <t>https://guhoyas.com/images/2015/5/30/8666529.jpeg</t>
  </si>
  <si>
    <t>https://sirwaltermiler.com/wp-content/uploads/2014/07/craig-forys.jpg</t>
  </si>
  <si>
    <t>https://hips.hearstapps.com/hmg-prod.s3.amazonaws.com/images/articles/2016/02/hunteratjdb-1494448301.jpg</t>
  </si>
  <si>
    <t>https://pbs.twimg.com/media/E4dHxvcVcB0LUpW.jpg</t>
  </si>
  <si>
    <t>https://cornellbigred.com/images/2013/9/6/Gowans_James_Web13.jpg?width=300</t>
  </si>
  <si>
    <t>https://bringbackthemile.com/images/ugc/uploads/about/Rob_Napolitano.JPG</t>
  </si>
  <si>
    <t>https://images.squarespace-cdn.com/content/v1/54d10688e4b0084a3eb41f37/1426961767970-GTHWA0UHSENG8ZVWVVUK/image-asset.jpeg</t>
  </si>
  <si>
    <t>https://pbs.twimg.com/profile_images/2857301436/2c7dcb98782260ce593fe737188ae43c_400x400.png</t>
  </si>
  <si>
    <t>https://2.bp.blogspot.com/-YR8ZCCe3gwE/VsAR3RDe29I/AAAAAAAAH5g/9Z2ffkuc3hY/s1600/elliott_mile.jpg</t>
  </si>
  <si>
    <t>https://bloximages.newyork1.vip.townnews.com/herald-dispatch.com/content/tncms/assets/v3/editorial/a/d0/ad0ad356-035d-5456-b8fd-fb7bdf058bc0/56209f403327d.hires.jpg</t>
  </si>
  <si>
    <t>https://www.dailyadvocate.com/wp-content/uploads/2021/08/web1_Sam-Prakel-WEB.jpg</t>
  </si>
  <si>
    <t>https://dbukjj6eu5tsf.cloudfront.net/sidearm.sites/okstate.com/images/2016/9/1/151031_big_12_cc_osu_054_22621328526_o.jpg</t>
  </si>
  <si>
    <t>https://dbukjj6eu5tsf.cloudfront.net/sidearm.sites/cubuffs.com/images/2016/9/20/Zach_Perrin.jpg</t>
  </si>
  <si>
    <t>https://d195hqvwre713v.cloudfront.net/images/2018/9/4/image1.jpeg</t>
  </si>
  <si>
    <t>https://fightingillini.com/images/2015/9/23/Basting_DSC0568.JPG</t>
  </si>
  <si>
    <t>https://yalebulldogs.com/images/2019/6/25//james_randon_m_track_2014_15.jpg</t>
  </si>
  <si>
    <t>https://d2779tscntxxsw.cloudfront.net/574a3b2c3774a.jpeg?width=650&amp;quality=80</t>
  </si>
  <si>
    <t>https://goexplorers.com/images/2016/6/8/A10_Outdoors_2_1DP7751.jpg</t>
  </si>
  <si>
    <t>https://gopack.com/images/2015/9/16/CC%20Graham%20Crawford.jpg</t>
  </si>
  <si>
    <t>http://bringbackthemile.com/images/sized/images/ugc/uploads/about/Brannigan_Mikey-Millrose17-2-0x270.JPG</t>
  </si>
  <si>
    <t>https://www.letsrun.com/photos/2012/ncaa-cross-country/images/7C8G0883.JPG</t>
  </si>
  <si>
    <t>https://dbukjj6eu5tsf.cloudfront.net/uhcougars.com/images/2018/7/25/Leff_XC_0148.jpg</t>
  </si>
  <si>
    <t>https://d4njeax0ev936.cloudfront.net/images/2017/5/22/12097313.jpeg?width=300</t>
  </si>
  <si>
    <t>https://brownbears.com/images/2018/4/26//will_sheeran_m_track_2014_15.jpg?width=300</t>
  </si>
  <si>
    <t>https://mgoblue.com/images/2015/5/3/11053803.jpeg</t>
  </si>
  <si>
    <t>https://ace.duke.edu/wp-content/uploads/2017/11/Jack-Keelan_09232015_SP_133.jpg</t>
  </si>
  <si>
    <t>https://dbukjj6eu5tsf.cloudfront.net/northeastern.internetconsult.com/images/2015/11/19/Duffey_Nov20.jpg</t>
  </si>
  <si>
    <t>https://philadelphia.cbslocal.com/wp-content/uploads/sites/15116066/2017/02/hatler-tf.jpg?w=1024&amp;h=576&amp;crop=1</t>
  </si>
  <si>
    <t>https://dbukjj6eu5tsf.cloudfront.net/sidearm.sites/okstate.com/images/2015/12/10/151031_big_12_cc_osu_015_22621473966_o.jpg</t>
  </si>
  <si>
    <t>https://www.cbalincroftnj.org/wp-content/uploads/2017/06/large_news1090890_1013707.jpg</t>
  </si>
  <si>
    <t>https://dbukjj6eu5tsf.cloudfront.net/sidearm.sites/csurams.com/images/2018/8/28/Rockhold_Cole_MW_XC2018_2_Web.jpg</t>
  </si>
  <si>
    <t>https://bringbackthemile.com/images/sized/images/ugc/uploads/about/Robert_Domanic_BAA_Mile_2019-0x270.JPG</t>
  </si>
  <si>
    <t>https://pbs.twimg.com/media/FRAF0wcVUAEBmqG?format=jpg&amp;name=large</t>
  </si>
  <si>
    <t>https://www.letsrun.com/wp-content/uploads/2018/03/DSC_1543-400x268.jpg</t>
  </si>
  <si>
    <t>https://hips.hearstapps.com/hmg-prod.s3.amazonaws.com/images/craig-engels-reacts-as-he-wins-the-mens-1500-meter-final-news-photo-1572091042.jpg</t>
  </si>
  <si>
    <t>https://sirwaltermiler.com/wp-content/uploads/2017/07/IMG_4540.jpg</t>
  </si>
  <si>
    <t>https://miamiredhawks.com/images/2018/6/7/10938977.jpeg?width=300</t>
  </si>
  <si>
    <t>https://mappyhour.org/sites/default/files/styles/avatar/public/avatar/users/tre%20headshot%202017.jpeg</t>
  </si>
  <si>
    <t>https://media.aws.iaaf.org/media/Original/79526285-a1d0-4b7e-87a8-29c09b763bb9.jpg</t>
  </si>
  <si>
    <t>GA</t>
  </si>
  <si>
    <t>https://upload.wikimedia.org/wikipedia/commons/thumb/4/43/Dr._Sander_2019_%2846887106111%29.jpg/330px-Dr._Sander_2019_%2846887106111%29.jpg</t>
  </si>
  <si>
    <t>https://pbs.twimg.com/media/CUjDzpnWUAAd1WU.jpg</t>
  </si>
  <si>
    <t>https://i0.wp.com/trackyack.com/wp-content/uploads/2018/12/Marquardt_Charlie-Martinez18.jpg?fit=1600%2C2400&amp;ssl=1</t>
  </si>
  <si>
    <t>https://dbukjj6eu5tsf.cloudfront.net/sidearm.sites/indstate.sidearmsports.com/images/2016/12/6/DSC_0254_Web_71.jpg</t>
  </si>
  <si>
    <t>https://marvel-b1-cdn.bc0a.com/f00000000215549/www.fhsu.edu/news/2019/images/brett-on-stand.jpg</t>
  </si>
  <si>
    <t>https://dbukjj6eu5tsf.cloudfront.net/olemisssports.com/images/2019/5/10/IMG_5340.jpg</t>
  </si>
  <si>
    <t>https://pbs.twimg.com/media/C_0wVuxVYAASHoc.jpg</t>
  </si>
  <si>
    <t>https://s26562.pcdn.co/wp-content/uploads/2019/07/DCRRC_Preview-13_websize-640x427.jpg</t>
  </si>
  <si>
    <t>https://media-exp1.licdn.com/dms/image/C4E03AQFqBPSIExWEQw/profile-displayphoto-shrink_200_200/0/1587396561790?e=2147483647&amp;v=beta&amp;t=zvp4MLC65WAL0MCCpQn6qHPavmmEmRAwdGnh2C9zLDw</t>
  </si>
  <si>
    <t>https://bloximages.newyork1.vip.townnews.com/themercury.com/content/tncms/assets/v3/editorial/d/18/d18b5f5e-e195-5ec5-8332-96d7e21220ae/5d4c2f1ab4ff1.image.jpg?resize=375%2C500</t>
  </si>
  <si>
    <t>https://ramapoathletics.com/images/2018/1/22/R697_090.jpg?width=1884&amp;quality=80&amp;format=jpg</t>
  </si>
  <si>
    <t>https://www.hillel.org/images/default-source/social-sharing-to-fb/jordan-1.jpg?sfvrsn=79464f91_0</t>
  </si>
  <si>
    <t>https://i0.wp.com/hornsillustrated.com/wp-content/uploads/2019/04/90.jpg?w=800&amp;ssl=1</t>
  </si>
  <si>
    <t>https://hips.hearstapps.com/hmg-prod.s3.amazonaws.com/images/articles/2016/07/shrader-brianq-olytr16-1488507844.jpg</t>
  </si>
  <si>
    <t>https://hips.hearstapps.com/hmg-prod.s3.amazonaws.com/images/1076/articles/2018/02/stanovsek-pac12-2-1519435862.jpg?crop=1xw:0.786xh;center,top&amp;resize=1200:*</t>
  </si>
  <si>
    <t>https://www.oregonlive.com/resizer/FtIl9e6t22pvYavQdnyU0SsWkqM=/1280x0/smart/arc-anglerfish-arc2-prod-advancelocal.s3.amazonaws.com/public/4LTRRMQ2SFA2HESOCZTURKSUEY.JPG</t>
  </si>
  <si>
    <t>https://dbukjj6eu5tsf.cloudfront.net/sidearm.sites/iuhoosiers.com/images/2017/2/4/Kyle_Mau.jpg</t>
  </si>
  <si>
    <t>https://cdn.vox-cdn.com/thumbor/XAI0WYb6YDzQqLNS6AgLa-PwwZw=/0x0:2000x979/1200x800/filters:focal(606x152:926x472)/cdn.vox-cdn.com/uploads/chorus_image/image/70965379/Davis_IlliniClassic_DP5_9707.0.jpg</t>
  </si>
  <si>
    <t>https://upload.wikimedia.org/wikipedia/commons/6/6e/Shadrack_Kipchirchir_2016b.jpg</t>
  </si>
  <si>
    <t>https://cdn.shopify.com/s/files/1/2312/7821/articles/Bor_Square.jpg?v=1622566029</t>
  </si>
  <si>
    <t>https://wou.edu/westernhowl/files/2020/01/track2-color.jpg</t>
  </si>
  <si>
    <t>https://dbukjj6eu5tsf.cloudfront.net/gopsusports.com/images/2018/9/10/9_7_xc_5.jpg</t>
  </si>
  <si>
    <t>https://www.fastrunning.com/wp-content/uploads/2017/11/paul-chelimo.jpg</t>
  </si>
  <si>
    <t>https://d1cv0f55ge5i54.cloudfront.net/images/2018/7/27/Ciattei_V_18TR_ncaaO3_4700E.jpg</t>
  </si>
  <si>
    <t>https://dbukjj6eu5tsf.cloudfront.net/sidearm.sites/vatech.sidearmsports.com/images/2018/6/13/52936edf88b6005737a6bfb91f49a455.jpg</t>
  </si>
  <si>
    <t>https://bloximages.chicago2.vip.townnews.com/theeagle.com/content/tncms/assets/v3/editorial/7/17/71748b1e-91cf-5da1-b682-234570649c03/59f0183158b22.image.jpg?crop=1073%2C1073%2C46%2C0&amp;resize=1200%2C1200&amp;order=crop%2Cresize</t>
  </si>
  <si>
    <t>https://media-exp1.licdn.com/dms/image/C5603AQFJbJ0Y-JSQLg/profile-displayphoto-shrink_200_200/0/1581102961271?e=1659571200&amp;v=beta&amp;t=JeW3UcONFCnn8X8RfRAIaXstqWaX7guZrEUwroH6UNA</t>
  </si>
  <si>
    <t>https://www.gannett-cdn.com/-mm-/5df5d37d50ce25ec33b1df8d00e3d4afed7e8b61/c=1507-0-3391-2512/local/-/media/2017/10/22/FSUNews/FSUNews/636442777000944737-Hall.jpg</t>
  </si>
  <si>
    <t>https://brownbears.com/images/2018/2/10/martinez-Btr041517-484-100x525.jpg?preset=large.socialmediaimage</t>
  </si>
  <si>
    <t>https://dbukjj6eu5tsf.cloudfront.net/sidearm.sites/portlandpilots.com/images/2017/12/1/Orndorf_Cut1.jpg</t>
  </si>
  <si>
    <t>https://dbukjj6eu5tsf.cloudfront.net/texassports_com/images/2019/3/29/Rogers_Alex_Texas_Relays_a1935.jpg</t>
  </si>
  <si>
    <t>https://i1.wp.com/www.bostonherald.com/wp-content/uploads/2019/04/groleau.jpg?fit=620%2C9999px&amp;ssl=1</t>
  </si>
  <si>
    <t>https://images.squarespace-cdn.com/content/v1/5f6faf6cd70b736a1dcf2dae/1617768802670-I3V966M7R70K8PAPASZJ/IMG_2526.jpg</t>
  </si>
  <si>
    <t>https://dbukjj6eu5tsf.cloudfront.net/sidearm.sites/suuni.sidearmsports.com/images/2018/3/10/DSC_7150.jpg</t>
  </si>
  <si>
    <t>https://dbukjj6eu5tsf.cloudfront.net/sidearm.sites/gostanford.com/images/2019/11/1/Alex.jpg</t>
  </si>
  <si>
    <t>https://dbukjj6eu5tsf.cloudfront.net/sidearm.sites/washington.sidearmsports.com/images/2021/2/1/Talon_Hull_2019_01.JPG</t>
  </si>
  <si>
    <t>https://dbukjj6eu5tsf.cloudfront.net/villanova.com/images/2020/6/9/comber_track2.jpg</t>
  </si>
  <si>
    <t>https://images.squarespace-cdn.com/content/v1/5877d0d9bebafb2ed5ca0a1e/1540418524841-5Q21JGEOKA1DL296ID96/DSC_4508.jpg</t>
  </si>
  <si>
    <t>https://gocolumbialions.com/images/2018/5/15/SVBQJYCLXFXJAUN.20180515200519.JPG</t>
  </si>
  <si>
    <t>https://dgalywyr863hv.cloudfront.net/pictures/athletes/1634771/8986850/3/full.jpg</t>
  </si>
  <si>
    <t>https://dbukjj6eu5tsf.cloudfront.net/guhoyas.com/images/2019/9/20/DSC_8322.jpg</t>
  </si>
  <si>
    <t>https://dbukjj6eu5tsf.cloudfront.net/sidearm.sites/portlandpilots.com/images/2016/9/7/_E9O5581_Crop.jpg</t>
  </si>
  <si>
    <t>https://images.squarespace-cdn.com/content/v1/589a191717bffcd95a0a932d/1624379487651-WL70A7M7SZ9COVVLDO32/MFP_1049.jpg</t>
  </si>
  <si>
    <t>https://hips.hearstapps.com/hmg-prod.s3.amazonaws.com/images/yarednuguse-1621615841.png?crop=0.670xw:1.00xh;0.294xw,0&amp;resize=640:*</t>
  </si>
  <si>
    <t>https://bloximages.chicago2.vip.townnews.com/hometownsource.com/content/tncms/assets/v3/editorial/a/28/a282185c-ba29-11ea-bcef-4f1670972065/5efa1d907cc23.image.jpg?resize=351%2C500</t>
  </si>
  <si>
    <t>https://1.bp.blogspot.com/-nrNwHeFj6Z4/YMd1-QIzQKI/AAAAAAAANnQ/f57xrm_WOmM71yfLxbIGEtXRnvaP_SDugCLcBGAsYHQ/s2048/RYAN_1895_061121.jpg</t>
  </si>
  <si>
    <t>https://dxo3n8k6foq4c.cloudfront.net/images/2010/9/9//JosefTessema_10_HS.jpg?width=300</t>
  </si>
  <si>
    <t>https://furmanpaladins.com/images/2019/5/3//troy_reeder_c_track_2017_18.jpg</t>
  </si>
  <si>
    <t>https://pbs.twimg.com/profile_images/1400646496379408389/tvfTBQPW_400x400.jpg</t>
  </si>
  <si>
    <t>http://www.ucbireedyriverrun.com/uploads/1/1/9/9/11998064/race-32178-11559-aa016f80-9285-4ba4-8c60-42d0e0ac61cc_orig.jpg</t>
  </si>
  <si>
    <t>https://pbs.twimg.com/media/FOSi262WYAENioj?format=jpg&amp;name=large</t>
  </si>
  <si>
    <t>https://thedmonline.com/wp-content/uploads/2019/02/sulimanSFW.jpg</t>
  </si>
  <si>
    <t>https://dbukjj6eu5tsf.cloudfront.net/furmanpaladins.com/images/2021/5/29/_D4S4850_Edit.jpg</t>
  </si>
  <si>
    <t>https://pbs.twimg.com/profile_images/1513351880642019328/Rj_F5TCP_400x400.jpg</t>
  </si>
  <si>
    <t>https://dbukjj6eu5tsf.cloudfront.net/texassports_com/images/2021/2/8/carrozza_crayton_charliethomas_EA1_1038.jpg</t>
  </si>
  <si>
    <t>https://dbukjj6eu5tsf.cloudfront.net/navysports.com/images/2020/1/21/Brophy.jpg</t>
  </si>
  <si>
    <t>https://npr.brightspotcdn.com/dims4/default/ef37f03/2147483647/strip/true/crop/5472x3648+0+0/resize/880x587!/quality/90/?url=http%3A%2F%2Fnpr-brightspot.s3.amazonaws.com%2Flegacy%2Fsites%2Fkpcw%2Ffiles%2F202106%2Ftalem_franco.jpg</t>
  </si>
  <si>
    <t>https://d19fv2ziequ6ig.cloudfront.net/images/2020/3/12/IMG_1635.jpg?width=300</t>
  </si>
  <si>
    <t>https://dbukjj6eu5tsf.cloudfront.net/sidearm.sites/princeton.sidearmsports.com/images/2020/3/10/Sam_preview_header.jpg</t>
  </si>
  <si>
    <t>https://www.gannett-cdn.com/presto/2020/02/16/PIND/5659789d-da75-4ab0-91bc-a3c42cb16f24-image.jpg?crop=789,444,x0,y29&amp;width=789&amp;height=444&amp;format=pjpg&amp;auto=webp</t>
  </si>
  <si>
    <t>https://snworksceo.imgix.net/cav/8159f8a1-15b9-4e60-9060-753fa0226089.sized-1000x1000.jpg?w=1000&amp;ar=4%3A3&amp;fit=crop&amp;crop=faces&amp;facepad=3&amp;auto=format</t>
  </si>
  <si>
    <t>https://dbukjj6eu5tsf.cloudfront.net/penn.sidearmsports.com/images/2018/2/9/Daly.jpg</t>
  </si>
  <si>
    <t>https://dbukjj6eu5tsf.cloudfront.net/sidearm.sites/isuni.sidearmsports.com/images/2017/1/22/Curts_Dan_Wieczorek_Invite2016_17_1.jpg</t>
  </si>
  <si>
    <t>https://iuhoosiers.com/images/2018/9/12/hagen.jpg</t>
  </si>
  <si>
    <t>https://www.gannett-cdn.com/presto/2021/08/07/PIND/776245fd-0f90-4b08-a678-80d2334785f7-USATSI_16527412.jpg</t>
  </si>
  <si>
    <t>https://portlandpilots.com/images/2021/6/19/kincaid_web.jpeg</t>
  </si>
  <si>
    <t>https://bringbackthemile.com/images/ugc/uploads/about/Leo_Daschbach.jpg</t>
  </si>
  <si>
    <t>https://pbs.twimg.com/media/E67ReG3XIAAmZdi.jpg</t>
  </si>
  <si>
    <t>https://assets.sp.milesplit.com/articles/290779/images/jacob_dumford_1.png</t>
  </si>
  <si>
    <t>https://centralparktc.org/wp-content/uploads/2020/08/CPTC1500px-222.jpg</t>
  </si>
  <si>
    <t>UT</t>
  </si>
  <si>
    <t>OH</t>
  </si>
  <si>
    <t>https://mvc-sports.com/images/2022/3/12//ck_18_1_1_.jpg</t>
  </si>
  <si>
    <t>https://www.gannett-cdn.com/presto/2019/02/01/PELM/2aa12eec-a1f7-42af-a4d2-dd69e7436de9-Brian_Crimmins.jpg</t>
  </si>
  <si>
    <t>https://big12sports.com/images/2014/9/16/NXJNDKLBZSNZGNS.20140916134652.jpg</t>
  </si>
  <si>
    <t>https://multifiles.pressherald.com/uploads/sites/10/2019/06/sj.SPTisaiahharrispro2P.061419.jpg</t>
  </si>
  <si>
    <t>https://dbukjj6eu5tsf.cloudfront.net/sidearm.sites/gostanford.com/images/2017/5/24/33859883683_ef51fba6c6_o_Copy.jpg</t>
  </si>
  <si>
    <t>https://trackandfieldnews.com/wp-content/uploads/2019/01/ali-01-19.jpg</t>
  </si>
  <si>
    <t>https://dbukjj6eu5tsf.cloudfront.net/broncosports.com/images/2019/1/12/1_12_Rafla_Cambell.JPG</t>
  </si>
  <si>
    <t>https://images.squarespace-cdn.com/content/v1/577ea8e5b3db2b9290ce0406/1574124453061-BZPGHN43RG99MCRM04M9/DSC09671.jpg?format=1000w</t>
  </si>
  <si>
    <t>https://mmo.aiircdn.com/141/60d944c6b0023.jpeg</t>
  </si>
  <si>
    <t>https://dbukjj6eu5tsf.cloudfront.net/sidearm.sites/uwbadgers.com/images/2022/2/26/2_26_22_235.jpg</t>
  </si>
  <si>
    <t>Lake Charles</t>
  </si>
  <si>
    <t>Syracuse</t>
  </si>
  <si>
    <t>Oregon HS</t>
  </si>
  <si>
    <t>Zap</t>
  </si>
  <si>
    <t>Michigan HS</t>
  </si>
  <si>
    <t>Load Anarchy</t>
  </si>
  <si>
    <t xml:space="preserve">Mike Marsella </t>
  </si>
  <si>
    <t xml:space="preserve">Sean McGorty </t>
  </si>
  <si>
    <t xml:space="preserve">Ahmed Bile </t>
  </si>
  <si>
    <t xml:space="preserve">Martin Hehir </t>
  </si>
  <si>
    <t xml:space="preserve">Steve Mangan </t>
  </si>
  <si>
    <t xml:space="preserve">Amos Bartelsmeyer </t>
  </si>
  <si>
    <t xml:space="preserve">Ryan Manahan </t>
  </si>
  <si>
    <t xml:space="preserve">Michael Lederhouse </t>
  </si>
  <si>
    <t xml:space="preserve">Johnny Gregorek </t>
  </si>
  <si>
    <t xml:space="preserve">Nate McClafferty </t>
  </si>
  <si>
    <t xml:space="preserve">Cristian Soratos </t>
  </si>
  <si>
    <t xml:space="preserve">Daniel Winn </t>
  </si>
  <si>
    <t>Jake Hurysz</t>
  </si>
  <si>
    <t xml:space="preserve">Matt Daniels </t>
  </si>
  <si>
    <t>Thomas Coyle</t>
  </si>
  <si>
    <t xml:space="preserve">Thomas Joyce </t>
  </si>
  <si>
    <t>Matthew Maton</t>
  </si>
  <si>
    <t xml:space="preserve">Jarrett LeBlanc </t>
  </si>
  <si>
    <t>Lex Williams</t>
  </si>
  <si>
    <t xml:space="preserve">Brandon Lasater </t>
  </si>
  <si>
    <t xml:space="preserve">Tyler Pennel </t>
  </si>
  <si>
    <t xml:space="preserve">Grant Fisher </t>
  </si>
  <si>
    <t xml:space="preserve">Brandon Hudgins </t>
  </si>
  <si>
    <t xml:space="preserve">Hassan Mead </t>
  </si>
  <si>
    <t>Akron</t>
  </si>
  <si>
    <t>West Chester</t>
  </si>
  <si>
    <t>College Station</t>
  </si>
  <si>
    <t>PTI</t>
  </si>
  <si>
    <t>Cornell</t>
  </si>
  <si>
    <t>Boise State</t>
  </si>
  <si>
    <t>Yale</t>
  </si>
  <si>
    <t>Idaho HS</t>
  </si>
  <si>
    <t>NE Distance</t>
  </si>
  <si>
    <t>Hoka</t>
  </si>
  <si>
    <t xml:space="preserve">Coby Horowitz </t>
  </si>
  <si>
    <t xml:space="preserve">Henry Wynne </t>
  </si>
  <si>
    <t>Joel Hubbard</t>
  </si>
  <si>
    <t>Blake Haney</t>
  </si>
  <si>
    <t xml:space="preserve">Colby Gilbert </t>
  </si>
  <si>
    <t xml:space="preserve">Cole Williams </t>
  </si>
  <si>
    <t xml:space="preserve">Craig Forys </t>
  </si>
  <si>
    <t xml:space="preserve">Drew Hunter </t>
  </si>
  <si>
    <t xml:space="preserve">Clayton Murphy </t>
  </si>
  <si>
    <t xml:space="preserve">James Gowans </t>
  </si>
  <si>
    <t xml:space="preserve">Rob Napolitano </t>
  </si>
  <si>
    <t xml:space="preserve">Travis Burkstrand </t>
  </si>
  <si>
    <t xml:space="preserve">Connor Winter </t>
  </si>
  <si>
    <t xml:space="preserve">David Elliott </t>
  </si>
  <si>
    <t xml:space="preserve">Jacob Burcham </t>
  </si>
  <si>
    <t xml:space="preserve">Sam Prakel </t>
  </si>
  <si>
    <t xml:space="preserve">Joshua Thompson </t>
  </si>
  <si>
    <t xml:space="preserve">Zach Perrin </t>
  </si>
  <si>
    <t xml:space="preserve">Garrett Corcoran </t>
  </si>
  <si>
    <t>Bryce Basting (unattached)</t>
  </si>
  <si>
    <t xml:space="preserve">James Randon </t>
  </si>
  <si>
    <t xml:space="preserve">Michael Slagowski </t>
  </si>
  <si>
    <t xml:space="preserve">Nick Ross </t>
  </si>
  <si>
    <t xml:space="preserve">Graham Crawford </t>
  </si>
  <si>
    <t xml:space="preserve">Mike Brannigan </t>
  </si>
  <si>
    <t xml:space="preserve">Reed Connor </t>
  </si>
  <si>
    <t xml:space="preserve">Brian Barraza </t>
  </si>
  <si>
    <t>Texas HS</t>
  </si>
  <si>
    <t>Mississippi</t>
  </si>
  <si>
    <t>Virginia Tech</t>
  </si>
  <si>
    <t>Team Run Eugene</t>
  </si>
  <si>
    <t xml:space="preserve">Ned Willig </t>
  </si>
  <si>
    <t xml:space="preserve">William Sheeran </t>
  </si>
  <si>
    <t xml:space="preserve">Connor Mora </t>
  </si>
  <si>
    <t xml:space="preserve">Jack Keelan </t>
  </si>
  <si>
    <t xml:space="preserve">Paul Duffey </t>
  </si>
  <si>
    <t xml:space="preserve">Chris Hatler </t>
  </si>
  <si>
    <t>Craig Nowak</t>
  </si>
  <si>
    <t xml:space="preserve">Tim Gorman </t>
  </si>
  <si>
    <t xml:space="preserve">Cole Rockhold </t>
  </si>
  <si>
    <t xml:space="preserve">Robert Domanic </t>
  </si>
  <si>
    <t xml:space="preserve">Reed Brown </t>
  </si>
  <si>
    <t xml:space="preserve">Andy Trouard </t>
  </si>
  <si>
    <t xml:space="preserve">Craig Engels </t>
  </si>
  <si>
    <t xml:space="preserve">Drew Piazza </t>
  </si>
  <si>
    <t xml:space="preserve">Andrew Dusing </t>
  </si>
  <si>
    <t xml:space="preserve">Tripp Hurt </t>
  </si>
  <si>
    <t xml:space="preserve">Donavan Brazier </t>
  </si>
  <si>
    <t>Brian Shrader (Saucony)</t>
  </si>
  <si>
    <t>Winston-Salem</t>
  </si>
  <si>
    <t>Clemson</t>
  </si>
  <si>
    <t>Atlanta</t>
  </si>
  <si>
    <t>Bay Shore</t>
  </si>
  <si>
    <t>US Army</t>
  </si>
  <si>
    <t>Western Oregon</t>
  </si>
  <si>
    <t>Texas A&amp;M</t>
  </si>
  <si>
    <t>Florida State</t>
  </si>
  <si>
    <t>Ramapo</t>
  </si>
  <si>
    <t>Skechers</t>
  </si>
  <si>
    <t>Tracksmith Hare AC</t>
  </si>
  <si>
    <t>Virginia Tech Elite</t>
  </si>
  <si>
    <t>Fort Hays State</t>
  </si>
  <si>
    <t>District TC</t>
  </si>
  <si>
    <t>Bryn Mawr RC</t>
  </si>
  <si>
    <t xml:space="preserve">Mick Stanovsek </t>
  </si>
  <si>
    <t xml:space="preserve">Cooper Teare </t>
  </si>
  <si>
    <t xml:space="preserve"> Kyle Mau </t>
  </si>
  <si>
    <t xml:space="preserve">Jon Davis </t>
  </si>
  <si>
    <t xml:space="preserve">Shadrack Kipchirchir </t>
  </si>
  <si>
    <t xml:space="preserve">Emmanuel Bor </t>
  </si>
  <si>
    <t xml:space="preserve">David Ribich </t>
  </si>
  <si>
    <t xml:space="preserve">Colin Abert </t>
  </si>
  <si>
    <t xml:space="preserve">Paul Chelimo </t>
  </si>
  <si>
    <t xml:space="preserve">Vincent Ciattei </t>
  </si>
  <si>
    <t xml:space="preserve">Patrick Joseph </t>
  </si>
  <si>
    <t xml:space="preserve">Alex Riba </t>
  </si>
  <si>
    <t xml:space="preserve">Benjamin Young </t>
  </si>
  <si>
    <t xml:space="preserve">Michael Hall </t>
  </si>
  <si>
    <t>Martin Martinez</t>
  </si>
  <si>
    <t xml:space="preserve">Sam Worley </t>
  </si>
  <si>
    <t xml:space="preserve">Jordan Mann </t>
  </si>
  <si>
    <t xml:space="preserve"> Jeremy Hernandez </t>
  </si>
  <si>
    <t xml:space="preserve">Reid Buchanan </t>
  </si>
  <si>
    <t xml:space="preserve">Louis Serafini </t>
  </si>
  <si>
    <t>Willy Fink</t>
  </si>
  <si>
    <t xml:space="preserve">Nick Harris </t>
  </si>
  <si>
    <t xml:space="preserve">Derek Gutierrez </t>
  </si>
  <si>
    <t xml:space="preserve">Brett Meyer </t>
  </si>
  <si>
    <t xml:space="preserve">David Timlin </t>
  </si>
  <si>
    <t xml:space="preserve">Charlie Marquardt </t>
  </si>
  <si>
    <t xml:space="preserve">Jacob Thomson </t>
  </si>
  <si>
    <t xml:space="preserve">Sam Parsons </t>
  </si>
  <si>
    <t> Logan Orndorf (Portland)</t>
  </si>
  <si>
    <t>West Long Branch</t>
  </si>
  <si>
    <t>Southern Utah</t>
  </si>
  <si>
    <t>Ocean State AC</t>
  </si>
  <si>
    <t>Tinman Elite</t>
  </si>
  <si>
    <t>American Distance Project</t>
  </si>
  <si>
    <t>Furman Elite</t>
  </si>
  <si>
    <t>Garden State TC</t>
  </si>
  <si>
    <t>Brooks Beasts</t>
  </si>
  <si>
    <t xml:space="preserve">Alex Rogers </t>
  </si>
  <si>
    <t xml:space="preserve">Ben Groleau </t>
  </si>
  <si>
    <t xml:space="preserve">Aidan Tooker </t>
  </si>
  <si>
    <t xml:space="preserve">Kasey Knevelbaard </t>
  </si>
  <si>
    <t xml:space="preserve">Alex Ostberg </t>
  </si>
  <si>
    <t xml:space="preserve">Talon Hull </t>
  </si>
  <si>
    <t xml:space="preserve">Casey Comber </t>
  </si>
  <si>
    <t xml:space="preserve">Ben Malone </t>
  </si>
  <si>
    <t xml:space="preserve">Sam Ritz </t>
  </si>
  <si>
    <t xml:space="preserve">Collin Leibold </t>
  </si>
  <si>
    <t xml:space="preserve">Spencer Brown </t>
  </si>
  <si>
    <t xml:space="preserve">Jeff Thies </t>
  </si>
  <si>
    <t xml:space="preserve">Jackson Mestler </t>
  </si>
  <si>
    <t xml:space="preserve">Yared Nuguse </t>
  </si>
  <si>
    <t xml:space="preserve">Joe Klecker </t>
  </si>
  <si>
    <t xml:space="preserve">Paul Ryan </t>
  </si>
  <si>
    <t xml:space="preserve">Josef Tessema </t>
  </si>
  <si>
    <t xml:space="preserve">Troy Reeder </t>
  </si>
  <si>
    <t xml:space="preserve">Eric Holt </t>
  </si>
  <si>
    <t xml:space="preserve">James Quattlebaum </t>
  </si>
  <si>
    <t xml:space="preserve">Dillon Maggard </t>
  </si>
  <si>
    <t>El Dorado Hills</t>
  </si>
  <si>
    <t>Marion</t>
  </si>
  <si>
    <t>Furman</t>
  </si>
  <si>
    <t>Atlanta TC</t>
  </si>
  <si>
    <t>Navy</t>
  </si>
  <si>
    <t>Nike Bowerman TC</t>
  </si>
  <si>
    <t>Arizona HS</t>
  </si>
  <si>
    <t>Central Park TC</t>
  </si>
  <si>
    <t xml:space="preserve">Waleed Suliman </t>
  </si>
  <si>
    <t>Ryan Adams (Furman)</t>
  </si>
  <si>
    <t xml:space="preserve">Abraham Alvarado </t>
  </si>
  <si>
    <t xml:space="preserve">Crayton Carrozza </t>
  </si>
  <si>
    <t xml:space="preserve">Jake Brophy </t>
  </si>
  <si>
    <t xml:space="preserve">Talem Franco </t>
  </si>
  <si>
    <t xml:space="preserve">Dustin Nading </t>
  </si>
  <si>
    <t xml:space="preserve">Sam Ellis </t>
  </si>
  <si>
    <t xml:space="preserve">Matthew Schadler </t>
  </si>
  <si>
    <t xml:space="preserve">AJ Ernst </t>
  </si>
  <si>
    <t>Colin Daly</t>
  </si>
  <si>
    <t>Dan Curts</t>
  </si>
  <si>
    <t xml:space="preserve">Kenneth Hagen </t>
  </si>
  <si>
    <t xml:space="preserve">Cole Hocker </t>
  </si>
  <si>
    <t xml:space="preserve">Woody Kincaid </t>
  </si>
  <si>
    <t xml:space="preserve">Leo Daschbach </t>
  </si>
  <si>
    <t xml:space="preserve">Mason Ferlic </t>
  </si>
  <si>
    <t xml:space="preserve">Victor Palumbo </t>
  </si>
  <si>
    <t xml:space="preserve">Jacob Dumford </t>
  </si>
  <si>
    <t>https://dbukjj6eu5tsf.cloudfront.net/furmanpaladins.com/images/2022/3/10/Feb22_SOCONIndoorChampionships_026.jpg</t>
  </si>
  <si>
    <t>https://olemisssports.com/images/2021/2/8/Fudd_Website.jpg?width=1884&amp;quality=80&amp;format=jpg</t>
  </si>
  <si>
    <t>https://d19fv2ziequ6ig.cloudfront.net/images/2021/1/30/DSC_1073_UW_Mile_JamieMitchell.jpg</t>
  </si>
  <si>
    <t>https://pbs.twimg.com/media/E-XsyvJUYAM8o_9.jpg</t>
  </si>
  <si>
    <t>https://dbukjj6eu5tsf.cloudfront.net/sidearm.sites/vatech.sidearmsports.com/images/2019/5/11/19TRacco3_3024.jpg</t>
  </si>
  <si>
    <t>https://dbukjj6eu5tsf.cloudfront.net/sidearm.sites/vatech.sidearmsports.com/images/2019/11/7/Nibbelink_B_19CC_al_JC_8602R.jpg</t>
  </si>
  <si>
    <t>https://pbs.twimg.com/media/E0VVHvTX0AIMvmw?format=jpg&amp;name=4096x4096</t>
  </si>
  <si>
    <t>https://www.gannett-cdn.com/presto/2021/06/05/PDTF/50a9237b-06fe-4835-891b-2b2afe28765b-preps_060521_kd2173.jpg?width=660&amp;height=639&amp;fit=crop&amp;format=pjpg&amp;auto=webp</t>
  </si>
  <si>
    <t>https://assets.sp.milesplit.com/athlete_photos/5458059?v=1</t>
  </si>
  <si>
    <t>https://media-exp1.licdn.com/dms/image/C4E03AQHE9HNwcrVq4A/profile-displayphoto-shrink_200_200/0/1631809374261?e=2147483647&amp;v=beta&amp;t=rSDE3XxuSaPEcDRnPbSAtWs82p0hx_takSELzLd6c8o</t>
  </si>
  <si>
    <t>https://goairforcefalcons.com/images/2021/2/13/1073_Lindhorst.jpg</t>
  </si>
  <si>
    <t>https://pbs.twimg.com/media/EuIqFpAU4AArf_Y.jpg:large</t>
  </si>
  <si>
    <t>https://pbs.twimg.com/profile_images/1488031263755628545/suJPPFZ3_400x400.jpg</t>
  </si>
  <si>
    <t>https://pbs.twimg.com/profile_images/1465850164678041605/iRao1DOu_400x400.jpg</t>
  </si>
  <si>
    <t>https://assets.sp.milesplit.com/articles/293329/images/tubby.png</t>
  </si>
  <si>
    <t>https://www.bostonherald.com/wp-content/uploads/2021/06/Ratcliffe2.jpg?w=477</t>
  </si>
  <si>
    <t>https://pbs.twimg.com/media/EwTkWw4VoAEUKrX.jpg:large</t>
  </si>
  <si>
    <t>https://dbukjj6eu5tsf.cloudfront.net/villanova.com/images/2020/6/9/Dolan4.jpg</t>
  </si>
  <si>
    <t>http://byucougars.com/sites/default/files/single_use_photos/21X-CTY%20Photoday-%20Clinger%2C%20Casey%2003.jpg</t>
  </si>
  <si>
    <t>https://dbukjj6eu5tsf.cloudfront.net/guhoyas.com/images/2021/6/11/E3fpvJwUUAEqtyD_71.jpeg</t>
  </si>
  <si>
    <t>https://dbukjj6eu5tsf.cloudfront.net/guhoyas.com/images/2022/5/27/_DSC6728_Stokes.jpg</t>
  </si>
  <si>
    <t>https://dbukjj6eu5tsf.cloudfront.net/sidearm.sites/binghamton.sidearmsports.com/images/2022/1/24/Schaffer_Dan_202122mtrack_pennstate1.jpg</t>
  </si>
  <si>
    <t>https://kuathletics.com/wp-content/uploads/2016/10/LTNGHT169.jpg</t>
  </si>
  <si>
    <t>https://dbukjj6eu5tsf.cloudfront.net/miamiredhawks.com/images/2019/5/11/19_s016_4765.jpg</t>
  </si>
  <si>
    <t>https://lipscombsports.com/images/2020/9/11/Wesley_Meyer_HS.jpg?width=300</t>
  </si>
  <si>
    <t>https://bloximages.chicago2.vip.townnews.com/mankatofreepress.com/content/tncms/assets/v3/editorial/7/8b/78ba55d8-d937-11eb-b175-57c40750f9b7/60dbb647a77d5.image.jpg?resize=1024%2C683</t>
  </si>
  <si>
    <t>Provo</t>
  </si>
  <si>
    <t>Charlottesville</t>
  </si>
  <si>
    <t>Toledo</t>
  </si>
  <si>
    <t>Milwaukee</t>
  </si>
  <si>
    <t>Mission Viejo</t>
  </si>
  <si>
    <t>LSU</t>
  </si>
  <si>
    <t>Air Force</t>
  </si>
  <si>
    <t>Lipscomb</t>
  </si>
  <si>
    <t>Empire Elite</t>
  </si>
  <si>
    <t>Asics Idaho Distance Project</t>
  </si>
  <si>
    <t>Under Armour</t>
  </si>
  <si>
    <t>Drake</t>
  </si>
  <si>
    <t xml:space="preserve">Cameron Ponder </t>
  </si>
  <si>
    <t xml:space="preserve">Everett Smulders </t>
  </si>
  <si>
    <t xml:space="preserve">Cruz Culpepper </t>
  </si>
  <si>
    <t xml:space="preserve">Diego Zarate </t>
  </si>
  <si>
    <t xml:space="preserve">Bashir Mosavel-Lo </t>
  </si>
  <si>
    <t xml:space="preserve">Benjamin Nibbelink </t>
  </si>
  <si>
    <t xml:space="preserve">Ben Fleming </t>
  </si>
  <si>
    <t xml:space="preserve">Hobbs Kessler </t>
  </si>
  <si>
    <t xml:space="preserve">Davis Bove </t>
  </si>
  <si>
    <t xml:space="preserve">Baylor Franklin </t>
  </si>
  <si>
    <t xml:space="preserve">Cole Lindhorst </t>
  </si>
  <si>
    <t xml:space="preserve">EJ Holland </t>
  </si>
  <si>
    <t xml:space="preserve">Colton Johnsen </t>
  </si>
  <si>
    <t xml:space="preserve">Zach Stallings </t>
  </si>
  <si>
    <t xml:space="preserve">Brandon Tubby </t>
  </si>
  <si>
    <t xml:space="preserve">Thomas Ratcliffe </t>
  </si>
  <si>
    <t xml:space="preserve">Lucas Bons </t>
  </si>
  <si>
    <t xml:space="preserve">Sean Dolan </t>
  </si>
  <si>
    <t xml:space="preserve">Casey Clinger </t>
  </si>
  <si>
    <t xml:space="preserve">Jack Salisbury </t>
  </si>
  <si>
    <t xml:space="preserve">Parker Stokes </t>
  </si>
  <si>
    <t xml:space="preserve">Dan Schaffer </t>
  </si>
  <si>
    <t xml:space="preserve">Bryce Richards </t>
  </si>
  <si>
    <t xml:space="preserve">Sean Torpy </t>
  </si>
  <si>
    <t xml:space="preserve">Wesley Meyer </t>
  </si>
  <si>
    <t xml:space="preserve">Shane Streich </t>
  </si>
  <si>
    <t xml:space="preserve">Olin Hacker </t>
  </si>
  <si>
    <t xml:space="preserve">Isaac Updike </t>
  </si>
  <si>
    <t xml:space="preserve">Liam Meirow </t>
  </si>
  <si>
    <t xml:space="preserve">Andrew Rafla </t>
  </si>
  <si>
    <t xml:space="preserve">Obsa Ali </t>
  </si>
  <si>
    <t xml:space="preserve">Tai Dinger </t>
  </si>
  <si>
    <t xml:space="preserve">Isaiah Harris </t>
  </si>
  <si>
    <t xml:space="preserve">Biya Simbassa </t>
  </si>
  <si>
    <t xml:space="preserve">Brian Crimmins </t>
  </si>
  <si>
    <t xml:space="preserve">Isaac Basten </t>
  </si>
  <si>
    <t>Spokane</t>
  </si>
  <si>
    <t>Chicago</t>
  </si>
  <si>
    <t>Providence</t>
  </si>
  <si>
    <t>Springfield</t>
  </si>
  <si>
    <t>Gibsonton</t>
  </si>
  <si>
    <t>Lee-Tennessee</t>
  </si>
  <si>
    <t>Run Flagstaff</t>
  </si>
  <si>
    <t>Northern Arizona</t>
  </si>
  <si>
    <t>Williams</t>
  </si>
  <si>
    <t>Connecticut</t>
  </si>
  <si>
    <t>Stony Brook</t>
  </si>
  <si>
    <t>Wake Forest</t>
  </si>
  <si>
    <t>New Mexico</t>
  </si>
  <si>
    <t>Pittsburg State</t>
  </si>
  <si>
    <t>Massachusetts Lowell</t>
  </si>
  <si>
    <t>Pennsylvania HS</t>
  </si>
  <si>
    <t>Missouri HS</t>
  </si>
  <si>
    <t>Florida HS</t>
  </si>
  <si>
    <t>South Dakota HS</t>
  </si>
  <si>
    <t>https://dbukjj6eu5tsf.cloudfront.net/sidearm.sites/leeuniversity.sidearmsports.com/images/2021/10/14/_FPR9173.JPG</t>
  </si>
  <si>
    <t xml:space="preserve">Aidan Ryan </t>
  </si>
  <si>
    <t>https://williamsrecord.com/wp-content/uploads/2022/02/BU-356-599x900.jpeg</t>
  </si>
  <si>
    <t xml:space="preserve">Mason Strader </t>
  </si>
  <si>
    <t>https://dbukjj6eu5tsf.cloudfront.net/sidearm.sites/pittstate.sidearmsports.com/images/2021/3/18/TF_DMR_Strader_indoor_championship_21.jpg</t>
  </si>
  <si>
    <t xml:space="preserve">Ryan Schoppe </t>
  </si>
  <si>
    <t>https://dbukjj6eu5tsf.cloudfront.net/sidearm.sites/okstate.com/images/2022/1/14/DSC09790.JPG</t>
  </si>
  <si>
    <t xml:space="preserve">Luke Houser </t>
  </si>
  <si>
    <t>https://dbukjj6eu5tsf.cloudfront.net/sidearm.sites/washington.sidearmsports.com/images/2021/9/29/Pac_12_2021_xcountry_champ_147.JPG</t>
  </si>
  <si>
    <t>Ben Veatch</t>
  </si>
  <si>
    <t>https://dbukjj6eu5tsf.cloudfront.net/sidearm.sites/iuhoosiers.com/images/2019/2/22/MCM_8423_71.jpeg</t>
  </si>
  <si>
    <t xml:space="preserve">Dereck Elkins </t>
  </si>
  <si>
    <t>https://olemisssports.com/images/2021/8/16/Elkins_Dereck_2021.jpg?width=300</t>
  </si>
  <si>
    <t xml:space="preserve">Christian Noble </t>
  </si>
  <si>
    <t xml:space="preserve">Dylan Jacobs </t>
  </si>
  <si>
    <t>https://s.yimg.com/ny/api/res/1.2/jdCapRDz1XUHl9v8nxStVg--/YXBwaWQ9aGlnaGxhbmRlcjt3PTY0MDtoPTQ2Mw--/https://s.yimg.com/uu/api/res/1.2/s6qd0QCsbcKumae_isrU0A--~B/aD0xODUwO3c9MjU2MDthcHBpZD15dGFjaHlvbg--/https://media.zenfs.com/en/fighting_irish_wire_usa_today_articles_281/38632df4d388367ccbc76aa45b05752c</t>
  </si>
  <si>
    <t>Evan Dorenkamp</t>
  </si>
  <si>
    <t>https://bloximages.newyork1.vip.townnews.com/lancasteronline.com/content/tncms/assets/v3/editorial/0/cf/0cf7636e-846c-11ec-9064-bb2be56cd1ac/61faf2b9b4816.image.jpg?resize=400%2C500</t>
  </si>
  <si>
    <t>Ray Sellaro</t>
  </si>
  <si>
    <t>https://snworksceo.imgix.net/dpn/910d7212-d578-45bc-8a45-a5d6d5b34c7b.sized-1000x1000.jpg?w=1000</t>
  </si>
  <si>
    <t xml:space="preserve">Liam Murphy </t>
  </si>
  <si>
    <t>https://dbukjj6eu5tsf.cloudfront.net/villanova.com/images/2022/4/11/murphy1.jpg</t>
  </si>
  <si>
    <t>Elliott Cook</t>
  </si>
  <si>
    <t>https://pbs.twimg.com/media/FKSpWKoUYAE9e9B?format=jpg&amp;name=large</t>
  </si>
  <si>
    <t xml:space="preserve">Matt Strangio </t>
  </si>
  <si>
    <t>https://portlandpilots.com/images/2021/9/15/Strangio_Matt.JPG?width=300</t>
  </si>
  <si>
    <t xml:space="preserve">Colin Schultz </t>
  </si>
  <si>
    <t>https://pbs.twimg.com/media/Ef44gCnU0AEkdLB?format=jpg&amp;name=large</t>
  </si>
  <si>
    <t xml:space="preserve">Abdihamid Nur </t>
  </si>
  <si>
    <t>https://nauathletics.com/images/2021/9/21/AbdiAOTWWeb.png</t>
  </si>
  <si>
    <t xml:space="preserve">Nico Young </t>
  </si>
  <si>
    <t>https://dbukjj6eu5tsf.cloudfront.net/sidearm.sites/nau.sidearmsports.com/images/2022/1/21/NicoRecap.png</t>
  </si>
  <si>
    <t xml:space="preserve">Drew Bosley </t>
  </si>
  <si>
    <t>https://www.runnerspace.com/members/images/67894/648453_full.jpg</t>
  </si>
  <si>
    <t xml:space="preserve">Robert Becker </t>
  </si>
  <si>
    <t>https://dbukjj6eu5tsf.cloudfront.net/sidearm.sites/stonybrook.sidearmsports.com/images/2022/3/6/ITR022FastTrack_378.jpg</t>
  </si>
  <si>
    <t>David Nelsen</t>
  </si>
  <si>
    <t>https://dbukjj6eu5tsf.cloudfront.net/navysports.com/images/2020/1/11/David_Nelsen.jpg</t>
  </si>
  <si>
    <t xml:space="preserve">Wes Porter </t>
  </si>
  <si>
    <t>https://bloximages.newyork1.vip.townnews.com/dailyprogress.com/content/tncms/assets/v3/editorial/a/23/a23372ac-c02a-11ec-b93e-fb4ad5d19a58/625f2e7c65141.image.jpg?crop=1289%2C1289%2C159%2C0&amp;resize=1289%2C1289&amp;order=crop%2Cresize</t>
  </si>
  <si>
    <t xml:space="preserve">Yasin Sado </t>
  </si>
  <si>
    <t>https://bloximages.newyork1.vip.townnews.com/dailyprogress.com/content/tncms/assets/v3/editorial/1/1a/11ab8291-f7d6-5438-b334-bf61b19367ac/629fd089a4357.image.jpg?crop=1763%2C926%2C0%2C124&amp;resize=1200%2C630&amp;order=crop%2Cresize</t>
  </si>
  <si>
    <t xml:space="preserve">Simeon Birnbaum </t>
  </si>
  <si>
    <t>https://cdn.forumcomm.com/dims4/default/45abd24/2147483647/strip/true/crop/1920x1280+0+0/resize/840x560!/quality/90/?url=https%3A%2F%2Fforum-communications-production-web.s3.amazonaws.com%2Fbrightspot%2F82%2F79%2Fc953402943b09ce2dc6a4fbb6a64%2F052822.S.DR.RECORDS-1.jpg</t>
  </si>
  <si>
    <t xml:space="preserve">Gary Martin </t>
  </si>
  <si>
    <t>https://cloudfront-us-east-1.images.arcpublishing.com/pmn/GYFXYIKYYJHSZFPOORVRI2RFBY.jpg</t>
  </si>
  <si>
    <t xml:space="preserve">Connor Burns </t>
  </si>
  <si>
    <t>https://cf-images.us-east-1.prod.boltdns.net/v1/jit/6068525033001/118d100a-9349-4f5a-9887-5004b647d299/main/1280x720/51s40ms/match/image.jpg</t>
  </si>
  <si>
    <t xml:space="preserve">Rheinhardt Harrison </t>
  </si>
  <si>
    <t>https://www.gannett-cdn.com/presto/2021/03/20/PBRE/3ecb811d-4ca6-41ea-9692-94988a219c6e-crb031921_track_.jpg</t>
  </si>
  <si>
    <t>Joey Berriatua</t>
  </si>
  <si>
    <t>https://pbs.twimg.com/profile_images/1333976878927908867/LEKSdx2L_400x400.jpg</t>
  </si>
  <si>
    <t>Luke Combs</t>
  </si>
  <si>
    <t>https://dbukjj6eu5tsf.cloudfront.net/goairforcefalcons.com/images/2021/5/6/1098_Combs.JPG</t>
  </si>
  <si>
    <t xml:space="preserve">Adam Bradtmueller </t>
  </si>
  <si>
    <t>https://bloximages.newyork1.vip.townnews.com/johnsoncitypress.com/content/tncms/assets/v3/editorial/5/9d/59df7ea8-c7ee-11ec-9e02-3b519a4fa4c4/626c355289fb5.image.jpg?resize=333%2C500</t>
  </si>
  <si>
    <t xml:space="preserve">Lucas Guerra </t>
  </si>
  <si>
    <t>https://dbukjj6eu5tsf.cloudfront.net/guhoyas.com/images/2022/5/2/EA1_09669.jpg</t>
  </si>
  <si>
    <t xml:space="preserve">Abel Teffra </t>
  </si>
  <si>
    <t>https://dbukjj6eu5tsf.cloudfront.net/guhoyas.com/images/2022/5/25/_DSC4806_Abel_Teffra.jpg</t>
  </si>
  <si>
    <t xml:space="preserve">Derek Holmes </t>
  </si>
  <si>
    <t>https://dbukjj6eu5tsf.cloudfront.net/sidearm.sites/uml.sidearmsports.com/images/2022/1/8/Derek_Holmes.png</t>
  </si>
  <si>
    <t xml:space="preserve">Robert Brandt </t>
  </si>
  <si>
    <t>https://pbs.twimg.com/media/E3faHIOVgAMUdYu.jpg</t>
  </si>
  <si>
    <t xml:space="preserve">Jack Yearian </t>
  </si>
  <si>
    <t>https://pbs.twimg.com/media/ER5FT-hVUAE1yc9.jpg</t>
  </si>
  <si>
    <t xml:space="preserve">Eduardo Herrera </t>
  </si>
  <si>
    <t>https://colorado.edu/coloradan/sites/default/files/block/coloradansp2022-eduardoherrera-2000x1000.png</t>
  </si>
  <si>
    <t xml:space="preserve">Marquette Wilhite </t>
  </si>
  <si>
    <t>https://www.gannett-cdn.com/presto/2020/10/15/NCDT/dab66ae1-c4a8-47e8-9da1-141faf53b486-2020_Gans_Creek_Classic080.JPG?width=660&amp;height=514&amp;fit=crop&amp;format=pjpg&amp;auto=webp</t>
  </si>
  <si>
    <t xml:space="preserve">John Petruno </t>
  </si>
  <si>
    <t>https://msuspartans.com/images/2021/10/22/Petruno_2021.jpg</t>
  </si>
  <si>
    <t xml:space="preserve">Jacob McLeod </t>
  </si>
  <si>
    <t>https://arkansasrazorbacks.com/wp-content/uploads/2020/08/McLeod-Jacob.jpg</t>
  </si>
  <si>
    <t xml:space="preserve">Caleb Webb </t>
  </si>
  <si>
    <t>https://dbukjj6eu5tsf.cloudfront.net/sidearm.sites/portlandpilots.com/images/2018/7/24/DSC_0667.JPG</t>
  </si>
  <si>
    <t xml:space="preserve">Luke Tewalt </t>
  </si>
  <si>
    <t>https://godeacs.com/images/2021/8/26/Headshots_0011_Tewalt_Luke.jpg?width=300</t>
  </si>
  <si>
    <t xml:space="preserve">Nick Foster </t>
  </si>
  <si>
    <t>https://d4njeax0ev936.cloudfront.net/images/2021/10/19/20211019_tfm_foster.jpg?width=300</t>
  </si>
  <si>
    <t xml:space="preserve">Alex Maier </t>
  </si>
  <si>
    <t>https://dbukjj6eu5tsf.cloudfront.net/sidearm.sites/okstate.com/images/2022/1/29/DSC05628.jpeg</t>
  </si>
  <si>
    <t xml:space="preserve">Tracen Warnick </t>
  </si>
  <si>
    <t>https://dbukjj6eu5tsf.cloudfront.net/sidearm.sites/weberstate.sidearmsports.com/images/2018/10/8/Tracen_Warnick.jpg</t>
  </si>
  <si>
    <t xml:space="preserve">Joe Waskom </t>
  </si>
  <si>
    <t>https://dbukjj6eu5tsf.cloudfront.net/sidearm.sites/washington.sidearmsports.com/images/2022/6/16/22_06_10___NCAA_Day_347259.jpg</t>
  </si>
  <si>
    <t xml:space="preserve">Nate Osterstock </t>
  </si>
  <si>
    <t>https://dbukjj6eu5tsf.cloudfront.net/sidearm.sites/suuni.sidearmsports.com/images/2018/2/14/IMG_4581.JPG</t>
  </si>
  <si>
    <t>Abdirizak Ibrahim</t>
  </si>
  <si>
    <t>https://lyrical-amulet-150218.appspot.com/_zGlUWYaD2S2G6cEdKkA3_xQJr1a6zjXYm6-IE-w1Ec/fit/600/800/ce/0/aHR0cHM6Ly9zdG9yYWdlLmdvb2dsZWFwaXMuY29tL2dvbG9ib3MtY29tLzIwMjAvMDcvZDk4Njc1MzItYWJkaXJpemFrLWlicmFoaW0uanBnLXNjYWxlZC5qcGc.png</t>
  </si>
  <si>
    <t xml:space="preserve">Austen Dalquist </t>
  </si>
  <si>
    <t>https://arkansasrazorbacks.com/wp-content/uploads/2015/10/AD-website.jpg</t>
  </si>
  <si>
    <t xml:space="preserve">Camren Fischer </t>
  </si>
  <si>
    <t>https://goprincetontigers.com/images/2019/11/15/fischer.jpg</t>
  </si>
  <si>
    <t xml:space="preserve">Eric Van der Els </t>
  </si>
  <si>
    <t>https://dbukjj6eu5tsf.cloudfront.net/uconnhuskies.com/images/2018/9/7/ericvanderels1.jpg</t>
  </si>
  <si>
    <t xml:space="preserve">Joe Dragon </t>
  </si>
  <si>
    <t>http://s3.amazonaws.com/dailyorange/wp-content/uploads/2022/02/16230856/elizabethbillman.jpg</t>
  </si>
  <si>
    <t xml:space="preserve">Nathan Henderson </t>
  </si>
  <si>
    <t>https://dbukjj6eu5tsf.cloudfront.net/suathletics.com/images/2019/7/24/Nathan_Henderson.jpg</t>
  </si>
  <si>
    <t xml:space="preserve">Colin Sahlman </t>
  </si>
  <si>
    <t>https://assets.sp.milesplit.com/athlete_photos/8380919?v=1</t>
  </si>
  <si>
    <t xml:space="preserve">Matthew Payamps </t>
  </si>
  <si>
    <t>https://dbukjj6eu5tsf.cloudfront.net/guhoyas.com/images/2022/5/17/Matthew_Payamps.jpg</t>
  </si>
  <si>
    <t xml:space="preserve">Camden Gilmore </t>
  </si>
  <si>
    <t>https://dbukjj6eu5tsf.cloudfront.net/guhoyas.com/images/2022/4/30/EA1_03943.jpg</t>
  </si>
  <si>
    <t>Robert Miranda</t>
  </si>
  <si>
    <t>https://pbs.twimg.com/media/FC9iWxqWUAYsHTF?format=jpg&amp;name=4096x4096</t>
  </si>
  <si>
    <t xml:space="preserve">Duncan Hamilton </t>
  </si>
  <si>
    <t>https://dbukjj6eu5tsf.cloudfront.net/sidearm.sites/msubobcats.com/images/2021/10/15/Hamilton_Duncan_2.jpg</t>
  </si>
  <si>
    <t xml:space="preserve">Nick Dahl </t>
  </si>
  <si>
    <t>https://d3cin4duo2vkym.cloudfront.net/images/2022/3/12/NCAA_Indoors_158.jpg</t>
  </si>
  <si>
    <t xml:space="preserve">Morgan Beadlescomb </t>
  </si>
  <si>
    <t>https://www.egr.msu.edu/sites/default/files/inline-images/Morgan%20Silver%20Medal.600.jpg</t>
  </si>
  <si>
    <t xml:space="preserve">Cruz Gomez </t>
  </si>
  <si>
    <t>https://dxa7m90h2v1am.cloudfront.net/images/2021/9/30/Gomez_Cruz_sss_TexasTXF0060.jpg?width=300</t>
  </si>
  <si>
    <t xml:space="preserve">Yaseen Abdalla </t>
  </si>
  <si>
    <t>https://dbukjj6eu5tsf.cloudfront.net/texassports_com/images/2022/3/11/Abdalla_IMG_0315_031122.jpg</t>
  </si>
  <si>
    <t>Brendan Hebert</t>
  </si>
  <si>
    <t>https://dbukjj6eu5tsf.cloudfront.net/texassports_com/images/2021/4/5/hebert_brendan_texasA_M_dual_AT2I7700.jpg</t>
  </si>
  <si>
    <t>Latitude</t>
  </si>
  <si>
    <t>Longitude</t>
  </si>
  <si>
    <t>Mean</t>
  </si>
  <si>
    <t>Medain</t>
  </si>
  <si>
    <t>Min</t>
  </si>
  <si>
    <t>Max</t>
  </si>
  <si>
    <t>Difference Between Fastest and Slowest Runner</t>
  </si>
  <si>
    <t>First Quartile</t>
  </si>
  <si>
    <t>Second Quartile</t>
  </si>
  <si>
    <t>Third Quartile</t>
  </si>
  <si>
    <t>Fourth Quartile</t>
  </si>
  <si>
    <t>Average Milers</t>
  </si>
  <si>
    <t>Milers Faster Than Average</t>
  </si>
  <si>
    <t>Milers Slower Than Average</t>
  </si>
  <si>
    <t>Family</t>
  </si>
  <si>
    <t>Date of First Sub-4 Mile</t>
  </si>
  <si>
    <t>Barry Brown</t>
  </si>
  <si>
    <t>Darren Brown</t>
  </si>
  <si>
    <t xml:space="preserve"> 5/13/1973</t>
  </si>
  <si>
    <t>Matt Centrowitz</t>
  </si>
  <si>
    <t>Centrowitz</t>
  </si>
  <si>
    <t>Matthew Centrowitz</t>
  </si>
  <si>
    <t>Mile PR</t>
  </si>
  <si>
    <t>First Sub-4 Mile Time</t>
  </si>
  <si>
    <t>Bair</t>
  </si>
  <si>
    <t>Sam Bair III</t>
  </si>
  <si>
    <t>Difference Between First and Fastest Mile</t>
  </si>
  <si>
    <t>Gregorek</t>
  </si>
  <si>
    <t>John Gregorek</t>
  </si>
  <si>
    <t>John Gregorek Jr.</t>
  </si>
  <si>
    <t> 2/13/2010</t>
  </si>
  <si>
    <t>Alan Culpepper</t>
  </si>
  <si>
    <t>Culpepper</t>
  </si>
  <si>
    <t>Cruz Culpepper</t>
  </si>
  <si>
    <t> Hacker </t>
  </si>
  <si>
    <t> 7/01/21</t>
  </si>
  <si>
    <t>Tim Hacker</t>
  </si>
  <si>
    <t>Olin Hacker</t>
  </si>
  <si>
    <t>Avg First Sub-4 Mile Time</t>
  </si>
  <si>
    <t>Avg Mile PR</t>
  </si>
  <si>
    <t>Avg. Difference Between First and Fastest Mile</t>
  </si>
  <si>
    <t>Days Between First Sub-4 Mile</t>
  </si>
  <si>
    <t>Hacker </t>
  </si>
  <si>
    <t>Average</t>
  </si>
  <si>
    <t>Group</t>
  </si>
  <si>
    <t>Number of Runners</t>
  </si>
  <si>
    <t>Percent</t>
  </si>
  <si>
    <t>Time_Sec</t>
  </si>
  <si>
    <t>FS4_Sec</t>
  </si>
  <si>
    <t>PR_Sec</t>
  </si>
  <si>
    <t>DFF_Sec</t>
  </si>
  <si>
    <t>AFS4_Sec</t>
  </si>
  <si>
    <t>APR_Sec</t>
  </si>
  <si>
    <t>ADFF_Sec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</si>
</sst>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16" fontId="0" fillId="0" borderId="0" xfId="0" applyNumberFormat="1"/>
    <xf numFmtId="47" fontId="0" fillId="0" borderId="0" xfId="0" applyNumberFormat="1"/>
    <xf numFmtId="0" fontId="1" fillId="0" borderId="0" xfId="1"/>
    <xf numFmtId="0" fontId="0" fillId="0" borderId="0" xfId="0" applyAlignment="1">
      <alignment horizontal="right"/>
    </xf>
    <xf numFmtId="0" fontId="3" fillId="0" borderId="0" xfId="0" applyFont="1"/>
    <xf numFmtId="0" fontId="3" fillId="2" borderId="1" xfId="0" applyFont="1" applyFill="1" applyBorder="1"/>
    <xf numFmtId="47" fontId="0" fillId="0" borderId="1" xfId="0" applyNumberFormat="1" applyBorder="1"/>
    <xf numFmtId="0" fontId="0" fillId="0" borderId="1" xfId="0" applyBorder="1"/>
    <xf numFmtId="14" fontId="0" fillId="0" borderId="0" xfId="0" applyNumberFormat="1"/>
    <xf numFmtId="14" fontId="0" fillId="0" borderId="1" xfId="0" applyNumberFormat="1" applyBorder="1" applyAlignment="1">
      <alignment horizontal="right"/>
    </xf>
    <xf numFmtId="14" fontId="0" fillId="0" borderId="1" xfId="0" applyNumberFormat="1" applyBorder="1"/>
    <xf numFmtId="0" fontId="0" fillId="0" borderId="1" xfId="0" applyNumberFormat="1" applyBorder="1"/>
    <xf numFmtId="0" fontId="3" fillId="3" borderId="1" xfId="0" applyFont="1" applyFill="1" applyBorder="1"/>
    <xf numFmtId="47" fontId="0" fillId="3" borderId="1" xfId="0" applyNumberFormat="1" applyFill="1" applyBorder="1"/>
    <xf numFmtId="0" fontId="0" fillId="3" borderId="1" xfId="0" applyNumberFormat="1" applyFill="1" applyBorder="1"/>
    <xf numFmtId="0" fontId="3" fillId="4" borderId="1" xfId="0" applyFont="1" applyFill="1" applyBorder="1"/>
    <xf numFmtId="14" fontId="3" fillId="4" borderId="1" xfId="0" applyNumberFormat="1" applyFont="1" applyFill="1" applyBorder="1"/>
    <xf numFmtId="0" fontId="3" fillId="5" borderId="1" xfId="0" applyFont="1" applyFill="1" applyBorder="1"/>
    <xf numFmtId="0" fontId="3" fillId="5" borderId="1" xfId="0" applyNumberFormat="1" applyFont="1" applyFill="1" applyBorder="1"/>
    <xf numFmtId="0" fontId="3" fillId="0" borderId="1" xfId="0" applyFont="1" applyBorder="1"/>
    <xf numFmtId="0" fontId="3" fillId="0" borderId="0" xfId="0" applyNumberFormat="1" applyFont="1"/>
    <xf numFmtId="0" fontId="0" fillId="0" borderId="0" xfId="0" applyNumberFormat="1"/>
    <xf numFmtId="0" fontId="3" fillId="4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pload.wikimedia.org/wikipedia/en/thumb/a/a4/Flag_of_the_United_States.svg/1920px-Flag_of_the_United_States.svg.png" TargetMode="External"/><Relationship Id="rId18" Type="http://schemas.openxmlformats.org/officeDocument/2006/relationships/hyperlink" Target="https://do2ufdrk7dzyk.cloudfront.net/images/2020/6/24/TK99SFG1.jpg?preset=large.socialmediaimage" TargetMode="External"/><Relationship Id="rId26" Type="http://schemas.openxmlformats.org/officeDocument/2006/relationships/hyperlink" Target="https://sjuhawks.com/images/2013/7/16/SZSYYBWGTKWAPSB.20130717014803.jpeg?width=300" TargetMode="External"/><Relationship Id="rId39" Type="http://schemas.openxmlformats.org/officeDocument/2006/relationships/hyperlink" Target="https://s3.amazonaws.com/Athlete-Endeavors-Staging/athletes/bio_images/000/000/250/original/ChadNoelleBio.jpg?1469048882" TargetMode="External"/><Relationship Id="rId21" Type="http://schemas.openxmlformats.org/officeDocument/2006/relationships/hyperlink" Target="https://imengine.editorial.prod.rgb.navigacloud.com/?uuid=09f3b63b-c109-577b-b538-f30f29690331&amp;function=fit&amp;type=preview" TargetMode="External"/><Relationship Id="rId34" Type="http://schemas.openxmlformats.org/officeDocument/2006/relationships/hyperlink" Target="https://cdn10.bostonmagazine.com/wp-content/uploads/sites/2/2013/04/ritchieusamain-1.jpg" TargetMode="External"/><Relationship Id="rId42" Type="http://schemas.openxmlformats.org/officeDocument/2006/relationships/hyperlink" Target="http://2.bp.blogspot.com/-ZIQV0sVuAfk/VDJRPvhapmI/AAAAAAAADZU/oCYI4LVEu6U/s1600/MTCM14%2BMedia%2BImage%2B020.JPG" TargetMode="External"/><Relationship Id="rId47" Type="http://schemas.openxmlformats.org/officeDocument/2006/relationships/hyperlink" Target="https://ramapoathletics.com/images/2018/1/22/R697_090.jpg?width=1884&amp;quality=80&amp;format=jpg" TargetMode="External"/><Relationship Id="rId50" Type="http://schemas.openxmlformats.org/officeDocument/2006/relationships/hyperlink" Target="https://bloximages.chicago2.vip.townnews.com/hometownsource.com/content/tncms/assets/v3/editorial/a/28/a282185c-ba29-11ea-bcef-4f1670972065/5efa1d907cc23.image.jpg?resize=351%2C500" TargetMode="External"/><Relationship Id="rId55" Type="http://schemas.openxmlformats.org/officeDocument/2006/relationships/hyperlink" Target="https://big12sports.com/images/2014/9/16/NXJNDKLBZSNZGNS.20140916134652.jpg" TargetMode="External"/><Relationship Id="rId7" Type="http://schemas.openxmlformats.org/officeDocument/2006/relationships/hyperlink" Target="https://arc-anglerfish-arc2-prod-advancelocal.s3.amazonaws.com/public/XIVEFW2ECBFPFCRMQ6USHR7R5M.jpg" TargetMode="External"/><Relationship Id="rId2" Type="http://schemas.openxmlformats.org/officeDocument/2006/relationships/hyperlink" Target="https://static.wixstatic.com/media/d21fcc_8147752a13b94740a1d5139ed7f69da3~mv2.jpg/v1/fill/w_954,h_1384,al_c,q_85/San%20Romani%20Sr%2C%20Archie2.jpg" TargetMode="External"/><Relationship Id="rId16" Type="http://schemas.openxmlformats.org/officeDocument/2006/relationships/hyperlink" Target="https://pbs.twimg.com/media/EYGlYuuX0AIDCif.png" TargetMode="External"/><Relationship Id="rId29" Type="http://schemas.openxmlformats.org/officeDocument/2006/relationships/hyperlink" Target="https://media-exp2.licdn.com/dms/image/C5603AQEVuum1n2z-PA/profile-displayphoto-shrink_200_200/0/1516304030885?e=2147483647&amp;v=beta&amp;t=ABZSoz_P97Y1CYP-Qt5EUopfTRO7BOF33uUmZ04DCQE" TargetMode="External"/><Relationship Id="rId11" Type="http://schemas.openxmlformats.org/officeDocument/2006/relationships/hyperlink" Target="https://d3sax14uoqq17.cloudfront.net/images/2002/8/16/brahmterrystanding.jpg?preset=large.socialmediaimage" TargetMode="External"/><Relationship Id="rId24" Type="http://schemas.openxmlformats.org/officeDocument/2006/relationships/hyperlink" Target="https://bloximages.chicago2.vip.townnews.com/dailyuw.com/content/tncms/assets/v3/editorial/7/31/731d2492-0865-524b-a1f2-4aa3eacf1390/54e69bbf8c644.image.jpg?crop=900%2C473%2C0%2C53&amp;resize=900%2C473&amp;order=crop%2Cresize" TargetMode="External"/><Relationship Id="rId32" Type="http://schemas.openxmlformats.org/officeDocument/2006/relationships/hyperlink" Target="https://pbs.twimg.com/profile_images/498051443623219200/rwZ-O3ha_400x400.jpeg" TargetMode="External"/><Relationship Id="rId37" Type="http://schemas.openxmlformats.org/officeDocument/2006/relationships/hyperlink" Target="https://www.nationalscholastic.org/images/uploads/m3kSTqf_Turner_now_NSAFatWC_Mon.png" TargetMode="External"/><Relationship Id="rId40" Type="http://schemas.openxmlformats.org/officeDocument/2006/relationships/hyperlink" Target="https://d4njeax0ev936.cloudfront.net/images/2017/5/22/8101650.jpeg?width=300" TargetMode="External"/><Relationship Id="rId45" Type="http://schemas.openxmlformats.org/officeDocument/2006/relationships/hyperlink" Target="https://goexplorers.com/images/2016/6/8/A10_Outdoors_2_1DP7751.jpg" TargetMode="External"/><Relationship Id="rId53" Type="http://schemas.openxmlformats.org/officeDocument/2006/relationships/hyperlink" Target="https://npr.brightspotcdn.com/dims4/default/ef37f03/2147483647/strip/true/crop/5472x3648+0+0/resize/880x587!/quality/90/?url=http%3A%2F%2Fnpr-brightspot.s3.amazonaws.com%2Flegacy%2Fsites%2Fkpcw%2Ffiles%2F202106%2Ftalem_franco.jpg" TargetMode="External"/><Relationship Id="rId58" Type="http://schemas.openxmlformats.org/officeDocument/2006/relationships/hyperlink" Target="https://pbs.twimg.com/profile_images/1488031263755628545/suJPPFZ3_400x400.jpg" TargetMode="External"/><Relationship Id="rId5" Type="http://schemas.openxmlformats.org/officeDocument/2006/relationships/hyperlink" Target="https://i.guim.co.uk/img/media/746c15c140b487871ebdb44e8cd36c532ab59d42/0_1_2962_1778/master/2962.jpg?width=445&amp;quality=45&amp;auto=format&amp;fit=max&amp;dpr=2&amp;s=3e014dad80f10c2facd121042a3a0002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lh3.googleusercontent.com/5Ae71t8-1g6XVQi1_5HJrSGcmWPO0_6R5s_Myr7a83qMDeSj1_OZ3XzQtpRYOKFFO_EgmOWzdyw1td4eXOjipA=w1200-h2560" TargetMode="External"/><Relationship Id="rId14" Type="http://schemas.openxmlformats.org/officeDocument/2006/relationships/hyperlink" Target="https://upload.wikimedia.org/wikipedia/en/thumb/a/a4/Flag_of_the_United_States.svg/1920px-Flag_of_the_United_States.svg.png" TargetMode="External"/><Relationship Id="rId22" Type="http://schemas.openxmlformats.org/officeDocument/2006/relationships/hyperlink" Target="https://wehco.media.clients.ellingtoncms.com/img/photos/2008/06/25/1clincoln55pxffCOLOR_t800.jpg?90232451fbcadccc64a17de7521d859a8f88077d" TargetMode="External"/><Relationship Id="rId27" Type="http://schemas.openxmlformats.org/officeDocument/2006/relationships/hyperlink" Target="https://pennrelays.com/images/2020/3/25/Mike_Stahr_middle_GTown_.jpg?width=300" TargetMode="External"/><Relationship Id="rId30" Type="http://schemas.openxmlformats.org/officeDocument/2006/relationships/hyperlink" Target="https://lh3.googleusercontent.com/iQXKpiehf-zOLa8G3QPat2WUR3kK4L2cU676_GAz_d7ewEZ3F7QDppsH6Q_fnHgEsRsGqMKdekpnNg-CXzSp=w1200-h2560" TargetMode="External"/><Relationship Id="rId35" Type="http://schemas.openxmlformats.org/officeDocument/2006/relationships/hyperlink" Target="https://cdn.vox-cdn.com/thumbor/WZc-QAhTMFlYnQRY3cYmLGeERL4=/0x0:2243x3095/1400x1400/filters:focal(948x497:1306x855):format(jpeg)/cdn.vox-cdn.com/uploads/chorus_image/image/50654737/usa-today-9325692.0.jpg" TargetMode="External"/><Relationship Id="rId43" Type="http://schemas.openxmlformats.org/officeDocument/2006/relationships/hyperlink" Target="https://www.runnerspace.com/members/images/6/370684_full.jpg" TargetMode="External"/><Relationship Id="rId48" Type="http://schemas.openxmlformats.org/officeDocument/2006/relationships/hyperlink" Target="https://cdn.shopify.com/s/files/1/2312/7821/articles/Bor_Square.jpg?v=1622566029" TargetMode="External"/><Relationship Id="rId56" Type="http://schemas.openxmlformats.org/officeDocument/2006/relationships/hyperlink" Target="https://trackandfieldnews.com/wp-content/uploads/2019/01/ali-01-19.jpg" TargetMode="External"/><Relationship Id="rId8" Type="http://schemas.openxmlformats.org/officeDocument/2006/relationships/hyperlink" Target="http://d2a3o6pzho379u.cloudfront.net/78455.jpg" TargetMode="External"/><Relationship Id="rId51" Type="http://schemas.openxmlformats.org/officeDocument/2006/relationships/hyperlink" Target="https://1.bp.blogspot.com/-nrNwHeFj6Z4/YMd1-QIzQKI/AAAAAAAANnQ/f57xrm_WOmM71yfLxbIGEtXRnvaP_SDugCLcBGAsYHQ/s2048/RYAN_1895_061121.jpg" TargetMode="External"/><Relationship Id="rId3" Type="http://schemas.openxmlformats.org/officeDocument/2006/relationships/hyperlink" Target="https://encrypted-tbn0.gstatic.com/images?q=tbn:ANd9GcTLx2rZVWmsi3oa_gOl4Oz__AODm2XPrih45w&amp;usqp=CAU" TargetMode="External"/><Relationship Id="rId12" Type="http://schemas.openxmlformats.org/officeDocument/2006/relationships/hyperlink" Target="https://upload.wikimedia.org/wikipedia/en/thumb/a/a4/Flag_of_the_United_States.svg/1920px-Flag_of_the_United_States.svg.png" TargetMode="External"/><Relationship Id="rId17" Type="http://schemas.openxmlformats.org/officeDocument/2006/relationships/hyperlink" Target="https://www.letsrun.com/2004/usatfsmith/images/800m-men_.jpg" TargetMode="External"/><Relationship Id="rId25" Type="http://schemas.openxmlformats.org/officeDocument/2006/relationships/hyperlink" Target="https://media-exp1.licdn.com/dms/image/C5103AQFHOSz8iXz91g/profile-displayphoto-shrink_200_200/0/1517481627758?e=2147483647&amp;v=beta&amp;t=YgAFZqtdnPAN4PzeYBS59B2Hm1QvJblojS9CYOcrAsM" TargetMode="External"/><Relationship Id="rId33" Type="http://schemas.openxmlformats.org/officeDocument/2006/relationships/hyperlink" Target="https://rx3running.files.wordpress.com/2014/02/duncanphillips1.jpg" TargetMode="External"/><Relationship Id="rId38" Type="http://schemas.openxmlformats.org/officeDocument/2006/relationships/hyperlink" Target="http://archive.dyestat.com/3state/NM/3xc/album24oct-losalamos/images/Ryan%20McNiff%20leads%20a%20line_jpg.jpg" TargetMode="External"/><Relationship Id="rId46" Type="http://schemas.openxmlformats.org/officeDocument/2006/relationships/hyperlink" Target="https://upload.wikimedia.org/wikipedia/commons/thumb/4/43/Dr._Sander_2019_%2846887106111%29.jpg/330px-Dr._Sander_2019_%2846887106111%29.jpg" TargetMode="External"/><Relationship Id="rId59" Type="http://schemas.openxmlformats.org/officeDocument/2006/relationships/hyperlink" Target="https://williamsrecord.com/wp-content/uploads/2022/02/BU-356-599x900.jpeg" TargetMode="External"/><Relationship Id="rId20" Type="http://schemas.openxmlformats.org/officeDocument/2006/relationships/hyperlink" Target="https://doz1futtg6626.cloudfront.net/images/2013/6/3/PJXULYPTCALVWIP.20130603114816.jpg?preset=large.socialmediaimage" TargetMode="External"/><Relationship Id="rId41" Type="http://schemas.openxmlformats.org/officeDocument/2006/relationships/hyperlink" Target="http://citiusmag.com/wp-content/uploads/2017/11/image_uploaded_from_ios_720.jpg" TargetMode="External"/><Relationship Id="rId54" Type="http://schemas.openxmlformats.org/officeDocument/2006/relationships/hyperlink" Target="https://www.gannett-cdn.com/presto/2021/08/07/PIND/776245fd-0f90-4b08-a678-80d2334785f7-USATSI_16527412.jpg" TargetMode="External"/><Relationship Id="rId1" Type="http://schemas.openxmlformats.org/officeDocument/2006/relationships/hyperlink" Target="https://bringbackthemile.com/images/sized/images/ugc/uploads/about/Bill_Dotson-0x150.jpg" TargetMode="External"/><Relationship Id="rId6" Type="http://schemas.openxmlformats.org/officeDocument/2006/relationships/hyperlink" Target="https://pbs.twimg.com/media/Dc1te9IWkAAjKU4?format=jpg&amp;name=360x360" TargetMode="External"/><Relationship Id="rId15" Type="http://schemas.openxmlformats.org/officeDocument/2006/relationships/hyperlink" Target="https://www.harvardvarsityclub.org/images/vault/2251.jpg" TargetMode="External"/><Relationship Id="rId23" Type="http://schemas.openxmlformats.org/officeDocument/2006/relationships/hyperlink" Target="https://lh3.googleusercontent.com/Sy75Pq3IDeki6Z4fqsrOuITkyuTA3RSudULa3ycS1h9SIv0C44WCYx8FZ0IKjK4lEhkm7QNOr3yA5lt00WPPRw=w1200-h2560" TargetMode="External"/><Relationship Id="rId28" Type="http://schemas.openxmlformats.org/officeDocument/2006/relationships/hyperlink" Target="https://asugrizzlies.com/images/2014/5/23/Maurice_Mo_Smith.jpg?width=300" TargetMode="External"/><Relationship Id="rId36" Type="http://schemas.openxmlformats.org/officeDocument/2006/relationships/hyperlink" Target="https://upload.wikimedia.org/wikipedia/commons/thumb/d/dd/Kirubel_Erassa.jpg/1200px-Kirubel_Erassa.jpg" TargetMode="External"/><Relationship Id="rId49" Type="http://schemas.openxmlformats.org/officeDocument/2006/relationships/hyperlink" Target="https://media-exp1.licdn.com/dms/image/C5603AQFJbJ0Y-JSQLg/profile-displayphoto-shrink_200_200/0/1581102961271?e=1659571200&amp;v=beta&amp;t=JeW3UcONFCnn8X8RfRAIaXstqWaX7guZrEUwroH6UNA" TargetMode="External"/><Relationship Id="rId57" Type="http://schemas.openxmlformats.org/officeDocument/2006/relationships/hyperlink" Target="https://olemisssports.com/images/2021/2/8/Fudd_Website.jpg?width=1884&amp;quality=80&amp;format=jpg" TargetMode="External"/><Relationship Id="rId10" Type="http://schemas.openxmlformats.org/officeDocument/2006/relationships/hyperlink" Target="https://bloximages.chicago2.vip.townnews.com/wacotrib.com/content/tncms/assets/v3/editorial/2/81/281fa62a-d9ee-11eb-a6ad-2bcee7e890e9/60dce8c65775d.image.jpg?resize=449%2C500" TargetMode="External"/><Relationship Id="rId31" Type="http://schemas.openxmlformats.org/officeDocument/2006/relationships/hyperlink" Target="https://lh3.googleusercontent.com/_C6vWqBxBjK3tV2YWibxfVuhsBXR2zWsmETLCr3vWMCuuoQHBQl17nZAUuaGEkEEKN9czQozYCtR0qre0lMfxw=w1200-h2560" TargetMode="External"/><Relationship Id="rId44" Type="http://schemas.openxmlformats.org/officeDocument/2006/relationships/hyperlink" Target="https://bloximages.newyork1.vip.townnews.com/herald-dispatch.com/content/tncms/assets/v3/editorial/a/d0/ad0ad356-035d-5456-b8fd-fb7bdf058bc0/56209f403327d.hires.jpg" TargetMode="External"/><Relationship Id="rId52" Type="http://schemas.openxmlformats.org/officeDocument/2006/relationships/hyperlink" Target="https://dbukjj6eu5tsf.cloudfront.net/navysports.com/images/2020/1/21/Brophy.jpg" TargetMode="External"/><Relationship Id="rId60" Type="http://schemas.openxmlformats.org/officeDocument/2006/relationships/hyperlink" Target="https://lyrical-amulet-150218.appspot.com/_zGlUWYaD2S2G6cEdKkA3_xQJr1a6zjXYm6-IE-w1Ec/fit/600/800/ce/0/aHR0cHM6Ly9zdG9yYWdlLmdvb2dsZWFwaXMuY29tL2dvbG9ib3MtY29tLzIwMjAvMDcvZDk4Njc1MzItYWJkaXJpemFrLWlicmFoaW0uanBnLXNjYWxlZC5qcGc.png" TargetMode="External"/><Relationship Id="rId4" Type="http://schemas.openxmlformats.org/officeDocument/2006/relationships/hyperlink" Target="https://oregondigital.org/downloads/oregondigital:df668x48w" TargetMode="External"/><Relationship Id="rId9" Type="http://schemas.openxmlformats.org/officeDocument/2006/relationships/hyperlink" Target="https://www.athletebiz.us/blog/wp-content/uploads/Holman710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9636F-EAD1-4DF2-A536-0DC762862177}">
  <dimension ref="A1:P660"/>
  <sheetViews>
    <sheetView workbookViewId="0">
      <selection activeCell="G661" sqref="G661"/>
    </sheetView>
  </sheetViews>
  <sheetFormatPr defaultRowHeight="14.4" x14ac:dyDescent="0.3"/>
  <cols>
    <col min="5" max="5" width="12.88671875" customWidth="1"/>
    <col min="6" max="6" width="10.6640625" customWidth="1"/>
    <col min="8" max="8" width="8.88671875" style="22"/>
  </cols>
  <sheetData>
    <row r="1" spans="1:16" x14ac:dyDescent="0.3">
      <c r="A1" s="5" t="s">
        <v>6</v>
      </c>
      <c r="B1" s="5" t="s">
        <v>25</v>
      </c>
      <c r="C1" s="5" t="s">
        <v>1</v>
      </c>
      <c r="D1" s="5" t="s">
        <v>2</v>
      </c>
      <c r="E1" s="5" t="s">
        <v>3</v>
      </c>
      <c r="F1" s="5" t="s">
        <v>95</v>
      </c>
      <c r="G1" s="5" t="s">
        <v>4</v>
      </c>
      <c r="H1" s="21" t="s">
        <v>1736</v>
      </c>
      <c r="I1" s="5" t="s">
        <v>94</v>
      </c>
      <c r="J1" s="5" t="s">
        <v>5</v>
      </c>
      <c r="K1" s="5" t="s">
        <v>8</v>
      </c>
      <c r="L1" s="5" t="s">
        <v>1689</v>
      </c>
      <c r="M1" s="5" t="s">
        <v>1690</v>
      </c>
      <c r="N1" s="5" t="s">
        <v>9</v>
      </c>
      <c r="O1" s="5" t="s">
        <v>7</v>
      </c>
      <c r="P1" s="5" t="s">
        <v>14</v>
      </c>
    </row>
    <row r="2" spans="1:16" x14ac:dyDescent="0.3">
      <c r="A2">
        <v>1957</v>
      </c>
      <c r="B2" t="s">
        <v>26</v>
      </c>
      <c r="C2">
        <v>1</v>
      </c>
      <c r="D2" t="s">
        <v>13</v>
      </c>
      <c r="E2" t="s">
        <v>12</v>
      </c>
      <c r="F2" t="s">
        <v>96</v>
      </c>
      <c r="G2" s="2">
        <v>2.7627314814814819E-3</v>
      </c>
      <c r="H2">
        <v>238.7</v>
      </c>
      <c r="I2" s="2" t="s">
        <v>101</v>
      </c>
      <c r="J2" t="s">
        <v>0</v>
      </c>
      <c r="K2" t="s">
        <v>11</v>
      </c>
      <c r="L2">
        <v>37.957700000000003</v>
      </c>
      <c r="M2">
        <v>-121.2908</v>
      </c>
      <c r="N2" t="s">
        <v>10</v>
      </c>
      <c r="O2" s="1">
        <v>44713</v>
      </c>
      <c r="P2" t="s">
        <v>15</v>
      </c>
    </row>
    <row r="3" spans="1:16" x14ac:dyDescent="0.3">
      <c r="A3">
        <v>1960</v>
      </c>
      <c r="B3" t="s">
        <v>27</v>
      </c>
      <c r="C3">
        <v>2</v>
      </c>
      <c r="D3" t="s">
        <v>16</v>
      </c>
      <c r="E3" t="s">
        <v>22</v>
      </c>
      <c r="F3" t="s">
        <v>96</v>
      </c>
      <c r="G3" s="2">
        <v>2.7615740740740743E-3</v>
      </c>
      <c r="H3">
        <v>238.6</v>
      </c>
      <c r="I3" s="2" t="s">
        <v>101</v>
      </c>
      <c r="J3" t="s">
        <v>18</v>
      </c>
      <c r="K3" t="s">
        <v>19</v>
      </c>
      <c r="L3">
        <v>44.052100000000003</v>
      </c>
      <c r="M3">
        <v>-123.0868</v>
      </c>
      <c r="N3" t="s">
        <v>10</v>
      </c>
      <c r="O3" s="1">
        <v>44674</v>
      </c>
      <c r="P3" t="s">
        <v>23</v>
      </c>
    </row>
    <row r="4" spans="1:16" x14ac:dyDescent="0.3">
      <c r="A4">
        <v>1960</v>
      </c>
      <c r="B4" t="s">
        <v>27</v>
      </c>
      <c r="C4">
        <v>3</v>
      </c>
      <c r="D4" t="s">
        <v>17</v>
      </c>
      <c r="E4" t="s">
        <v>21</v>
      </c>
      <c r="F4" t="s">
        <v>97</v>
      </c>
      <c r="G4" s="2">
        <v>2.7546296296296294E-3</v>
      </c>
      <c r="H4">
        <v>238</v>
      </c>
      <c r="I4" s="2" t="s">
        <v>101</v>
      </c>
      <c r="J4" t="s">
        <v>20</v>
      </c>
      <c r="K4" t="s">
        <v>11</v>
      </c>
      <c r="L4">
        <v>37.639299999999999</v>
      </c>
      <c r="M4">
        <v>-120.997</v>
      </c>
      <c r="N4" t="s">
        <v>10</v>
      </c>
      <c r="O4" s="1">
        <v>44709</v>
      </c>
      <c r="P4" t="s">
        <v>24</v>
      </c>
    </row>
    <row r="5" spans="1:16" x14ac:dyDescent="0.3">
      <c r="A5">
        <v>1962</v>
      </c>
      <c r="B5" t="s">
        <v>27</v>
      </c>
      <c r="C5">
        <v>4</v>
      </c>
      <c r="D5" t="s">
        <v>28</v>
      </c>
      <c r="E5" t="s">
        <v>31</v>
      </c>
      <c r="F5" t="s">
        <v>97</v>
      </c>
      <c r="G5" s="2">
        <v>2.7766203703703703E-3</v>
      </c>
      <c r="H5">
        <v>239.9</v>
      </c>
      <c r="I5" s="2" t="s">
        <v>101</v>
      </c>
      <c r="J5" t="s">
        <v>29</v>
      </c>
      <c r="K5" t="s">
        <v>11</v>
      </c>
      <c r="L5">
        <v>34.020299999999999</v>
      </c>
      <c r="M5">
        <v>-117.8653</v>
      </c>
      <c r="N5" t="s">
        <v>10</v>
      </c>
      <c r="O5" s="1">
        <v>44679</v>
      </c>
      <c r="P5" t="s">
        <v>39</v>
      </c>
    </row>
    <row r="6" spans="1:16" x14ac:dyDescent="0.3">
      <c r="A6">
        <v>1962</v>
      </c>
      <c r="B6" t="s">
        <v>27</v>
      </c>
      <c r="C6">
        <v>5</v>
      </c>
      <c r="D6" t="s">
        <v>35</v>
      </c>
      <c r="E6" t="s">
        <v>22</v>
      </c>
      <c r="F6" t="s">
        <v>96</v>
      </c>
      <c r="G6" s="2">
        <v>2.7581018518518519E-3</v>
      </c>
      <c r="H6">
        <v>238.3</v>
      </c>
      <c r="I6" s="2" t="s">
        <v>101</v>
      </c>
      <c r="J6" t="s">
        <v>20</v>
      </c>
      <c r="K6" t="s">
        <v>11</v>
      </c>
      <c r="L6">
        <v>37.639299999999999</v>
      </c>
      <c r="M6">
        <v>-120.997</v>
      </c>
      <c r="N6" t="s">
        <v>10</v>
      </c>
      <c r="O6" s="1">
        <v>44707</v>
      </c>
      <c r="P6" t="s">
        <v>41</v>
      </c>
    </row>
    <row r="7" spans="1:16" x14ac:dyDescent="0.3">
      <c r="A7">
        <v>1962</v>
      </c>
      <c r="B7" t="s">
        <v>27</v>
      </c>
      <c r="C7">
        <v>6</v>
      </c>
      <c r="D7" t="s">
        <v>36</v>
      </c>
      <c r="E7" t="s">
        <v>32</v>
      </c>
      <c r="F7" t="s">
        <v>99</v>
      </c>
      <c r="G7" s="2">
        <v>2.7696759259259259E-3</v>
      </c>
      <c r="H7">
        <v>239.3</v>
      </c>
      <c r="I7" s="2" t="s">
        <v>101</v>
      </c>
      <c r="J7" t="s">
        <v>20</v>
      </c>
      <c r="K7" t="s">
        <v>11</v>
      </c>
      <c r="L7">
        <v>37.639299999999999</v>
      </c>
      <c r="M7">
        <v>-120.997</v>
      </c>
      <c r="N7" t="s">
        <v>10</v>
      </c>
      <c r="O7" s="1">
        <v>44707</v>
      </c>
      <c r="P7" t="s">
        <v>42</v>
      </c>
    </row>
    <row r="8" spans="1:16" x14ac:dyDescent="0.3">
      <c r="A8">
        <v>1962</v>
      </c>
      <c r="B8" t="s">
        <v>27</v>
      </c>
      <c r="C8">
        <v>7</v>
      </c>
      <c r="D8" t="s">
        <v>37</v>
      </c>
      <c r="E8" t="s">
        <v>33</v>
      </c>
      <c r="F8" t="s">
        <v>96</v>
      </c>
      <c r="G8" s="2">
        <v>2.7662037037037034E-3</v>
      </c>
      <c r="H8">
        <v>239</v>
      </c>
      <c r="I8" s="2" t="s">
        <v>101</v>
      </c>
      <c r="J8" t="s">
        <v>29</v>
      </c>
      <c r="K8" t="s">
        <v>11</v>
      </c>
      <c r="L8">
        <v>34.020299999999999</v>
      </c>
      <c r="M8">
        <v>-117.8653</v>
      </c>
      <c r="N8" t="s">
        <v>10</v>
      </c>
      <c r="O8" s="1">
        <v>44735</v>
      </c>
      <c r="P8" s="3" t="s">
        <v>43</v>
      </c>
    </row>
    <row r="9" spans="1:16" x14ac:dyDescent="0.3">
      <c r="A9">
        <v>1962</v>
      </c>
      <c r="B9" t="s">
        <v>27</v>
      </c>
      <c r="C9">
        <v>8</v>
      </c>
      <c r="D9" t="s">
        <v>38</v>
      </c>
      <c r="E9" t="s">
        <v>31</v>
      </c>
      <c r="F9" t="s">
        <v>97</v>
      </c>
      <c r="G9" s="2">
        <v>2.7554398148148147E-3</v>
      </c>
      <c r="H9">
        <v>238.1</v>
      </c>
      <c r="I9" s="2" t="s">
        <v>101</v>
      </c>
      <c r="J9" t="s">
        <v>30</v>
      </c>
      <c r="K9" t="s">
        <v>34</v>
      </c>
      <c r="L9">
        <v>51.507199999999997</v>
      </c>
      <c r="M9">
        <v>-0.12759999999999999</v>
      </c>
      <c r="N9" t="s">
        <v>40</v>
      </c>
      <c r="O9" s="1">
        <v>44791</v>
      </c>
      <c r="P9" t="s">
        <v>44</v>
      </c>
    </row>
    <row r="10" spans="1:16" x14ac:dyDescent="0.3">
      <c r="A10">
        <v>1963</v>
      </c>
      <c r="B10" t="s">
        <v>27</v>
      </c>
      <c r="C10">
        <v>9</v>
      </c>
      <c r="D10" t="s">
        <v>45</v>
      </c>
      <c r="E10" t="s">
        <v>1124</v>
      </c>
      <c r="F10" t="s">
        <v>96</v>
      </c>
      <c r="G10" s="2">
        <v>2.7685185185185187E-3</v>
      </c>
      <c r="H10">
        <v>239.2</v>
      </c>
      <c r="I10" s="2" t="s">
        <v>102</v>
      </c>
      <c r="J10" t="s">
        <v>47</v>
      </c>
      <c r="K10" t="s">
        <v>48</v>
      </c>
      <c r="L10">
        <v>40.712800000000001</v>
      </c>
      <c r="M10">
        <v>-74.006</v>
      </c>
      <c r="N10" t="s">
        <v>10</v>
      </c>
      <c r="O10" s="1">
        <v>44607</v>
      </c>
      <c r="P10" t="s">
        <v>49</v>
      </c>
    </row>
    <row r="11" spans="1:16" x14ac:dyDescent="0.3">
      <c r="A11">
        <v>1964</v>
      </c>
      <c r="B11" t="s">
        <v>27</v>
      </c>
      <c r="C11">
        <v>10</v>
      </c>
      <c r="D11" t="s">
        <v>56</v>
      </c>
      <c r="E11" t="s">
        <v>22</v>
      </c>
      <c r="F11" t="s">
        <v>96</v>
      </c>
      <c r="G11" s="2">
        <v>2.7500000000000003E-3</v>
      </c>
      <c r="H11">
        <v>237.6</v>
      </c>
      <c r="I11" s="2" t="s">
        <v>101</v>
      </c>
      <c r="J11" t="s">
        <v>50</v>
      </c>
      <c r="K11" t="s">
        <v>11</v>
      </c>
      <c r="L11">
        <v>33.895800000000001</v>
      </c>
      <c r="M11">
        <v>-118.2201</v>
      </c>
      <c r="N11" t="s">
        <v>10</v>
      </c>
      <c r="O11" s="1">
        <v>44717</v>
      </c>
      <c r="P11" s="3" t="s">
        <v>103</v>
      </c>
    </row>
    <row r="12" spans="1:16" x14ac:dyDescent="0.3">
      <c r="A12">
        <v>1964</v>
      </c>
      <c r="B12" t="s">
        <v>27</v>
      </c>
      <c r="C12">
        <v>11</v>
      </c>
      <c r="D12" t="s">
        <v>57</v>
      </c>
      <c r="E12" t="s">
        <v>58</v>
      </c>
      <c r="F12" t="s">
        <v>96</v>
      </c>
      <c r="G12" s="2">
        <v>2.7534722222222218E-3</v>
      </c>
      <c r="H12">
        <v>237.9</v>
      </c>
      <c r="I12" s="2" t="s">
        <v>101</v>
      </c>
      <c r="J12" t="s">
        <v>50</v>
      </c>
      <c r="K12" t="s">
        <v>11</v>
      </c>
      <c r="L12">
        <v>33.895800000000001</v>
      </c>
      <c r="M12">
        <v>-118.2201</v>
      </c>
      <c r="N12" t="s">
        <v>10</v>
      </c>
      <c r="O12" s="1">
        <v>44717</v>
      </c>
      <c r="P12" t="s">
        <v>104</v>
      </c>
    </row>
    <row r="13" spans="1:16" x14ac:dyDescent="0.3">
      <c r="A13">
        <v>1964</v>
      </c>
      <c r="B13" t="s">
        <v>27</v>
      </c>
      <c r="C13">
        <v>12</v>
      </c>
      <c r="D13" t="s">
        <v>59</v>
      </c>
      <c r="E13" t="s">
        <v>60</v>
      </c>
      <c r="F13" t="s">
        <v>96</v>
      </c>
      <c r="G13" s="2">
        <v>2.7650462962962963E-3</v>
      </c>
      <c r="H13">
        <v>238.9</v>
      </c>
      <c r="I13" s="2" t="s">
        <v>101</v>
      </c>
      <c r="J13" t="s">
        <v>50</v>
      </c>
      <c r="K13" t="s">
        <v>11</v>
      </c>
      <c r="L13">
        <v>33.895800000000001</v>
      </c>
      <c r="M13">
        <v>-118.2201</v>
      </c>
      <c r="N13" t="s">
        <v>10</v>
      </c>
      <c r="O13" s="1">
        <v>44717</v>
      </c>
      <c r="P13" t="s">
        <v>105</v>
      </c>
    </row>
    <row r="14" spans="1:16" x14ac:dyDescent="0.3">
      <c r="A14">
        <v>1964</v>
      </c>
      <c r="B14" t="s">
        <v>27</v>
      </c>
      <c r="C14">
        <v>13</v>
      </c>
      <c r="D14" t="s">
        <v>61</v>
      </c>
      <c r="E14" t="s">
        <v>62</v>
      </c>
      <c r="F14" t="s">
        <v>98</v>
      </c>
      <c r="G14" s="2">
        <v>2.7662037037037034E-3</v>
      </c>
      <c r="H14">
        <v>239</v>
      </c>
      <c r="I14" s="2" t="s">
        <v>101</v>
      </c>
      <c r="J14" t="s">
        <v>50</v>
      </c>
      <c r="K14" t="s">
        <v>11</v>
      </c>
      <c r="L14">
        <v>33.895800000000001</v>
      </c>
      <c r="M14">
        <v>-118.2201</v>
      </c>
      <c r="N14" t="s">
        <v>10</v>
      </c>
      <c r="O14" s="1">
        <v>44717</v>
      </c>
      <c r="P14" t="s">
        <v>106</v>
      </c>
    </row>
    <row r="15" spans="1:16" x14ac:dyDescent="0.3">
      <c r="A15">
        <v>1964</v>
      </c>
      <c r="B15" t="s">
        <v>27</v>
      </c>
      <c r="C15">
        <v>14</v>
      </c>
      <c r="D15" t="s">
        <v>63</v>
      </c>
      <c r="E15" t="s">
        <v>64</v>
      </c>
      <c r="F15" t="s">
        <v>96</v>
      </c>
      <c r="G15" s="2">
        <v>2.7673611111111111E-3</v>
      </c>
      <c r="H15">
        <v>239.1</v>
      </c>
      <c r="I15" s="2" t="s">
        <v>101</v>
      </c>
      <c r="J15" t="s">
        <v>51</v>
      </c>
      <c r="K15" t="s">
        <v>11</v>
      </c>
      <c r="L15">
        <v>32.715699999999998</v>
      </c>
      <c r="M15">
        <v>-117.1611</v>
      </c>
      <c r="N15" t="s">
        <v>10</v>
      </c>
      <c r="O15" s="1">
        <v>44725</v>
      </c>
      <c r="P15" t="s">
        <v>107</v>
      </c>
    </row>
    <row r="16" spans="1:16" x14ac:dyDescent="0.3">
      <c r="A16">
        <v>1965</v>
      </c>
      <c r="B16" t="s">
        <v>27</v>
      </c>
      <c r="C16">
        <v>15</v>
      </c>
      <c r="D16" t="s">
        <v>65</v>
      </c>
      <c r="E16" t="s">
        <v>31</v>
      </c>
      <c r="F16" t="s">
        <v>97</v>
      </c>
      <c r="G16" s="2">
        <v>2.7557870370370371E-3</v>
      </c>
      <c r="H16">
        <v>238.1</v>
      </c>
      <c r="I16" s="2" t="s">
        <v>101</v>
      </c>
      <c r="J16" t="s">
        <v>20</v>
      </c>
      <c r="K16" t="s">
        <v>11</v>
      </c>
      <c r="L16">
        <v>37.639299999999999</v>
      </c>
      <c r="M16">
        <v>-120.997</v>
      </c>
      <c r="N16" t="s">
        <v>10</v>
      </c>
      <c r="O16" s="1">
        <v>44710</v>
      </c>
      <c r="P16" t="s">
        <v>111</v>
      </c>
    </row>
    <row r="17" spans="1:16" x14ac:dyDescent="0.3">
      <c r="A17">
        <v>1966</v>
      </c>
      <c r="B17" t="s">
        <v>27</v>
      </c>
      <c r="C17">
        <v>16</v>
      </c>
      <c r="D17" t="s">
        <v>73</v>
      </c>
      <c r="E17" t="s">
        <v>22</v>
      </c>
      <c r="F17" t="s">
        <v>96</v>
      </c>
      <c r="G17" s="2">
        <v>2.7673611111111111E-3</v>
      </c>
      <c r="H17">
        <v>239.1</v>
      </c>
      <c r="I17" s="2" t="s">
        <v>101</v>
      </c>
      <c r="J17" t="s">
        <v>18</v>
      </c>
      <c r="K17" t="s">
        <v>19</v>
      </c>
      <c r="L17">
        <v>44.052100000000003</v>
      </c>
      <c r="M17">
        <v>-123.0868</v>
      </c>
      <c r="N17" t="s">
        <v>10</v>
      </c>
      <c r="O17" s="1">
        <v>44714</v>
      </c>
      <c r="P17" t="s">
        <v>108</v>
      </c>
    </row>
    <row r="18" spans="1:16" x14ac:dyDescent="0.3">
      <c r="A18">
        <v>1966</v>
      </c>
      <c r="B18" t="s">
        <v>27</v>
      </c>
      <c r="C18">
        <v>17</v>
      </c>
      <c r="D18" t="s">
        <v>72</v>
      </c>
      <c r="E18" t="s">
        <v>22</v>
      </c>
      <c r="F18" t="s">
        <v>96</v>
      </c>
      <c r="G18" s="2">
        <v>2.7754629629629626E-3</v>
      </c>
      <c r="H18">
        <v>239.8</v>
      </c>
      <c r="I18" s="2" t="s">
        <v>101</v>
      </c>
      <c r="J18" t="s">
        <v>18</v>
      </c>
      <c r="K18" t="s">
        <v>19</v>
      </c>
      <c r="L18">
        <v>44.052100000000003</v>
      </c>
      <c r="M18">
        <v>-123.0868</v>
      </c>
      <c r="N18" t="s">
        <v>10</v>
      </c>
      <c r="O18" s="1">
        <v>44714</v>
      </c>
      <c r="P18" t="s">
        <v>109</v>
      </c>
    </row>
    <row r="19" spans="1:16" x14ac:dyDescent="0.3">
      <c r="A19">
        <v>1966</v>
      </c>
      <c r="B19" t="s">
        <v>27</v>
      </c>
      <c r="C19">
        <v>18</v>
      </c>
      <c r="D19" t="s">
        <v>70</v>
      </c>
      <c r="E19" t="s">
        <v>71</v>
      </c>
      <c r="F19" t="s">
        <v>98</v>
      </c>
      <c r="G19" s="2">
        <v>2.7708333333333335E-3</v>
      </c>
      <c r="H19">
        <v>239.4</v>
      </c>
      <c r="I19" s="2" t="s">
        <v>101</v>
      </c>
      <c r="J19" t="s">
        <v>51</v>
      </c>
      <c r="K19" t="s">
        <v>19</v>
      </c>
      <c r="L19">
        <v>32.715699999999998</v>
      </c>
      <c r="M19">
        <v>-117.1611</v>
      </c>
      <c r="N19" t="s">
        <v>10</v>
      </c>
      <c r="O19" s="1">
        <v>44723</v>
      </c>
      <c r="P19" t="s">
        <v>110</v>
      </c>
    </row>
    <row r="20" spans="1:16" x14ac:dyDescent="0.3">
      <c r="A20">
        <v>1966</v>
      </c>
      <c r="B20" t="s">
        <v>27</v>
      </c>
      <c r="C20">
        <v>19</v>
      </c>
      <c r="D20" t="s">
        <v>68</v>
      </c>
      <c r="E20" t="s">
        <v>69</v>
      </c>
      <c r="F20" t="s">
        <v>97</v>
      </c>
      <c r="G20" s="2">
        <v>2.7638888888888886E-3</v>
      </c>
      <c r="H20">
        <v>238.8</v>
      </c>
      <c r="I20" s="2" t="s">
        <v>101</v>
      </c>
      <c r="J20" t="s">
        <v>52</v>
      </c>
      <c r="K20" t="s">
        <v>11</v>
      </c>
      <c r="L20">
        <v>34.165399999999998</v>
      </c>
      <c r="M20">
        <v>-118.60899999999999</v>
      </c>
      <c r="N20" t="s">
        <v>10</v>
      </c>
      <c r="O20" s="1">
        <v>44783</v>
      </c>
      <c r="P20" t="s">
        <v>112</v>
      </c>
    </row>
    <row r="21" spans="1:16" x14ac:dyDescent="0.3">
      <c r="A21">
        <v>1966</v>
      </c>
      <c r="B21" t="s">
        <v>27</v>
      </c>
      <c r="C21">
        <v>20</v>
      </c>
      <c r="D21" t="s">
        <v>67</v>
      </c>
      <c r="E21" t="s">
        <v>66</v>
      </c>
      <c r="F21" t="s">
        <v>97</v>
      </c>
      <c r="G21" s="2">
        <v>2.7708333333333335E-3</v>
      </c>
      <c r="H21">
        <v>239.4</v>
      </c>
      <c r="I21" s="2" t="s">
        <v>101</v>
      </c>
      <c r="J21" t="s">
        <v>52</v>
      </c>
      <c r="K21" t="s">
        <v>11</v>
      </c>
      <c r="L21">
        <v>34.165399999999998</v>
      </c>
      <c r="M21">
        <v>-118.60899999999999</v>
      </c>
      <c r="N21" t="s">
        <v>10</v>
      </c>
      <c r="O21" s="1">
        <v>44783</v>
      </c>
      <c r="P21" t="s">
        <v>121</v>
      </c>
    </row>
    <row r="22" spans="1:16" x14ac:dyDescent="0.3">
      <c r="A22">
        <v>1967</v>
      </c>
      <c r="B22" t="s">
        <v>27</v>
      </c>
      <c r="C22">
        <v>21</v>
      </c>
      <c r="D22" t="s">
        <v>75</v>
      </c>
      <c r="E22" t="s">
        <v>76</v>
      </c>
      <c r="F22" t="s">
        <v>96</v>
      </c>
      <c r="G22" s="2">
        <v>2.7696759259259259E-3</v>
      </c>
      <c r="H22">
        <v>239.3</v>
      </c>
      <c r="I22" s="2" t="s">
        <v>102</v>
      </c>
      <c r="J22" t="s">
        <v>47</v>
      </c>
      <c r="K22" t="s">
        <v>48</v>
      </c>
      <c r="L22">
        <v>40.712800000000001</v>
      </c>
      <c r="M22">
        <v>-74.006</v>
      </c>
      <c r="N22" t="s">
        <v>10</v>
      </c>
      <c r="O22" s="1">
        <v>44609</v>
      </c>
      <c r="P22" t="s">
        <v>122</v>
      </c>
    </row>
    <row r="23" spans="1:16" x14ac:dyDescent="0.3">
      <c r="A23">
        <v>1967</v>
      </c>
      <c r="B23" t="s">
        <v>27</v>
      </c>
      <c r="C23">
        <v>22</v>
      </c>
      <c r="D23" t="s">
        <v>74</v>
      </c>
      <c r="E23" t="s">
        <v>22</v>
      </c>
      <c r="F23" t="s">
        <v>96</v>
      </c>
      <c r="G23" s="2">
        <v>2.7337962962962962E-3</v>
      </c>
      <c r="H23">
        <v>236.2</v>
      </c>
      <c r="I23" s="2" t="s">
        <v>101</v>
      </c>
      <c r="J23" t="s">
        <v>53</v>
      </c>
      <c r="K23" t="s">
        <v>11</v>
      </c>
      <c r="L23">
        <v>35.3733</v>
      </c>
      <c r="M23">
        <v>-119.0187</v>
      </c>
      <c r="N23" t="s">
        <v>10</v>
      </c>
      <c r="O23" s="1">
        <v>44735</v>
      </c>
      <c r="P23" t="s">
        <v>123</v>
      </c>
    </row>
    <row r="24" spans="1:16" x14ac:dyDescent="0.3">
      <c r="A24">
        <v>1967</v>
      </c>
      <c r="B24" t="s">
        <v>27</v>
      </c>
      <c r="C24">
        <v>23</v>
      </c>
      <c r="D24" t="s">
        <v>77</v>
      </c>
      <c r="E24" t="s">
        <v>78</v>
      </c>
      <c r="F24" t="s">
        <v>97</v>
      </c>
      <c r="G24" s="2">
        <v>2.7418981481481478E-3</v>
      </c>
      <c r="H24">
        <v>236.9</v>
      </c>
      <c r="I24" s="2" t="s">
        <v>101</v>
      </c>
      <c r="J24" t="s">
        <v>53</v>
      </c>
      <c r="K24" t="s">
        <v>11</v>
      </c>
      <c r="L24">
        <v>35.3733</v>
      </c>
      <c r="M24">
        <v>-119.0187</v>
      </c>
      <c r="N24" t="s">
        <v>10</v>
      </c>
      <c r="O24" s="1">
        <v>44735</v>
      </c>
      <c r="P24" t="s">
        <v>124</v>
      </c>
    </row>
    <row r="25" spans="1:16" x14ac:dyDescent="0.3">
      <c r="A25">
        <v>1967</v>
      </c>
      <c r="B25" t="s">
        <v>27</v>
      </c>
      <c r="C25">
        <v>24</v>
      </c>
      <c r="D25" t="s">
        <v>79</v>
      </c>
      <c r="E25" t="s">
        <v>80</v>
      </c>
      <c r="F25" t="s">
        <v>96</v>
      </c>
      <c r="G25" s="2">
        <v>2.7627314814814819E-3</v>
      </c>
      <c r="H25">
        <v>238.7</v>
      </c>
      <c r="I25" s="2" t="s">
        <v>101</v>
      </c>
      <c r="J25" t="s">
        <v>53</v>
      </c>
      <c r="K25" t="s">
        <v>11</v>
      </c>
      <c r="L25">
        <v>35.3733</v>
      </c>
      <c r="M25">
        <v>-119.0187</v>
      </c>
      <c r="N25" t="s">
        <v>10</v>
      </c>
      <c r="O25" s="1">
        <v>44735</v>
      </c>
      <c r="P25" t="s">
        <v>125</v>
      </c>
    </row>
    <row r="26" spans="1:16" x14ac:dyDescent="0.3">
      <c r="A26">
        <v>1967</v>
      </c>
      <c r="B26" t="s">
        <v>27</v>
      </c>
      <c r="C26">
        <v>25</v>
      </c>
      <c r="D26" t="s">
        <v>81</v>
      </c>
      <c r="E26" t="s">
        <v>82</v>
      </c>
      <c r="F26" t="s">
        <v>98</v>
      </c>
      <c r="G26" s="2">
        <v>2.7754629629629626E-3</v>
      </c>
      <c r="H26">
        <v>239.8</v>
      </c>
      <c r="I26" s="2" t="s">
        <v>101</v>
      </c>
      <c r="J26" t="s">
        <v>53</v>
      </c>
      <c r="K26" t="s">
        <v>11</v>
      </c>
      <c r="L26">
        <v>35.3733</v>
      </c>
      <c r="M26">
        <v>-119.0187</v>
      </c>
      <c r="N26" t="s">
        <v>10</v>
      </c>
      <c r="O26" s="1">
        <v>44735</v>
      </c>
      <c r="P26" t="s">
        <v>126</v>
      </c>
    </row>
    <row r="27" spans="1:16" x14ac:dyDescent="0.3">
      <c r="A27">
        <v>1968</v>
      </c>
      <c r="B27" t="s">
        <v>27</v>
      </c>
      <c r="C27">
        <v>26</v>
      </c>
      <c r="D27" t="s">
        <v>84</v>
      </c>
      <c r="E27" t="s">
        <v>85</v>
      </c>
      <c r="F27" t="s">
        <v>96</v>
      </c>
      <c r="G27" s="2">
        <v>2.747685185185185E-3</v>
      </c>
      <c r="H27">
        <v>237.4</v>
      </c>
      <c r="I27" s="2" t="s">
        <v>101</v>
      </c>
      <c r="J27" t="s">
        <v>55</v>
      </c>
      <c r="K27" t="s">
        <v>83</v>
      </c>
      <c r="L27">
        <v>39.952599999999997</v>
      </c>
      <c r="M27">
        <v>-75.165199999999999</v>
      </c>
      <c r="N27" t="s">
        <v>10</v>
      </c>
      <c r="O27" s="1">
        <v>44713</v>
      </c>
      <c r="P27" t="s">
        <v>127</v>
      </c>
    </row>
    <row r="28" spans="1:16" x14ac:dyDescent="0.3">
      <c r="A28">
        <v>1968</v>
      </c>
      <c r="B28" t="s">
        <v>27</v>
      </c>
      <c r="C28">
        <v>27</v>
      </c>
      <c r="D28" t="s">
        <v>89</v>
      </c>
      <c r="E28" t="s">
        <v>86</v>
      </c>
      <c r="F28" t="s">
        <v>96</v>
      </c>
      <c r="G28" s="2">
        <v>2.7615740740740743E-3</v>
      </c>
      <c r="H28">
        <v>238.6</v>
      </c>
      <c r="I28" s="2" t="s">
        <v>101</v>
      </c>
      <c r="J28" t="s">
        <v>55</v>
      </c>
      <c r="K28" t="s">
        <v>83</v>
      </c>
      <c r="L28">
        <v>39.952599999999997</v>
      </c>
      <c r="M28">
        <v>-75.165199999999999</v>
      </c>
      <c r="N28" t="s">
        <v>10</v>
      </c>
      <c r="O28" s="1">
        <v>44713</v>
      </c>
      <c r="P28" t="s">
        <v>128</v>
      </c>
    </row>
    <row r="29" spans="1:16" x14ac:dyDescent="0.3">
      <c r="A29">
        <v>1968</v>
      </c>
      <c r="B29" t="s">
        <v>27</v>
      </c>
      <c r="C29">
        <v>28</v>
      </c>
      <c r="D29" t="s">
        <v>129</v>
      </c>
      <c r="E29" t="s">
        <v>87</v>
      </c>
      <c r="F29" t="s">
        <v>96</v>
      </c>
      <c r="G29" s="2">
        <v>2.7719907407407411E-3</v>
      </c>
      <c r="H29">
        <v>239.5</v>
      </c>
      <c r="I29" s="2" t="s">
        <v>101</v>
      </c>
      <c r="J29" t="s">
        <v>55</v>
      </c>
      <c r="K29" t="s">
        <v>83</v>
      </c>
      <c r="L29">
        <v>39.952599999999997</v>
      </c>
      <c r="M29">
        <v>-75.165199999999999</v>
      </c>
      <c r="N29" t="s">
        <v>10</v>
      </c>
      <c r="O29" s="1">
        <v>44713</v>
      </c>
      <c r="P29" t="s">
        <v>130</v>
      </c>
    </row>
    <row r="30" spans="1:16" x14ac:dyDescent="0.3">
      <c r="A30">
        <v>1968</v>
      </c>
      <c r="B30" t="s">
        <v>27</v>
      </c>
      <c r="C30">
        <v>29</v>
      </c>
      <c r="D30" t="s">
        <v>90</v>
      </c>
      <c r="E30" t="s">
        <v>88</v>
      </c>
      <c r="F30" t="s">
        <v>99</v>
      </c>
      <c r="G30" s="2">
        <v>2.7662037037037034E-3</v>
      </c>
      <c r="H30">
        <v>239</v>
      </c>
      <c r="I30" s="2" t="s">
        <v>101</v>
      </c>
      <c r="J30" t="s">
        <v>29</v>
      </c>
      <c r="K30" t="s">
        <v>11</v>
      </c>
      <c r="L30">
        <v>34.020299999999999</v>
      </c>
      <c r="M30">
        <v>-117.8653</v>
      </c>
      <c r="N30" t="s">
        <v>10</v>
      </c>
      <c r="O30" s="1">
        <v>44783</v>
      </c>
      <c r="P30" t="s">
        <v>131</v>
      </c>
    </row>
    <row r="31" spans="1:16" x14ac:dyDescent="0.3">
      <c r="A31">
        <v>1969</v>
      </c>
      <c r="B31" t="s">
        <v>27</v>
      </c>
      <c r="C31">
        <v>30</v>
      </c>
      <c r="D31" t="s">
        <v>91</v>
      </c>
      <c r="E31" t="s">
        <v>92</v>
      </c>
      <c r="F31" t="s">
        <v>96</v>
      </c>
      <c r="G31" s="2">
        <v>2.7592592592592595E-3</v>
      </c>
      <c r="H31">
        <v>238.4</v>
      </c>
      <c r="I31" s="2" t="s">
        <v>101</v>
      </c>
      <c r="J31" t="s">
        <v>54</v>
      </c>
      <c r="K31" t="s">
        <v>11</v>
      </c>
      <c r="L31">
        <v>37.871499999999997</v>
      </c>
      <c r="M31">
        <v>-122.273</v>
      </c>
      <c r="N31" t="s">
        <v>10</v>
      </c>
      <c r="O31" s="1">
        <v>44712</v>
      </c>
      <c r="P31" t="s">
        <v>132</v>
      </c>
    </row>
    <row r="32" spans="1:16" x14ac:dyDescent="0.3">
      <c r="A32">
        <v>1969</v>
      </c>
      <c r="B32" t="s">
        <v>27</v>
      </c>
      <c r="C32">
        <v>31</v>
      </c>
      <c r="D32" t="s">
        <v>93</v>
      </c>
      <c r="E32" t="s">
        <v>144</v>
      </c>
      <c r="F32" t="s">
        <v>97</v>
      </c>
      <c r="G32" s="2">
        <v>2.7719907407407411E-3</v>
      </c>
      <c r="H32">
        <v>239.5</v>
      </c>
      <c r="I32" s="2" t="s">
        <v>101</v>
      </c>
      <c r="J32" t="s">
        <v>54</v>
      </c>
      <c r="K32" t="s">
        <v>11</v>
      </c>
      <c r="L32">
        <v>37.871499999999997</v>
      </c>
      <c r="M32">
        <v>-122.273</v>
      </c>
      <c r="N32" t="s">
        <v>10</v>
      </c>
      <c r="O32" s="1">
        <v>44712</v>
      </c>
      <c r="P32" t="s">
        <v>100</v>
      </c>
    </row>
    <row r="33" spans="1:16" x14ac:dyDescent="0.3">
      <c r="A33">
        <v>1970</v>
      </c>
      <c r="B33" t="s">
        <v>115</v>
      </c>
      <c r="C33">
        <v>32</v>
      </c>
      <c r="D33" t="s">
        <v>138</v>
      </c>
      <c r="E33" t="s">
        <v>137</v>
      </c>
      <c r="F33" t="s">
        <v>96</v>
      </c>
      <c r="G33" s="2">
        <v>2.7685185185185187E-3</v>
      </c>
      <c r="H33">
        <v>239.2</v>
      </c>
      <c r="I33" s="2" t="s">
        <v>101</v>
      </c>
      <c r="J33" t="s">
        <v>133</v>
      </c>
      <c r="K33" t="s">
        <v>11</v>
      </c>
      <c r="L33">
        <v>34.063499999999998</v>
      </c>
      <c r="M33">
        <v>-118.4455</v>
      </c>
      <c r="N33" t="s">
        <v>10</v>
      </c>
      <c r="O33" s="1">
        <v>44697</v>
      </c>
      <c r="P33" t="s">
        <v>149</v>
      </c>
    </row>
    <row r="34" spans="1:16" x14ac:dyDescent="0.3">
      <c r="A34">
        <v>1970</v>
      </c>
      <c r="B34" t="s">
        <v>115</v>
      </c>
      <c r="C34">
        <v>33</v>
      </c>
      <c r="D34" t="s">
        <v>135</v>
      </c>
      <c r="E34" t="s">
        <v>136</v>
      </c>
      <c r="F34" t="s">
        <v>96</v>
      </c>
      <c r="G34" s="2">
        <v>2.7731481481481478E-3</v>
      </c>
      <c r="H34">
        <v>239.6</v>
      </c>
      <c r="I34" s="2" t="s">
        <v>101</v>
      </c>
      <c r="J34" t="s">
        <v>133</v>
      </c>
      <c r="K34" t="s">
        <v>11</v>
      </c>
      <c r="L34">
        <v>34.063499999999998</v>
      </c>
      <c r="M34">
        <v>-118.4455</v>
      </c>
      <c r="N34" t="s">
        <v>10</v>
      </c>
      <c r="O34" s="1">
        <v>44697</v>
      </c>
      <c r="P34" t="s">
        <v>150</v>
      </c>
    </row>
    <row r="35" spans="1:16" x14ac:dyDescent="0.3">
      <c r="A35">
        <v>1970</v>
      </c>
      <c r="B35" t="s">
        <v>115</v>
      </c>
      <c r="C35">
        <v>34</v>
      </c>
      <c r="D35" t="s">
        <v>139</v>
      </c>
      <c r="E35" t="s">
        <v>69</v>
      </c>
      <c r="F35" t="s">
        <v>97</v>
      </c>
      <c r="G35" s="2">
        <v>2.7731481481481478E-3</v>
      </c>
      <c r="H35">
        <v>239.6</v>
      </c>
      <c r="I35" s="2" t="s">
        <v>101</v>
      </c>
      <c r="J35" t="s">
        <v>20</v>
      </c>
      <c r="K35" t="s">
        <v>11</v>
      </c>
      <c r="L35">
        <v>37.639299999999999</v>
      </c>
      <c r="M35">
        <v>-120.997</v>
      </c>
      <c r="N35" t="s">
        <v>10</v>
      </c>
      <c r="O35" s="1">
        <v>44704</v>
      </c>
      <c r="P35" t="s">
        <v>151</v>
      </c>
    </row>
    <row r="36" spans="1:16" x14ac:dyDescent="0.3">
      <c r="A36">
        <v>1970</v>
      </c>
      <c r="B36" t="s">
        <v>115</v>
      </c>
      <c r="C36">
        <v>35</v>
      </c>
      <c r="D36" t="s">
        <v>141</v>
      </c>
      <c r="E36" t="s">
        <v>142</v>
      </c>
      <c r="F36" t="s">
        <v>96</v>
      </c>
      <c r="G36" s="2">
        <v>2.7662037037037034E-3</v>
      </c>
      <c r="H36">
        <v>239</v>
      </c>
      <c r="I36" s="2" t="s">
        <v>101</v>
      </c>
      <c r="J36" t="s">
        <v>55</v>
      </c>
      <c r="K36" t="s">
        <v>83</v>
      </c>
      <c r="L36">
        <v>39.952599999999997</v>
      </c>
      <c r="M36">
        <v>-75.165199999999999</v>
      </c>
      <c r="N36" t="s">
        <v>10</v>
      </c>
      <c r="O36" s="1">
        <v>44711</v>
      </c>
      <c r="P36" s="3" t="s">
        <v>152</v>
      </c>
    </row>
    <row r="37" spans="1:16" x14ac:dyDescent="0.3">
      <c r="A37">
        <v>1970</v>
      </c>
      <c r="B37" t="s">
        <v>115</v>
      </c>
      <c r="C37">
        <v>36</v>
      </c>
      <c r="D37" t="s">
        <v>143</v>
      </c>
      <c r="E37" t="s">
        <v>144</v>
      </c>
      <c r="F37" t="s">
        <v>97</v>
      </c>
      <c r="G37" s="2">
        <v>2.7592592592592595E-3</v>
      </c>
      <c r="H37">
        <v>238.4</v>
      </c>
      <c r="I37" s="2" t="s">
        <v>101</v>
      </c>
      <c r="J37" t="s">
        <v>54</v>
      </c>
      <c r="K37" t="s">
        <v>11</v>
      </c>
      <c r="L37">
        <v>37.871499999999997</v>
      </c>
      <c r="M37">
        <v>-122.273</v>
      </c>
      <c r="N37" t="s">
        <v>10</v>
      </c>
      <c r="O37" s="1">
        <v>44711</v>
      </c>
      <c r="P37" t="s">
        <v>153</v>
      </c>
    </row>
    <row r="38" spans="1:16" x14ac:dyDescent="0.3">
      <c r="A38">
        <v>1970</v>
      </c>
      <c r="B38" t="s">
        <v>115</v>
      </c>
      <c r="C38">
        <v>37</v>
      </c>
      <c r="D38" t="s">
        <v>145</v>
      </c>
      <c r="E38" t="s">
        <v>22</v>
      </c>
      <c r="F38" t="s">
        <v>96</v>
      </c>
      <c r="G38" s="2">
        <v>2.747685185185185E-3</v>
      </c>
      <c r="H38">
        <v>237.4</v>
      </c>
      <c r="I38" s="2" t="s">
        <v>101</v>
      </c>
      <c r="J38" t="s">
        <v>18</v>
      </c>
      <c r="K38" t="s">
        <v>19</v>
      </c>
      <c r="L38">
        <v>44.052100000000003</v>
      </c>
      <c r="M38">
        <v>-123.0868</v>
      </c>
      <c r="N38" t="s">
        <v>10</v>
      </c>
      <c r="O38" s="1">
        <v>44717</v>
      </c>
      <c r="P38" t="s">
        <v>154</v>
      </c>
    </row>
    <row r="39" spans="1:16" x14ac:dyDescent="0.3">
      <c r="A39">
        <v>1970</v>
      </c>
      <c r="B39" t="s">
        <v>115</v>
      </c>
      <c r="C39">
        <v>38</v>
      </c>
      <c r="D39" t="s">
        <v>146</v>
      </c>
      <c r="E39" t="s">
        <v>22</v>
      </c>
      <c r="F39" t="s">
        <v>96</v>
      </c>
      <c r="G39" s="2">
        <v>2.7685185185185187E-3</v>
      </c>
      <c r="H39">
        <v>239.2</v>
      </c>
      <c r="I39" s="2" t="s">
        <v>101</v>
      </c>
      <c r="J39" t="s">
        <v>18</v>
      </c>
      <c r="K39" t="s">
        <v>19</v>
      </c>
      <c r="L39">
        <v>44.052100000000003</v>
      </c>
      <c r="M39">
        <v>-123.0868</v>
      </c>
      <c r="N39" t="s">
        <v>10</v>
      </c>
      <c r="O39" s="1">
        <v>44717</v>
      </c>
      <c r="P39" s="3" t="s">
        <v>155</v>
      </c>
    </row>
    <row r="40" spans="1:16" x14ac:dyDescent="0.3">
      <c r="A40">
        <v>1970</v>
      </c>
      <c r="B40" t="s">
        <v>115</v>
      </c>
      <c r="C40">
        <v>39</v>
      </c>
      <c r="D40" t="s">
        <v>147</v>
      </c>
      <c r="E40" t="s">
        <v>148</v>
      </c>
      <c r="F40" t="s">
        <v>96</v>
      </c>
      <c r="G40" s="2">
        <v>2.7662037037037034E-3</v>
      </c>
      <c r="H40">
        <v>239</v>
      </c>
      <c r="I40" s="2" t="s">
        <v>101</v>
      </c>
      <c r="J40" t="s">
        <v>134</v>
      </c>
      <c r="K40" t="s">
        <v>140</v>
      </c>
      <c r="L40">
        <v>39.165300000000002</v>
      </c>
      <c r="M40">
        <v>-86.526399999999995</v>
      </c>
      <c r="N40" t="s">
        <v>10</v>
      </c>
      <c r="O40" s="1">
        <v>44718</v>
      </c>
      <c r="P40" s="3" t="s">
        <v>156</v>
      </c>
    </row>
    <row r="41" spans="1:16" x14ac:dyDescent="0.3">
      <c r="A41">
        <v>1971</v>
      </c>
      <c r="B41" t="s">
        <v>115</v>
      </c>
      <c r="C41">
        <v>40</v>
      </c>
      <c r="D41" t="s">
        <v>165</v>
      </c>
      <c r="E41" t="s">
        <v>157</v>
      </c>
      <c r="F41" t="s">
        <v>96</v>
      </c>
      <c r="G41" s="2">
        <v>2.7673611111111111E-3</v>
      </c>
      <c r="H41">
        <v>239.1</v>
      </c>
      <c r="I41" s="2" t="s">
        <v>102</v>
      </c>
      <c r="J41" t="s">
        <v>157</v>
      </c>
      <c r="K41" t="s">
        <v>161</v>
      </c>
      <c r="L41">
        <v>29.760400000000001</v>
      </c>
      <c r="M41">
        <v>-95.369799999999998</v>
      </c>
      <c r="N41" t="s">
        <v>10</v>
      </c>
      <c r="O41" s="1">
        <v>44605</v>
      </c>
      <c r="P41" t="s">
        <v>178</v>
      </c>
    </row>
    <row r="42" spans="1:16" x14ac:dyDescent="0.3">
      <c r="A42">
        <v>1971</v>
      </c>
      <c r="B42" t="s">
        <v>115</v>
      </c>
      <c r="C42">
        <v>41</v>
      </c>
      <c r="D42" t="s">
        <v>166</v>
      </c>
      <c r="E42" t="s">
        <v>167</v>
      </c>
      <c r="F42" t="s">
        <v>96</v>
      </c>
      <c r="G42" s="2">
        <v>2.7731481481481478E-3</v>
      </c>
      <c r="H42">
        <v>239.6</v>
      </c>
      <c r="I42" s="2" t="s">
        <v>102</v>
      </c>
      <c r="J42" t="s">
        <v>157</v>
      </c>
      <c r="K42" t="s">
        <v>161</v>
      </c>
      <c r="L42">
        <v>29.760400000000001</v>
      </c>
      <c r="M42">
        <v>-95.369799999999998</v>
      </c>
      <c r="N42" t="s">
        <v>10</v>
      </c>
      <c r="O42" s="1">
        <v>44605</v>
      </c>
      <c r="P42" t="s">
        <v>179</v>
      </c>
    </row>
    <row r="43" spans="1:16" x14ac:dyDescent="0.3">
      <c r="A43">
        <v>1971</v>
      </c>
      <c r="B43" t="s">
        <v>115</v>
      </c>
      <c r="C43">
        <v>42</v>
      </c>
      <c r="D43" t="s">
        <v>168</v>
      </c>
      <c r="E43" t="s">
        <v>169</v>
      </c>
      <c r="F43" t="s">
        <v>96</v>
      </c>
      <c r="G43" s="2">
        <v>2.7719907407407411E-3</v>
      </c>
      <c r="H43">
        <v>239.5</v>
      </c>
      <c r="I43" s="2" t="s">
        <v>101</v>
      </c>
      <c r="J43" t="s">
        <v>158</v>
      </c>
      <c r="K43" t="s">
        <v>163</v>
      </c>
      <c r="L43">
        <v>38.971699999999998</v>
      </c>
      <c r="M43">
        <v>-95.235299999999995</v>
      </c>
      <c r="N43" t="s">
        <v>10</v>
      </c>
      <c r="O43" s="1">
        <v>44667</v>
      </c>
      <c r="P43" t="s">
        <v>180</v>
      </c>
    </row>
    <row r="44" spans="1:16" x14ac:dyDescent="0.3">
      <c r="A44">
        <v>1971</v>
      </c>
      <c r="B44" t="s">
        <v>115</v>
      </c>
      <c r="C44">
        <v>43</v>
      </c>
      <c r="D44" t="s">
        <v>170</v>
      </c>
      <c r="E44" t="s">
        <v>171</v>
      </c>
      <c r="F44" t="s">
        <v>96</v>
      </c>
      <c r="G44" s="2">
        <v>2.7638888888888886E-3</v>
      </c>
      <c r="H44">
        <v>238.8</v>
      </c>
      <c r="I44" s="2" t="s">
        <v>101</v>
      </c>
      <c r="J44" t="s">
        <v>159</v>
      </c>
      <c r="K44" t="s">
        <v>164</v>
      </c>
      <c r="L44">
        <v>37.7273</v>
      </c>
      <c r="M44">
        <v>-89.216800000000006</v>
      </c>
      <c r="N44" t="s">
        <v>10</v>
      </c>
      <c r="O44" s="1">
        <v>44692</v>
      </c>
      <c r="P44" s="3" t="s">
        <v>184</v>
      </c>
    </row>
    <row r="45" spans="1:16" x14ac:dyDescent="0.3">
      <c r="A45">
        <v>1971</v>
      </c>
      <c r="B45" t="s">
        <v>115</v>
      </c>
      <c r="C45">
        <v>44</v>
      </c>
      <c r="D45" t="s">
        <v>172</v>
      </c>
      <c r="E45" t="s">
        <v>173</v>
      </c>
      <c r="F45" t="s">
        <v>96</v>
      </c>
      <c r="G45" s="2">
        <v>2.7708333333333335E-3</v>
      </c>
      <c r="H45">
        <v>239.4</v>
      </c>
      <c r="I45" s="2" t="s">
        <v>101</v>
      </c>
      <c r="J45" t="s">
        <v>20</v>
      </c>
      <c r="K45" t="s">
        <v>11</v>
      </c>
      <c r="L45">
        <v>37.639299999999999</v>
      </c>
      <c r="M45">
        <v>-120.997</v>
      </c>
      <c r="N45" t="s">
        <v>10</v>
      </c>
      <c r="O45" s="1">
        <v>44710</v>
      </c>
      <c r="P45" t="s">
        <v>181</v>
      </c>
    </row>
    <row r="46" spans="1:16" x14ac:dyDescent="0.3">
      <c r="A46">
        <v>1971</v>
      </c>
      <c r="B46" t="s">
        <v>115</v>
      </c>
      <c r="C46">
        <v>45</v>
      </c>
      <c r="D46" t="s">
        <v>174</v>
      </c>
      <c r="E46" t="s">
        <v>175</v>
      </c>
      <c r="F46" t="s">
        <v>96</v>
      </c>
      <c r="G46" s="2">
        <v>2.7766203703703703E-3</v>
      </c>
      <c r="H46">
        <v>239.9</v>
      </c>
      <c r="I46" s="2" t="s">
        <v>101</v>
      </c>
      <c r="J46" t="s">
        <v>160</v>
      </c>
      <c r="K46" t="s">
        <v>162</v>
      </c>
      <c r="L46">
        <v>47.606200000000001</v>
      </c>
      <c r="M46">
        <v>-122.3321</v>
      </c>
      <c r="N46" t="s">
        <v>10</v>
      </c>
      <c r="O46" s="1">
        <v>44731</v>
      </c>
      <c r="P46" t="s">
        <v>182</v>
      </c>
    </row>
    <row r="47" spans="1:16" x14ac:dyDescent="0.3">
      <c r="A47">
        <v>1971</v>
      </c>
      <c r="B47" t="s">
        <v>115</v>
      </c>
      <c r="C47">
        <v>46</v>
      </c>
      <c r="D47" t="s">
        <v>176</v>
      </c>
      <c r="E47" t="s">
        <v>177</v>
      </c>
      <c r="F47" t="s">
        <v>97</v>
      </c>
      <c r="G47" s="2">
        <v>2.7754629629629626E-3</v>
      </c>
      <c r="H47">
        <v>239.8</v>
      </c>
      <c r="I47" s="2" t="s">
        <v>101</v>
      </c>
      <c r="J47" t="s">
        <v>18</v>
      </c>
      <c r="K47" t="s">
        <v>19</v>
      </c>
      <c r="L47">
        <v>44.052100000000003</v>
      </c>
      <c r="M47">
        <v>-123.0868</v>
      </c>
      <c r="N47" t="s">
        <v>10</v>
      </c>
      <c r="O47" s="1">
        <v>44738</v>
      </c>
      <c r="P47" t="s">
        <v>183</v>
      </c>
    </row>
    <row r="48" spans="1:16" x14ac:dyDescent="0.3">
      <c r="A48">
        <v>1972</v>
      </c>
      <c r="B48" t="s">
        <v>115</v>
      </c>
      <c r="C48">
        <v>47</v>
      </c>
      <c r="D48" t="s">
        <v>186</v>
      </c>
      <c r="E48" t="s">
        <v>187</v>
      </c>
      <c r="F48" t="s">
        <v>97</v>
      </c>
      <c r="G48" s="2">
        <v>2.7719907407407411E-3</v>
      </c>
      <c r="H48">
        <v>239.5</v>
      </c>
      <c r="I48" s="2" t="s">
        <v>101</v>
      </c>
      <c r="J48" t="s">
        <v>185</v>
      </c>
      <c r="K48" t="s">
        <v>11</v>
      </c>
      <c r="L48">
        <v>34.052199999999999</v>
      </c>
      <c r="M48">
        <v>-118.2437</v>
      </c>
      <c r="N48" t="s">
        <v>10</v>
      </c>
      <c r="O48" s="1">
        <v>44624</v>
      </c>
      <c r="P48" t="s">
        <v>193</v>
      </c>
    </row>
    <row r="49" spans="1:16" x14ac:dyDescent="0.3">
      <c r="A49">
        <v>1972</v>
      </c>
      <c r="B49" t="s">
        <v>115</v>
      </c>
      <c r="C49">
        <v>48</v>
      </c>
      <c r="D49" t="s">
        <v>188</v>
      </c>
      <c r="E49" t="s">
        <v>69</v>
      </c>
      <c r="F49" t="s">
        <v>97</v>
      </c>
      <c r="G49" s="2">
        <v>2.7731481481481478E-3</v>
      </c>
      <c r="H49">
        <v>239.6</v>
      </c>
      <c r="I49" s="2" t="s">
        <v>101</v>
      </c>
      <c r="J49" t="s">
        <v>185</v>
      </c>
      <c r="K49" t="s">
        <v>11</v>
      </c>
      <c r="L49">
        <v>34.052199999999999</v>
      </c>
      <c r="M49">
        <v>-118.2437</v>
      </c>
      <c r="N49" t="s">
        <v>10</v>
      </c>
      <c r="O49" s="1">
        <v>44624</v>
      </c>
      <c r="P49" t="s">
        <v>194</v>
      </c>
    </row>
    <row r="50" spans="1:16" x14ac:dyDescent="0.3">
      <c r="A50">
        <v>1972</v>
      </c>
      <c r="B50" t="s">
        <v>115</v>
      </c>
      <c r="C50">
        <v>49</v>
      </c>
      <c r="D50" t="s">
        <v>189</v>
      </c>
      <c r="E50" t="s">
        <v>190</v>
      </c>
      <c r="F50" t="s">
        <v>99</v>
      </c>
      <c r="G50" s="2">
        <v>2.7569444444444442E-3</v>
      </c>
      <c r="H50">
        <v>238.2</v>
      </c>
      <c r="I50" s="2" t="s">
        <v>101</v>
      </c>
      <c r="J50" t="s">
        <v>20</v>
      </c>
      <c r="K50" t="s">
        <v>11</v>
      </c>
      <c r="L50">
        <v>37.639299999999999</v>
      </c>
      <c r="M50">
        <v>-120.997</v>
      </c>
      <c r="N50" t="s">
        <v>10</v>
      </c>
      <c r="O50" s="1">
        <v>44708</v>
      </c>
      <c r="P50" t="s">
        <v>195</v>
      </c>
    </row>
    <row r="51" spans="1:16" x14ac:dyDescent="0.3">
      <c r="A51">
        <v>1972</v>
      </c>
      <c r="B51" t="s">
        <v>115</v>
      </c>
      <c r="C51">
        <v>50</v>
      </c>
      <c r="D51" t="s">
        <v>191</v>
      </c>
      <c r="E51" t="s">
        <v>192</v>
      </c>
      <c r="F51" t="s">
        <v>96</v>
      </c>
      <c r="G51" s="2">
        <v>2.7743055555555559E-3</v>
      </c>
      <c r="H51">
        <v>239.7</v>
      </c>
      <c r="I51" s="2" t="s">
        <v>101</v>
      </c>
      <c r="J51" t="s">
        <v>185</v>
      </c>
      <c r="K51" t="s">
        <v>11</v>
      </c>
      <c r="L51">
        <v>34.052199999999999</v>
      </c>
      <c r="M51">
        <v>-118.2437</v>
      </c>
      <c r="N51" t="s">
        <v>10</v>
      </c>
      <c r="O51" s="1">
        <v>44721</v>
      </c>
      <c r="P51" t="s">
        <v>196</v>
      </c>
    </row>
    <row r="52" spans="1:16" x14ac:dyDescent="0.3">
      <c r="A52">
        <v>1973</v>
      </c>
      <c r="B52" t="s">
        <v>115</v>
      </c>
      <c r="C52">
        <v>51</v>
      </c>
      <c r="D52" t="s">
        <v>208</v>
      </c>
      <c r="E52" t="s">
        <v>209</v>
      </c>
      <c r="F52" t="s">
        <v>96</v>
      </c>
      <c r="G52" s="2">
        <v>2.7592592592592595E-3</v>
      </c>
      <c r="H52">
        <v>238.4</v>
      </c>
      <c r="I52" s="2" t="s">
        <v>101</v>
      </c>
      <c r="J52" t="s">
        <v>202</v>
      </c>
      <c r="K52" t="s">
        <v>197</v>
      </c>
      <c r="L52">
        <v>35.779600000000002</v>
      </c>
      <c r="M52">
        <v>-78.638199999999998</v>
      </c>
      <c r="N52" t="s">
        <v>10</v>
      </c>
      <c r="O52" s="1">
        <v>44672</v>
      </c>
      <c r="P52" t="s">
        <v>230</v>
      </c>
    </row>
    <row r="53" spans="1:16" x14ac:dyDescent="0.3">
      <c r="A53">
        <v>1973</v>
      </c>
      <c r="B53" t="s">
        <v>115</v>
      </c>
      <c r="C53">
        <v>52</v>
      </c>
      <c r="D53" t="s">
        <v>210</v>
      </c>
      <c r="E53" t="s">
        <v>209</v>
      </c>
      <c r="F53" t="s">
        <v>96</v>
      </c>
      <c r="G53" s="2">
        <v>2.7696759259259259E-3</v>
      </c>
      <c r="H53">
        <v>239.3</v>
      </c>
      <c r="I53" s="2" t="s">
        <v>101</v>
      </c>
      <c r="J53" t="s">
        <v>202</v>
      </c>
      <c r="K53" t="s">
        <v>197</v>
      </c>
      <c r="L53">
        <v>35.779600000000002</v>
      </c>
      <c r="M53">
        <v>-78.638199999999998</v>
      </c>
      <c r="N53" t="s">
        <v>10</v>
      </c>
      <c r="O53" s="1">
        <v>44672</v>
      </c>
      <c r="P53" t="s">
        <v>231</v>
      </c>
    </row>
    <row r="54" spans="1:16" x14ac:dyDescent="0.3">
      <c r="A54">
        <v>1973</v>
      </c>
      <c r="B54" t="s">
        <v>115</v>
      </c>
      <c r="C54">
        <v>53</v>
      </c>
      <c r="D54" t="s">
        <v>211</v>
      </c>
      <c r="E54" t="s">
        <v>212</v>
      </c>
      <c r="F54" t="s">
        <v>97</v>
      </c>
      <c r="G54" s="2">
        <v>2.7638888888888886E-3</v>
      </c>
      <c r="H54">
        <v>238.8</v>
      </c>
      <c r="I54" s="2" t="s">
        <v>101</v>
      </c>
      <c r="J54" t="s">
        <v>203</v>
      </c>
      <c r="K54" t="s">
        <v>198</v>
      </c>
      <c r="L54">
        <v>29.651599999999998</v>
      </c>
      <c r="M54">
        <v>-82.324799999999996</v>
      </c>
      <c r="N54" t="s">
        <v>10</v>
      </c>
      <c r="O54" s="1">
        <v>44694</v>
      </c>
      <c r="P54" t="s">
        <v>232</v>
      </c>
    </row>
    <row r="55" spans="1:16" x14ac:dyDescent="0.3">
      <c r="A55">
        <v>1973</v>
      </c>
      <c r="B55" t="s">
        <v>115</v>
      </c>
      <c r="C55">
        <v>54</v>
      </c>
      <c r="D55" t="s">
        <v>213</v>
      </c>
      <c r="E55" t="s">
        <v>22</v>
      </c>
      <c r="F55" t="s">
        <v>96</v>
      </c>
      <c r="G55" s="2">
        <v>2.7719907407407411E-3</v>
      </c>
      <c r="H55">
        <v>239.5</v>
      </c>
      <c r="I55" s="2" t="s">
        <v>101</v>
      </c>
      <c r="J55" t="s">
        <v>18</v>
      </c>
      <c r="K55" t="s">
        <v>19</v>
      </c>
      <c r="L55">
        <v>44.052100000000003</v>
      </c>
      <c r="M55">
        <v>-123.0868</v>
      </c>
      <c r="N55" t="s">
        <v>10</v>
      </c>
      <c r="O55" s="1">
        <v>44700</v>
      </c>
      <c r="P55" t="s">
        <v>234</v>
      </c>
    </row>
    <row r="56" spans="1:16" x14ac:dyDescent="0.3">
      <c r="A56">
        <v>1973</v>
      </c>
      <c r="B56" t="s">
        <v>115</v>
      </c>
      <c r="C56">
        <v>55</v>
      </c>
      <c r="D56" t="s">
        <v>214</v>
      </c>
      <c r="E56" t="s">
        <v>215</v>
      </c>
      <c r="F56" t="s">
        <v>96</v>
      </c>
      <c r="G56" s="2">
        <v>2.7523148148148151E-3</v>
      </c>
      <c r="H56">
        <v>237.8</v>
      </c>
      <c r="I56" s="2" t="s">
        <v>101</v>
      </c>
      <c r="J56" t="s">
        <v>204</v>
      </c>
      <c r="K56" t="s">
        <v>199</v>
      </c>
      <c r="L56">
        <v>34.121000000000002</v>
      </c>
      <c r="M56">
        <v>-93.0535</v>
      </c>
      <c r="N56" t="s">
        <v>10</v>
      </c>
      <c r="O56" s="1">
        <v>44706</v>
      </c>
      <c r="P56" t="s">
        <v>233</v>
      </c>
    </row>
    <row r="57" spans="1:16" x14ac:dyDescent="0.3">
      <c r="A57">
        <v>1973</v>
      </c>
      <c r="B57" t="s">
        <v>115</v>
      </c>
      <c r="C57">
        <v>56</v>
      </c>
      <c r="D57" t="s">
        <v>217</v>
      </c>
      <c r="E57" t="s">
        <v>216</v>
      </c>
      <c r="F57" t="s">
        <v>96</v>
      </c>
      <c r="G57" s="2">
        <v>2.7743055555555559E-3</v>
      </c>
      <c r="H57">
        <v>239.7</v>
      </c>
      <c r="I57" s="2" t="s">
        <v>101</v>
      </c>
      <c r="J57" t="s">
        <v>205</v>
      </c>
      <c r="K57" t="s">
        <v>200</v>
      </c>
      <c r="L57">
        <v>42.737000000000002</v>
      </c>
      <c r="M57">
        <v>-84.483900000000006</v>
      </c>
      <c r="N57" t="s">
        <v>10</v>
      </c>
      <c r="O57" s="1">
        <v>44707</v>
      </c>
      <c r="P57" t="s">
        <v>235</v>
      </c>
    </row>
    <row r="58" spans="1:16" x14ac:dyDescent="0.3">
      <c r="A58">
        <v>1973</v>
      </c>
      <c r="B58" t="s">
        <v>115</v>
      </c>
      <c r="C58">
        <v>57</v>
      </c>
      <c r="D58" t="s">
        <v>219</v>
      </c>
      <c r="E58" t="s">
        <v>220</v>
      </c>
      <c r="F58" t="s">
        <v>97</v>
      </c>
      <c r="G58" s="2">
        <v>2.7638888888888886E-3</v>
      </c>
      <c r="H58">
        <v>238.8</v>
      </c>
      <c r="I58" s="2" t="s">
        <v>101</v>
      </c>
      <c r="J58" t="s">
        <v>206</v>
      </c>
      <c r="K58" t="s">
        <v>163</v>
      </c>
      <c r="L58">
        <v>37.687199999999997</v>
      </c>
      <c r="M58">
        <v>-97.330100000000002</v>
      </c>
      <c r="N58" t="s">
        <v>10</v>
      </c>
      <c r="O58" s="1">
        <v>44714</v>
      </c>
      <c r="P58" t="s">
        <v>218</v>
      </c>
    </row>
    <row r="59" spans="1:16" x14ac:dyDescent="0.3">
      <c r="A59">
        <v>1973</v>
      </c>
      <c r="B59" t="s">
        <v>115</v>
      </c>
      <c r="C59">
        <v>58</v>
      </c>
      <c r="D59" t="s">
        <v>221</v>
      </c>
      <c r="E59" t="s">
        <v>222</v>
      </c>
      <c r="F59" t="s">
        <v>97</v>
      </c>
      <c r="G59" s="2">
        <v>2.7546296296296294E-3</v>
      </c>
      <c r="H59">
        <v>238</v>
      </c>
      <c r="I59" s="2" t="s">
        <v>101</v>
      </c>
      <c r="J59" t="s">
        <v>203</v>
      </c>
      <c r="K59" t="s">
        <v>198</v>
      </c>
      <c r="L59">
        <v>29.651599999999998</v>
      </c>
      <c r="M59">
        <v>-82.324799999999996</v>
      </c>
      <c r="N59" t="s">
        <v>10</v>
      </c>
      <c r="O59" s="1">
        <v>44716</v>
      </c>
      <c r="P59" t="s">
        <v>236</v>
      </c>
    </row>
    <row r="60" spans="1:16" x14ac:dyDescent="0.3">
      <c r="A60">
        <v>1973</v>
      </c>
      <c r="B60" t="s">
        <v>115</v>
      </c>
      <c r="C60">
        <v>59</v>
      </c>
      <c r="D60" t="s">
        <v>228</v>
      </c>
      <c r="E60" t="s">
        <v>229</v>
      </c>
      <c r="F60" t="s">
        <v>96</v>
      </c>
      <c r="G60" s="2">
        <v>2.7615740740740743E-3</v>
      </c>
      <c r="H60">
        <v>238.6</v>
      </c>
      <c r="I60" s="2" t="s">
        <v>101</v>
      </c>
      <c r="J60" t="s">
        <v>207</v>
      </c>
      <c r="K60" t="s">
        <v>201</v>
      </c>
      <c r="L60">
        <v>30.451499999999999</v>
      </c>
      <c r="M60">
        <v>-91.187100000000001</v>
      </c>
      <c r="N60" t="s">
        <v>10</v>
      </c>
      <c r="O60" s="1">
        <v>44721</v>
      </c>
      <c r="P60" t="s">
        <v>237</v>
      </c>
    </row>
    <row r="61" spans="1:16" x14ac:dyDescent="0.3">
      <c r="A61">
        <v>1973</v>
      </c>
      <c r="B61" t="s">
        <v>115</v>
      </c>
      <c r="C61">
        <v>60</v>
      </c>
      <c r="D61" t="s">
        <v>226</v>
      </c>
      <c r="E61" t="s">
        <v>227</v>
      </c>
      <c r="F61" t="s">
        <v>97</v>
      </c>
      <c r="G61" s="2">
        <v>2.7546296296296294E-3</v>
      </c>
      <c r="H61">
        <v>238</v>
      </c>
      <c r="I61" s="2" t="s">
        <v>101</v>
      </c>
      <c r="J61" t="s">
        <v>18</v>
      </c>
      <c r="K61" t="s">
        <v>19</v>
      </c>
      <c r="L61">
        <v>44.052100000000003</v>
      </c>
      <c r="M61">
        <v>-123.0868</v>
      </c>
      <c r="N61" t="s">
        <v>10</v>
      </c>
      <c r="O61" s="1">
        <v>44732</v>
      </c>
      <c r="P61" s="3" t="s">
        <v>238</v>
      </c>
    </row>
    <row r="62" spans="1:16" x14ac:dyDescent="0.3">
      <c r="A62">
        <v>1973</v>
      </c>
      <c r="B62" t="s">
        <v>115</v>
      </c>
      <c r="C62">
        <v>61</v>
      </c>
      <c r="D62" t="s">
        <v>224</v>
      </c>
      <c r="E62" t="s">
        <v>225</v>
      </c>
      <c r="F62" t="s">
        <v>97</v>
      </c>
      <c r="G62" s="2">
        <v>2.7638888888888886E-3</v>
      </c>
      <c r="H62">
        <v>238.8</v>
      </c>
      <c r="I62" s="2" t="s">
        <v>101</v>
      </c>
      <c r="J62" t="s">
        <v>18</v>
      </c>
      <c r="K62" t="s">
        <v>19</v>
      </c>
      <c r="L62">
        <v>44.052100000000003</v>
      </c>
      <c r="M62">
        <v>-123.0868</v>
      </c>
      <c r="N62" t="s">
        <v>10</v>
      </c>
      <c r="O62" s="1">
        <v>44732</v>
      </c>
      <c r="P62" t="s">
        <v>237</v>
      </c>
    </row>
    <row r="63" spans="1:16" x14ac:dyDescent="0.3">
      <c r="A63">
        <v>1973</v>
      </c>
      <c r="B63" t="s">
        <v>115</v>
      </c>
      <c r="C63">
        <v>62</v>
      </c>
      <c r="D63" t="s">
        <v>223</v>
      </c>
      <c r="E63" t="s">
        <v>22</v>
      </c>
      <c r="F63" t="s">
        <v>96</v>
      </c>
      <c r="G63" s="2">
        <v>2.7731481481481478E-3</v>
      </c>
      <c r="H63">
        <v>239.6</v>
      </c>
      <c r="I63" s="2" t="s">
        <v>101</v>
      </c>
      <c r="J63" t="s">
        <v>18</v>
      </c>
      <c r="K63" t="s">
        <v>19</v>
      </c>
      <c r="L63">
        <v>44.052100000000003</v>
      </c>
      <c r="M63">
        <v>-123.0868</v>
      </c>
      <c r="N63" t="s">
        <v>10</v>
      </c>
      <c r="O63" s="1">
        <v>44732</v>
      </c>
      <c r="P63" t="s">
        <v>234</v>
      </c>
    </row>
    <row r="64" spans="1:16" x14ac:dyDescent="0.3">
      <c r="A64">
        <v>1974</v>
      </c>
      <c r="B64" t="s">
        <v>115</v>
      </c>
      <c r="C64">
        <v>63</v>
      </c>
      <c r="D64" t="s">
        <v>245</v>
      </c>
      <c r="E64" t="s">
        <v>69</v>
      </c>
      <c r="F64" t="s">
        <v>97</v>
      </c>
      <c r="G64" s="2">
        <v>2.7743055555555559E-3</v>
      </c>
      <c r="H64">
        <v>239.7</v>
      </c>
      <c r="I64" s="2" t="s">
        <v>102</v>
      </c>
      <c r="J64" t="s">
        <v>241</v>
      </c>
      <c r="K64" t="s">
        <v>239</v>
      </c>
      <c r="L64">
        <v>46.877200000000002</v>
      </c>
      <c r="M64">
        <v>-96.7898</v>
      </c>
      <c r="N64" t="s">
        <v>10</v>
      </c>
      <c r="O64" s="1">
        <v>44587</v>
      </c>
      <c r="P64" t="s">
        <v>444</v>
      </c>
    </row>
    <row r="65" spans="1:16" x14ac:dyDescent="0.3">
      <c r="A65">
        <v>1974</v>
      </c>
      <c r="B65" t="s">
        <v>115</v>
      </c>
      <c r="C65">
        <v>64</v>
      </c>
      <c r="D65" t="s">
        <v>243</v>
      </c>
      <c r="E65" t="s">
        <v>244</v>
      </c>
      <c r="F65" t="s">
        <v>96</v>
      </c>
      <c r="G65" s="2">
        <v>2.7766203703703703E-3</v>
      </c>
      <c r="H65">
        <v>239.9</v>
      </c>
      <c r="I65" s="2" t="s">
        <v>102</v>
      </c>
      <c r="J65" t="s">
        <v>157</v>
      </c>
      <c r="K65" t="s">
        <v>161</v>
      </c>
      <c r="L65">
        <v>29.760400000000001</v>
      </c>
      <c r="M65">
        <v>-95.369799999999998</v>
      </c>
      <c r="N65" t="s">
        <v>10</v>
      </c>
      <c r="O65" s="1">
        <v>44601</v>
      </c>
      <c r="P65" t="s">
        <v>445</v>
      </c>
    </row>
    <row r="66" spans="1:16" x14ac:dyDescent="0.3">
      <c r="A66">
        <v>1974</v>
      </c>
      <c r="B66" t="s">
        <v>115</v>
      </c>
      <c r="C66">
        <v>65</v>
      </c>
      <c r="D66" t="s">
        <v>246</v>
      </c>
      <c r="E66" t="s">
        <v>247</v>
      </c>
      <c r="F66" t="s">
        <v>96</v>
      </c>
      <c r="G66" s="2">
        <v>2.7673611111111111E-3</v>
      </c>
      <c r="H66">
        <v>239.1</v>
      </c>
      <c r="I66" s="2" t="s">
        <v>102</v>
      </c>
      <c r="J66" t="s">
        <v>51</v>
      </c>
      <c r="K66" t="s">
        <v>11</v>
      </c>
      <c r="L66">
        <v>32.715699999999998</v>
      </c>
      <c r="M66">
        <v>-117.1611</v>
      </c>
      <c r="N66" t="s">
        <v>10</v>
      </c>
      <c r="O66" s="1">
        <v>44608</v>
      </c>
      <c r="P66" t="s">
        <v>237</v>
      </c>
    </row>
    <row r="67" spans="1:16" x14ac:dyDescent="0.3">
      <c r="A67">
        <v>1974</v>
      </c>
      <c r="B67" t="s">
        <v>115</v>
      </c>
      <c r="C67">
        <v>66</v>
      </c>
      <c r="D67" t="s">
        <v>249</v>
      </c>
      <c r="E67" t="s">
        <v>248</v>
      </c>
      <c r="F67" t="s">
        <v>96</v>
      </c>
      <c r="G67" s="2">
        <v>2.736111111111111E-3</v>
      </c>
      <c r="H67">
        <v>236.4</v>
      </c>
      <c r="I67" s="2" t="s">
        <v>101</v>
      </c>
      <c r="J67" t="s">
        <v>242</v>
      </c>
      <c r="K67" t="s">
        <v>240</v>
      </c>
      <c r="L67">
        <v>33.4255</v>
      </c>
      <c r="M67">
        <v>-111.94</v>
      </c>
      <c r="N67" t="s">
        <v>10</v>
      </c>
      <c r="O67" s="1">
        <v>44636</v>
      </c>
      <c r="P67" t="s">
        <v>446</v>
      </c>
    </row>
    <row r="68" spans="1:16" x14ac:dyDescent="0.3">
      <c r="A68">
        <v>1974</v>
      </c>
      <c r="B68" t="s">
        <v>115</v>
      </c>
      <c r="C68">
        <v>67</v>
      </c>
      <c r="D68" t="s">
        <v>250</v>
      </c>
      <c r="E68" t="s">
        <v>175</v>
      </c>
      <c r="F68" t="s">
        <v>96</v>
      </c>
      <c r="G68" s="2">
        <v>2.7708333333333335E-3</v>
      </c>
      <c r="H68">
        <v>239.4</v>
      </c>
      <c r="I68" s="2" t="s">
        <v>101</v>
      </c>
      <c r="J68" t="s">
        <v>202</v>
      </c>
      <c r="K68" t="s">
        <v>197</v>
      </c>
      <c r="L68">
        <v>35.779600000000002</v>
      </c>
      <c r="M68">
        <v>-78.638199999999998</v>
      </c>
      <c r="N68" t="s">
        <v>10</v>
      </c>
      <c r="O68" s="1">
        <v>44671</v>
      </c>
      <c r="P68" t="s">
        <v>447</v>
      </c>
    </row>
    <row r="69" spans="1:16" x14ac:dyDescent="0.3">
      <c r="A69">
        <v>1974</v>
      </c>
      <c r="B69" t="s">
        <v>115</v>
      </c>
      <c r="C69">
        <v>68</v>
      </c>
      <c r="D69" t="s">
        <v>252</v>
      </c>
      <c r="E69" t="s">
        <v>251</v>
      </c>
      <c r="F69" t="s">
        <v>96</v>
      </c>
      <c r="G69" s="2">
        <v>2.7199074074074074E-3</v>
      </c>
      <c r="H69">
        <v>235</v>
      </c>
      <c r="I69" s="2" t="s">
        <v>101</v>
      </c>
      <c r="J69" t="s">
        <v>55</v>
      </c>
      <c r="K69" t="s">
        <v>83</v>
      </c>
      <c r="L69">
        <v>39.952599999999997</v>
      </c>
      <c r="M69">
        <v>-75.165199999999999</v>
      </c>
      <c r="N69" t="s">
        <v>10</v>
      </c>
      <c r="O69" s="1">
        <v>44678</v>
      </c>
      <c r="P69" t="s">
        <v>448</v>
      </c>
    </row>
    <row r="70" spans="1:16" x14ac:dyDescent="0.3">
      <c r="A70">
        <v>1974</v>
      </c>
      <c r="B70" t="s">
        <v>115</v>
      </c>
      <c r="C70">
        <v>69</v>
      </c>
      <c r="D70" t="s">
        <v>253</v>
      </c>
      <c r="E70" t="s">
        <v>251</v>
      </c>
      <c r="F70" t="s">
        <v>96</v>
      </c>
      <c r="G70" s="2">
        <v>2.7534722222222218E-3</v>
      </c>
      <c r="H70">
        <v>237.9</v>
      </c>
      <c r="I70" s="2" t="s">
        <v>101</v>
      </c>
      <c r="J70" t="s">
        <v>55</v>
      </c>
      <c r="K70" t="s">
        <v>83</v>
      </c>
      <c r="L70">
        <v>39.952599999999997</v>
      </c>
      <c r="M70">
        <v>-75.165199999999999</v>
      </c>
      <c r="N70" t="s">
        <v>10</v>
      </c>
      <c r="O70" s="1">
        <v>44678</v>
      </c>
      <c r="P70" t="s">
        <v>449</v>
      </c>
    </row>
    <row r="71" spans="1:16" x14ac:dyDescent="0.3">
      <c r="A71">
        <v>1974</v>
      </c>
      <c r="B71" t="s">
        <v>115</v>
      </c>
      <c r="C71">
        <v>70</v>
      </c>
      <c r="D71" t="s">
        <v>254</v>
      </c>
      <c r="E71" t="s">
        <v>220</v>
      </c>
      <c r="F71" t="s">
        <v>97</v>
      </c>
      <c r="G71" s="2">
        <v>2.7604166666666667E-3</v>
      </c>
      <c r="H71">
        <v>238.5</v>
      </c>
      <c r="I71" s="2" t="s">
        <v>101</v>
      </c>
      <c r="J71" t="s">
        <v>206</v>
      </c>
      <c r="K71" t="s">
        <v>163</v>
      </c>
      <c r="L71">
        <v>37.687199999999997</v>
      </c>
      <c r="M71">
        <v>-97.330100000000002</v>
      </c>
      <c r="N71" t="s">
        <v>10</v>
      </c>
      <c r="O71" s="1">
        <v>44713</v>
      </c>
      <c r="P71" t="s">
        <v>450</v>
      </c>
    </row>
    <row r="72" spans="1:16" x14ac:dyDescent="0.3">
      <c r="A72">
        <v>1974</v>
      </c>
      <c r="B72" t="s">
        <v>115</v>
      </c>
      <c r="C72">
        <v>71</v>
      </c>
      <c r="D72" t="s">
        <v>255</v>
      </c>
      <c r="E72" t="s">
        <v>256</v>
      </c>
      <c r="F72" t="s">
        <v>96</v>
      </c>
      <c r="G72" s="2">
        <v>2.7604166666666667E-3</v>
      </c>
      <c r="H72">
        <v>238.5</v>
      </c>
      <c r="I72" s="2" t="s">
        <v>101</v>
      </c>
      <c r="J72" t="s">
        <v>206</v>
      </c>
      <c r="K72" t="s">
        <v>163</v>
      </c>
      <c r="L72">
        <v>37.687199999999997</v>
      </c>
      <c r="M72">
        <v>-97.330100000000002</v>
      </c>
      <c r="N72" t="s">
        <v>10</v>
      </c>
      <c r="O72" s="1">
        <v>44713</v>
      </c>
      <c r="P72" t="s">
        <v>451</v>
      </c>
    </row>
    <row r="73" spans="1:16" x14ac:dyDescent="0.3">
      <c r="A73">
        <v>1974</v>
      </c>
      <c r="B73" t="s">
        <v>115</v>
      </c>
      <c r="C73">
        <v>72</v>
      </c>
      <c r="D73" t="s">
        <v>257</v>
      </c>
      <c r="E73" t="s">
        <v>258</v>
      </c>
      <c r="F73" t="s">
        <v>96</v>
      </c>
      <c r="G73" s="2">
        <v>2.7685185185185187E-3</v>
      </c>
      <c r="H73">
        <v>239.2</v>
      </c>
      <c r="I73" s="2" t="s">
        <v>101</v>
      </c>
      <c r="J73" t="s">
        <v>206</v>
      </c>
      <c r="K73" t="s">
        <v>163</v>
      </c>
      <c r="L73">
        <v>37.687199999999997</v>
      </c>
      <c r="M73">
        <v>-97.330100000000002</v>
      </c>
      <c r="N73" t="s">
        <v>10</v>
      </c>
      <c r="O73" s="1">
        <v>44713</v>
      </c>
      <c r="P73" t="s">
        <v>237</v>
      </c>
    </row>
    <row r="74" spans="1:16" x14ac:dyDescent="0.3">
      <c r="A74">
        <v>1974</v>
      </c>
      <c r="B74" t="s">
        <v>115</v>
      </c>
      <c r="C74">
        <v>73</v>
      </c>
      <c r="D74" t="s">
        <v>259</v>
      </c>
      <c r="E74" t="s">
        <v>258</v>
      </c>
      <c r="F74" t="s">
        <v>96</v>
      </c>
      <c r="G74" s="2">
        <v>2.7708333333333335E-3</v>
      </c>
      <c r="H74">
        <v>239.4</v>
      </c>
      <c r="I74" s="2" t="s">
        <v>101</v>
      </c>
      <c r="J74" t="s">
        <v>206</v>
      </c>
      <c r="K74" t="s">
        <v>163</v>
      </c>
      <c r="L74">
        <v>37.687199999999997</v>
      </c>
      <c r="M74">
        <v>-97.330100000000002</v>
      </c>
      <c r="N74" t="s">
        <v>10</v>
      </c>
      <c r="O74" s="1">
        <v>44713</v>
      </c>
      <c r="P74" t="s">
        <v>452</v>
      </c>
    </row>
    <row r="75" spans="1:16" x14ac:dyDescent="0.3">
      <c r="A75">
        <v>1975</v>
      </c>
      <c r="B75" t="s">
        <v>115</v>
      </c>
      <c r="C75">
        <v>74</v>
      </c>
      <c r="D75" t="s">
        <v>453</v>
      </c>
      <c r="E75" t="s">
        <v>262</v>
      </c>
      <c r="F75" t="s">
        <v>97</v>
      </c>
      <c r="G75" s="2">
        <v>2.7604166666666667E-3</v>
      </c>
      <c r="H75">
        <v>238.5</v>
      </c>
      <c r="I75" s="2" t="s">
        <v>102</v>
      </c>
      <c r="J75" t="s">
        <v>185</v>
      </c>
      <c r="K75" t="s">
        <v>11</v>
      </c>
      <c r="L75">
        <v>34.052199999999999</v>
      </c>
      <c r="M75">
        <v>-118.2437</v>
      </c>
      <c r="N75" t="s">
        <v>10</v>
      </c>
      <c r="O75" s="1">
        <v>44642</v>
      </c>
      <c r="P75" t="s">
        <v>237</v>
      </c>
    </row>
    <row r="76" spans="1:16" x14ac:dyDescent="0.3">
      <c r="A76">
        <v>1975</v>
      </c>
      <c r="B76" t="s">
        <v>115</v>
      </c>
      <c r="C76">
        <v>75</v>
      </c>
      <c r="D76" t="s">
        <v>269</v>
      </c>
      <c r="E76" t="s">
        <v>262</v>
      </c>
      <c r="F76" t="s">
        <v>97</v>
      </c>
      <c r="G76" s="2">
        <v>2.7673611111111111E-3</v>
      </c>
      <c r="H76">
        <v>239.1</v>
      </c>
      <c r="I76" s="2" t="s">
        <v>101</v>
      </c>
      <c r="J76" t="s">
        <v>261</v>
      </c>
      <c r="K76" t="s">
        <v>197</v>
      </c>
      <c r="L76">
        <v>35.994</v>
      </c>
      <c r="M76">
        <v>-78.898600000000002</v>
      </c>
      <c r="N76" t="s">
        <v>10</v>
      </c>
      <c r="O76" s="1">
        <v>44684</v>
      </c>
      <c r="P76" t="s">
        <v>454</v>
      </c>
    </row>
    <row r="77" spans="1:16" x14ac:dyDescent="0.3">
      <c r="A77">
        <v>1975</v>
      </c>
      <c r="B77" t="s">
        <v>115</v>
      </c>
      <c r="C77">
        <v>76</v>
      </c>
      <c r="D77" t="s">
        <v>268</v>
      </c>
      <c r="E77" t="s">
        <v>212</v>
      </c>
      <c r="F77" t="s">
        <v>97</v>
      </c>
      <c r="G77" s="2">
        <v>2.7604166666666667E-3</v>
      </c>
      <c r="H77">
        <v>238.5</v>
      </c>
      <c r="I77" s="2" t="s">
        <v>101</v>
      </c>
      <c r="J77" t="s">
        <v>203</v>
      </c>
      <c r="K77" t="s">
        <v>198</v>
      </c>
      <c r="L77">
        <v>29.651599999999998</v>
      </c>
      <c r="M77">
        <v>-82.324799999999996</v>
      </c>
      <c r="N77" t="s">
        <v>10</v>
      </c>
      <c r="O77" s="1">
        <v>44687</v>
      </c>
      <c r="P77" t="s">
        <v>237</v>
      </c>
    </row>
    <row r="78" spans="1:16" x14ac:dyDescent="0.3">
      <c r="A78">
        <v>1975</v>
      </c>
      <c r="B78" t="s">
        <v>115</v>
      </c>
      <c r="C78">
        <v>77</v>
      </c>
      <c r="D78" t="s">
        <v>267</v>
      </c>
      <c r="E78" t="s">
        <v>263</v>
      </c>
      <c r="F78" t="s">
        <v>96</v>
      </c>
      <c r="G78" s="2">
        <v>2.7731481481481478E-3</v>
      </c>
      <c r="H78">
        <v>239.6</v>
      </c>
      <c r="I78" s="2" t="s">
        <v>101</v>
      </c>
      <c r="J78" t="s">
        <v>148</v>
      </c>
      <c r="K78" t="s">
        <v>260</v>
      </c>
      <c r="L78">
        <v>36.968499999999999</v>
      </c>
      <c r="M78">
        <v>-86.480800000000002</v>
      </c>
      <c r="N78" t="s">
        <v>10</v>
      </c>
      <c r="O78" s="1">
        <v>44691</v>
      </c>
      <c r="P78" t="s">
        <v>455</v>
      </c>
    </row>
    <row r="79" spans="1:16" x14ac:dyDescent="0.3">
      <c r="A79">
        <v>1975</v>
      </c>
      <c r="B79" t="s">
        <v>115</v>
      </c>
      <c r="C79">
        <v>78</v>
      </c>
      <c r="D79" t="s">
        <v>266</v>
      </c>
      <c r="E79" t="s">
        <v>222</v>
      </c>
      <c r="F79" t="s">
        <v>97</v>
      </c>
      <c r="G79" s="2">
        <v>2.7685185185185187E-3</v>
      </c>
      <c r="H79">
        <v>239.2</v>
      </c>
      <c r="I79" s="2" t="s">
        <v>101</v>
      </c>
      <c r="J79" t="s">
        <v>20</v>
      </c>
      <c r="K79" t="s">
        <v>11</v>
      </c>
      <c r="L79">
        <v>37.639299999999999</v>
      </c>
      <c r="M79">
        <v>-120.997</v>
      </c>
      <c r="N79" t="s">
        <v>10</v>
      </c>
      <c r="O79" s="1">
        <v>44705</v>
      </c>
      <c r="P79" t="s">
        <v>456</v>
      </c>
    </row>
    <row r="80" spans="1:16" x14ac:dyDescent="0.3">
      <c r="A80">
        <v>1975</v>
      </c>
      <c r="B80" t="s">
        <v>115</v>
      </c>
      <c r="C80">
        <v>79</v>
      </c>
      <c r="D80" t="s">
        <v>265</v>
      </c>
      <c r="E80" t="s">
        <v>22</v>
      </c>
      <c r="F80" t="s">
        <v>96</v>
      </c>
      <c r="G80" s="2">
        <v>2.7638888888888886E-3</v>
      </c>
      <c r="H80">
        <v>238.8</v>
      </c>
      <c r="I80" s="2" t="s">
        <v>101</v>
      </c>
      <c r="J80" t="s">
        <v>18</v>
      </c>
      <c r="K80" t="s">
        <v>19</v>
      </c>
      <c r="L80">
        <v>44.052100000000003</v>
      </c>
      <c r="M80">
        <v>-123.0868</v>
      </c>
      <c r="N80" t="s">
        <v>10</v>
      </c>
      <c r="O80" s="1">
        <v>44710</v>
      </c>
      <c r="P80" t="s">
        <v>457</v>
      </c>
    </row>
    <row r="81" spans="1:16" x14ac:dyDescent="0.3">
      <c r="A81">
        <v>1975</v>
      </c>
      <c r="B81" t="s">
        <v>115</v>
      </c>
      <c r="C81">
        <v>80</v>
      </c>
      <c r="D81" t="s">
        <v>264</v>
      </c>
      <c r="E81" t="s">
        <v>171</v>
      </c>
      <c r="F81" t="s">
        <v>96</v>
      </c>
      <c r="G81" s="2">
        <v>2.7395833333333335E-3</v>
      </c>
      <c r="H81">
        <v>236.7</v>
      </c>
      <c r="I81" s="2" t="s">
        <v>101</v>
      </c>
      <c r="J81" t="s">
        <v>206</v>
      </c>
      <c r="K81" t="s">
        <v>163</v>
      </c>
      <c r="L81">
        <v>37.687199999999997</v>
      </c>
      <c r="M81">
        <v>-97.330100000000002</v>
      </c>
      <c r="N81" t="s">
        <v>10</v>
      </c>
      <c r="O81" s="1">
        <v>44712</v>
      </c>
      <c r="P81" t="s">
        <v>458</v>
      </c>
    </row>
    <row r="82" spans="1:16" x14ac:dyDescent="0.3">
      <c r="A82">
        <v>1976</v>
      </c>
      <c r="B82" t="s">
        <v>115</v>
      </c>
      <c r="C82">
        <v>81</v>
      </c>
      <c r="D82" t="s">
        <v>272</v>
      </c>
      <c r="E82" t="s">
        <v>270</v>
      </c>
      <c r="F82" t="s">
        <v>96</v>
      </c>
      <c r="G82" s="2">
        <v>2.7708333333333335E-3</v>
      </c>
      <c r="H82">
        <v>239.4</v>
      </c>
      <c r="I82" s="2" t="s">
        <v>102</v>
      </c>
      <c r="J82" t="s">
        <v>207</v>
      </c>
      <c r="K82" t="s">
        <v>201</v>
      </c>
      <c r="L82">
        <v>30.451499999999999</v>
      </c>
      <c r="M82">
        <v>-91.187100000000001</v>
      </c>
      <c r="N82" t="s">
        <v>10</v>
      </c>
      <c r="O82" s="1">
        <v>44620</v>
      </c>
      <c r="P82" t="s">
        <v>494</v>
      </c>
    </row>
    <row r="83" spans="1:16" x14ac:dyDescent="0.3">
      <c r="A83">
        <v>1976</v>
      </c>
      <c r="B83" t="s">
        <v>115</v>
      </c>
      <c r="C83">
        <v>82</v>
      </c>
      <c r="D83" t="s">
        <v>271</v>
      </c>
      <c r="E83" t="s">
        <v>256</v>
      </c>
      <c r="F83" t="s">
        <v>96</v>
      </c>
      <c r="G83" s="2">
        <v>2.7696759259259259E-3</v>
      </c>
      <c r="H83">
        <v>239.3</v>
      </c>
      <c r="I83" s="2" t="s">
        <v>101</v>
      </c>
      <c r="J83" t="s">
        <v>206</v>
      </c>
      <c r="K83" t="s">
        <v>163</v>
      </c>
      <c r="L83">
        <v>37.687199999999997</v>
      </c>
      <c r="M83">
        <v>-97.330100000000002</v>
      </c>
      <c r="N83" t="s">
        <v>10</v>
      </c>
      <c r="O83" s="1">
        <v>44710</v>
      </c>
      <c r="P83" t="s">
        <v>237</v>
      </c>
    </row>
    <row r="84" spans="1:16" x14ac:dyDescent="0.3">
      <c r="A84">
        <v>1977</v>
      </c>
      <c r="B84" t="s">
        <v>115</v>
      </c>
      <c r="C84">
        <v>83</v>
      </c>
      <c r="D84" t="s">
        <v>495</v>
      </c>
      <c r="E84" t="s">
        <v>273</v>
      </c>
      <c r="F84" t="s">
        <v>96</v>
      </c>
      <c r="G84" s="2">
        <v>2.7743055555555559E-3</v>
      </c>
      <c r="H84">
        <v>239.7</v>
      </c>
      <c r="I84" s="2" t="s">
        <v>102</v>
      </c>
      <c r="J84" t="s">
        <v>185</v>
      </c>
      <c r="K84" t="s">
        <v>11</v>
      </c>
      <c r="L84">
        <v>34.052199999999999</v>
      </c>
      <c r="M84">
        <v>-118.2437</v>
      </c>
      <c r="N84" t="s">
        <v>10</v>
      </c>
      <c r="O84" s="1">
        <v>44576</v>
      </c>
      <c r="P84" t="s">
        <v>496</v>
      </c>
    </row>
    <row r="85" spans="1:16" x14ac:dyDescent="0.3">
      <c r="A85">
        <v>1977</v>
      </c>
      <c r="B85" t="s">
        <v>115</v>
      </c>
      <c r="C85">
        <v>84</v>
      </c>
      <c r="D85" t="s">
        <v>276</v>
      </c>
      <c r="E85" t="s">
        <v>222</v>
      </c>
      <c r="F85" t="s">
        <v>97</v>
      </c>
      <c r="G85" s="2">
        <v>2.7418981481481478E-3</v>
      </c>
      <c r="H85">
        <v>236.9</v>
      </c>
      <c r="I85" s="2" t="s">
        <v>101</v>
      </c>
      <c r="J85" t="s">
        <v>55</v>
      </c>
      <c r="K85" t="s">
        <v>83</v>
      </c>
      <c r="L85">
        <v>39.952599999999997</v>
      </c>
      <c r="M85">
        <v>-75.165199999999999</v>
      </c>
      <c r="N85" t="s">
        <v>10</v>
      </c>
      <c r="O85" s="1">
        <v>44681</v>
      </c>
      <c r="P85" t="s">
        <v>237</v>
      </c>
    </row>
    <row r="86" spans="1:16" x14ac:dyDescent="0.3">
      <c r="A86">
        <v>1977</v>
      </c>
      <c r="B86" t="s">
        <v>115</v>
      </c>
      <c r="C86">
        <v>85</v>
      </c>
      <c r="D86" t="s">
        <v>277</v>
      </c>
      <c r="E86" t="s">
        <v>275</v>
      </c>
      <c r="F86" t="s">
        <v>96</v>
      </c>
      <c r="G86" s="2">
        <v>2.7736111111111108E-3</v>
      </c>
      <c r="H86">
        <v>239.6</v>
      </c>
      <c r="I86" s="2" t="s">
        <v>101</v>
      </c>
      <c r="J86" t="s">
        <v>206</v>
      </c>
      <c r="K86" t="s">
        <v>163</v>
      </c>
      <c r="L86">
        <v>37.687199999999997</v>
      </c>
      <c r="M86">
        <v>-97.330100000000002</v>
      </c>
      <c r="N86" t="s">
        <v>10</v>
      </c>
      <c r="O86" s="1">
        <v>44708</v>
      </c>
      <c r="P86" t="s">
        <v>497</v>
      </c>
    </row>
    <row r="87" spans="1:16" x14ac:dyDescent="0.3">
      <c r="A87">
        <v>1977</v>
      </c>
      <c r="B87" t="s">
        <v>115</v>
      </c>
      <c r="C87">
        <v>86</v>
      </c>
      <c r="D87" t="s">
        <v>278</v>
      </c>
      <c r="E87" t="s">
        <v>274</v>
      </c>
      <c r="F87" t="s">
        <v>96</v>
      </c>
      <c r="G87" s="2">
        <v>2.7696759259259259E-3</v>
      </c>
      <c r="H87">
        <v>239.3</v>
      </c>
      <c r="I87" s="2" t="s">
        <v>101</v>
      </c>
      <c r="J87" t="s">
        <v>18</v>
      </c>
      <c r="K87" t="s">
        <v>19</v>
      </c>
      <c r="L87">
        <v>44.052100000000003</v>
      </c>
      <c r="M87">
        <v>-123.0868</v>
      </c>
      <c r="N87" t="s">
        <v>10</v>
      </c>
      <c r="O87" s="1">
        <v>44726</v>
      </c>
      <c r="P87" t="s">
        <v>237</v>
      </c>
    </row>
    <row r="88" spans="1:16" x14ac:dyDescent="0.3">
      <c r="A88">
        <v>1978</v>
      </c>
      <c r="B88" t="s">
        <v>115</v>
      </c>
      <c r="C88">
        <v>87</v>
      </c>
      <c r="D88" t="s">
        <v>296</v>
      </c>
      <c r="E88" t="s">
        <v>297</v>
      </c>
      <c r="F88" t="s">
        <v>97</v>
      </c>
      <c r="G88" s="2">
        <v>2.7673611111111111E-3</v>
      </c>
      <c r="H88">
        <v>239.1</v>
      </c>
      <c r="I88" s="2" t="s">
        <v>102</v>
      </c>
      <c r="J88" t="s">
        <v>279</v>
      </c>
      <c r="K88" t="s">
        <v>200</v>
      </c>
      <c r="L88">
        <v>42.280799999999999</v>
      </c>
      <c r="M88">
        <v>-83.742999999999995</v>
      </c>
      <c r="N88" t="s">
        <v>10</v>
      </c>
      <c r="O88" s="1">
        <v>44589</v>
      </c>
      <c r="P88" t="s">
        <v>498</v>
      </c>
    </row>
    <row r="89" spans="1:16" x14ac:dyDescent="0.3">
      <c r="A89">
        <v>1978</v>
      </c>
      <c r="B89" t="s">
        <v>115</v>
      </c>
      <c r="C89">
        <v>88</v>
      </c>
      <c r="D89" t="s">
        <v>294</v>
      </c>
      <c r="E89" t="s">
        <v>295</v>
      </c>
      <c r="F89" t="s">
        <v>96</v>
      </c>
      <c r="G89" s="2">
        <v>2.7685185185185187E-3</v>
      </c>
      <c r="H89">
        <v>239.2</v>
      </c>
      <c r="I89" s="2" t="s">
        <v>101</v>
      </c>
      <c r="J89" t="s">
        <v>55</v>
      </c>
      <c r="K89" t="s">
        <v>83</v>
      </c>
      <c r="L89">
        <v>39.952599999999997</v>
      </c>
      <c r="M89">
        <v>-75.165199999999999</v>
      </c>
      <c r="N89" t="s">
        <v>10</v>
      </c>
      <c r="O89" s="1">
        <v>44680</v>
      </c>
      <c r="P89" t="s">
        <v>500</v>
      </c>
    </row>
    <row r="90" spans="1:16" x14ac:dyDescent="0.3">
      <c r="A90">
        <v>1978</v>
      </c>
      <c r="B90" t="s">
        <v>115</v>
      </c>
      <c r="C90">
        <v>89</v>
      </c>
      <c r="D90" t="s">
        <v>298</v>
      </c>
      <c r="E90" t="s">
        <v>76</v>
      </c>
      <c r="F90" t="s">
        <v>96</v>
      </c>
      <c r="G90" s="2">
        <v>2.7557870370370371E-3</v>
      </c>
      <c r="H90">
        <v>238.1</v>
      </c>
      <c r="I90" s="2" t="s">
        <v>101</v>
      </c>
      <c r="J90" t="s">
        <v>133</v>
      </c>
      <c r="K90" t="s">
        <v>11</v>
      </c>
      <c r="L90">
        <v>34.063499999999998</v>
      </c>
      <c r="M90">
        <v>-118.4455</v>
      </c>
      <c r="N90" t="s">
        <v>10</v>
      </c>
      <c r="O90" s="1">
        <v>44688</v>
      </c>
      <c r="P90" t="s">
        <v>499</v>
      </c>
    </row>
    <row r="91" spans="1:16" x14ac:dyDescent="0.3">
      <c r="A91">
        <v>1978</v>
      </c>
      <c r="B91" t="s">
        <v>115</v>
      </c>
      <c r="C91">
        <v>90</v>
      </c>
      <c r="D91" t="s">
        <v>286</v>
      </c>
      <c r="E91" t="s">
        <v>287</v>
      </c>
      <c r="F91" t="s">
        <v>97</v>
      </c>
      <c r="G91" s="2">
        <v>2.7731481481481478E-3</v>
      </c>
      <c r="H91">
        <v>239.6</v>
      </c>
      <c r="I91" s="2" t="s">
        <v>101</v>
      </c>
      <c r="J91" t="s">
        <v>280</v>
      </c>
      <c r="K91" t="s">
        <v>34</v>
      </c>
      <c r="L91">
        <v>51.752000000000002</v>
      </c>
      <c r="M91">
        <v>-1.2577</v>
      </c>
      <c r="N91" t="s">
        <v>40</v>
      </c>
      <c r="O91" s="1">
        <v>44729</v>
      </c>
      <c r="P91" t="s">
        <v>288</v>
      </c>
    </row>
    <row r="92" spans="1:16" x14ac:dyDescent="0.3">
      <c r="A92">
        <v>1978</v>
      </c>
      <c r="B92" t="s">
        <v>115</v>
      </c>
      <c r="C92">
        <v>91</v>
      </c>
      <c r="D92" t="s">
        <v>300</v>
      </c>
      <c r="E92" t="s">
        <v>299</v>
      </c>
      <c r="F92" t="s">
        <v>97</v>
      </c>
      <c r="G92" s="2">
        <v>2.7534722222222218E-3</v>
      </c>
      <c r="H92">
        <v>237.9</v>
      </c>
      <c r="I92" s="2" t="s">
        <v>101</v>
      </c>
      <c r="J92" t="s">
        <v>281</v>
      </c>
      <c r="K92" t="s">
        <v>293</v>
      </c>
      <c r="L92">
        <v>59.913899999999998</v>
      </c>
      <c r="M92">
        <v>10.7522</v>
      </c>
      <c r="N92" t="s">
        <v>290</v>
      </c>
      <c r="O92" s="1">
        <v>44739</v>
      </c>
      <c r="P92" t="s">
        <v>237</v>
      </c>
    </row>
    <row r="93" spans="1:16" x14ac:dyDescent="0.3">
      <c r="A93">
        <v>1978</v>
      </c>
      <c r="B93" t="s">
        <v>115</v>
      </c>
      <c r="C93">
        <v>92</v>
      </c>
      <c r="D93" t="s">
        <v>301</v>
      </c>
      <c r="E93" t="s">
        <v>299</v>
      </c>
      <c r="F93" t="s">
        <v>97</v>
      </c>
      <c r="G93" s="2">
        <v>2.7576388888888889E-3</v>
      </c>
      <c r="H93">
        <v>238.3</v>
      </c>
      <c r="I93" s="2" t="s">
        <v>101</v>
      </c>
      <c r="J93" t="s">
        <v>282</v>
      </c>
      <c r="K93" t="s">
        <v>292</v>
      </c>
      <c r="L93">
        <v>59.329300000000003</v>
      </c>
      <c r="M93">
        <v>18.0686</v>
      </c>
      <c r="N93" t="s">
        <v>291</v>
      </c>
      <c r="O93" s="1">
        <v>44745</v>
      </c>
      <c r="P93" t="s">
        <v>501</v>
      </c>
    </row>
    <row r="94" spans="1:16" x14ac:dyDescent="0.3">
      <c r="A94">
        <v>1978</v>
      </c>
      <c r="B94" t="s">
        <v>115</v>
      </c>
      <c r="C94">
        <v>93</v>
      </c>
      <c r="D94" t="s">
        <v>302</v>
      </c>
      <c r="E94" t="s">
        <v>303</v>
      </c>
      <c r="F94" t="s">
        <v>97</v>
      </c>
      <c r="G94" s="2">
        <v>2.7704861111111112E-3</v>
      </c>
      <c r="H94">
        <v>239.4</v>
      </c>
      <c r="I94" s="2" t="s">
        <v>101</v>
      </c>
      <c r="J94" t="s">
        <v>282</v>
      </c>
      <c r="K94" t="s">
        <v>292</v>
      </c>
      <c r="L94">
        <v>59.329300000000003</v>
      </c>
      <c r="M94">
        <v>18.0686</v>
      </c>
      <c r="N94" t="s">
        <v>291</v>
      </c>
      <c r="O94" s="1">
        <v>44745</v>
      </c>
      <c r="P94" t="s">
        <v>502</v>
      </c>
    </row>
    <row r="95" spans="1:16" x14ac:dyDescent="0.3">
      <c r="A95">
        <v>1978</v>
      </c>
      <c r="B95" t="s">
        <v>115</v>
      </c>
      <c r="C95">
        <v>94</v>
      </c>
      <c r="D95" t="s">
        <v>304</v>
      </c>
      <c r="E95" t="s">
        <v>305</v>
      </c>
      <c r="F95" t="s">
        <v>97</v>
      </c>
      <c r="G95" s="2">
        <v>2.7743055555555559E-3</v>
      </c>
      <c r="H95">
        <v>239.7</v>
      </c>
      <c r="I95" s="2" t="s">
        <v>101</v>
      </c>
      <c r="J95" t="s">
        <v>283</v>
      </c>
      <c r="K95" t="s">
        <v>83</v>
      </c>
      <c r="L95">
        <v>40.814799999999998</v>
      </c>
      <c r="M95">
        <v>-77.865300000000005</v>
      </c>
      <c r="N95" t="s">
        <v>10</v>
      </c>
      <c r="O95" s="1">
        <v>44778</v>
      </c>
      <c r="P95" t="s">
        <v>503</v>
      </c>
    </row>
    <row r="96" spans="1:16" x14ac:dyDescent="0.3">
      <c r="A96">
        <v>1978</v>
      </c>
      <c r="B96" t="s">
        <v>115</v>
      </c>
      <c r="C96">
        <v>95</v>
      </c>
      <c r="D96" t="s">
        <v>504</v>
      </c>
      <c r="E96" t="s">
        <v>303</v>
      </c>
      <c r="F96" t="s">
        <v>97</v>
      </c>
      <c r="G96" s="2">
        <v>2.7642361111111114E-3</v>
      </c>
      <c r="H96">
        <v>238.8</v>
      </c>
      <c r="I96" s="2" t="s">
        <v>101</v>
      </c>
      <c r="J96" t="s">
        <v>284</v>
      </c>
      <c r="K96" t="s">
        <v>289</v>
      </c>
      <c r="L96">
        <v>52.52</v>
      </c>
      <c r="M96">
        <v>13.404999999999999</v>
      </c>
      <c r="N96" t="s">
        <v>285</v>
      </c>
      <c r="O96" s="1">
        <v>44791</v>
      </c>
      <c r="P96" t="s">
        <v>237</v>
      </c>
    </row>
    <row r="97" spans="1:16" x14ac:dyDescent="0.3">
      <c r="A97">
        <v>1979</v>
      </c>
      <c r="B97" t="s">
        <v>115</v>
      </c>
      <c r="C97">
        <v>96</v>
      </c>
      <c r="D97" t="s">
        <v>311</v>
      </c>
      <c r="E97" t="s">
        <v>297</v>
      </c>
      <c r="F97" t="s">
        <v>97</v>
      </c>
      <c r="G97" s="2">
        <v>2.7592592592592595E-3</v>
      </c>
      <c r="H97">
        <v>238.4</v>
      </c>
      <c r="I97" s="2" t="s">
        <v>101</v>
      </c>
      <c r="J97" t="s">
        <v>54</v>
      </c>
      <c r="K97" t="s">
        <v>11</v>
      </c>
      <c r="L97">
        <v>37.871499999999997</v>
      </c>
      <c r="M97">
        <v>-122.273</v>
      </c>
      <c r="N97" t="s">
        <v>10</v>
      </c>
      <c r="O97" s="1">
        <v>44721</v>
      </c>
      <c r="P97" t="s">
        <v>515</v>
      </c>
    </row>
    <row r="98" spans="1:16" x14ac:dyDescent="0.3">
      <c r="A98">
        <v>1979</v>
      </c>
      <c r="B98" t="s">
        <v>115</v>
      </c>
      <c r="C98">
        <v>97</v>
      </c>
      <c r="D98" t="s">
        <v>310</v>
      </c>
      <c r="E98" t="s">
        <v>309</v>
      </c>
      <c r="F98" t="s">
        <v>96</v>
      </c>
      <c r="G98" s="2">
        <v>2.7546296296296294E-3</v>
      </c>
      <c r="H98">
        <v>238</v>
      </c>
      <c r="I98" s="2" t="s">
        <v>101</v>
      </c>
      <c r="J98" t="s">
        <v>306</v>
      </c>
      <c r="K98" t="s">
        <v>315</v>
      </c>
      <c r="L98">
        <v>40.554900000000004</v>
      </c>
      <c r="M98">
        <v>-74.464299999999994</v>
      </c>
      <c r="N98" t="s">
        <v>10</v>
      </c>
      <c r="O98" s="1">
        <v>44735</v>
      </c>
      <c r="P98" t="s">
        <v>516</v>
      </c>
    </row>
    <row r="99" spans="1:16" x14ac:dyDescent="0.3">
      <c r="A99">
        <v>1979</v>
      </c>
      <c r="B99" t="s">
        <v>115</v>
      </c>
      <c r="C99">
        <v>98</v>
      </c>
      <c r="D99" t="s">
        <v>312</v>
      </c>
      <c r="E99" t="s">
        <v>256</v>
      </c>
      <c r="F99" t="s">
        <v>96</v>
      </c>
      <c r="G99" s="2">
        <v>2.7581018518518519E-3</v>
      </c>
      <c r="H99">
        <v>238.3</v>
      </c>
      <c r="I99" s="2" t="s">
        <v>101</v>
      </c>
      <c r="J99" t="s">
        <v>307</v>
      </c>
      <c r="K99" t="s">
        <v>313</v>
      </c>
      <c r="L99">
        <v>42.865900000000003</v>
      </c>
      <c r="M99">
        <v>-80.7333</v>
      </c>
      <c r="N99" t="s">
        <v>314</v>
      </c>
      <c r="O99" s="1">
        <v>44746</v>
      </c>
      <c r="P99" t="s">
        <v>237</v>
      </c>
    </row>
    <row r="100" spans="1:16" x14ac:dyDescent="0.3">
      <c r="A100">
        <v>1979</v>
      </c>
      <c r="B100" t="s">
        <v>115</v>
      </c>
      <c r="C100">
        <v>99</v>
      </c>
      <c r="D100" t="s">
        <v>517</v>
      </c>
      <c r="E100" t="s">
        <v>12</v>
      </c>
      <c r="F100" t="s">
        <v>96</v>
      </c>
      <c r="G100" s="2">
        <v>2.771875E-3</v>
      </c>
      <c r="H100">
        <v>239.5</v>
      </c>
      <c r="I100" s="2" t="s">
        <v>101</v>
      </c>
      <c r="J100" t="s">
        <v>308</v>
      </c>
      <c r="K100" t="s">
        <v>34</v>
      </c>
      <c r="L100">
        <v>54.9527</v>
      </c>
      <c r="M100">
        <v>-1.6033999999999999</v>
      </c>
      <c r="N100" t="s">
        <v>40</v>
      </c>
      <c r="O100" s="1">
        <v>44750</v>
      </c>
      <c r="P100" t="s">
        <v>237</v>
      </c>
    </row>
    <row r="101" spans="1:16" x14ac:dyDescent="0.3">
      <c r="A101">
        <v>1980</v>
      </c>
      <c r="B101" t="s">
        <v>116</v>
      </c>
      <c r="C101">
        <v>100</v>
      </c>
      <c r="D101" t="s">
        <v>316</v>
      </c>
      <c r="E101" t="s">
        <v>263</v>
      </c>
      <c r="F101" t="s">
        <v>96</v>
      </c>
      <c r="G101" s="2">
        <v>2.7650462962962963E-3</v>
      </c>
      <c r="H101">
        <v>238.9</v>
      </c>
      <c r="I101" s="2" t="s">
        <v>102</v>
      </c>
      <c r="J101" t="s">
        <v>317</v>
      </c>
      <c r="K101" t="s">
        <v>260</v>
      </c>
      <c r="L101">
        <v>38.252699999999997</v>
      </c>
      <c r="M101">
        <v>-85.758499999999998</v>
      </c>
      <c r="N101" t="s">
        <v>10</v>
      </c>
      <c r="O101" s="1">
        <v>44601</v>
      </c>
      <c r="P101" t="s">
        <v>518</v>
      </c>
    </row>
    <row r="102" spans="1:16" x14ac:dyDescent="0.3">
      <c r="A102">
        <v>1980</v>
      </c>
      <c r="B102" t="s">
        <v>116</v>
      </c>
      <c r="C102">
        <v>101</v>
      </c>
      <c r="D102" t="s">
        <v>328</v>
      </c>
      <c r="E102" t="s">
        <v>319</v>
      </c>
      <c r="F102" t="s">
        <v>97</v>
      </c>
      <c r="G102" s="2">
        <v>2.7743055555555559E-3</v>
      </c>
      <c r="H102">
        <v>239.7</v>
      </c>
      <c r="I102" s="2" t="s">
        <v>101</v>
      </c>
      <c r="J102" t="s">
        <v>136</v>
      </c>
      <c r="K102" t="s">
        <v>11</v>
      </c>
      <c r="L102">
        <v>37.424100000000003</v>
      </c>
      <c r="M102">
        <v>-122.1661</v>
      </c>
      <c r="N102" t="s">
        <v>10</v>
      </c>
      <c r="O102" s="1">
        <v>44642</v>
      </c>
      <c r="P102" t="s">
        <v>237</v>
      </c>
    </row>
    <row r="103" spans="1:16" x14ac:dyDescent="0.3">
      <c r="A103">
        <v>1980</v>
      </c>
      <c r="B103" t="s">
        <v>116</v>
      </c>
      <c r="C103">
        <v>102</v>
      </c>
      <c r="D103" t="s">
        <v>327</v>
      </c>
      <c r="E103" t="s">
        <v>60</v>
      </c>
      <c r="F103" t="s">
        <v>96</v>
      </c>
      <c r="G103" s="2">
        <v>2.7511574074074075E-3</v>
      </c>
      <c r="H103">
        <v>237.7</v>
      </c>
      <c r="I103" s="2" t="s">
        <v>101</v>
      </c>
      <c r="J103" t="s">
        <v>133</v>
      </c>
      <c r="K103" t="s">
        <v>11</v>
      </c>
      <c r="L103">
        <v>34.063499999999998</v>
      </c>
      <c r="M103">
        <v>-118.4455</v>
      </c>
      <c r="N103" t="s">
        <v>10</v>
      </c>
      <c r="O103" s="1">
        <v>44692</v>
      </c>
      <c r="P103" t="s">
        <v>237</v>
      </c>
    </row>
    <row r="104" spans="1:16" x14ac:dyDescent="0.3">
      <c r="A104">
        <v>1980</v>
      </c>
      <c r="B104" t="s">
        <v>116</v>
      </c>
      <c r="C104">
        <v>103</v>
      </c>
      <c r="D104" t="s">
        <v>326</v>
      </c>
      <c r="E104" t="s">
        <v>320</v>
      </c>
      <c r="F104" t="s">
        <v>96</v>
      </c>
      <c r="G104" s="2">
        <v>2.7592592592592595E-3</v>
      </c>
      <c r="H104">
        <v>238.4</v>
      </c>
      <c r="I104" s="2" t="s">
        <v>101</v>
      </c>
      <c r="J104" t="s">
        <v>283</v>
      </c>
      <c r="K104" t="s">
        <v>83</v>
      </c>
      <c r="L104">
        <v>40.814799999999998</v>
      </c>
      <c r="M104">
        <v>-77.865300000000005</v>
      </c>
      <c r="N104" t="s">
        <v>10</v>
      </c>
      <c r="O104" s="1">
        <v>44697</v>
      </c>
      <c r="P104" t="s">
        <v>519</v>
      </c>
    </row>
    <row r="105" spans="1:16" x14ac:dyDescent="0.3">
      <c r="A105">
        <v>1980</v>
      </c>
      <c r="B105" t="s">
        <v>116</v>
      </c>
      <c r="C105">
        <v>104</v>
      </c>
      <c r="D105" t="s">
        <v>325</v>
      </c>
      <c r="E105" t="s">
        <v>321</v>
      </c>
      <c r="F105" t="s">
        <v>97</v>
      </c>
      <c r="G105" s="2">
        <v>2.7546296296296294E-3</v>
      </c>
      <c r="H105">
        <v>238</v>
      </c>
      <c r="I105" s="2" t="s">
        <v>101</v>
      </c>
      <c r="J105" t="s">
        <v>55</v>
      </c>
      <c r="K105" t="s">
        <v>83</v>
      </c>
      <c r="L105">
        <v>39.952599999999997</v>
      </c>
      <c r="M105">
        <v>-75.165199999999999</v>
      </c>
      <c r="N105" t="s">
        <v>10</v>
      </c>
      <c r="O105" s="1">
        <v>44699</v>
      </c>
      <c r="P105" t="s">
        <v>237</v>
      </c>
    </row>
    <row r="106" spans="1:16" x14ac:dyDescent="0.3">
      <c r="A106">
        <v>1980</v>
      </c>
      <c r="B106" t="s">
        <v>116</v>
      </c>
      <c r="C106">
        <v>105</v>
      </c>
      <c r="D106" t="s">
        <v>324</v>
      </c>
      <c r="E106" t="s">
        <v>322</v>
      </c>
      <c r="F106" t="s">
        <v>96</v>
      </c>
      <c r="G106" s="2">
        <v>2.7581018518518519E-3</v>
      </c>
      <c r="H106">
        <v>238.3</v>
      </c>
      <c r="I106" s="2" t="s">
        <v>101</v>
      </c>
      <c r="J106" t="s">
        <v>307</v>
      </c>
      <c r="K106" t="s">
        <v>313</v>
      </c>
      <c r="L106">
        <v>42.865900000000003</v>
      </c>
      <c r="M106">
        <v>-80.7333</v>
      </c>
      <c r="N106" t="s">
        <v>314</v>
      </c>
      <c r="O106" s="1">
        <v>44746</v>
      </c>
      <c r="P106" t="s">
        <v>520</v>
      </c>
    </row>
    <row r="107" spans="1:16" x14ac:dyDescent="0.3">
      <c r="A107">
        <v>1980</v>
      </c>
      <c r="B107" t="s">
        <v>116</v>
      </c>
      <c r="C107">
        <v>106</v>
      </c>
      <c r="D107" t="s">
        <v>323</v>
      </c>
      <c r="E107" t="s">
        <v>318</v>
      </c>
      <c r="F107" t="s">
        <v>96</v>
      </c>
      <c r="G107" s="2">
        <v>2.7590277777777773E-3</v>
      </c>
      <c r="H107">
        <v>238.4</v>
      </c>
      <c r="I107" s="2" t="s">
        <v>101</v>
      </c>
      <c r="J107" t="s">
        <v>282</v>
      </c>
      <c r="K107" t="s">
        <v>292</v>
      </c>
      <c r="L107">
        <v>59.329300000000003</v>
      </c>
      <c r="M107">
        <v>18.0686</v>
      </c>
      <c r="N107" t="s">
        <v>291</v>
      </c>
      <c r="O107" s="1">
        <v>44749</v>
      </c>
      <c r="P107" s="3" t="s">
        <v>521</v>
      </c>
    </row>
    <row r="108" spans="1:16" x14ac:dyDescent="0.3">
      <c r="A108">
        <v>1980</v>
      </c>
      <c r="B108" t="s">
        <v>116</v>
      </c>
      <c r="C108">
        <v>107</v>
      </c>
      <c r="D108" t="s">
        <v>329</v>
      </c>
      <c r="E108" t="s">
        <v>22</v>
      </c>
      <c r="F108" t="s">
        <v>96</v>
      </c>
      <c r="G108" s="2">
        <v>2.7673611111111111E-3</v>
      </c>
      <c r="H108">
        <v>239.1</v>
      </c>
      <c r="I108" s="2" t="s">
        <v>101</v>
      </c>
      <c r="J108" t="s">
        <v>18</v>
      </c>
      <c r="K108" t="s">
        <v>19</v>
      </c>
      <c r="L108">
        <v>44.052100000000003</v>
      </c>
      <c r="M108">
        <v>-123.0868</v>
      </c>
      <c r="N108" t="s">
        <v>10</v>
      </c>
      <c r="O108" s="1">
        <v>44768</v>
      </c>
      <c r="P108" t="s">
        <v>522</v>
      </c>
    </row>
    <row r="109" spans="1:16" x14ac:dyDescent="0.3">
      <c r="A109">
        <v>1981</v>
      </c>
      <c r="B109" t="s">
        <v>116</v>
      </c>
      <c r="C109">
        <v>108</v>
      </c>
      <c r="D109" t="s">
        <v>559</v>
      </c>
      <c r="E109" t="s">
        <v>303</v>
      </c>
      <c r="F109" t="s">
        <v>97</v>
      </c>
      <c r="G109" s="2">
        <v>2.7314814814814819E-3</v>
      </c>
      <c r="H109">
        <v>236</v>
      </c>
      <c r="I109" s="2" t="s">
        <v>102</v>
      </c>
      <c r="J109" t="s">
        <v>330</v>
      </c>
      <c r="K109" t="s">
        <v>11</v>
      </c>
      <c r="L109">
        <v>33.9617</v>
      </c>
      <c r="M109">
        <v>-118.3531</v>
      </c>
      <c r="N109" t="s">
        <v>10</v>
      </c>
      <c r="O109" s="1">
        <v>44605</v>
      </c>
      <c r="P109" t="s">
        <v>560</v>
      </c>
    </row>
    <row r="110" spans="1:16" x14ac:dyDescent="0.3">
      <c r="A110">
        <v>1981</v>
      </c>
      <c r="B110" t="s">
        <v>116</v>
      </c>
      <c r="C110">
        <v>109</v>
      </c>
      <c r="D110" t="s">
        <v>338</v>
      </c>
      <c r="E110" t="s">
        <v>303</v>
      </c>
      <c r="F110" t="s">
        <v>97</v>
      </c>
      <c r="G110" s="2">
        <v>2.7384259259259258E-3</v>
      </c>
      <c r="H110">
        <v>236.6</v>
      </c>
      <c r="I110" s="2" t="s">
        <v>102</v>
      </c>
      <c r="J110" t="s">
        <v>331</v>
      </c>
      <c r="K110" t="s">
        <v>11</v>
      </c>
      <c r="L110">
        <v>37.687899999999999</v>
      </c>
      <c r="M110">
        <v>-122.47020000000001</v>
      </c>
      <c r="N110" t="s">
        <v>10</v>
      </c>
      <c r="O110" s="1">
        <v>44613</v>
      </c>
      <c r="P110" t="s">
        <v>561</v>
      </c>
    </row>
    <row r="111" spans="1:16" x14ac:dyDescent="0.3">
      <c r="A111">
        <v>1981</v>
      </c>
      <c r="B111" t="s">
        <v>116</v>
      </c>
      <c r="C111">
        <v>110</v>
      </c>
      <c r="D111" t="s">
        <v>339</v>
      </c>
      <c r="E111" t="s">
        <v>337</v>
      </c>
      <c r="F111" t="s">
        <v>96</v>
      </c>
      <c r="G111" s="2">
        <v>2.776851851851852E-3</v>
      </c>
      <c r="H111">
        <v>239.9</v>
      </c>
      <c r="I111" s="2" t="s">
        <v>102</v>
      </c>
      <c r="J111" t="s">
        <v>332</v>
      </c>
      <c r="K111" t="s">
        <v>164</v>
      </c>
      <c r="L111">
        <v>40.116399999999999</v>
      </c>
      <c r="M111">
        <v>-88.243399999999994</v>
      </c>
      <c r="N111" t="s">
        <v>10</v>
      </c>
      <c r="O111" s="1">
        <v>44620</v>
      </c>
      <c r="P111" t="s">
        <v>563</v>
      </c>
    </row>
    <row r="112" spans="1:16" x14ac:dyDescent="0.3">
      <c r="A112">
        <v>1981</v>
      </c>
      <c r="B112" t="s">
        <v>116</v>
      </c>
      <c r="C112">
        <v>111</v>
      </c>
      <c r="D112" t="s">
        <v>340</v>
      </c>
      <c r="E112" t="s">
        <v>319</v>
      </c>
      <c r="F112" t="s">
        <v>97</v>
      </c>
      <c r="G112" s="2">
        <v>2.7766203703703703E-3</v>
      </c>
      <c r="H112">
        <v>239.9</v>
      </c>
      <c r="I112" s="2" t="s">
        <v>101</v>
      </c>
      <c r="J112" t="s">
        <v>333</v>
      </c>
      <c r="K112" t="s">
        <v>11</v>
      </c>
      <c r="L112">
        <v>37.338700000000003</v>
      </c>
      <c r="M112">
        <v>-121.8853</v>
      </c>
      <c r="N112" t="s">
        <v>10</v>
      </c>
      <c r="O112" s="1">
        <v>44662</v>
      </c>
      <c r="P112" t="s">
        <v>562</v>
      </c>
    </row>
    <row r="113" spans="1:16" x14ac:dyDescent="0.3">
      <c r="A113">
        <v>1981</v>
      </c>
      <c r="B113" t="s">
        <v>116</v>
      </c>
      <c r="C113">
        <v>112</v>
      </c>
      <c r="D113" t="s">
        <v>341</v>
      </c>
      <c r="E113" t="s">
        <v>22</v>
      </c>
      <c r="F113" t="s">
        <v>96</v>
      </c>
      <c r="G113" s="2">
        <v>2.7435185185185184E-3</v>
      </c>
      <c r="H113">
        <v>237</v>
      </c>
      <c r="I113" s="2" t="s">
        <v>101</v>
      </c>
      <c r="J113" t="s">
        <v>18</v>
      </c>
      <c r="K113" t="s">
        <v>19</v>
      </c>
      <c r="L113">
        <v>44.052100000000003</v>
      </c>
      <c r="M113">
        <v>-123.0868</v>
      </c>
      <c r="N113" t="s">
        <v>10</v>
      </c>
      <c r="O113" s="1">
        <v>44709</v>
      </c>
      <c r="P113" t="s">
        <v>564</v>
      </c>
    </row>
    <row r="114" spans="1:16" x14ac:dyDescent="0.3">
      <c r="A114">
        <v>1981</v>
      </c>
      <c r="B114" t="s">
        <v>116</v>
      </c>
      <c r="C114">
        <v>113</v>
      </c>
      <c r="D114" t="s">
        <v>342</v>
      </c>
      <c r="E114" t="s">
        <v>303</v>
      </c>
      <c r="F114" t="s">
        <v>97</v>
      </c>
      <c r="G114" s="2">
        <v>2.7469907407407408E-3</v>
      </c>
      <c r="H114">
        <v>237.3</v>
      </c>
      <c r="I114" s="2" t="s">
        <v>101</v>
      </c>
      <c r="J114" t="s">
        <v>18</v>
      </c>
      <c r="K114" t="s">
        <v>19</v>
      </c>
      <c r="L114">
        <v>44.052100000000003</v>
      </c>
      <c r="M114">
        <v>-123.0868</v>
      </c>
      <c r="N114" t="s">
        <v>10</v>
      </c>
      <c r="O114" s="1">
        <v>44709</v>
      </c>
      <c r="P114" t="s">
        <v>237</v>
      </c>
    </row>
    <row r="115" spans="1:16" x14ac:dyDescent="0.3">
      <c r="A115">
        <v>1981</v>
      </c>
      <c r="B115" t="s">
        <v>116</v>
      </c>
      <c r="C115">
        <v>114</v>
      </c>
      <c r="D115" t="s">
        <v>343</v>
      </c>
      <c r="E115" t="s">
        <v>303</v>
      </c>
      <c r="F115" t="s">
        <v>97</v>
      </c>
      <c r="G115" s="2">
        <v>2.7527777777777776E-3</v>
      </c>
      <c r="H115">
        <v>237.8</v>
      </c>
      <c r="I115" s="2" t="s">
        <v>101</v>
      </c>
      <c r="J115" t="s">
        <v>18</v>
      </c>
      <c r="K115" t="s">
        <v>19</v>
      </c>
      <c r="L115">
        <v>44.052100000000003</v>
      </c>
      <c r="M115">
        <v>-123.0868</v>
      </c>
      <c r="N115" t="s">
        <v>10</v>
      </c>
      <c r="O115" s="1">
        <v>44709</v>
      </c>
      <c r="P115" t="s">
        <v>565</v>
      </c>
    </row>
    <row r="116" spans="1:16" x14ac:dyDescent="0.3">
      <c r="A116">
        <v>1981</v>
      </c>
      <c r="B116" t="s">
        <v>116</v>
      </c>
      <c r="C116">
        <v>115</v>
      </c>
      <c r="D116" t="s">
        <v>344</v>
      </c>
      <c r="E116" t="s">
        <v>336</v>
      </c>
      <c r="F116" t="s">
        <v>96</v>
      </c>
      <c r="G116" s="2">
        <v>2.7442129629629626E-3</v>
      </c>
      <c r="H116">
        <v>237.1</v>
      </c>
      <c r="I116" s="2" t="s">
        <v>101</v>
      </c>
      <c r="J116" t="s">
        <v>76</v>
      </c>
      <c r="K116" t="s">
        <v>83</v>
      </c>
      <c r="L116">
        <v>40.037599999999998</v>
      </c>
      <c r="M116">
        <v>-75.349199999999996</v>
      </c>
      <c r="N116" t="s">
        <v>10</v>
      </c>
      <c r="O116" s="1">
        <v>44711</v>
      </c>
      <c r="P116" t="s">
        <v>524</v>
      </c>
    </row>
    <row r="117" spans="1:16" x14ac:dyDescent="0.3">
      <c r="A117">
        <v>1981</v>
      </c>
      <c r="B117" t="s">
        <v>116</v>
      </c>
      <c r="C117">
        <v>116</v>
      </c>
      <c r="D117" t="s">
        <v>345</v>
      </c>
      <c r="E117" t="s">
        <v>297</v>
      </c>
      <c r="F117" t="s">
        <v>97</v>
      </c>
      <c r="G117" s="2">
        <v>2.6484953703703705E-3</v>
      </c>
      <c r="H117">
        <v>228.8</v>
      </c>
      <c r="I117" s="2" t="s">
        <v>101</v>
      </c>
      <c r="J117" t="s">
        <v>334</v>
      </c>
      <c r="K117" t="s">
        <v>262</v>
      </c>
      <c r="L117">
        <v>42.404499999999999</v>
      </c>
      <c r="M117">
        <v>12.8567</v>
      </c>
      <c r="N117" t="s">
        <v>335</v>
      </c>
      <c r="O117" s="1">
        <v>44813</v>
      </c>
      <c r="P117" t="s">
        <v>523</v>
      </c>
    </row>
    <row r="118" spans="1:16" x14ac:dyDescent="0.3">
      <c r="A118">
        <v>1982</v>
      </c>
      <c r="B118" t="s">
        <v>116</v>
      </c>
      <c r="C118">
        <v>117</v>
      </c>
      <c r="D118" t="s">
        <v>352</v>
      </c>
      <c r="E118" t="s">
        <v>351</v>
      </c>
      <c r="F118" t="s">
        <v>96</v>
      </c>
      <c r="G118" s="2">
        <v>2.7465277777777779E-3</v>
      </c>
      <c r="H118">
        <v>237.3</v>
      </c>
      <c r="I118" s="2" t="s">
        <v>102</v>
      </c>
      <c r="J118" t="s">
        <v>185</v>
      </c>
      <c r="K118" t="s">
        <v>11</v>
      </c>
      <c r="L118">
        <v>34.052199999999999</v>
      </c>
      <c r="M118">
        <v>-118.2437</v>
      </c>
      <c r="N118" t="s">
        <v>10</v>
      </c>
      <c r="O118" s="1">
        <v>44583</v>
      </c>
      <c r="P118" t="s">
        <v>566</v>
      </c>
    </row>
    <row r="119" spans="1:16" x14ac:dyDescent="0.3">
      <c r="A119">
        <v>1982</v>
      </c>
      <c r="B119" t="s">
        <v>116</v>
      </c>
      <c r="C119">
        <v>118</v>
      </c>
      <c r="D119" t="s">
        <v>567</v>
      </c>
      <c r="E119" t="s">
        <v>303</v>
      </c>
      <c r="F119" t="s">
        <v>97</v>
      </c>
      <c r="G119" s="2">
        <v>2.7667824074074075E-3</v>
      </c>
      <c r="H119">
        <v>239</v>
      </c>
      <c r="I119" s="2" t="s">
        <v>102</v>
      </c>
      <c r="J119" t="s">
        <v>279</v>
      </c>
      <c r="K119" t="s">
        <v>200</v>
      </c>
      <c r="L119">
        <v>42.280799999999999</v>
      </c>
      <c r="M119">
        <v>-83.742999999999995</v>
      </c>
      <c r="N119" t="s">
        <v>10</v>
      </c>
      <c r="O119" s="1">
        <v>44584</v>
      </c>
      <c r="P119" t="s">
        <v>568</v>
      </c>
    </row>
    <row r="120" spans="1:16" x14ac:dyDescent="0.3">
      <c r="A120">
        <v>1982</v>
      </c>
      <c r="B120" t="s">
        <v>116</v>
      </c>
      <c r="C120">
        <v>119</v>
      </c>
      <c r="D120" t="s">
        <v>353</v>
      </c>
      <c r="E120" t="s">
        <v>348</v>
      </c>
      <c r="F120" t="s">
        <v>96</v>
      </c>
      <c r="G120" s="2">
        <v>2.7569444444444442E-3</v>
      </c>
      <c r="H120">
        <v>238.2</v>
      </c>
      <c r="I120" s="2" t="s">
        <v>102</v>
      </c>
      <c r="J120" t="s">
        <v>346</v>
      </c>
      <c r="K120" t="s">
        <v>355</v>
      </c>
      <c r="L120">
        <v>42.360100000000003</v>
      </c>
      <c r="M120">
        <v>-71.058899999999994</v>
      </c>
      <c r="N120" t="s">
        <v>10</v>
      </c>
      <c r="O120" s="1">
        <v>44605</v>
      </c>
      <c r="P120" t="s">
        <v>356</v>
      </c>
    </row>
    <row r="121" spans="1:16" x14ac:dyDescent="0.3">
      <c r="A121">
        <v>1982</v>
      </c>
      <c r="B121" t="s">
        <v>116</v>
      </c>
      <c r="C121">
        <v>120</v>
      </c>
      <c r="D121" t="s">
        <v>354</v>
      </c>
      <c r="E121" t="s">
        <v>349</v>
      </c>
      <c r="F121" t="s">
        <v>96</v>
      </c>
      <c r="G121" s="2">
        <v>2.7592592592592595E-3</v>
      </c>
      <c r="H121">
        <v>238.4</v>
      </c>
      <c r="I121" s="2" t="s">
        <v>102</v>
      </c>
      <c r="J121" t="s">
        <v>346</v>
      </c>
      <c r="K121" t="s">
        <v>355</v>
      </c>
      <c r="L121">
        <v>42.360100000000003</v>
      </c>
      <c r="M121">
        <v>-71.058899999999994</v>
      </c>
      <c r="N121" t="s">
        <v>10</v>
      </c>
      <c r="O121" s="1">
        <v>44605</v>
      </c>
      <c r="P121" t="s">
        <v>237</v>
      </c>
    </row>
    <row r="122" spans="1:16" x14ac:dyDescent="0.3">
      <c r="A122">
        <v>1982</v>
      </c>
      <c r="B122" t="s">
        <v>116</v>
      </c>
      <c r="C122">
        <v>121</v>
      </c>
      <c r="D122" t="s">
        <v>569</v>
      </c>
      <c r="E122" t="s">
        <v>303</v>
      </c>
      <c r="F122" t="s">
        <v>97</v>
      </c>
      <c r="G122" s="2">
        <v>2.7719907407407411E-3</v>
      </c>
      <c r="H122">
        <v>239.5</v>
      </c>
      <c r="I122" s="2" t="s">
        <v>102</v>
      </c>
      <c r="J122" t="s">
        <v>346</v>
      </c>
      <c r="K122" t="s">
        <v>355</v>
      </c>
      <c r="L122">
        <v>42.360100000000003</v>
      </c>
      <c r="M122">
        <v>-71.058899999999994</v>
      </c>
      <c r="N122" t="s">
        <v>10</v>
      </c>
      <c r="O122" s="1">
        <v>44605</v>
      </c>
      <c r="P122" t="s">
        <v>570</v>
      </c>
    </row>
    <row r="123" spans="1:16" x14ac:dyDescent="0.3">
      <c r="A123">
        <v>1982</v>
      </c>
      <c r="B123" t="s">
        <v>116</v>
      </c>
      <c r="C123">
        <v>122</v>
      </c>
      <c r="D123" t="s">
        <v>357</v>
      </c>
      <c r="E123" t="s">
        <v>58</v>
      </c>
      <c r="F123" t="s">
        <v>96</v>
      </c>
      <c r="G123" s="2">
        <v>2.7581018518518519E-3</v>
      </c>
      <c r="H123">
        <v>238.3</v>
      </c>
      <c r="I123" s="2" t="s">
        <v>101</v>
      </c>
      <c r="J123" t="s">
        <v>347</v>
      </c>
      <c r="K123" t="s">
        <v>19</v>
      </c>
      <c r="L123">
        <v>44.564599999999999</v>
      </c>
      <c r="M123">
        <v>-123.262</v>
      </c>
      <c r="N123" t="s">
        <v>10</v>
      </c>
      <c r="O123" s="1">
        <v>44689</v>
      </c>
      <c r="P123" t="s">
        <v>237</v>
      </c>
    </row>
    <row r="124" spans="1:16" x14ac:dyDescent="0.3">
      <c r="A124">
        <v>1982</v>
      </c>
      <c r="B124" t="s">
        <v>116</v>
      </c>
      <c r="C124">
        <v>123</v>
      </c>
      <c r="D124" t="s">
        <v>358</v>
      </c>
      <c r="E124" t="s">
        <v>22</v>
      </c>
      <c r="F124" t="s">
        <v>96</v>
      </c>
      <c r="G124" s="2">
        <v>2.7362268518518512E-3</v>
      </c>
      <c r="H124">
        <v>236.4</v>
      </c>
      <c r="I124" s="2" t="s">
        <v>101</v>
      </c>
      <c r="J124" t="s">
        <v>18</v>
      </c>
      <c r="K124" t="s">
        <v>19</v>
      </c>
      <c r="L124">
        <v>44.052100000000003</v>
      </c>
      <c r="M124">
        <v>-123.0868</v>
      </c>
      <c r="N124" t="s">
        <v>10</v>
      </c>
      <c r="O124" s="1">
        <v>44696</v>
      </c>
      <c r="P124" t="s">
        <v>571</v>
      </c>
    </row>
    <row r="125" spans="1:16" x14ac:dyDescent="0.3">
      <c r="A125">
        <v>1982</v>
      </c>
      <c r="B125" t="s">
        <v>116</v>
      </c>
      <c r="C125">
        <v>124</v>
      </c>
      <c r="D125" t="s">
        <v>359</v>
      </c>
      <c r="E125" t="s">
        <v>350</v>
      </c>
      <c r="F125" t="s">
        <v>97</v>
      </c>
      <c r="G125" s="2">
        <v>2.7581018518518519E-3</v>
      </c>
      <c r="H125">
        <v>238.3</v>
      </c>
      <c r="I125" s="2" t="s">
        <v>101</v>
      </c>
      <c r="J125" t="s">
        <v>18</v>
      </c>
      <c r="K125" t="s">
        <v>19</v>
      </c>
      <c r="L125">
        <v>44.052100000000003</v>
      </c>
      <c r="M125">
        <v>-123.0868</v>
      </c>
      <c r="N125" t="s">
        <v>10</v>
      </c>
      <c r="O125" s="1">
        <v>44717</v>
      </c>
      <c r="P125" t="s">
        <v>572</v>
      </c>
    </row>
    <row r="126" spans="1:16" x14ac:dyDescent="0.3">
      <c r="A126">
        <v>1982</v>
      </c>
      <c r="B126" t="s">
        <v>116</v>
      </c>
      <c r="C126">
        <v>125</v>
      </c>
      <c r="D126" t="s">
        <v>360</v>
      </c>
      <c r="E126" t="s">
        <v>303</v>
      </c>
      <c r="F126" t="s">
        <v>97</v>
      </c>
      <c r="G126" s="2">
        <v>2.7585648148148148E-3</v>
      </c>
      <c r="H126">
        <v>238.3</v>
      </c>
      <c r="I126" s="2" t="s">
        <v>101</v>
      </c>
      <c r="J126" t="s">
        <v>30</v>
      </c>
      <c r="K126" t="s">
        <v>34</v>
      </c>
      <c r="L126">
        <v>51.507199999999997</v>
      </c>
      <c r="M126">
        <v>-0.12759999999999999</v>
      </c>
      <c r="N126" t="s">
        <v>40</v>
      </c>
      <c r="O126" s="1">
        <v>44759</v>
      </c>
      <c r="P126" t="s">
        <v>573</v>
      </c>
    </row>
    <row r="127" spans="1:16" x14ac:dyDescent="0.3">
      <c r="A127">
        <v>1983</v>
      </c>
      <c r="B127" t="s">
        <v>116</v>
      </c>
      <c r="C127">
        <v>126</v>
      </c>
      <c r="D127" t="s">
        <v>367</v>
      </c>
      <c r="E127" t="s">
        <v>303</v>
      </c>
      <c r="F127" t="s">
        <v>97</v>
      </c>
      <c r="G127" s="2">
        <v>2.7662037037037034E-3</v>
      </c>
      <c r="H127">
        <v>239</v>
      </c>
      <c r="I127" s="2" t="s">
        <v>102</v>
      </c>
      <c r="J127" t="s">
        <v>361</v>
      </c>
      <c r="K127" t="s">
        <v>364</v>
      </c>
      <c r="L127">
        <v>36.313400000000001</v>
      </c>
      <c r="M127">
        <v>-82.353499999999997</v>
      </c>
      <c r="N127" t="s">
        <v>10</v>
      </c>
      <c r="O127" s="1">
        <v>44576</v>
      </c>
      <c r="P127" t="s">
        <v>525</v>
      </c>
    </row>
    <row r="128" spans="1:16" x14ac:dyDescent="0.3">
      <c r="A128">
        <v>1983</v>
      </c>
      <c r="B128" t="s">
        <v>116</v>
      </c>
      <c r="C128" s="4">
        <v>127</v>
      </c>
      <c r="D128" t="s">
        <v>369</v>
      </c>
      <c r="E128" t="s">
        <v>368</v>
      </c>
      <c r="F128" t="s">
        <v>96</v>
      </c>
      <c r="G128" s="2">
        <v>2.7673611111111111E-3</v>
      </c>
      <c r="H128">
        <v>239.1</v>
      </c>
      <c r="I128" s="2" t="s">
        <v>102</v>
      </c>
      <c r="J128" t="s">
        <v>361</v>
      </c>
      <c r="K128" t="s">
        <v>364</v>
      </c>
      <c r="L128">
        <v>36.313400000000001</v>
      </c>
      <c r="M128">
        <v>-82.353499999999997</v>
      </c>
      <c r="N128" t="s">
        <v>10</v>
      </c>
      <c r="O128" s="1">
        <v>44576</v>
      </c>
      <c r="P128" t="s">
        <v>237</v>
      </c>
    </row>
    <row r="129" spans="1:16" x14ac:dyDescent="0.3">
      <c r="A129">
        <v>1983</v>
      </c>
      <c r="B129" t="s">
        <v>116</v>
      </c>
      <c r="C129" s="4">
        <v>128</v>
      </c>
      <c r="D129" t="s">
        <v>574</v>
      </c>
      <c r="E129" t="s">
        <v>69</v>
      </c>
      <c r="F129" t="s">
        <v>97</v>
      </c>
      <c r="G129" s="2">
        <v>2.7569444444444442E-3</v>
      </c>
      <c r="H129">
        <v>238.2</v>
      </c>
      <c r="I129" s="2" t="s">
        <v>102</v>
      </c>
      <c r="J129" t="s">
        <v>331</v>
      </c>
      <c r="K129" t="s">
        <v>11</v>
      </c>
      <c r="L129">
        <v>37.687899999999999</v>
      </c>
      <c r="M129">
        <v>-122.47020000000001</v>
      </c>
      <c r="N129" t="s">
        <v>10</v>
      </c>
      <c r="O129" s="1">
        <v>44603</v>
      </c>
      <c r="P129" t="s">
        <v>237</v>
      </c>
    </row>
    <row r="130" spans="1:16" x14ac:dyDescent="0.3">
      <c r="A130">
        <v>1983</v>
      </c>
      <c r="B130" t="s">
        <v>116</v>
      </c>
      <c r="C130" s="4">
        <v>129</v>
      </c>
      <c r="D130" t="s">
        <v>372</v>
      </c>
      <c r="E130" t="s">
        <v>370</v>
      </c>
      <c r="F130" t="s">
        <v>96</v>
      </c>
      <c r="G130" s="2">
        <v>2.7769675925925926E-3</v>
      </c>
      <c r="H130">
        <v>239.9</v>
      </c>
      <c r="I130" s="2" t="s">
        <v>102</v>
      </c>
      <c r="J130" t="s">
        <v>279</v>
      </c>
      <c r="K130" t="s">
        <v>200</v>
      </c>
      <c r="L130">
        <v>42.280799999999999</v>
      </c>
      <c r="M130">
        <v>-83.742999999999995</v>
      </c>
      <c r="N130" t="s">
        <v>10</v>
      </c>
      <c r="O130" s="1">
        <v>44604</v>
      </c>
      <c r="P130" t="s">
        <v>371</v>
      </c>
    </row>
    <row r="131" spans="1:16" x14ac:dyDescent="0.3">
      <c r="A131">
        <v>1983</v>
      </c>
      <c r="B131" t="s">
        <v>116</v>
      </c>
      <c r="C131" s="4">
        <v>130</v>
      </c>
      <c r="D131" t="s">
        <v>373</v>
      </c>
      <c r="E131" t="s">
        <v>22</v>
      </c>
      <c r="F131" t="s">
        <v>96</v>
      </c>
      <c r="G131" s="2">
        <v>2.7437500000000001E-3</v>
      </c>
      <c r="H131">
        <v>237.1</v>
      </c>
      <c r="I131" s="2" t="s">
        <v>101</v>
      </c>
      <c r="J131" t="s">
        <v>18</v>
      </c>
      <c r="K131" t="s">
        <v>19</v>
      </c>
      <c r="L131">
        <v>44.052100000000003</v>
      </c>
      <c r="M131">
        <v>-123.0868</v>
      </c>
      <c r="N131" t="s">
        <v>10</v>
      </c>
      <c r="O131" s="1">
        <v>44695</v>
      </c>
      <c r="P131" t="s">
        <v>575</v>
      </c>
    </row>
    <row r="132" spans="1:16" x14ac:dyDescent="0.3">
      <c r="A132">
        <v>1983</v>
      </c>
      <c r="B132" t="s">
        <v>116</v>
      </c>
      <c r="C132" s="4">
        <v>131</v>
      </c>
      <c r="D132" t="s">
        <v>374</v>
      </c>
      <c r="E132" t="s">
        <v>375</v>
      </c>
      <c r="F132" t="s">
        <v>97</v>
      </c>
      <c r="G132" s="2">
        <v>2.7592592592592595E-3</v>
      </c>
      <c r="H132">
        <v>238.4</v>
      </c>
      <c r="I132" s="2" t="s">
        <v>101</v>
      </c>
      <c r="J132" t="s">
        <v>362</v>
      </c>
      <c r="K132" t="s">
        <v>365</v>
      </c>
      <c r="L132">
        <v>49.282699999999998</v>
      </c>
      <c r="M132">
        <v>-123.1207</v>
      </c>
      <c r="N132" t="s">
        <v>314</v>
      </c>
      <c r="O132" s="1">
        <v>44713</v>
      </c>
      <c r="P132" t="s">
        <v>578</v>
      </c>
    </row>
    <row r="133" spans="1:16" x14ac:dyDescent="0.3">
      <c r="A133">
        <v>1983</v>
      </c>
      <c r="B133" t="s">
        <v>116</v>
      </c>
      <c r="C133" s="4">
        <v>132</v>
      </c>
      <c r="D133" t="s">
        <v>378</v>
      </c>
      <c r="E133" t="s">
        <v>303</v>
      </c>
      <c r="F133" t="s">
        <v>97</v>
      </c>
      <c r="G133" s="2">
        <v>2.7500000000000003E-3</v>
      </c>
      <c r="H133">
        <v>237.6</v>
      </c>
      <c r="I133" s="2" t="s">
        <v>101</v>
      </c>
      <c r="J133" t="s">
        <v>18</v>
      </c>
      <c r="K133" t="s">
        <v>19</v>
      </c>
      <c r="L133">
        <v>44.052100000000003</v>
      </c>
      <c r="M133">
        <v>-123.0868</v>
      </c>
      <c r="N133" t="s">
        <v>10</v>
      </c>
      <c r="O133" s="1">
        <v>44716</v>
      </c>
      <c r="P133" t="s">
        <v>237</v>
      </c>
    </row>
    <row r="134" spans="1:16" x14ac:dyDescent="0.3">
      <c r="A134">
        <v>1983</v>
      </c>
      <c r="B134" t="s">
        <v>116</v>
      </c>
      <c r="C134" s="4">
        <v>133</v>
      </c>
      <c r="D134" t="s">
        <v>377</v>
      </c>
      <c r="E134" t="s">
        <v>376</v>
      </c>
      <c r="F134" t="s">
        <v>96</v>
      </c>
      <c r="G134" s="2">
        <v>2.7707175925925924E-3</v>
      </c>
      <c r="H134">
        <v>239.4</v>
      </c>
      <c r="I134" s="2" t="s">
        <v>101</v>
      </c>
      <c r="J134" t="s">
        <v>363</v>
      </c>
      <c r="K134" t="s">
        <v>366</v>
      </c>
      <c r="L134">
        <v>49.815300000000001</v>
      </c>
      <c r="M134">
        <v>6.1295999999999999</v>
      </c>
      <c r="N134" t="s">
        <v>363</v>
      </c>
      <c r="O134" s="1">
        <v>44762</v>
      </c>
      <c r="P134" s="3" t="s">
        <v>579</v>
      </c>
    </row>
    <row r="135" spans="1:16" x14ac:dyDescent="0.3">
      <c r="A135">
        <v>1984</v>
      </c>
      <c r="B135" t="s">
        <v>116</v>
      </c>
      <c r="C135" s="4">
        <v>134</v>
      </c>
      <c r="D135" t="s">
        <v>381</v>
      </c>
      <c r="E135" t="s">
        <v>303</v>
      </c>
      <c r="F135" t="s">
        <v>97</v>
      </c>
      <c r="G135" s="2">
        <v>2.7631944444444444E-3</v>
      </c>
      <c r="H135">
        <v>238.7</v>
      </c>
      <c r="I135" s="2" t="s">
        <v>101</v>
      </c>
      <c r="J135" t="s">
        <v>18</v>
      </c>
      <c r="K135" t="s">
        <v>19</v>
      </c>
      <c r="L135">
        <v>44.052100000000003</v>
      </c>
      <c r="M135">
        <v>-123.0868</v>
      </c>
      <c r="N135" t="s">
        <v>10</v>
      </c>
      <c r="O135" s="1">
        <v>44693</v>
      </c>
      <c r="P135" t="s">
        <v>580</v>
      </c>
    </row>
    <row r="136" spans="1:16" x14ac:dyDescent="0.3">
      <c r="A136">
        <v>1984</v>
      </c>
      <c r="B136" t="s">
        <v>116</v>
      </c>
      <c r="C136" s="4">
        <v>135</v>
      </c>
      <c r="D136" t="s">
        <v>382</v>
      </c>
      <c r="E136" t="s">
        <v>22</v>
      </c>
      <c r="F136" t="s">
        <v>96</v>
      </c>
      <c r="G136" s="2">
        <v>2.7754629629629626E-3</v>
      </c>
      <c r="H136">
        <v>239.8</v>
      </c>
      <c r="I136" s="2" t="s">
        <v>101</v>
      </c>
      <c r="J136" t="s">
        <v>18</v>
      </c>
      <c r="K136" t="s">
        <v>19</v>
      </c>
      <c r="L136">
        <v>44.052100000000003</v>
      </c>
      <c r="M136">
        <v>-123.0868</v>
      </c>
      <c r="N136" t="s">
        <v>10</v>
      </c>
      <c r="O136" s="1">
        <v>44693</v>
      </c>
      <c r="P136" t="s">
        <v>577</v>
      </c>
    </row>
    <row r="137" spans="1:16" x14ac:dyDescent="0.3">
      <c r="A137">
        <v>1984</v>
      </c>
      <c r="B137" t="s">
        <v>116</v>
      </c>
      <c r="C137" s="4">
        <v>136</v>
      </c>
      <c r="D137" t="s">
        <v>383</v>
      </c>
      <c r="E137" t="s">
        <v>263</v>
      </c>
      <c r="F137" t="s">
        <v>96</v>
      </c>
      <c r="G137" s="2">
        <v>2.7702546296296295E-3</v>
      </c>
      <c r="H137">
        <v>239.3</v>
      </c>
      <c r="I137" s="2" t="s">
        <v>101</v>
      </c>
      <c r="J137" t="s">
        <v>307</v>
      </c>
      <c r="K137" t="s">
        <v>313</v>
      </c>
      <c r="L137">
        <v>42.865900000000003</v>
      </c>
      <c r="M137">
        <v>-80.7333</v>
      </c>
      <c r="N137" t="s">
        <v>314</v>
      </c>
      <c r="O137" s="1">
        <v>44749</v>
      </c>
      <c r="P137" s="3" t="s">
        <v>527</v>
      </c>
    </row>
    <row r="138" spans="1:16" x14ac:dyDescent="0.3">
      <c r="A138">
        <v>1984</v>
      </c>
      <c r="B138" t="s">
        <v>116</v>
      </c>
      <c r="C138" s="4">
        <v>137</v>
      </c>
      <c r="D138" t="s">
        <v>384</v>
      </c>
      <c r="E138" t="s">
        <v>399</v>
      </c>
      <c r="F138" t="s">
        <v>97</v>
      </c>
      <c r="G138" s="2">
        <v>2.7326388888888891E-3</v>
      </c>
      <c r="H138">
        <v>236.1</v>
      </c>
      <c r="I138" s="2" t="s">
        <v>101</v>
      </c>
      <c r="J138" t="s">
        <v>281</v>
      </c>
      <c r="K138" t="s">
        <v>293</v>
      </c>
      <c r="L138">
        <v>59.913899999999998</v>
      </c>
      <c r="M138">
        <v>10.7522</v>
      </c>
      <c r="N138" t="s">
        <v>290</v>
      </c>
      <c r="O138" s="1">
        <v>44763</v>
      </c>
      <c r="P138" t="s">
        <v>576</v>
      </c>
    </row>
    <row r="139" spans="1:16" x14ac:dyDescent="0.3">
      <c r="A139">
        <v>1985</v>
      </c>
      <c r="B139" t="s">
        <v>116</v>
      </c>
      <c r="C139" s="4">
        <v>138</v>
      </c>
      <c r="D139" t="s">
        <v>387</v>
      </c>
      <c r="E139" t="s">
        <v>388</v>
      </c>
      <c r="F139" t="s">
        <v>96</v>
      </c>
      <c r="G139" s="2">
        <v>2.7618055555555555E-3</v>
      </c>
      <c r="H139">
        <v>238.6</v>
      </c>
      <c r="I139" s="2" t="s">
        <v>102</v>
      </c>
      <c r="J139" t="s">
        <v>361</v>
      </c>
      <c r="K139" t="s">
        <v>364</v>
      </c>
      <c r="L139">
        <v>36.313400000000001</v>
      </c>
      <c r="M139">
        <v>-82.353499999999997</v>
      </c>
      <c r="N139" t="s">
        <v>10</v>
      </c>
      <c r="O139" s="1">
        <v>44580</v>
      </c>
      <c r="P139" t="s">
        <v>237</v>
      </c>
    </row>
    <row r="140" spans="1:16" x14ac:dyDescent="0.3">
      <c r="A140">
        <v>1985</v>
      </c>
      <c r="B140" t="s">
        <v>116</v>
      </c>
      <c r="C140" s="4">
        <v>139</v>
      </c>
      <c r="D140" t="s">
        <v>389</v>
      </c>
      <c r="E140" t="s">
        <v>376</v>
      </c>
      <c r="F140" t="s">
        <v>96</v>
      </c>
      <c r="G140" s="2">
        <v>2.7685185185185187E-3</v>
      </c>
      <c r="H140">
        <v>239.2</v>
      </c>
      <c r="I140" s="2" t="s">
        <v>101</v>
      </c>
      <c r="J140" t="s">
        <v>55</v>
      </c>
      <c r="K140" t="s">
        <v>83</v>
      </c>
      <c r="L140">
        <v>39.952599999999997</v>
      </c>
      <c r="M140">
        <v>-75.165199999999999</v>
      </c>
      <c r="N140" t="s">
        <v>10</v>
      </c>
      <c r="O140" s="1">
        <v>44678</v>
      </c>
      <c r="P140" t="s">
        <v>790</v>
      </c>
    </row>
    <row r="141" spans="1:16" x14ac:dyDescent="0.3">
      <c r="A141">
        <v>1985</v>
      </c>
      <c r="B141" t="s">
        <v>116</v>
      </c>
      <c r="C141" s="4">
        <v>140</v>
      </c>
      <c r="D141" t="s">
        <v>390</v>
      </c>
      <c r="E141" t="s">
        <v>391</v>
      </c>
      <c r="F141" t="s">
        <v>96</v>
      </c>
      <c r="G141" s="2">
        <v>2.7615740740740743E-3</v>
      </c>
      <c r="H141">
        <v>238.6</v>
      </c>
      <c r="I141" s="2" t="s">
        <v>101</v>
      </c>
      <c r="J141" t="s">
        <v>333</v>
      </c>
      <c r="K141" t="s">
        <v>11</v>
      </c>
      <c r="L141">
        <v>37.338700000000003</v>
      </c>
      <c r="M141">
        <v>-121.8853</v>
      </c>
      <c r="N141" t="s">
        <v>10</v>
      </c>
      <c r="O141" s="1">
        <v>44706</v>
      </c>
      <c r="P141" t="s">
        <v>237</v>
      </c>
    </row>
    <row r="142" spans="1:16" x14ac:dyDescent="0.3">
      <c r="A142">
        <v>1985</v>
      </c>
      <c r="B142" t="s">
        <v>116</v>
      </c>
      <c r="C142" s="4">
        <v>141</v>
      </c>
      <c r="D142" t="s">
        <v>392</v>
      </c>
      <c r="E142" t="s">
        <v>393</v>
      </c>
      <c r="F142" t="s">
        <v>97</v>
      </c>
      <c r="G142" s="2">
        <v>2.775925925925926E-3</v>
      </c>
      <c r="H142">
        <v>239.8</v>
      </c>
      <c r="I142" s="2" t="s">
        <v>101</v>
      </c>
      <c r="J142" t="s">
        <v>307</v>
      </c>
      <c r="K142" t="s">
        <v>313</v>
      </c>
      <c r="L142">
        <v>42.865900000000003</v>
      </c>
      <c r="M142">
        <v>-80.7333</v>
      </c>
      <c r="N142" t="s">
        <v>314</v>
      </c>
      <c r="O142" s="1">
        <v>44741</v>
      </c>
      <c r="P142" t="s">
        <v>237</v>
      </c>
    </row>
    <row r="143" spans="1:16" x14ac:dyDescent="0.3">
      <c r="A143">
        <v>1985</v>
      </c>
      <c r="B143" t="s">
        <v>116</v>
      </c>
      <c r="C143" s="4">
        <v>142</v>
      </c>
      <c r="D143" t="s">
        <v>394</v>
      </c>
      <c r="E143" t="s">
        <v>303</v>
      </c>
      <c r="F143" t="s">
        <v>97</v>
      </c>
      <c r="G143" s="2">
        <v>2.7697916666666669E-3</v>
      </c>
      <c r="H143">
        <v>239.3</v>
      </c>
      <c r="I143" s="2" t="s">
        <v>101</v>
      </c>
      <c r="J143" t="s">
        <v>386</v>
      </c>
      <c r="K143" t="s">
        <v>379</v>
      </c>
      <c r="L143">
        <v>46.948</v>
      </c>
      <c r="M143">
        <v>7.4474</v>
      </c>
      <c r="N143" t="s">
        <v>380</v>
      </c>
      <c r="O143" s="1">
        <v>44789</v>
      </c>
      <c r="P143" t="s">
        <v>791</v>
      </c>
    </row>
    <row r="144" spans="1:16" x14ac:dyDescent="0.3">
      <c r="A144">
        <v>1986</v>
      </c>
      <c r="B144" t="s">
        <v>116</v>
      </c>
      <c r="C144" s="4">
        <v>143</v>
      </c>
      <c r="D144" t="s">
        <v>405</v>
      </c>
      <c r="E144" t="s">
        <v>406</v>
      </c>
      <c r="F144" t="s">
        <v>97</v>
      </c>
      <c r="G144" s="2">
        <v>2.7637731481481484E-3</v>
      </c>
      <c r="H144">
        <v>238.8</v>
      </c>
      <c r="I144" s="2" t="s">
        <v>102</v>
      </c>
      <c r="J144" t="s">
        <v>395</v>
      </c>
      <c r="K144" t="s">
        <v>355</v>
      </c>
      <c r="L144">
        <v>42.355499999999999</v>
      </c>
      <c r="M144">
        <v>-71.132800000000003</v>
      </c>
      <c r="N144" t="s">
        <v>10</v>
      </c>
      <c r="O144" s="1">
        <v>44587</v>
      </c>
      <c r="P144" s="3" t="s">
        <v>794</v>
      </c>
    </row>
    <row r="145" spans="1:16" x14ac:dyDescent="0.3">
      <c r="A145">
        <v>1986</v>
      </c>
      <c r="B145" t="s">
        <v>116</v>
      </c>
      <c r="C145" s="4">
        <v>144</v>
      </c>
      <c r="D145" t="s">
        <v>404</v>
      </c>
      <c r="E145" t="s">
        <v>136</v>
      </c>
      <c r="F145" t="s">
        <v>96</v>
      </c>
      <c r="G145" s="2">
        <v>2.7766203703703703E-3</v>
      </c>
      <c r="H145">
        <v>239.9</v>
      </c>
      <c r="I145" s="2" t="s">
        <v>101</v>
      </c>
      <c r="J145" t="s">
        <v>20</v>
      </c>
      <c r="K145" t="s">
        <v>11</v>
      </c>
      <c r="L145">
        <v>37.639299999999999</v>
      </c>
      <c r="M145">
        <v>-120.997</v>
      </c>
      <c r="N145" t="s">
        <v>10</v>
      </c>
      <c r="O145" s="1">
        <v>44691</v>
      </c>
      <c r="P145" t="s">
        <v>792</v>
      </c>
    </row>
    <row r="146" spans="1:16" x14ac:dyDescent="0.3">
      <c r="A146">
        <v>1986</v>
      </c>
      <c r="B146" t="s">
        <v>116</v>
      </c>
      <c r="C146" s="4">
        <v>145</v>
      </c>
      <c r="D146" t="s">
        <v>403</v>
      </c>
      <c r="E146" t="s">
        <v>299</v>
      </c>
      <c r="F146" t="s">
        <v>97</v>
      </c>
      <c r="G146" s="2">
        <v>2.7634259259259261E-3</v>
      </c>
      <c r="H146">
        <v>238.8</v>
      </c>
      <c r="I146" s="2" t="s">
        <v>101</v>
      </c>
      <c r="J146" t="s">
        <v>133</v>
      </c>
      <c r="K146" t="s">
        <v>11</v>
      </c>
      <c r="L146">
        <v>34.063499999999998</v>
      </c>
      <c r="M146">
        <v>-118.4455</v>
      </c>
      <c r="N146" t="s">
        <v>10</v>
      </c>
      <c r="O146" s="1">
        <v>44698</v>
      </c>
      <c r="P146" t="s">
        <v>793</v>
      </c>
    </row>
    <row r="147" spans="1:16" x14ac:dyDescent="0.3">
      <c r="A147">
        <v>1986</v>
      </c>
      <c r="B147" t="s">
        <v>116</v>
      </c>
      <c r="C147" s="4">
        <v>146</v>
      </c>
      <c r="D147" t="s">
        <v>400</v>
      </c>
      <c r="E147" t="s">
        <v>399</v>
      </c>
      <c r="F147" t="s">
        <v>97</v>
      </c>
      <c r="G147" s="2">
        <v>2.7743055555555559E-3</v>
      </c>
      <c r="H147">
        <v>239.7</v>
      </c>
      <c r="I147" s="2" t="s">
        <v>101</v>
      </c>
      <c r="J147" t="s">
        <v>18</v>
      </c>
      <c r="K147" t="s">
        <v>19</v>
      </c>
      <c r="L147">
        <v>44.052100000000003</v>
      </c>
      <c r="M147">
        <v>-123.0868</v>
      </c>
      <c r="N147" t="s">
        <v>10</v>
      </c>
      <c r="O147" s="1">
        <v>44698</v>
      </c>
      <c r="P147" t="s">
        <v>237</v>
      </c>
    </row>
    <row r="148" spans="1:16" x14ac:dyDescent="0.3">
      <c r="A148">
        <v>1986</v>
      </c>
      <c r="B148" t="s">
        <v>116</v>
      </c>
      <c r="C148" s="4">
        <v>147</v>
      </c>
      <c r="D148" t="s">
        <v>401</v>
      </c>
      <c r="E148" t="s">
        <v>402</v>
      </c>
      <c r="F148" t="s">
        <v>97</v>
      </c>
      <c r="G148" s="2">
        <v>2.7582175925925929E-3</v>
      </c>
      <c r="H148">
        <v>238.3</v>
      </c>
      <c r="I148" s="2" t="s">
        <v>101</v>
      </c>
      <c r="J148" t="s">
        <v>76</v>
      </c>
      <c r="K148" t="s">
        <v>83</v>
      </c>
      <c r="L148">
        <v>40.037599999999998</v>
      </c>
      <c r="M148">
        <v>-75.349199999999996</v>
      </c>
      <c r="N148" t="s">
        <v>10</v>
      </c>
      <c r="O148" s="1">
        <v>44726</v>
      </c>
      <c r="P148" t="s">
        <v>795</v>
      </c>
    </row>
    <row r="149" spans="1:16" x14ac:dyDescent="0.3">
      <c r="A149">
        <v>1986</v>
      </c>
      <c r="B149" t="s">
        <v>116</v>
      </c>
      <c r="C149" s="4">
        <v>148</v>
      </c>
      <c r="D149" t="s">
        <v>397</v>
      </c>
      <c r="E149" t="s">
        <v>398</v>
      </c>
      <c r="F149" t="s">
        <v>96</v>
      </c>
      <c r="G149" s="2">
        <v>2.7743055555555559E-3</v>
      </c>
      <c r="H149">
        <v>239.7</v>
      </c>
      <c r="I149" s="2" t="s">
        <v>101</v>
      </c>
      <c r="J149" t="s">
        <v>396</v>
      </c>
      <c r="K149" t="s">
        <v>385</v>
      </c>
      <c r="L149">
        <v>54.597299999999997</v>
      </c>
      <c r="M149">
        <v>-5.9301000000000004</v>
      </c>
      <c r="N149" t="s">
        <v>40</v>
      </c>
      <c r="O149" s="1">
        <v>44742</v>
      </c>
      <c r="P149" s="3" t="s">
        <v>796</v>
      </c>
    </row>
    <row r="150" spans="1:16" x14ac:dyDescent="0.3">
      <c r="A150">
        <v>1987</v>
      </c>
      <c r="B150" t="s">
        <v>116</v>
      </c>
      <c r="C150" s="4">
        <v>149</v>
      </c>
      <c r="D150" t="s">
        <v>409</v>
      </c>
      <c r="E150" t="s">
        <v>410</v>
      </c>
      <c r="F150" t="s">
        <v>97</v>
      </c>
      <c r="G150" s="2">
        <v>2.7766203703703703E-3</v>
      </c>
      <c r="H150">
        <v>239.9</v>
      </c>
      <c r="I150" s="2" t="s">
        <v>102</v>
      </c>
      <c r="J150" t="s">
        <v>425</v>
      </c>
      <c r="K150" t="s">
        <v>140</v>
      </c>
      <c r="L150">
        <v>39.7684</v>
      </c>
      <c r="M150">
        <v>-86.158100000000005</v>
      </c>
      <c r="N150" t="s">
        <v>10</v>
      </c>
      <c r="O150" s="1">
        <v>44577</v>
      </c>
      <c r="P150" t="s">
        <v>237</v>
      </c>
    </row>
    <row r="151" spans="1:16" x14ac:dyDescent="0.3">
      <c r="A151">
        <v>1987</v>
      </c>
      <c r="B151" t="s">
        <v>116</v>
      </c>
      <c r="C151" s="4">
        <v>150</v>
      </c>
      <c r="D151" t="s">
        <v>411</v>
      </c>
      <c r="E151" t="s">
        <v>412</v>
      </c>
      <c r="F151" t="s">
        <v>96</v>
      </c>
      <c r="G151" s="2">
        <v>2.7403935185185187E-3</v>
      </c>
      <c r="H151">
        <v>236.8</v>
      </c>
      <c r="I151" s="2" t="s">
        <v>102</v>
      </c>
      <c r="J151" t="s">
        <v>407</v>
      </c>
      <c r="K151" t="s">
        <v>199</v>
      </c>
      <c r="L151">
        <v>36.0627</v>
      </c>
      <c r="M151">
        <v>-94.160600000000002</v>
      </c>
      <c r="N151" t="s">
        <v>10</v>
      </c>
      <c r="O151" s="1">
        <v>44592</v>
      </c>
      <c r="P151" t="s">
        <v>526</v>
      </c>
    </row>
    <row r="152" spans="1:16" x14ac:dyDescent="0.3">
      <c r="A152">
        <v>1987</v>
      </c>
      <c r="B152" t="s">
        <v>116</v>
      </c>
      <c r="C152" s="4">
        <v>151</v>
      </c>
      <c r="D152" t="s">
        <v>783</v>
      </c>
      <c r="E152" t="s">
        <v>408</v>
      </c>
      <c r="F152" t="s">
        <v>97</v>
      </c>
      <c r="G152" s="2">
        <v>2.7611111111111113E-3</v>
      </c>
      <c r="H152">
        <v>238.6</v>
      </c>
      <c r="I152" s="2" t="s">
        <v>101</v>
      </c>
      <c r="J152" t="s">
        <v>20</v>
      </c>
      <c r="K152" t="s">
        <v>11</v>
      </c>
      <c r="L152">
        <v>37.639299999999999</v>
      </c>
      <c r="M152">
        <v>-120.997</v>
      </c>
      <c r="N152" t="s">
        <v>10</v>
      </c>
      <c r="O152" s="1">
        <v>44690</v>
      </c>
      <c r="P152" t="s">
        <v>784</v>
      </c>
    </row>
    <row r="153" spans="1:16" x14ac:dyDescent="0.3">
      <c r="A153">
        <v>1987</v>
      </c>
      <c r="B153" t="s">
        <v>116</v>
      </c>
      <c r="C153" s="4">
        <v>152</v>
      </c>
      <c r="D153" t="s">
        <v>785</v>
      </c>
      <c r="E153" t="s">
        <v>22</v>
      </c>
      <c r="F153" t="s">
        <v>96</v>
      </c>
      <c r="G153" s="2">
        <v>2.7746527777777774E-3</v>
      </c>
      <c r="H153">
        <v>239.7</v>
      </c>
      <c r="I153" s="2" t="s">
        <v>101</v>
      </c>
      <c r="J153" t="s">
        <v>18</v>
      </c>
      <c r="K153" t="s">
        <v>19</v>
      </c>
      <c r="L153">
        <v>44.052100000000003</v>
      </c>
      <c r="M153">
        <v>-123.0868</v>
      </c>
      <c r="N153" t="s">
        <v>10</v>
      </c>
      <c r="O153" s="1">
        <v>44697</v>
      </c>
      <c r="P153" t="s">
        <v>786</v>
      </c>
    </row>
    <row r="154" spans="1:16" x14ac:dyDescent="0.3">
      <c r="A154">
        <v>1987</v>
      </c>
      <c r="B154" t="s">
        <v>116</v>
      </c>
      <c r="C154" s="4">
        <v>153</v>
      </c>
      <c r="D154" t="s">
        <v>413</v>
      </c>
      <c r="E154" t="s">
        <v>22</v>
      </c>
      <c r="F154" t="s">
        <v>96</v>
      </c>
      <c r="G154" s="2">
        <v>2.7753472222222225E-3</v>
      </c>
      <c r="H154">
        <v>239.8</v>
      </c>
      <c r="I154" s="2" t="s">
        <v>101</v>
      </c>
      <c r="J154" t="s">
        <v>18</v>
      </c>
      <c r="K154" t="s">
        <v>19</v>
      </c>
      <c r="L154">
        <v>44.052100000000003</v>
      </c>
      <c r="M154">
        <v>-123.0868</v>
      </c>
      <c r="N154" t="s">
        <v>10</v>
      </c>
      <c r="O154" s="1">
        <v>44697</v>
      </c>
      <c r="P154" s="3" t="s">
        <v>787</v>
      </c>
    </row>
    <row r="155" spans="1:16" x14ac:dyDescent="0.3">
      <c r="A155">
        <v>1988</v>
      </c>
      <c r="B155" t="s">
        <v>116</v>
      </c>
      <c r="C155" s="4">
        <v>154</v>
      </c>
      <c r="D155" t="s">
        <v>423</v>
      </c>
      <c r="E155" t="s">
        <v>303</v>
      </c>
      <c r="F155" t="s">
        <v>97</v>
      </c>
      <c r="G155" s="2">
        <v>2.7618055555555555E-3</v>
      </c>
      <c r="H155">
        <v>238.6</v>
      </c>
      <c r="I155" t="s">
        <v>102</v>
      </c>
      <c r="J155" t="s">
        <v>361</v>
      </c>
      <c r="K155" t="s">
        <v>364</v>
      </c>
      <c r="L155">
        <v>36.313400000000001</v>
      </c>
      <c r="M155">
        <v>-82.353499999999997</v>
      </c>
      <c r="N155" t="s">
        <v>10</v>
      </c>
      <c r="O155" s="1">
        <v>44583</v>
      </c>
      <c r="P155" t="s">
        <v>788</v>
      </c>
    </row>
    <row r="156" spans="1:16" x14ac:dyDescent="0.3">
      <c r="A156">
        <v>1988</v>
      </c>
      <c r="B156" t="s">
        <v>116</v>
      </c>
      <c r="C156" s="4">
        <v>155</v>
      </c>
      <c r="D156" t="s">
        <v>422</v>
      </c>
      <c r="E156" t="s">
        <v>421</v>
      </c>
      <c r="F156" t="s">
        <v>97</v>
      </c>
      <c r="G156" s="2">
        <v>2.7672453703703709E-3</v>
      </c>
      <c r="H156">
        <v>239.1</v>
      </c>
      <c r="I156" t="s">
        <v>102</v>
      </c>
      <c r="J156" t="s">
        <v>395</v>
      </c>
      <c r="K156" t="s">
        <v>355</v>
      </c>
      <c r="L156">
        <v>42.355499999999999</v>
      </c>
      <c r="M156">
        <v>-71.132800000000003</v>
      </c>
      <c r="N156" t="s">
        <v>10</v>
      </c>
      <c r="O156" s="1">
        <v>44592</v>
      </c>
      <c r="P156" s="3" t="s">
        <v>789</v>
      </c>
    </row>
    <row r="157" spans="1:16" x14ac:dyDescent="0.3">
      <c r="A157">
        <v>1988</v>
      </c>
      <c r="B157" t="s">
        <v>116</v>
      </c>
      <c r="C157" s="4">
        <v>156</v>
      </c>
      <c r="D157" t="s">
        <v>528</v>
      </c>
      <c r="E157" t="s">
        <v>414</v>
      </c>
      <c r="F157" t="s">
        <v>97</v>
      </c>
      <c r="G157" s="2">
        <v>2.7709490740740737E-3</v>
      </c>
      <c r="H157">
        <v>239.4</v>
      </c>
      <c r="I157" t="s">
        <v>102</v>
      </c>
      <c r="J157" t="s">
        <v>47</v>
      </c>
      <c r="K157" t="s">
        <v>48</v>
      </c>
      <c r="L157">
        <v>40.712800000000001</v>
      </c>
      <c r="M157">
        <v>-74.006</v>
      </c>
      <c r="N157" t="s">
        <v>10</v>
      </c>
      <c r="O157" s="1">
        <v>44597</v>
      </c>
      <c r="P157" t="s">
        <v>529</v>
      </c>
    </row>
    <row r="158" spans="1:16" x14ac:dyDescent="0.3">
      <c r="A158">
        <v>1988</v>
      </c>
      <c r="B158" t="s">
        <v>116</v>
      </c>
      <c r="C158" s="4">
        <v>157</v>
      </c>
      <c r="D158" t="s">
        <v>420</v>
      </c>
      <c r="E158" t="s">
        <v>419</v>
      </c>
      <c r="F158" t="s">
        <v>96</v>
      </c>
      <c r="G158" s="2">
        <v>2.7465277777777779E-3</v>
      </c>
      <c r="H158">
        <v>237.3</v>
      </c>
      <c r="I158" t="s">
        <v>102</v>
      </c>
      <c r="J158" t="s">
        <v>337</v>
      </c>
      <c r="K158" t="s">
        <v>140</v>
      </c>
      <c r="L158">
        <v>41.705599999999997</v>
      </c>
      <c r="M158">
        <v>-86.235299999999995</v>
      </c>
      <c r="N158" t="s">
        <v>10</v>
      </c>
      <c r="O158" s="1">
        <v>44598</v>
      </c>
      <c r="P158" t="s">
        <v>237</v>
      </c>
    </row>
    <row r="159" spans="1:16" x14ac:dyDescent="0.3">
      <c r="A159">
        <v>1988</v>
      </c>
      <c r="B159" t="s">
        <v>116</v>
      </c>
      <c r="C159" s="4">
        <v>158</v>
      </c>
      <c r="D159" t="s">
        <v>418</v>
      </c>
      <c r="E159" t="s">
        <v>69</v>
      </c>
      <c r="F159" t="s">
        <v>97</v>
      </c>
      <c r="G159" s="2">
        <v>2.7557870370370371E-3</v>
      </c>
      <c r="H159">
        <v>238.1</v>
      </c>
      <c r="I159" t="s">
        <v>102</v>
      </c>
      <c r="J159" t="s">
        <v>337</v>
      </c>
      <c r="K159" t="s">
        <v>140</v>
      </c>
      <c r="L159">
        <v>41.705599999999997</v>
      </c>
      <c r="M159">
        <v>-86.235299999999995</v>
      </c>
      <c r="N159" t="s">
        <v>10</v>
      </c>
      <c r="O159" s="1">
        <v>44598</v>
      </c>
      <c r="P159" t="s">
        <v>802</v>
      </c>
    </row>
    <row r="160" spans="1:16" x14ac:dyDescent="0.3">
      <c r="A160">
        <v>1988</v>
      </c>
      <c r="B160" t="s">
        <v>116</v>
      </c>
      <c r="C160" s="4">
        <v>159</v>
      </c>
      <c r="D160" t="s">
        <v>417</v>
      </c>
      <c r="E160" t="s">
        <v>58</v>
      </c>
      <c r="F160" t="s">
        <v>96</v>
      </c>
      <c r="G160" s="2">
        <v>2.7702546296296295E-3</v>
      </c>
      <c r="H160">
        <v>239.3</v>
      </c>
      <c r="I160" t="s">
        <v>101</v>
      </c>
      <c r="J160" t="s">
        <v>347</v>
      </c>
      <c r="K160" t="s">
        <v>19</v>
      </c>
      <c r="L160">
        <v>44.564599999999999</v>
      </c>
      <c r="M160">
        <v>-123.262</v>
      </c>
      <c r="N160" t="s">
        <v>10</v>
      </c>
      <c r="O160" s="1">
        <v>44688</v>
      </c>
      <c r="P160" t="s">
        <v>803</v>
      </c>
    </row>
    <row r="161" spans="1:16" x14ac:dyDescent="0.3">
      <c r="A161">
        <v>1988</v>
      </c>
      <c r="B161" t="s">
        <v>116</v>
      </c>
      <c r="C161" s="4">
        <v>160</v>
      </c>
      <c r="D161" t="s">
        <v>416</v>
      </c>
      <c r="E161" t="s">
        <v>303</v>
      </c>
      <c r="F161" t="s">
        <v>97</v>
      </c>
      <c r="G161" s="2">
        <v>2.7280092592592594E-3</v>
      </c>
      <c r="H161">
        <v>235.7</v>
      </c>
      <c r="I161" t="s">
        <v>101</v>
      </c>
      <c r="J161" t="s">
        <v>133</v>
      </c>
      <c r="K161" t="s">
        <v>11</v>
      </c>
      <c r="L161">
        <v>34.063499999999998</v>
      </c>
      <c r="M161">
        <v>-118.4455</v>
      </c>
      <c r="N161" t="s">
        <v>10</v>
      </c>
      <c r="O161" s="1">
        <v>44717</v>
      </c>
      <c r="P161" t="s">
        <v>804</v>
      </c>
    </row>
    <row r="162" spans="1:16" x14ac:dyDescent="0.3">
      <c r="A162">
        <v>1988</v>
      </c>
      <c r="B162" t="s">
        <v>116</v>
      </c>
      <c r="C162" s="4">
        <v>161</v>
      </c>
      <c r="D162" t="s">
        <v>415</v>
      </c>
      <c r="E162" t="s">
        <v>414</v>
      </c>
      <c r="F162" t="s">
        <v>97</v>
      </c>
      <c r="G162" s="2">
        <v>2.7673611111111111E-3</v>
      </c>
      <c r="H162">
        <v>239.1</v>
      </c>
      <c r="I162" t="s">
        <v>101</v>
      </c>
      <c r="J162" t="s">
        <v>18</v>
      </c>
      <c r="K162" t="s">
        <v>19</v>
      </c>
      <c r="L162">
        <v>44.052100000000003</v>
      </c>
      <c r="M162">
        <v>-123.0868</v>
      </c>
      <c r="N162" t="s">
        <v>10</v>
      </c>
      <c r="O162" s="1">
        <v>44744</v>
      </c>
      <c r="P162" t="s">
        <v>237</v>
      </c>
    </row>
    <row r="163" spans="1:16" x14ac:dyDescent="0.3">
      <c r="A163">
        <v>1989</v>
      </c>
      <c r="B163" t="s">
        <v>116</v>
      </c>
      <c r="C163" s="4">
        <v>162</v>
      </c>
      <c r="D163" t="s">
        <v>427</v>
      </c>
      <c r="E163" t="s">
        <v>428</v>
      </c>
      <c r="F163" t="s">
        <v>97</v>
      </c>
      <c r="G163" s="2">
        <v>2.7716435185185183E-3</v>
      </c>
      <c r="H163">
        <v>239.5</v>
      </c>
      <c r="I163" t="s">
        <v>102</v>
      </c>
      <c r="J163" t="s">
        <v>361</v>
      </c>
      <c r="K163" t="s">
        <v>364</v>
      </c>
      <c r="L163">
        <v>36.313400000000001</v>
      </c>
      <c r="M163">
        <v>-82.353499999999997</v>
      </c>
      <c r="N163" t="s">
        <v>10</v>
      </c>
      <c r="O163" s="1">
        <v>44588</v>
      </c>
      <c r="P163" s="3" t="s">
        <v>797</v>
      </c>
    </row>
    <row r="164" spans="1:16" x14ac:dyDescent="0.3">
      <c r="A164">
        <v>1989</v>
      </c>
      <c r="B164" t="s">
        <v>116</v>
      </c>
      <c r="C164" s="4">
        <v>163</v>
      </c>
      <c r="D164" t="s">
        <v>429</v>
      </c>
      <c r="E164" t="s">
        <v>430</v>
      </c>
      <c r="F164" t="s">
        <v>96</v>
      </c>
      <c r="G164" s="2">
        <v>2.764814814814815E-3</v>
      </c>
      <c r="H164">
        <v>238.9</v>
      </c>
      <c r="I164" t="s">
        <v>102</v>
      </c>
      <c r="J164" t="s">
        <v>424</v>
      </c>
      <c r="K164" t="s">
        <v>161</v>
      </c>
      <c r="L164">
        <v>32.755499999999998</v>
      </c>
      <c r="M164">
        <v>-97.330799999999996</v>
      </c>
      <c r="N164" t="s">
        <v>10</v>
      </c>
      <c r="O164" s="1">
        <v>44610</v>
      </c>
      <c r="P164" t="s">
        <v>798</v>
      </c>
    </row>
    <row r="165" spans="1:16" x14ac:dyDescent="0.3">
      <c r="A165">
        <v>1989</v>
      </c>
      <c r="B165" t="s">
        <v>116</v>
      </c>
      <c r="C165" s="4">
        <v>164</v>
      </c>
      <c r="D165" t="s">
        <v>431</v>
      </c>
      <c r="E165" t="s">
        <v>432</v>
      </c>
      <c r="F165" t="s">
        <v>96</v>
      </c>
      <c r="G165" s="2">
        <v>2.7641203703703703E-3</v>
      </c>
      <c r="H165">
        <v>238.8</v>
      </c>
      <c r="I165" t="s">
        <v>102</v>
      </c>
      <c r="J165" t="s">
        <v>425</v>
      </c>
      <c r="K165" t="s">
        <v>140</v>
      </c>
      <c r="L165">
        <v>39.7684</v>
      </c>
      <c r="M165">
        <v>-86.158100000000005</v>
      </c>
      <c r="N165" t="s">
        <v>10</v>
      </c>
      <c r="O165" s="1">
        <v>44631</v>
      </c>
      <c r="P165" t="s">
        <v>799</v>
      </c>
    </row>
    <row r="166" spans="1:16" x14ac:dyDescent="0.3">
      <c r="A166">
        <v>1989</v>
      </c>
      <c r="B166" t="s">
        <v>116</v>
      </c>
      <c r="C166" s="4">
        <v>165</v>
      </c>
      <c r="D166" t="s">
        <v>433</v>
      </c>
      <c r="E166" t="s">
        <v>428</v>
      </c>
      <c r="F166" t="s">
        <v>97</v>
      </c>
      <c r="G166" s="2">
        <v>2.7640046296296297E-3</v>
      </c>
      <c r="H166">
        <v>238.8</v>
      </c>
      <c r="I166" t="s">
        <v>101</v>
      </c>
      <c r="J166" t="s">
        <v>426</v>
      </c>
      <c r="K166" t="s">
        <v>355</v>
      </c>
      <c r="L166">
        <v>42.243600000000001</v>
      </c>
      <c r="M166">
        <v>-71.167699999999996</v>
      </c>
      <c r="N166" t="s">
        <v>10</v>
      </c>
      <c r="O166" s="1">
        <v>44722</v>
      </c>
      <c r="P166" t="s">
        <v>800</v>
      </c>
    </row>
    <row r="167" spans="1:16" x14ac:dyDescent="0.3">
      <c r="A167">
        <v>1989</v>
      </c>
      <c r="B167" t="s">
        <v>116</v>
      </c>
      <c r="C167" s="4">
        <v>166</v>
      </c>
      <c r="D167" t="s">
        <v>434</v>
      </c>
      <c r="E167" t="s">
        <v>435</v>
      </c>
      <c r="F167" t="s">
        <v>96</v>
      </c>
      <c r="G167" s="2">
        <v>2.7767361111111113E-3</v>
      </c>
      <c r="H167">
        <v>239.9</v>
      </c>
      <c r="I167" t="s">
        <v>101</v>
      </c>
      <c r="J167" t="s">
        <v>426</v>
      </c>
      <c r="K167" t="s">
        <v>355</v>
      </c>
      <c r="L167">
        <v>42.243600000000001</v>
      </c>
      <c r="M167">
        <v>-71.167699999999996</v>
      </c>
      <c r="N167" t="s">
        <v>10</v>
      </c>
      <c r="O167" s="1">
        <v>44722</v>
      </c>
      <c r="P167" t="s">
        <v>237</v>
      </c>
    </row>
    <row r="168" spans="1:16" x14ac:dyDescent="0.3">
      <c r="A168">
        <v>1989</v>
      </c>
      <c r="B168" t="s">
        <v>116</v>
      </c>
      <c r="C168" s="4">
        <v>167</v>
      </c>
      <c r="D168" t="s">
        <v>437</v>
      </c>
      <c r="E168" t="s">
        <v>436</v>
      </c>
      <c r="F168" t="s">
        <v>96</v>
      </c>
      <c r="G168" s="2">
        <v>2.7679398148148151E-3</v>
      </c>
      <c r="H168">
        <v>239.2</v>
      </c>
      <c r="I168" t="s">
        <v>101</v>
      </c>
      <c r="J168" t="s">
        <v>133</v>
      </c>
      <c r="K168" t="s">
        <v>11</v>
      </c>
      <c r="L168">
        <v>34.063499999999998</v>
      </c>
      <c r="M168">
        <v>-118.4455</v>
      </c>
      <c r="N168" t="s">
        <v>10</v>
      </c>
      <c r="O168" s="1">
        <v>44722</v>
      </c>
      <c r="P168" t="s">
        <v>237</v>
      </c>
    </row>
    <row r="169" spans="1:16" x14ac:dyDescent="0.3">
      <c r="A169">
        <v>1989</v>
      </c>
      <c r="B169" t="s">
        <v>116</v>
      </c>
      <c r="C169" s="4">
        <v>168</v>
      </c>
      <c r="D169" t="s">
        <v>438</v>
      </c>
      <c r="E169" t="s">
        <v>439</v>
      </c>
      <c r="F169" t="s">
        <v>97</v>
      </c>
      <c r="G169" s="2">
        <v>2.7753472222222225E-3</v>
      </c>
      <c r="H169">
        <v>239.8</v>
      </c>
      <c r="I169" t="s">
        <v>101</v>
      </c>
      <c r="J169" t="s">
        <v>133</v>
      </c>
      <c r="K169" t="s">
        <v>11</v>
      </c>
      <c r="L169">
        <v>34.063499999999998</v>
      </c>
      <c r="M169">
        <v>-118.4455</v>
      </c>
      <c r="N169" t="s">
        <v>10</v>
      </c>
      <c r="O169" s="1">
        <v>44722</v>
      </c>
      <c r="P169" t="s">
        <v>801</v>
      </c>
    </row>
    <row r="170" spans="1:16" x14ac:dyDescent="0.3">
      <c r="A170">
        <v>1990</v>
      </c>
      <c r="B170" t="s">
        <v>117</v>
      </c>
      <c r="C170" s="4">
        <v>169</v>
      </c>
      <c r="D170" t="s">
        <v>441</v>
      </c>
      <c r="E170" t="s">
        <v>46</v>
      </c>
      <c r="F170" t="s">
        <v>96</v>
      </c>
      <c r="G170" s="2">
        <v>2.7703703703703705E-3</v>
      </c>
      <c r="H170">
        <v>239.4</v>
      </c>
      <c r="I170" t="s">
        <v>102</v>
      </c>
      <c r="J170" t="s">
        <v>346</v>
      </c>
      <c r="K170" t="s">
        <v>355</v>
      </c>
      <c r="L170">
        <v>42.360100000000003</v>
      </c>
      <c r="M170">
        <v>-71.058899999999994</v>
      </c>
      <c r="N170" t="s">
        <v>10</v>
      </c>
      <c r="O170" s="1">
        <v>44610</v>
      </c>
      <c r="P170" t="s">
        <v>459</v>
      </c>
    </row>
    <row r="171" spans="1:16" x14ac:dyDescent="0.3">
      <c r="A171">
        <v>1990</v>
      </c>
      <c r="B171" t="s">
        <v>117</v>
      </c>
      <c r="C171" s="4">
        <v>170</v>
      </c>
      <c r="D171" t="s">
        <v>443</v>
      </c>
      <c r="E171" t="s">
        <v>430</v>
      </c>
      <c r="F171" t="s">
        <v>96</v>
      </c>
      <c r="G171" s="2">
        <v>2.7682870370370374E-3</v>
      </c>
      <c r="H171">
        <v>239.2</v>
      </c>
      <c r="I171" t="s">
        <v>102</v>
      </c>
      <c r="J171" t="s">
        <v>425</v>
      </c>
      <c r="K171" t="s">
        <v>140</v>
      </c>
      <c r="L171">
        <v>39.7684</v>
      </c>
      <c r="M171">
        <v>-86.158100000000005</v>
      </c>
      <c r="N171" t="s">
        <v>10</v>
      </c>
      <c r="O171" s="1">
        <v>44630</v>
      </c>
      <c r="P171" t="s">
        <v>237</v>
      </c>
    </row>
    <row r="172" spans="1:16" x14ac:dyDescent="0.3">
      <c r="A172">
        <v>1990</v>
      </c>
      <c r="B172" t="s">
        <v>117</v>
      </c>
      <c r="C172" s="4">
        <v>171</v>
      </c>
      <c r="D172" t="s">
        <v>442</v>
      </c>
      <c r="E172" t="s">
        <v>421</v>
      </c>
      <c r="F172" t="s">
        <v>97</v>
      </c>
      <c r="G172" s="2">
        <v>2.7719907407407411E-3</v>
      </c>
      <c r="H172">
        <v>239.5</v>
      </c>
      <c r="I172" t="s">
        <v>101</v>
      </c>
      <c r="J172" t="s">
        <v>440</v>
      </c>
      <c r="K172" t="s">
        <v>315</v>
      </c>
      <c r="L172">
        <v>40.345100000000002</v>
      </c>
      <c r="M172">
        <v>-74.183999999999997</v>
      </c>
      <c r="N172" t="s">
        <v>10</v>
      </c>
      <c r="O172" s="1">
        <v>44735</v>
      </c>
      <c r="P172" t="s">
        <v>237</v>
      </c>
    </row>
    <row r="173" spans="1:16" x14ac:dyDescent="0.3">
      <c r="A173">
        <v>1991</v>
      </c>
      <c r="B173" t="s">
        <v>117</v>
      </c>
      <c r="C173" s="4">
        <v>172</v>
      </c>
      <c r="D173" t="s">
        <v>478</v>
      </c>
      <c r="E173" t="s">
        <v>477</v>
      </c>
      <c r="F173" t="s">
        <v>97</v>
      </c>
      <c r="G173" s="2">
        <v>2.7527777777777776E-3</v>
      </c>
      <c r="H173">
        <v>237.8</v>
      </c>
      <c r="I173" t="s">
        <v>102</v>
      </c>
      <c r="J173" t="s">
        <v>407</v>
      </c>
      <c r="K173" t="s">
        <v>199</v>
      </c>
      <c r="L173">
        <v>36.0627</v>
      </c>
      <c r="M173">
        <v>-94.160600000000002</v>
      </c>
      <c r="N173" t="s">
        <v>10</v>
      </c>
      <c r="O173" s="1">
        <v>44586</v>
      </c>
      <c r="P173" t="s">
        <v>237</v>
      </c>
    </row>
    <row r="174" spans="1:16" x14ac:dyDescent="0.3">
      <c r="A174">
        <v>1991</v>
      </c>
      <c r="B174" t="s">
        <v>117</v>
      </c>
      <c r="C174" s="4">
        <v>173</v>
      </c>
      <c r="D174" t="s">
        <v>475</v>
      </c>
      <c r="E174" t="s">
        <v>474</v>
      </c>
      <c r="F174" t="s">
        <v>96</v>
      </c>
      <c r="G174" s="2">
        <v>2.7627314814814819E-3</v>
      </c>
      <c r="H174">
        <v>238.7</v>
      </c>
      <c r="I174" t="s">
        <v>102</v>
      </c>
      <c r="J174" t="s">
        <v>47</v>
      </c>
      <c r="K174" t="s">
        <v>48</v>
      </c>
      <c r="L174">
        <v>40.712800000000001</v>
      </c>
      <c r="M174">
        <v>-74.006</v>
      </c>
      <c r="N174" t="s">
        <v>10</v>
      </c>
      <c r="O174" s="1">
        <v>44593</v>
      </c>
      <c r="P174" t="s">
        <v>481</v>
      </c>
    </row>
    <row r="175" spans="1:16" x14ac:dyDescent="0.3">
      <c r="A175">
        <v>1991</v>
      </c>
      <c r="B175" t="s">
        <v>117</v>
      </c>
      <c r="C175" s="4">
        <v>174</v>
      </c>
      <c r="D175" t="s">
        <v>476</v>
      </c>
      <c r="E175" t="s">
        <v>473</v>
      </c>
      <c r="F175" t="s">
        <v>97</v>
      </c>
      <c r="G175" s="2">
        <v>2.7621527777777779E-3</v>
      </c>
      <c r="H175">
        <v>238.7</v>
      </c>
      <c r="I175" t="s">
        <v>102</v>
      </c>
      <c r="J175" t="s">
        <v>346</v>
      </c>
      <c r="K175" t="s">
        <v>355</v>
      </c>
      <c r="L175">
        <v>42.360100000000003</v>
      </c>
      <c r="M175">
        <v>-71.058899999999994</v>
      </c>
      <c r="N175" t="s">
        <v>10</v>
      </c>
      <c r="O175" s="1">
        <v>44608</v>
      </c>
      <c r="P175" t="s">
        <v>482</v>
      </c>
    </row>
    <row r="176" spans="1:16" x14ac:dyDescent="0.3">
      <c r="A176">
        <v>1991</v>
      </c>
      <c r="B176" t="s">
        <v>117</v>
      </c>
      <c r="C176" s="4">
        <v>175</v>
      </c>
      <c r="D176" t="s">
        <v>479</v>
      </c>
      <c r="E176" t="s">
        <v>473</v>
      </c>
      <c r="F176" t="s">
        <v>97</v>
      </c>
      <c r="G176" s="2">
        <v>2.7630787037037034E-3</v>
      </c>
      <c r="H176">
        <v>238.7</v>
      </c>
      <c r="I176" t="s">
        <v>102</v>
      </c>
      <c r="J176" t="s">
        <v>346</v>
      </c>
      <c r="K176" t="s">
        <v>355</v>
      </c>
      <c r="L176">
        <v>42.360100000000003</v>
      </c>
      <c r="M176">
        <v>-71.058899999999994</v>
      </c>
      <c r="N176" t="s">
        <v>10</v>
      </c>
      <c r="O176" s="1">
        <v>44608</v>
      </c>
      <c r="P176" t="s">
        <v>483</v>
      </c>
    </row>
    <row r="177" spans="1:16" x14ac:dyDescent="0.3">
      <c r="A177">
        <v>1991</v>
      </c>
      <c r="B177" t="s">
        <v>117</v>
      </c>
      <c r="C177" s="4">
        <v>176</v>
      </c>
      <c r="D177" t="s">
        <v>472</v>
      </c>
      <c r="E177" t="s">
        <v>421</v>
      </c>
      <c r="F177" t="s">
        <v>97</v>
      </c>
      <c r="G177" s="2">
        <v>2.7655092592592592E-3</v>
      </c>
      <c r="H177">
        <v>238.9</v>
      </c>
      <c r="I177" t="s">
        <v>102</v>
      </c>
      <c r="J177" t="s">
        <v>346</v>
      </c>
      <c r="K177" t="s">
        <v>355</v>
      </c>
      <c r="L177">
        <v>42.360100000000003</v>
      </c>
      <c r="M177">
        <v>-71.058899999999994</v>
      </c>
      <c r="N177" t="s">
        <v>10</v>
      </c>
      <c r="O177" s="1">
        <v>44608</v>
      </c>
      <c r="P177" t="s">
        <v>484</v>
      </c>
    </row>
    <row r="178" spans="1:16" x14ac:dyDescent="0.3">
      <c r="A178">
        <v>1991</v>
      </c>
      <c r="B178" t="s">
        <v>117</v>
      </c>
      <c r="C178" s="4">
        <v>177</v>
      </c>
      <c r="D178" t="s">
        <v>470</v>
      </c>
      <c r="E178" t="s">
        <v>471</v>
      </c>
      <c r="F178" t="s">
        <v>97</v>
      </c>
      <c r="G178" s="2">
        <v>2.7770833333333332E-3</v>
      </c>
      <c r="H178">
        <v>239.9</v>
      </c>
      <c r="I178" t="s">
        <v>102</v>
      </c>
      <c r="J178" t="s">
        <v>346</v>
      </c>
      <c r="K178" t="s">
        <v>355</v>
      </c>
      <c r="L178">
        <v>42.360100000000003</v>
      </c>
      <c r="M178">
        <v>-71.058899999999994</v>
      </c>
      <c r="N178" t="s">
        <v>10</v>
      </c>
      <c r="O178" s="1">
        <v>44608</v>
      </c>
      <c r="P178" t="s">
        <v>485</v>
      </c>
    </row>
    <row r="179" spans="1:16" x14ac:dyDescent="0.3">
      <c r="A179">
        <v>1991</v>
      </c>
      <c r="B179" t="s">
        <v>117</v>
      </c>
      <c r="C179" s="4">
        <v>178</v>
      </c>
      <c r="D179" t="s">
        <v>469</v>
      </c>
      <c r="E179" t="s">
        <v>263</v>
      </c>
      <c r="F179" t="s">
        <v>96</v>
      </c>
      <c r="G179" s="2">
        <v>2.7559027777777777E-3</v>
      </c>
      <c r="H179">
        <v>238.1</v>
      </c>
      <c r="I179" t="s">
        <v>102</v>
      </c>
      <c r="J179" t="s">
        <v>425</v>
      </c>
      <c r="K179" t="s">
        <v>140</v>
      </c>
      <c r="L179">
        <v>39.7684</v>
      </c>
      <c r="M179">
        <v>-86.158100000000005</v>
      </c>
      <c r="N179" t="s">
        <v>10</v>
      </c>
      <c r="O179" s="1">
        <v>44629</v>
      </c>
      <c r="P179" t="s">
        <v>486</v>
      </c>
    </row>
    <row r="180" spans="1:16" x14ac:dyDescent="0.3">
      <c r="A180">
        <v>1991</v>
      </c>
      <c r="B180" t="s">
        <v>117</v>
      </c>
      <c r="C180" s="4">
        <v>179</v>
      </c>
      <c r="D180" t="s">
        <v>468</v>
      </c>
      <c r="E180" t="s">
        <v>336</v>
      </c>
      <c r="F180" t="s">
        <v>96</v>
      </c>
      <c r="G180" s="2">
        <v>2.7606481481481479E-3</v>
      </c>
      <c r="H180">
        <v>238.5</v>
      </c>
      <c r="I180" t="s">
        <v>102</v>
      </c>
      <c r="J180" t="s">
        <v>425</v>
      </c>
      <c r="K180" t="s">
        <v>140</v>
      </c>
      <c r="L180">
        <v>39.7684</v>
      </c>
      <c r="M180">
        <v>-86.158100000000005</v>
      </c>
      <c r="N180" t="s">
        <v>10</v>
      </c>
      <c r="O180" s="1">
        <v>44629</v>
      </c>
      <c r="P180" t="s">
        <v>487</v>
      </c>
    </row>
    <row r="181" spans="1:16" x14ac:dyDescent="0.3">
      <c r="A181">
        <v>1991</v>
      </c>
      <c r="B181" t="s">
        <v>117</v>
      </c>
      <c r="C181" s="4">
        <v>180</v>
      </c>
      <c r="D181" t="s">
        <v>488</v>
      </c>
      <c r="E181" t="s">
        <v>489</v>
      </c>
      <c r="F181" t="s">
        <v>97</v>
      </c>
      <c r="G181" s="2">
        <v>2.7682870370370374E-3</v>
      </c>
      <c r="H181">
        <v>239.2</v>
      </c>
      <c r="I181" t="s">
        <v>101</v>
      </c>
      <c r="J181" t="s">
        <v>136</v>
      </c>
      <c r="K181" t="s">
        <v>11</v>
      </c>
      <c r="L181">
        <v>37.424100000000003</v>
      </c>
      <c r="M181">
        <v>-122.1661</v>
      </c>
      <c r="N181" t="s">
        <v>10</v>
      </c>
      <c r="O181" s="1">
        <v>44650</v>
      </c>
      <c r="P181" s="3" t="s">
        <v>490</v>
      </c>
    </row>
    <row r="182" spans="1:16" x14ac:dyDescent="0.3">
      <c r="A182">
        <v>1991</v>
      </c>
      <c r="B182" t="s">
        <v>117</v>
      </c>
      <c r="C182" s="4">
        <v>181</v>
      </c>
      <c r="D182" t="s">
        <v>466</v>
      </c>
      <c r="E182" t="s">
        <v>467</v>
      </c>
      <c r="F182" t="s">
        <v>97</v>
      </c>
      <c r="G182" s="2">
        <v>2.7673611111111111E-3</v>
      </c>
      <c r="H182">
        <v>239.1</v>
      </c>
      <c r="I182" t="s">
        <v>101</v>
      </c>
      <c r="J182" t="s">
        <v>426</v>
      </c>
      <c r="K182" t="s">
        <v>355</v>
      </c>
      <c r="L182">
        <v>42.243600000000001</v>
      </c>
      <c r="M182">
        <v>-71.167699999999996</v>
      </c>
      <c r="N182" t="s">
        <v>10</v>
      </c>
      <c r="O182" s="1">
        <v>44721</v>
      </c>
      <c r="P182" t="s">
        <v>491</v>
      </c>
    </row>
    <row r="183" spans="1:16" x14ac:dyDescent="0.3">
      <c r="A183">
        <v>1991</v>
      </c>
      <c r="B183" t="s">
        <v>117</v>
      </c>
      <c r="C183" s="4">
        <v>182</v>
      </c>
      <c r="D183" t="s">
        <v>464</v>
      </c>
      <c r="E183" t="s">
        <v>465</v>
      </c>
      <c r="F183" t="s">
        <v>97</v>
      </c>
      <c r="G183" s="2">
        <v>2.7269675925925929E-3</v>
      </c>
      <c r="H183">
        <v>235.6</v>
      </c>
      <c r="I183" t="s">
        <v>101</v>
      </c>
      <c r="J183" t="s">
        <v>460</v>
      </c>
      <c r="K183" t="s">
        <v>462</v>
      </c>
      <c r="L183">
        <v>50.6233</v>
      </c>
      <c r="M183">
        <v>3.1442999999999999</v>
      </c>
      <c r="N183" t="s">
        <v>461</v>
      </c>
      <c r="O183" s="1">
        <v>44743</v>
      </c>
      <c r="P183" t="s">
        <v>492</v>
      </c>
    </row>
    <row r="184" spans="1:16" x14ac:dyDescent="0.3">
      <c r="A184">
        <v>1991</v>
      </c>
      <c r="B184" t="s">
        <v>117</v>
      </c>
      <c r="C184" s="4">
        <v>183</v>
      </c>
      <c r="D184" t="s">
        <v>463</v>
      </c>
      <c r="E184" t="s">
        <v>299</v>
      </c>
      <c r="F184" t="s">
        <v>97</v>
      </c>
      <c r="G184" s="2">
        <v>2.7511574074074075E-3</v>
      </c>
      <c r="H184">
        <v>237.7</v>
      </c>
      <c r="I184" t="s">
        <v>101</v>
      </c>
      <c r="J184" t="s">
        <v>460</v>
      </c>
      <c r="K184" t="s">
        <v>462</v>
      </c>
      <c r="L184">
        <v>50.6233</v>
      </c>
      <c r="M184">
        <v>3.1442999999999999</v>
      </c>
      <c r="N184" t="s">
        <v>461</v>
      </c>
      <c r="O184" s="1">
        <v>44743</v>
      </c>
      <c r="P184" t="s">
        <v>493</v>
      </c>
    </row>
    <row r="185" spans="1:16" x14ac:dyDescent="0.3">
      <c r="A185">
        <v>1992</v>
      </c>
      <c r="B185" t="s">
        <v>117</v>
      </c>
      <c r="C185" s="4">
        <v>184</v>
      </c>
      <c r="D185" t="s">
        <v>509</v>
      </c>
      <c r="E185" t="s">
        <v>69</v>
      </c>
      <c r="F185" t="s">
        <v>97</v>
      </c>
      <c r="G185" s="2">
        <v>2.7695601851851852E-3</v>
      </c>
      <c r="H185">
        <v>239.3</v>
      </c>
      <c r="I185" t="s">
        <v>102</v>
      </c>
      <c r="J185" t="s">
        <v>505</v>
      </c>
      <c r="K185" t="s">
        <v>507</v>
      </c>
      <c r="L185">
        <v>33.518599999999999</v>
      </c>
      <c r="M185">
        <v>-86.810400000000001</v>
      </c>
      <c r="N185" t="s">
        <v>10</v>
      </c>
      <c r="O185" s="1">
        <v>44634</v>
      </c>
      <c r="P185" t="s">
        <v>237</v>
      </c>
    </row>
    <row r="186" spans="1:16" x14ac:dyDescent="0.3">
      <c r="A186">
        <v>1992</v>
      </c>
      <c r="B186" t="s">
        <v>117</v>
      </c>
      <c r="C186" s="4">
        <v>185</v>
      </c>
      <c r="D186" t="s">
        <v>510</v>
      </c>
      <c r="E186" t="s">
        <v>508</v>
      </c>
      <c r="F186" t="s">
        <v>97</v>
      </c>
      <c r="G186" s="2">
        <v>2.7666666666666668E-3</v>
      </c>
      <c r="H186">
        <v>239</v>
      </c>
      <c r="I186" t="s">
        <v>101</v>
      </c>
      <c r="J186" t="s">
        <v>506</v>
      </c>
      <c r="K186" t="s">
        <v>11</v>
      </c>
      <c r="L186">
        <v>36.7378</v>
      </c>
      <c r="M186">
        <v>-119.7871</v>
      </c>
      <c r="N186" t="s">
        <v>10</v>
      </c>
      <c r="O186" s="1">
        <v>44655</v>
      </c>
      <c r="P186" t="s">
        <v>237</v>
      </c>
    </row>
    <row r="187" spans="1:16" x14ac:dyDescent="0.3">
      <c r="A187">
        <v>1992</v>
      </c>
      <c r="B187" t="s">
        <v>117</v>
      </c>
      <c r="C187" s="4">
        <v>186</v>
      </c>
      <c r="D187" t="s">
        <v>511</v>
      </c>
      <c r="E187" t="s">
        <v>336</v>
      </c>
      <c r="F187" t="s">
        <v>96</v>
      </c>
      <c r="G187" s="2">
        <v>2.700347222222222E-3</v>
      </c>
      <c r="H187">
        <v>233.3</v>
      </c>
      <c r="I187" t="s">
        <v>101</v>
      </c>
      <c r="J187" t="s">
        <v>281</v>
      </c>
      <c r="K187" t="s">
        <v>293</v>
      </c>
      <c r="L187">
        <v>59.913899999999998</v>
      </c>
      <c r="M187">
        <v>10.7522</v>
      </c>
      <c r="N187" t="s">
        <v>290</v>
      </c>
      <c r="O187" s="1">
        <v>44746</v>
      </c>
      <c r="P187" s="3" t="s">
        <v>513</v>
      </c>
    </row>
    <row r="188" spans="1:16" x14ac:dyDescent="0.3">
      <c r="A188">
        <v>1992</v>
      </c>
      <c r="B188" t="s">
        <v>117</v>
      </c>
      <c r="C188" s="4">
        <v>187</v>
      </c>
      <c r="D188" t="s">
        <v>512</v>
      </c>
      <c r="E188" t="s">
        <v>142</v>
      </c>
      <c r="F188" t="s">
        <v>96</v>
      </c>
      <c r="G188" s="2">
        <v>2.7731481481481478E-3</v>
      </c>
      <c r="H188">
        <v>239.6</v>
      </c>
      <c r="I188" t="s">
        <v>101</v>
      </c>
      <c r="J188" t="s">
        <v>396</v>
      </c>
      <c r="K188" t="s">
        <v>385</v>
      </c>
      <c r="L188">
        <v>54.597299999999997</v>
      </c>
      <c r="M188">
        <v>-5.9301000000000004</v>
      </c>
      <c r="N188" t="s">
        <v>40</v>
      </c>
      <c r="O188" s="1">
        <v>44804</v>
      </c>
      <c r="P188" t="s">
        <v>514</v>
      </c>
    </row>
    <row r="189" spans="1:16" x14ac:dyDescent="0.3">
      <c r="A189">
        <v>1993</v>
      </c>
      <c r="B189" t="s">
        <v>117</v>
      </c>
      <c r="C189" s="4">
        <v>188</v>
      </c>
      <c r="D189" t="s">
        <v>534</v>
      </c>
      <c r="E189" t="s">
        <v>435</v>
      </c>
      <c r="F189" t="s">
        <v>96</v>
      </c>
      <c r="G189" s="2">
        <v>2.7740740740740742E-3</v>
      </c>
      <c r="H189">
        <v>239.7</v>
      </c>
      <c r="I189" t="s">
        <v>102</v>
      </c>
      <c r="J189" t="s">
        <v>346</v>
      </c>
      <c r="K189" t="s">
        <v>355</v>
      </c>
      <c r="L189">
        <v>42.360100000000003</v>
      </c>
      <c r="M189">
        <v>-71.058899999999994</v>
      </c>
      <c r="N189" t="s">
        <v>10</v>
      </c>
      <c r="O189" s="1">
        <v>44619</v>
      </c>
      <c r="P189" t="s">
        <v>537</v>
      </c>
    </row>
    <row r="190" spans="1:16" x14ac:dyDescent="0.3">
      <c r="A190">
        <v>1993</v>
      </c>
      <c r="B190" t="s">
        <v>117</v>
      </c>
      <c r="C190" s="4">
        <v>189</v>
      </c>
      <c r="D190" t="s">
        <v>538</v>
      </c>
      <c r="E190" t="s">
        <v>489</v>
      </c>
      <c r="F190" t="s">
        <v>97</v>
      </c>
      <c r="G190" s="2">
        <v>2.7728009259259264E-3</v>
      </c>
      <c r="H190">
        <v>239.6</v>
      </c>
      <c r="I190" t="s">
        <v>101</v>
      </c>
      <c r="J190" t="s">
        <v>530</v>
      </c>
      <c r="K190" t="s">
        <v>11</v>
      </c>
      <c r="L190">
        <v>37.774900000000002</v>
      </c>
      <c r="M190">
        <v>-122.4194</v>
      </c>
      <c r="N190" t="s">
        <v>10</v>
      </c>
      <c r="O190" s="1">
        <v>44696</v>
      </c>
      <c r="P190" t="s">
        <v>539</v>
      </c>
    </row>
    <row r="191" spans="1:16" x14ac:dyDescent="0.3">
      <c r="A191">
        <v>1993</v>
      </c>
      <c r="B191" t="s">
        <v>117</v>
      </c>
      <c r="C191" s="4">
        <v>190</v>
      </c>
      <c r="D191" t="s">
        <v>533</v>
      </c>
      <c r="E191" t="s">
        <v>414</v>
      </c>
      <c r="F191" t="s">
        <v>97</v>
      </c>
      <c r="G191" s="2">
        <v>2.7743055555555559E-3</v>
      </c>
      <c r="H191">
        <v>239.7</v>
      </c>
      <c r="I191" t="s">
        <v>101</v>
      </c>
      <c r="J191" t="s">
        <v>530</v>
      </c>
      <c r="K191" t="s">
        <v>11</v>
      </c>
      <c r="L191">
        <v>37.774900000000002</v>
      </c>
      <c r="M191">
        <v>-122.4194</v>
      </c>
      <c r="N191" t="s">
        <v>10</v>
      </c>
      <c r="O191" s="1">
        <v>44696</v>
      </c>
      <c r="P191" t="s">
        <v>540</v>
      </c>
    </row>
    <row r="192" spans="1:16" x14ac:dyDescent="0.3">
      <c r="A192">
        <v>1993</v>
      </c>
      <c r="B192" t="s">
        <v>117</v>
      </c>
      <c r="C192" s="4">
        <v>191</v>
      </c>
      <c r="D192" t="s">
        <v>532</v>
      </c>
      <c r="E192" t="s">
        <v>531</v>
      </c>
      <c r="F192" t="s">
        <v>97</v>
      </c>
      <c r="G192" s="2">
        <v>2.7549768518518518E-3</v>
      </c>
      <c r="H192">
        <v>238</v>
      </c>
      <c r="I192" t="s">
        <v>101</v>
      </c>
      <c r="J192" t="s">
        <v>18</v>
      </c>
      <c r="K192" t="s">
        <v>19</v>
      </c>
      <c r="L192">
        <v>44.052100000000003</v>
      </c>
      <c r="M192">
        <v>-123.0868</v>
      </c>
      <c r="N192" t="s">
        <v>10</v>
      </c>
      <c r="O192" s="1">
        <v>44717</v>
      </c>
      <c r="P192" s="3" t="s">
        <v>237</v>
      </c>
    </row>
    <row r="193" spans="1:16" x14ac:dyDescent="0.3">
      <c r="A193">
        <v>1993</v>
      </c>
      <c r="B193" t="s">
        <v>117</v>
      </c>
      <c r="C193" s="4">
        <v>192</v>
      </c>
      <c r="D193" t="s">
        <v>541</v>
      </c>
      <c r="E193" t="s">
        <v>531</v>
      </c>
      <c r="F193" t="s">
        <v>97</v>
      </c>
      <c r="G193" s="2">
        <v>2.7572916666666666E-3</v>
      </c>
      <c r="H193">
        <v>238.2</v>
      </c>
      <c r="I193" t="s">
        <v>101</v>
      </c>
      <c r="J193" t="s">
        <v>18</v>
      </c>
      <c r="K193" t="s">
        <v>19</v>
      </c>
      <c r="L193">
        <v>44.052100000000003</v>
      </c>
      <c r="M193">
        <v>-123.0868</v>
      </c>
      <c r="N193" t="s">
        <v>10</v>
      </c>
      <c r="O193" s="1">
        <v>44717</v>
      </c>
      <c r="P193" s="3" t="s">
        <v>237</v>
      </c>
    </row>
    <row r="194" spans="1:16" x14ac:dyDescent="0.3">
      <c r="A194">
        <v>1993</v>
      </c>
      <c r="B194" t="s">
        <v>117</v>
      </c>
      <c r="C194" s="4">
        <v>193</v>
      </c>
      <c r="D194" t="s">
        <v>535</v>
      </c>
      <c r="E194" t="s">
        <v>414</v>
      </c>
      <c r="F194" t="s">
        <v>97</v>
      </c>
      <c r="G194" s="2">
        <v>2.7642361111111114E-3</v>
      </c>
      <c r="H194">
        <v>238.8</v>
      </c>
      <c r="I194" t="s">
        <v>101</v>
      </c>
      <c r="J194" t="s">
        <v>18</v>
      </c>
      <c r="K194" t="s">
        <v>19</v>
      </c>
      <c r="L194">
        <v>44.052100000000003</v>
      </c>
      <c r="M194">
        <v>-123.0868</v>
      </c>
      <c r="N194" t="s">
        <v>10</v>
      </c>
      <c r="O194" s="1">
        <v>44717</v>
      </c>
      <c r="P194" s="3" t="s">
        <v>237</v>
      </c>
    </row>
    <row r="195" spans="1:16" x14ac:dyDescent="0.3">
      <c r="A195">
        <v>1993</v>
      </c>
      <c r="B195" t="s">
        <v>117</v>
      </c>
      <c r="C195" s="4">
        <v>194</v>
      </c>
      <c r="D195" t="s">
        <v>536</v>
      </c>
      <c r="E195" t="s">
        <v>222</v>
      </c>
      <c r="F195" t="s">
        <v>97</v>
      </c>
      <c r="G195" s="2">
        <v>2.7449074074074073E-3</v>
      </c>
      <c r="H195">
        <v>237.2</v>
      </c>
      <c r="I195" t="s">
        <v>101</v>
      </c>
      <c r="J195" t="s">
        <v>281</v>
      </c>
      <c r="K195" t="s">
        <v>293</v>
      </c>
      <c r="L195">
        <v>59.913899999999998</v>
      </c>
      <c r="M195">
        <v>10.7522</v>
      </c>
      <c r="N195" t="s">
        <v>290</v>
      </c>
      <c r="O195" s="1">
        <v>44752</v>
      </c>
      <c r="P195" t="s">
        <v>542</v>
      </c>
    </row>
    <row r="196" spans="1:16" x14ac:dyDescent="0.3">
      <c r="A196">
        <v>1994</v>
      </c>
      <c r="B196" t="s">
        <v>117</v>
      </c>
      <c r="C196" s="4">
        <v>195</v>
      </c>
      <c r="D196" t="s">
        <v>594</v>
      </c>
      <c r="E196" t="s">
        <v>69</v>
      </c>
      <c r="F196" t="s">
        <v>97</v>
      </c>
      <c r="G196" s="2">
        <v>2.7760416666666667E-3</v>
      </c>
      <c r="H196">
        <v>239.8</v>
      </c>
      <c r="I196" t="s">
        <v>102</v>
      </c>
      <c r="J196" t="s">
        <v>346</v>
      </c>
      <c r="K196" t="s">
        <v>355</v>
      </c>
      <c r="L196">
        <v>42.360100000000003</v>
      </c>
      <c r="M196">
        <v>-71.058899999999994</v>
      </c>
      <c r="N196" t="s">
        <v>10</v>
      </c>
      <c r="O196" s="1">
        <v>44589</v>
      </c>
      <c r="P196" t="s">
        <v>237</v>
      </c>
    </row>
    <row r="197" spans="1:16" x14ac:dyDescent="0.3">
      <c r="A197">
        <v>1994</v>
      </c>
      <c r="B197" t="s">
        <v>117</v>
      </c>
      <c r="C197" s="4">
        <v>196</v>
      </c>
      <c r="D197" t="s">
        <v>558</v>
      </c>
      <c r="E197" t="s">
        <v>546</v>
      </c>
      <c r="F197" t="s">
        <v>97</v>
      </c>
      <c r="G197" s="2">
        <v>2.7694444444444442E-3</v>
      </c>
      <c r="H197">
        <v>239.3</v>
      </c>
      <c r="I197" t="s">
        <v>102</v>
      </c>
      <c r="J197" t="s">
        <v>337</v>
      </c>
      <c r="K197" t="s">
        <v>140</v>
      </c>
      <c r="L197">
        <v>41.705599999999997</v>
      </c>
      <c r="M197">
        <v>-86.235299999999995</v>
      </c>
      <c r="N197" t="s">
        <v>10</v>
      </c>
      <c r="O197" s="1">
        <v>44597</v>
      </c>
      <c r="P197" t="s">
        <v>237</v>
      </c>
    </row>
    <row r="198" spans="1:16" x14ac:dyDescent="0.3">
      <c r="A198">
        <v>1994</v>
      </c>
      <c r="B198" t="s">
        <v>117</v>
      </c>
      <c r="C198" s="4">
        <v>197</v>
      </c>
      <c r="D198" t="s">
        <v>557</v>
      </c>
      <c r="E198" t="s">
        <v>375</v>
      </c>
      <c r="F198" t="s">
        <v>97</v>
      </c>
      <c r="G198" s="2">
        <v>2.7480324074074074E-3</v>
      </c>
      <c r="H198">
        <v>237.4</v>
      </c>
      <c r="I198" t="s">
        <v>101</v>
      </c>
      <c r="J198" t="s">
        <v>18</v>
      </c>
      <c r="K198" t="s">
        <v>19</v>
      </c>
      <c r="L198">
        <v>44.052100000000003</v>
      </c>
      <c r="M198">
        <v>-123.0868</v>
      </c>
      <c r="N198" t="s">
        <v>10</v>
      </c>
      <c r="O198" s="1">
        <v>44716</v>
      </c>
      <c r="P198" t="s">
        <v>237</v>
      </c>
    </row>
    <row r="199" spans="1:16" x14ac:dyDescent="0.3">
      <c r="A199">
        <v>1994</v>
      </c>
      <c r="B199" t="s">
        <v>117</v>
      </c>
      <c r="C199" s="4">
        <v>198</v>
      </c>
      <c r="D199" t="s">
        <v>556</v>
      </c>
      <c r="E199" t="s">
        <v>547</v>
      </c>
      <c r="F199" t="s">
        <v>97</v>
      </c>
      <c r="G199" s="2">
        <v>2.7484953703703703E-3</v>
      </c>
      <c r="H199">
        <v>237.5</v>
      </c>
      <c r="I199" t="s">
        <v>101</v>
      </c>
      <c r="J199" t="s">
        <v>18</v>
      </c>
      <c r="K199" t="s">
        <v>19</v>
      </c>
      <c r="L199">
        <v>44.052100000000003</v>
      </c>
      <c r="M199">
        <v>-123.0868</v>
      </c>
      <c r="N199" t="s">
        <v>10</v>
      </c>
      <c r="O199" s="1">
        <v>44716</v>
      </c>
      <c r="P199" t="s">
        <v>237</v>
      </c>
    </row>
    <row r="200" spans="1:16" x14ac:dyDescent="0.3">
      <c r="A200">
        <v>1994</v>
      </c>
      <c r="B200" t="s">
        <v>117</v>
      </c>
      <c r="C200" s="4">
        <v>199</v>
      </c>
      <c r="D200" t="s">
        <v>555</v>
      </c>
      <c r="E200" t="s">
        <v>548</v>
      </c>
      <c r="F200" t="s">
        <v>97</v>
      </c>
      <c r="G200" s="2">
        <v>2.7575231481481478E-3</v>
      </c>
      <c r="H200">
        <v>238.2</v>
      </c>
      <c r="I200" t="s">
        <v>101</v>
      </c>
      <c r="J200" t="s">
        <v>18</v>
      </c>
      <c r="K200" t="s">
        <v>19</v>
      </c>
      <c r="L200">
        <v>44.052100000000003</v>
      </c>
      <c r="M200">
        <v>-123.0868</v>
      </c>
      <c r="N200" t="s">
        <v>10</v>
      </c>
      <c r="O200" s="1">
        <v>44716</v>
      </c>
      <c r="P200" t="s">
        <v>595</v>
      </c>
    </row>
    <row r="201" spans="1:16" x14ac:dyDescent="0.3">
      <c r="A201">
        <v>1994</v>
      </c>
      <c r="B201" t="s">
        <v>117</v>
      </c>
      <c r="C201" s="4">
        <v>200</v>
      </c>
      <c r="D201" t="s">
        <v>554</v>
      </c>
      <c r="E201" t="s">
        <v>69</v>
      </c>
      <c r="F201" t="s">
        <v>97</v>
      </c>
      <c r="G201" s="2">
        <v>2.7684027777777776E-3</v>
      </c>
      <c r="H201">
        <v>239.2</v>
      </c>
      <c r="I201" t="s">
        <v>101</v>
      </c>
      <c r="J201" t="s">
        <v>18</v>
      </c>
      <c r="K201" t="s">
        <v>19</v>
      </c>
      <c r="L201">
        <v>44.052100000000003</v>
      </c>
      <c r="M201">
        <v>-123.0868</v>
      </c>
      <c r="N201" t="s">
        <v>10</v>
      </c>
      <c r="O201" s="1">
        <v>44716</v>
      </c>
      <c r="P201" t="s">
        <v>237</v>
      </c>
    </row>
    <row r="202" spans="1:16" x14ac:dyDescent="0.3">
      <c r="A202">
        <v>1994</v>
      </c>
      <c r="B202" t="s">
        <v>117</v>
      </c>
      <c r="C202" s="4">
        <v>201</v>
      </c>
      <c r="D202" t="s">
        <v>553</v>
      </c>
      <c r="E202" t="s">
        <v>546</v>
      </c>
      <c r="F202" t="s">
        <v>97</v>
      </c>
      <c r="G202" s="2">
        <v>2.7696759259259259E-3</v>
      </c>
      <c r="H202">
        <v>239.3</v>
      </c>
      <c r="I202" t="s">
        <v>101</v>
      </c>
      <c r="J202" t="s">
        <v>18</v>
      </c>
      <c r="K202" t="s">
        <v>19</v>
      </c>
      <c r="L202">
        <v>44.052100000000003</v>
      </c>
      <c r="M202">
        <v>-123.0868</v>
      </c>
      <c r="N202" t="s">
        <v>10</v>
      </c>
      <c r="O202" s="1">
        <v>44716</v>
      </c>
      <c r="P202" t="s">
        <v>596</v>
      </c>
    </row>
    <row r="203" spans="1:16" x14ac:dyDescent="0.3">
      <c r="A203">
        <v>1994</v>
      </c>
      <c r="B203" t="s">
        <v>117</v>
      </c>
      <c r="C203" s="4">
        <v>202</v>
      </c>
      <c r="D203" t="s">
        <v>551</v>
      </c>
      <c r="E203" t="s">
        <v>552</v>
      </c>
      <c r="F203" t="s">
        <v>97</v>
      </c>
      <c r="G203" s="2">
        <v>2.7748842592592595E-3</v>
      </c>
      <c r="H203">
        <v>239.8</v>
      </c>
      <c r="I203" t="s">
        <v>101</v>
      </c>
      <c r="J203" t="s">
        <v>18</v>
      </c>
      <c r="K203" t="s">
        <v>19</v>
      </c>
      <c r="L203">
        <v>44.052100000000003</v>
      </c>
      <c r="M203">
        <v>-123.0868</v>
      </c>
      <c r="N203" t="s">
        <v>10</v>
      </c>
      <c r="O203" s="1">
        <v>44716</v>
      </c>
      <c r="P203" t="s">
        <v>237</v>
      </c>
    </row>
    <row r="204" spans="1:16" x14ac:dyDescent="0.3">
      <c r="A204">
        <v>1994</v>
      </c>
      <c r="B204" t="s">
        <v>117</v>
      </c>
      <c r="C204" s="4">
        <v>203</v>
      </c>
      <c r="D204" t="s">
        <v>550</v>
      </c>
      <c r="E204" t="s">
        <v>549</v>
      </c>
      <c r="F204" t="s">
        <v>97</v>
      </c>
      <c r="G204" s="2">
        <v>2.7688657407407406E-3</v>
      </c>
      <c r="H204">
        <v>239.2</v>
      </c>
      <c r="I204" t="s">
        <v>101</v>
      </c>
      <c r="J204" t="s">
        <v>543</v>
      </c>
      <c r="K204" t="s">
        <v>545</v>
      </c>
      <c r="L204">
        <v>51.898499999999999</v>
      </c>
      <c r="M204">
        <v>-8.4756</v>
      </c>
      <c r="N204" t="s">
        <v>544</v>
      </c>
      <c r="O204" s="1">
        <v>44737</v>
      </c>
      <c r="P204" t="s">
        <v>597</v>
      </c>
    </row>
    <row r="205" spans="1:16" x14ac:dyDescent="0.3">
      <c r="A205">
        <v>1995</v>
      </c>
      <c r="B205" t="s">
        <v>117</v>
      </c>
      <c r="C205" s="4">
        <v>204</v>
      </c>
      <c r="D205" t="s">
        <v>598</v>
      </c>
      <c r="E205" t="s">
        <v>142</v>
      </c>
      <c r="F205" t="s">
        <v>96</v>
      </c>
      <c r="G205" s="2">
        <v>2.776851851851852E-3</v>
      </c>
      <c r="H205">
        <v>239.9</v>
      </c>
      <c r="I205" t="s">
        <v>102</v>
      </c>
      <c r="J205" t="s">
        <v>361</v>
      </c>
      <c r="K205" t="s">
        <v>364</v>
      </c>
      <c r="L205">
        <v>36.313400000000001</v>
      </c>
      <c r="M205">
        <v>-82.353499999999997</v>
      </c>
      <c r="N205" t="s">
        <v>10</v>
      </c>
      <c r="O205" s="1">
        <v>44589</v>
      </c>
      <c r="P205" s="3" t="s">
        <v>599</v>
      </c>
    </row>
    <row r="206" spans="1:16" x14ac:dyDescent="0.3">
      <c r="A206">
        <v>1995</v>
      </c>
      <c r="B206" t="s">
        <v>117</v>
      </c>
      <c r="C206" s="4">
        <v>205</v>
      </c>
      <c r="D206" t="s">
        <v>593</v>
      </c>
      <c r="E206" t="s">
        <v>587</v>
      </c>
      <c r="F206" t="s">
        <v>96</v>
      </c>
      <c r="G206" s="2">
        <v>2.7469907407407408E-3</v>
      </c>
      <c r="H206">
        <v>237.3</v>
      </c>
      <c r="I206" t="s">
        <v>102</v>
      </c>
      <c r="J206" t="s">
        <v>337</v>
      </c>
      <c r="K206" t="s">
        <v>140</v>
      </c>
      <c r="L206">
        <v>41.705599999999997</v>
      </c>
      <c r="M206">
        <v>-86.235299999999995</v>
      </c>
      <c r="N206" t="s">
        <v>10</v>
      </c>
      <c r="O206" s="1">
        <v>44596</v>
      </c>
      <c r="P206" t="s">
        <v>600</v>
      </c>
    </row>
    <row r="207" spans="1:16" x14ac:dyDescent="0.3">
      <c r="A207">
        <v>1995</v>
      </c>
      <c r="B207" t="s">
        <v>117</v>
      </c>
      <c r="C207" s="4">
        <v>206</v>
      </c>
      <c r="D207" t="s">
        <v>590</v>
      </c>
      <c r="E207" t="s">
        <v>489</v>
      </c>
      <c r="F207" t="s">
        <v>97</v>
      </c>
      <c r="G207" s="2">
        <v>2.7596064814814814E-3</v>
      </c>
      <c r="H207">
        <v>238.4</v>
      </c>
      <c r="I207" t="s">
        <v>102</v>
      </c>
      <c r="J207" t="s">
        <v>185</v>
      </c>
      <c r="K207" t="s">
        <v>11</v>
      </c>
      <c r="L207">
        <v>34.052199999999999</v>
      </c>
      <c r="M207">
        <v>-118.2437</v>
      </c>
      <c r="N207" t="s">
        <v>10</v>
      </c>
      <c r="O207" s="1">
        <v>44603</v>
      </c>
      <c r="P207" t="s">
        <v>601</v>
      </c>
    </row>
    <row r="208" spans="1:16" x14ac:dyDescent="0.3">
      <c r="A208">
        <v>1995</v>
      </c>
      <c r="B208" t="s">
        <v>117</v>
      </c>
      <c r="C208" s="4">
        <v>207</v>
      </c>
      <c r="D208" t="s">
        <v>589</v>
      </c>
      <c r="E208" t="s">
        <v>222</v>
      </c>
      <c r="F208" t="s">
        <v>97</v>
      </c>
      <c r="G208" s="2">
        <v>2.7674768518518521E-3</v>
      </c>
      <c r="H208">
        <v>239.1</v>
      </c>
      <c r="I208" t="s">
        <v>101</v>
      </c>
      <c r="J208" t="s">
        <v>55</v>
      </c>
      <c r="K208" t="s">
        <v>83</v>
      </c>
      <c r="L208">
        <v>39.952599999999997</v>
      </c>
      <c r="M208">
        <v>-75.165199999999999</v>
      </c>
      <c r="N208" t="s">
        <v>10</v>
      </c>
      <c r="O208" s="1">
        <v>44680</v>
      </c>
      <c r="P208" t="s">
        <v>603</v>
      </c>
    </row>
    <row r="209" spans="1:16" x14ac:dyDescent="0.3">
      <c r="A209">
        <v>1995</v>
      </c>
      <c r="B209" t="s">
        <v>117</v>
      </c>
      <c r="C209" s="4">
        <v>208</v>
      </c>
      <c r="D209" t="s">
        <v>591</v>
      </c>
      <c r="E209" t="s">
        <v>584</v>
      </c>
      <c r="F209" t="s">
        <v>97</v>
      </c>
      <c r="G209" s="2">
        <v>2.7748842592592595E-3</v>
      </c>
      <c r="H209">
        <v>239.8</v>
      </c>
      <c r="I209" t="s">
        <v>101</v>
      </c>
      <c r="J209" t="s">
        <v>55</v>
      </c>
      <c r="K209" t="s">
        <v>83</v>
      </c>
      <c r="L209">
        <v>39.952599999999997</v>
      </c>
      <c r="M209">
        <v>-75.165199999999999</v>
      </c>
      <c r="N209" t="s">
        <v>10</v>
      </c>
      <c r="O209" s="1">
        <v>44680</v>
      </c>
      <c r="P209" t="s">
        <v>602</v>
      </c>
    </row>
    <row r="210" spans="1:16" x14ac:dyDescent="0.3">
      <c r="A210">
        <v>1995</v>
      </c>
      <c r="B210" t="s">
        <v>117</v>
      </c>
      <c r="C210" s="4">
        <v>209</v>
      </c>
      <c r="D210" t="s">
        <v>592</v>
      </c>
      <c r="E210" t="s">
        <v>588</v>
      </c>
      <c r="F210" t="s">
        <v>97</v>
      </c>
      <c r="G210" s="2">
        <v>2.7342592592592592E-3</v>
      </c>
      <c r="H210">
        <v>236.2</v>
      </c>
      <c r="I210" t="s">
        <v>101</v>
      </c>
      <c r="J210" t="s">
        <v>18</v>
      </c>
      <c r="K210" t="s">
        <v>19</v>
      </c>
      <c r="L210">
        <v>44.052100000000003</v>
      </c>
      <c r="M210">
        <v>-123.0868</v>
      </c>
      <c r="N210" t="s">
        <v>10</v>
      </c>
      <c r="O210" s="1">
        <v>44716</v>
      </c>
      <c r="P210" t="s">
        <v>604</v>
      </c>
    </row>
    <row r="211" spans="1:16" x14ac:dyDescent="0.3">
      <c r="A211">
        <v>1996</v>
      </c>
      <c r="B211" t="s">
        <v>117</v>
      </c>
      <c r="C211" s="4">
        <v>210</v>
      </c>
      <c r="D211" t="s">
        <v>583</v>
      </c>
      <c r="E211" t="s">
        <v>584</v>
      </c>
      <c r="F211" t="s">
        <v>97</v>
      </c>
      <c r="G211" s="2">
        <v>2.7638888888888886E-3</v>
      </c>
      <c r="H211">
        <v>238.8</v>
      </c>
      <c r="I211" t="s">
        <v>102</v>
      </c>
      <c r="J211" t="s">
        <v>395</v>
      </c>
      <c r="K211" t="s">
        <v>355</v>
      </c>
      <c r="L211">
        <v>42.355499999999999</v>
      </c>
      <c r="M211">
        <v>-71.132800000000003</v>
      </c>
      <c r="N211" t="s">
        <v>10</v>
      </c>
      <c r="O211" s="1">
        <v>44602</v>
      </c>
      <c r="P211" t="s">
        <v>585</v>
      </c>
    </row>
    <row r="212" spans="1:16" x14ac:dyDescent="0.3">
      <c r="A212">
        <v>1996</v>
      </c>
      <c r="B212" t="s">
        <v>117</v>
      </c>
      <c r="C212" s="4">
        <v>211</v>
      </c>
      <c r="D212" t="s">
        <v>582</v>
      </c>
      <c r="E212" t="s">
        <v>581</v>
      </c>
      <c r="F212" t="s">
        <v>97</v>
      </c>
      <c r="G212" s="2">
        <v>2.7685185185185187E-3</v>
      </c>
      <c r="H212">
        <v>239.2</v>
      </c>
      <c r="I212" t="s">
        <v>101</v>
      </c>
      <c r="J212" t="s">
        <v>158</v>
      </c>
      <c r="K212" t="s">
        <v>163</v>
      </c>
      <c r="L212">
        <v>38.971699999999998</v>
      </c>
      <c r="M212">
        <v>-95.235299999999995</v>
      </c>
      <c r="N212" t="s">
        <v>10</v>
      </c>
      <c r="O212" s="1">
        <v>44671</v>
      </c>
      <c r="P212" t="s">
        <v>586</v>
      </c>
    </row>
    <row r="213" spans="1:16" x14ac:dyDescent="0.3">
      <c r="A213">
        <v>1997</v>
      </c>
      <c r="B213" t="s">
        <v>117</v>
      </c>
      <c r="C213" s="4">
        <v>212</v>
      </c>
      <c r="D213" t="s">
        <v>629</v>
      </c>
      <c r="E213" t="s">
        <v>620</v>
      </c>
      <c r="F213" t="s">
        <v>96</v>
      </c>
      <c r="G213" s="2">
        <v>2.7704861111111112E-3</v>
      </c>
      <c r="H213">
        <v>239.4</v>
      </c>
      <c r="I213" t="s">
        <v>102</v>
      </c>
      <c r="J213" t="s">
        <v>605</v>
      </c>
      <c r="K213" t="s">
        <v>610</v>
      </c>
      <c r="L213">
        <v>38.978400000000001</v>
      </c>
      <c r="M213">
        <v>-76.492199999999997</v>
      </c>
      <c r="N213" t="s">
        <v>10</v>
      </c>
      <c r="O213" s="1">
        <v>44593</v>
      </c>
      <c r="P213" t="s">
        <v>630</v>
      </c>
    </row>
    <row r="214" spans="1:16" x14ac:dyDescent="0.3">
      <c r="A214">
        <v>1997</v>
      </c>
      <c r="B214" t="s">
        <v>117</v>
      </c>
      <c r="C214" s="4">
        <v>213</v>
      </c>
      <c r="D214" t="s">
        <v>627</v>
      </c>
      <c r="E214" t="s">
        <v>621</v>
      </c>
      <c r="F214" t="s">
        <v>96</v>
      </c>
      <c r="G214" s="2">
        <v>2.7743055555555559E-3</v>
      </c>
      <c r="H214">
        <v>239.7</v>
      </c>
      <c r="I214" t="s">
        <v>102</v>
      </c>
      <c r="J214" t="s">
        <v>425</v>
      </c>
      <c r="K214" t="s">
        <v>140</v>
      </c>
      <c r="L214">
        <v>39.7684</v>
      </c>
      <c r="M214">
        <v>-86.158100000000005</v>
      </c>
      <c r="N214" t="s">
        <v>10</v>
      </c>
      <c r="O214" s="1">
        <v>44627</v>
      </c>
      <c r="P214" t="s">
        <v>628</v>
      </c>
    </row>
    <row r="215" spans="1:16" x14ac:dyDescent="0.3">
      <c r="A215">
        <v>1997</v>
      </c>
      <c r="B215" t="s">
        <v>117</v>
      </c>
      <c r="C215" s="4">
        <v>214</v>
      </c>
      <c r="D215" t="s">
        <v>625</v>
      </c>
      <c r="E215" t="s">
        <v>399</v>
      </c>
      <c r="F215" t="s">
        <v>97</v>
      </c>
      <c r="G215" s="2">
        <v>2.7563657407407411E-3</v>
      </c>
      <c r="H215">
        <v>238.2</v>
      </c>
      <c r="I215" t="s">
        <v>101</v>
      </c>
      <c r="J215" t="s">
        <v>606</v>
      </c>
      <c r="K215" t="s">
        <v>19</v>
      </c>
      <c r="L215">
        <v>45.5152</v>
      </c>
      <c r="M215">
        <v>-122.6784</v>
      </c>
      <c r="N215" t="s">
        <v>10</v>
      </c>
      <c r="O215" s="1">
        <v>44692</v>
      </c>
      <c r="P215" t="s">
        <v>626</v>
      </c>
    </row>
    <row r="216" spans="1:16" x14ac:dyDescent="0.3">
      <c r="A216">
        <v>1997</v>
      </c>
      <c r="B216" t="s">
        <v>117</v>
      </c>
      <c r="C216" s="4">
        <v>215</v>
      </c>
      <c r="D216" t="s">
        <v>623</v>
      </c>
      <c r="E216" t="s">
        <v>421</v>
      </c>
      <c r="F216" t="s">
        <v>97</v>
      </c>
      <c r="G216" s="2">
        <v>2.7618055555555555E-3</v>
      </c>
      <c r="H216">
        <v>238.6</v>
      </c>
      <c r="I216" t="s">
        <v>101</v>
      </c>
      <c r="J216" t="s">
        <v>606</v>
      </c>
      <c r="K216" t="s">
        <v>19</v>
      </c>
      <c r="L216">
        <v>45.5152</v>
      </c>
      <c r="M216">
        <v>-122.6784</v>
      </c>
      <c r="N216" t="s">
        <v>10</v>
      </c>
      <c r="O216" s="1">
        <v>44692</v>
      </c>
      <c r="P216" t="s">
        <v>624</v>
      </c>
    </row>
    <row r="217" spans="1:16" x14ac:dyDescent="0.3">
      <c r="A217">
        <v>1997</v>
      </c>
      <c r="B217" t="s">
        <v>117</v>
      </c>
      <c r="C217" s="4">
        <v>216</v>
      </c>
      <c r="D217" t="s">
        <v>619</v>
      </c>
      <c r="E217" t="s">
        <v>607</v>
      </c>
      <c r="F217" t="s">
        <v>96</v>
      </c>
      <c r="G217" s="2">
        <v>2.7500000000000003E-3</v>
      </c>
      <c r="H217">
        <v>237.6</v>
      </c>
      <c r="I217" t="s">
        <v>101</v>
      </c>
      <c r="J217" t="s">
        <v>607</v>
      </c>
      <c r="K217" t="s">
        <v>83</v>
      </c>
      <c r="L217">
        <v>40.002200000000002</v>
      </c>
      <c r="M217">
        <v>-75.320800000000006</v>
      </c>
      <c r="N217" t="s">
        <v>10</v>
      </c>
      <c r="O217" s="1">
        <v>44695</v>
      </c>
      <c r="P217" t="s">
        <v>622</v>
      </c>
    </row>
    <row r="218" spans="1:16" x14ac:dyDescent="0.3">
      <c r="A218">
        <v>1997</v>
      </c>
      <c r="B218" t="s">
        <v>117</v>
      </c>
      <c r="C218" s="4">
        <v>217</v>
      </c>
      <c r="D218" t="s">
        <v>615</v>
      </c>
      <c r="E218" t="s">
        <v>614</v>
      </c>
      <c r="F218" t="s">
        <v>97</v>
      </c>
      <c r="G218" s="2">
        <v>2.7684027777777776E-3</v>
      </c>
      <c r="H218">
        <v>239.2</v>
      </c>
      <c r="I218" t="s">
        <v>101</v>
      </c>
      <c r="J218" t="s">
        <v>136</v>
      </c>
      <c r="K218" t="s">
        <v>11</v>
      </c>
      <c r="L218">
        <v>37.424100000000003</v>
      </c>
      <c r="M218">
        <v>-122.1661</v>
      </c>
      <c r="N218" t="s">
        <v>10</v>
      </c>
      <c r="O218" s="1">
        <v>44708</v>
      </c>
      <c r="P218" t="s">
        <v>618</v>
      </c>
    </row>
    <row r="219" spans="1:16" x14ac:dyDescent="0.3">
      <c r="A219">
        <v>1997</v>
      </c>
      <c r="B219" t="s">
        <v>117</v>
      </c>
      <c r="C219" s="4">
        <v>218</v>
      </c>
      <c r="D219" t="s">
        <v>616</v>
      </c>
      <c r="E219" t="s">
        <v>581</v>
      </c>
      <c r="F219" t="s">
        <v>97</v>
      </c>
      <c r="G219" s="2">
        <v>2.7118055555555554E-3</v>
      </c>
      <c r="H219">
        <v>234.3</v>
      </c>
      <c r="I219" t="s">
        <v>101</v>
      </c>
      <c r="J219" t="s">
        <v>608</v>
      </c>
      <c r="K219" t="s">
        <v>462</v>
      </c>
      <c r="L219">
        <v>43.7102</v>
      </c>
      <c r="M219">
        <v>7.2619999999999996</v>
      </c>
      <c r="N219" t="s">
        <v>461</v>
      </c>
      <c r="O219" s="1">
        <v>44758</v>
      </c>
      <c r="P219" t="s">
        <v>617</v>
      </c>
    </row>
    <row r="220" spans="1:16" x14ac:dyDescent="0.3">
      <c r="A220">
        <v>1997</v>
      </c>
      <c r="B220" t="s">
        <v>117</v>
      </c>
      <c r="C220" s="4">
        <v>219</v>
      </c>
      <c r="D220" t="s">
        <v>613</v>
      </c>
      <c r="E220" t="s">
        <v>612</v>
      </c>
      <c r="F220" t="s">
        <v>97</v>
      </c>
      <c r="G220" s="2">
        <v>2.7750000000000001E-3</v>
      </c>
      <c r="H220">
        <v>239.8</v>
      </c>
      <c r="I220" t="s">
        <v>101</v>
      </c>
      <c r="J220" t="s">
        <v>609</v>
      </c>
      <c r="K220" t="s">
        <v>355</v>
      </c>
      <c r="L220">
        <v>41.553199999999997</v>
      </c>
      <c r="M220">
        <v>-70.608599999999996</v>
      </c>
      <c r="N220" t="s">
        <v>10</v>
      </c>
      <c r="O220" s="1">
        <v>44789</v>
      </c>
      <c r="P220" t="s">
        <v>611</v>
      </c>
    </row>
    <row r="221" spans="1:16" x14ac:dyDescent="0.3">
      <c r="A221">
        <v>1998</v>
      </c>
      <c r="B221" t="s">
        <v>117</v>
      </c>
      <c r="C221" s="4">
        <v>220</v>
      </c>
      <c r="D221" t="s">
        <v>636</v>
      </c>
      <c r="E221" t="s">
        <v>637</v>
      </c>
      <c r="F221" t="s">
        <v>96</v>
      </c>
      <c r="G221" s="2">
        <v>2.7618055555555555E-3</v>
      </c>
      <c r="H221">
        <v>238.6</v>
      </c>
      <c r="I221" t="s">
        <v>102</v>
      </c>
      <c r="J221" t="s">
        <v>203</v>
      </c>
      <c r="K221" t="s">
        <v>198</v>
      </c>
      <c r="L221">
        <v>29.651599999999998</v>
      </c>
      <c r="M221">
        <v>-82.324799999999996</v>
      </c>
      <c r="N221" t="s">
        <v>10</v>
      </c>
      <c r="O221" s="1">
        <v>44599</v>
      </c>
      <c r="P221" t="s">
        <v>635</v>
      </c>
    </row>
    <row r="222" spans="1:16" x14ac:dyDescent="0.3">
      <c r="A222">
        <v>1998</v>
      </c>
      <c r="B222" t="s">
        <v>117</v>
      </c>
      <c r="C222" s="4">
        <v>221</v>
      </c>
      <c r="D222" t="s">
        <v>650</v>
      </c>
      <c r="E222" t="s">
        <v>430</v>
      </c>
      <c r="F222" t="s">
        <v>96</v>
      </c>
      <c r="G222" s="2">
        <v>2.7741898148148148E-3</v>
      </c>
      <c r="H222">
        <v>239.7</v>
      </c>
      <c r="I222" t="s">
        <v>102</v>
      </c>
      <c r="J222" t="s">
        <v>632</v>
      </c>
      <c r="K222" t="s">
        <v>631</v>
      </c>
      <c r="L222">
        <v>42.030799999999999</v>
      </c>
      <c r="M222">
        <v>-93.631900000000002</v>
      </c>
      <c r="N222" t="s">
        <v>10</v>
      </c>
      <c r="O222" s="1">
        <v>44599</v>
      </c>
      <c r="P222" t="s">
        <v>237</v>
      </c>
    </row>
    <row r="223" spans="1:16" x14ac:dyDescent="0.3">
      <c r="A223">
        <v>1998</v>
      </c>
      <c r="B223" t="s">
        <v>117</v>
      </c>
      <c r="C223" s="4">
        <v>222</v>
      </c>
      <c r="D223" t="s">
        <v>648</v>
      </c>
      <c r="E223" t="s">
        <v>430</v>
      </c>
      <c r="F223" t="s">
        <v>96</v>
      </c>
      <c r="G223" s="2">
        <v>2.7731481481481478E-3</v>
      </c>
      <c r="H223">
        <v>239.6</v>
      </c>
      <c r="I223" t="s">
        <v>102</v>
      </c>
      <c r="J223" t="s">
        <v>47</v>
      </c>
      <c r="K223" t="s">
        <v>48</v>
      </c>
      <c r="L223">
        <v>40.712800000000001</v>
      </c>
      <c r="M223">
        <v>-74.006</v>
      </c>
      <c r="N223" t="s">
        <v>10</v>
      </c>
      <c r="O223" s="1">
        <v>44605</v>
      </c>
      <c r="P223" t="s">
        <v>649</v>
      </c>
    </row>
    <row r="224" spans="1:16" x14ac:dyDescent="0.3">
      <c r="A224">
        <v>1998</v>
      </c>
      <c r="B224" t="s">
        <v>117</v>
      </c>
      <c r="C224" s="4">
        <v>223</v>
      </c>
      <c r="D224" t="s">
        <v>646</v>
      </c>
      <c r="E224" t="s">
        <v>634</v>
      </c>
      <c r="F224" t="s">
        <v>96</v>
      </c>
      <c r="G224" s="2">
        <v>2.7767361111111113E-3</v>
      </c>
      <c r="H224">
        <v>239.9</v>
      </c>
      <c r="I224" t="s">
        <v>102</v>
      </c>
      <c r="J224" t="s">
        <v>346</v>
      </c>
      <c r="K224" t="s">
        <v>355</v>
      </c>
      <c r="L224">
        <v>42.360100000000003</v>
      </c>
      <c r="M224">
        <v>-71.058899999999994</v>
      </c>
      <c r="N224" t="s">
        <v>10</v>
      </c>
      <c r="O224" s="1">
        <v>44606</v>
      </c>
      <c r="P224" t="s">
        <v>647</v>
      </c>
    </row>
    <row r="225" spans="1:16" x14ac:dyDescent="0.3">
      <c r="A225">
        <v>1998</v>
      </c>
      <c r="B225" t="s">
        <v>117</v>
      </c>
      <c r="C225" s="4">
        <v>224</v>
      </c>
      <c r="D225" t="s">
        <v>644</v>
      </c>
      <c r="E225" t="s">
        <v>136</v>
      </c>
      <c r="F225" t="s">
        <v>96</v>
      </c>
      <c r="G225" s="2">
        <v>2.7699074074074071E-3</v>
      </c>
      <c r="H225">
        <v>239.3</v>
      </c>
      <c r="I225" t="s">
        <v>101</v>
      </c>
      <c r="J225" t="s">
        <v>29</v>
      </c>
      <c r="K225" t="s">
        <v>11</v>
      </c>
      <c r="L225">
        <v>34.020299999999999</v>
      </c>
      <c r="M225">
        <v>-117.8653</v>
      </c>
      <c r="N225" t="s">
        <v>10</v>
      </c>
      <c r="O225" s="1">
        <v>44670</v>
      </c>
      <c r="P225" t="s">
        <v>645</v>
      </c>
    </row>
    <row r="226" spans="1:16" x14ac:dyDescent="0.3">
      <c r="A226">
        <v>1998</v>
      </c>
      <c r="B226" t="s">
        <v>117</v>
      </c>
      <c r="C226" s="4">
        <v>225</v>
      </c>
      <c r="D226" t="s">
        <v>642</v>
      </c>
      <c r="E226" t="s">
        <v>421</v>
      </c>
      <c r="F226" t="s">
        <v>97</v>
      </c>
      <c r="G226" s="2">
        <v>2.7638888888888886E-3</v>
      </c>
      <c r="H226">
        <v>238.8</v>
      </c>
      <c r="I226" t="s">
        <v>101</v>
      </c>
      <c r="J226" t="s">
        <v>633</v>
      </c>
      <c r="K226" t="s">
        <v>641</v>
      </c>
      <c r="L226">
        <v>43.914000000000001</v>
      </c>
      <c r="M226">
        <v>-69.966999999999999</v>
      </c>
      <c r="N226" t="s">
        <v>10</v>
      </c>
      <c r="O226" s="1">
        <v>44746</v>
      </c>
      <c r="P226" t="s">
        <v>643</v>
      </c>
    </row>
    <row r="227" spans="1:16" x14ac:dyDescent="0.3">
      <c r="A227">
        <v>1998</v>
      </c>
      <c r="B227" t="s">
        <v>117</v>
      </c>
      <c r="C227" s="4">
        <v>226</v>
      </c>
      <c r="D227" t="s">
        <v>639</v>
      </c>
      <c r="E227" t="s">
        <v>136</v>
      </c>
      <c r="F227" t="s">
        <v>96</v>
      </c>
      <c r="G227" s="2">
        <v>2.7697916666666669E-3</v>
      </c>
      <c r="H227">
        <v>239.3</v>
      </c>
      <c r="I227" t="s">
        <v>101</v>
      </c>
      <c r="J227" t="s">
        <v>633</v>
      </c>
      <c r="K227" t="s">
        <v>641</v>
      </c>
      <c r="L227">
        <v>43.914000000000001</v>
      </c>
      <c r="M227">
        <v>-69.966999999999999</v>
      </c>
      <c r="N227" t="s">
        <v>10</v>
      </c>
      <c r="O227" s="1">
        <v>44746</v>
      </c>
      <c r="P227" s="3" t="s">
        <v>640</v>
      </c>
    </row>
    <row r="228" spans="1:16" x14ac:dyDescent="0.3">
      <c r="A228">
        <v>1998</v>
      </c>
      <c r="B228" t="s">
        <v>117</v>
      </c>
      <c r="C228" s="4">
        <v>227</v>
      </c>
      <c r="D228" t="s">
        <v>638</v>
      </c>
      <c r="E228" t="s">
        <v>584</v>
      </c>
      <c r="F228" t="s">
        <v>97</v>
      </c>
      <c r="G228" s="2">
        <v>2.7754629629629626E-3</v>
      </c>
      <c r="H228">
        <v>239.8</v>
      </c>
      <c r="I228" t="s">
        <v>101</v>
      </c>
      <c r="J228" t="s">
        <v>633</v>
      </c>
      <c r="K228" t="s">
        <v>641</v>
      </c>
      <c r="L228">
        <v>43.914000000000001</v>
      </c>
      <c r="M228">
        <v>-69.966999999999999</v>
      </c>
      <c r="N228" t="s">
        <v>10</v>
      </c>
      <c r="O228" s="1">
        <v>44746</v>
      </c>
      <c r="P228" t="s">
        <v>237</v>
      </c>
    </row>
    <row r="229" spans="1:16" x14ac:dyDescent="0.3">
      <c r="A229">
        <v>1999</v>
      </c>
      <c r="B229" t="s">
        <v>117</v>
      </c>
      <c r="C229" s="4">
        <v>228</v>
      </c>
      <c r="D229" t="s">
        <v>655</v>
      </c>
      <c r="E229" t="s">
        <v>322</v>
      </c>
      <c r="F229" t="s">
        <v>96</v>
      </c>
      <c r="G229" s="2">
        <v>2.7375000000000003E-3</v>
      </c>
      <c r="H229">
        <v>236.5</v>
      </c>
      <c r="I229" t="s">
        <v>102</v>
      </c>
      <c r="J229" t="s">
        <v>651</v>
      </c>
      <c r="K229" t="s">
        <v>653</v>
      </c>
      <c r="L229">
        <v>-39.933100000000003</v>
      </c>
      <c r="M229">
        <v>175.02860000000001</v>
      </c>
      <c r="N229" t="s">
        <v>652</v>
      </c>
      <c r="O229" s="1">
        <v>44577</v>
      </c>
      <c r="P229" t="s">
        <v>656</v>
      </c>
    </row>
    <row r="230" spans="1:16" x14ac:dyDescent="0.3">
      <c r="A230">
        <v>1999</v>
      </c>
      <c r="B230" t="s">
        <v>117</v>
      </c>
      <c r="C230" s="4">
        <v>229</v>
      </c>
      <c r="D230" t="s">
        <v>657</v>
      </c>
      <c r="E230" t="s">
        <v>270</v>
      </c>
      <c r="F230" t="s">
        <v>96</v>
      </c>
      <c r="G230" s="2">
        <v>2.7706018518518518E-3</v>
      </c>
      <c r="H230">
        <v>239.4</v>
      </c>
      <c r="I230" t="s">
        <v>102</v>
      </c>
      <c r="J230" t="s">
        <v>337</v>
      </c>
      <c r="K230" t="s">
        <v>140</v>
      </c>
      <c r="L230">
        <v>41.705599999999997</v>
      </c>
      <c r="M230">
        <v>-86.235299999999995</v>
      </c>
      <c r="N230" t="s">
        <v>10</v>
      </c>
      <c r="O230" s="1">
        <v>44598</v>
      </c>
      <c r="P230" t="s">
        <v>658</v>
      </c>
    </row>
    <row r="231" spans="1:16" x14ac:dyDescent="0.3">
      <c r="A231">
        <v>1999</v>
      </c>
      <c r="B231" t="s">
        <v>117</v>
      </c>
      <c r="C231" s="4">
        <v>230</v>
      </c>
      <c r="D231" t="s">
        <v>659</v>
      </c>
      <c r="E231" t="s">
        <v>136</v>
      </c>
      <c r="F231" t="s">
        <v>96</v>
      </c>
      <c r="G231" s="2">
        <v>2.7629629629629632E-3</v>
      </c>
      <c r="H231">
        <v>238.7</v>
      </c>
      <c r="I231" t="s">
        <v>102</v>
      </c>
      <c r="J231" t="s">
        <v>632</v>
      </c>
      <c r="K231" t="s">
        <v>631</v>
      </c>
      <c r="L231">
        <v>42.030799999999999</v>
      </c>
      <c r="M231">
        <v>-93.631900000000002</v>
      </c>
      <c r="N231" t="s">
        <v>10</v>
      </c>
      <c r="O231" s="1">
        <v>44598</v>
      </c>
      <c r="P231" t="s">
        <v>660</v>
      </c>
    </row>
    <row r="232" spans="1:16" x14ac:dyDescent="0.3">
      <c r="A232">
        <v>1999</v>
      </c>
      <c r="B232" t="s">
        <v>117</v>
      </c>
      <c r="C232" s="4">
        <v>231</v>
      </c>
      <c r="D232" t="s">
        <v>661</v>
      </c>
      <c r="E232" t="s">
        <v>654</v>
      </c>
      <c r="F232" t="s">
        <v>97</v>
      </c>
      <c r="G232" s="2">
        <v>2.7503472222222222E-3</v>
      </c>
      <c r="H232">
        <v>237.6</v>
      </c>
      <c r="I232" t="s">
        <v>101</v>
      </c>
      <c r="J232" t="s">
        <v>18</v>
      </c>
      <c r="K232" t="s">
        <v>19</v>
      </c>
      <c r="L232">
        <v>44.052100000000003</v>
      </c>
      <c r="M232">
        <v>-123.0868</v>
      </c>
      <c r="N232" t="s">
        <v>10</v>
      </c>
      <c r="O232" s="1">
        <v>44696</v>
      </c>
      <c r="P232" t="s">
        <v>662</v>
      </c>
    </row>
    <row r="233" spans="1:16" x14ac:dyDescent="0.3">
      <c r="A233">
        <v>2000</v>
      </c>
      <c r="B233" t="s">
        <v>118</v>
      </c>
      <c r="C233" s="4">
        <v>232</v>
      </c>
      <c r="D233" t="s">
        <v>667</v>
      </c>
      <c r="E233" t="s">
        <v>721</v>
      </c>
      <c r="F233" t="s">
        <v>97</v>
      </c>
      <c r="G233" s="2">
        <v>2.7594907407407407E-3</v>
      </c>
      <c r="H233">
        <v>238.4</v>
      </c>
      <c r="I233" t="s">
        <v>102</v>
      </c>
      <c r="J233" t="s">
        <v>346</v>
      </c>
      <c r="K233" t="s">
        <v>355</v>
      </c>
      <c r="L233">
        <v>42.360100000000003</v>
      </c>
      <c r="M233">
        <v>-71.058899999999994</v>
      </c>
      <c r="N233" t="s">
        <v>10</v>
      </c>
      <c r="O233" s="1">
        <v>44590</v>
      </c>
      <c r="P233" t="s">
        <v>668</v>
      </c>
    </row>
    <row r="234" spans="1:16" x14ac:dyDescent="0.3">
      <c r="A234">
        <v>2000</v>
      </c>
      <c r="B234" t="s">
        <v>118</v>
      </c>
      <c r="C234" s="4">
        <v>233</v>
      </c>
      <c r="D234" t="s">
        <v>665</v>
      </c>
      <c r="E234" t="s">
        <v>421</v>
      </c>
      <c r="F234" t="s">
        <v>97</v>
      </c>
      <c r="G234" s="2">
        <v>2.7711805555555558E-3</v>
      </c>
      <c r="H234">
        <v>239.4</v>
      </c>
      <c r="I234" t="s">
        <v>102</v>
      </c>
      <c r="J234" t="s">
        <v>407</v>
      </c>
      <c r="K234" t="s">
        <v>199</v>
      </c>
      <c r="L234">
        <v>36.0627</v>
      </c>
      <c r="M234">
        <v>-94.160600000000002</v>
      </c>
      <c r="N234" t="s">
        <v>10</v>
      </c>
      <c r="O234" s="1">
        <v>44604</v>
      </c>
      <c r="P234" t="s">
        <v>669</v>
      </c>
    </row>
    <row r="235" spans="1:16" x14ac:dyDescent="0.3">
      <c r="A235">
        <v>2000</v>
      </c>
      <c r="B235" t="s">
        <v>118</v>
      </c>
      <c r="C235" s="4">
        <v>234</v>
      </c>
      <c r="D235" t="s">
        <v>666</v>
      </c>
      <c r="E235" t="s">
        <v>664</v>
      </c>
      <c r="F235" t="s">
        <v>96</v>
      </c>
      <c r="G235" s="2">
        <v>2.7695601851851852E-3</v>
      </c>
      <c r="H235">
        <v>239.3</v>
      </c>
      <c r="I235" t="s">
        <v>101</v>
      </c>
      <c r="J235" t="s">
        <v>29</v>
      </c>
      <c r="K235" t="s">
        <v>11</v>
      </c>
      <c r="L235">
        <v>34.020299999999999</v>
      </c>
      <c r="M235">
        <v>-117.8653</v>
      </c>
      <c r="N235" t="s">
        <v>10</v>
      </c>
      <c r="O235" s="1">
        <v>44667</v>
      </c>
      <c r="P235" t="s">
        <v>237</v>
      </c>
    </row>
    <row r="236" spans="1:16" x14ac:dyDescent="0.3">
      <c r="A236">
        <v>2000</v>
      </c>
      <c r="B236" t="s">
        <v>118</v>
      </c>
      <c r="C236" s="4">
        <v>235</v>
      </c>
      <c r="D236" t="s">
        <v>670</v>
      </c>
      <c r="E236" t="s">
        <v>584</v>
      </c>
      <c r="F236" t="s">
        <v>97</v>
      </c>
      <c r="G236" s="2">
        <v>2.7681712962962964E-3</v>
      </c>
      <c r="H236">
        <v>239.2</v>
      </c>
      <c r="I236" t="s">
        <v>101</v>
      </c>
      <c r="J236" t="s">
        <v>55</v>
      </c>
      <c r="K236" t="s">
        <v>83</v>
      </c>
      <c r="L236">
        <v>39.952599999999997</v>
      </c>
      <c r="M236">
        <v>-75.165199999999999</v>
      </c>
      <c r="N236" t="s">
        <v>10</v>
      </c>
      <c r="O236" s="1">
        <v>44680</v>
      </c>
      <c r="P236" t="s">
        <v>671</v>
      </c>
    </row>
    <row r="237" spans="1:16" x14ac:dyDescent="0.3">
      <c r="A237">
        <v>2000</v>
      </c>
      <c r="B237" t="s">
        <v>118</v>
      </c>
      <c r="C237" s="4">
        <v>236</v>
      </c>
      <c r="D237" t="s">
        <v>672</v>
      </c>
      <c r="E237" t="s">
        <v>22</v>
      </c>
      <c r="F237" t="s">
        <v>96</v>
      </c>
      <c r="G237" s="2">
        <v>2.7702546296296295E-3</v>
      </c>
      <c r="H237">
        <v>239.3</v>
      </c>
      <c r="I237" t="s">
        <v>101</v>
      </c>
      <c r="J237" t="s">
        <v>18</v>
      </c>
      <c r="K237" t="s">
        <v>19</v>
      </c>
      <c r="L237">
        <v>44.052100000000003</v>
      </c>
      <c r="M237">
        <v>-123.0868</v>
      </c>
      <c r="N237" t="s">
        <v>10</v>
      </c>
      <c r="O237" s="1">
        <v>44694</v>
      </c>
      <c r="P237" s="3" t="s">
        <v>673</v>
      </c>
    </row>
    <row r="238" spans="1:16" x14ac:dyDescent="0.3">
      <c r="A238">
        <v>2000</v>
      </c>
      <c r="B238" t="s">
        <v>118</v>
      </c>
      <c r="C238" s="4">
        <v>237</v>
      </c>
      <c r="D238" t="s">
        <v>674</v>
      </c>
      <c r="E238" t="s">
        <v>663</v>
      </c>
      <c r="F238" t="s">
        <v>97</v>
      </c>
      <c r="G238" s="2">
        <v>2.7761574074074073E-3</v>
      </c>
      <c r="H238">
        <v>239.9</v>
      </c>
      <c r="I238" t="s">
        <v>101</v>
      </c>
      <c r="J238" t="s">
        <v>18</v>
      </c>
      <c r="K238" t="s">
        <v>19</v>
      </c>
      <c r="L238">
        <v>44.052100000000003</v>
      </c>
      <c r="M238">
        <v>-123.0868</v>
      </c>
      <c r="N238" t="s">
        <v>10</v>
      </c>
      <c r="O238" s="1">
        <v>44694</v>
      </c>
      <c r="P238" t="s">
        <v>237</v>
      </c>
    </row>
    <row r="239" spans="1:16" x14ac:dyDescent="0.3">
      <c r="A239">
        <v>2001</v>
      </c>
      <c r="B239" t="s">
        <v>118</v>
      </c>
      <c r="C239" s="4">
        <v>238</v>
      </c>
      <c r="D239" t="s">
        <v>680</v>
      </c>
      <c r="E239" t="s">
        <v>679</v>
      </c>
      <c r="F239" t="s">
        <v>98</v>
      </c>
      <c r="G239" s="2">
        <v>2.7761574074074073E-3</v>
      </c>
      <c r="H239">
        <v>239.9</v>
      </c>
      <c r="I239" t="s">
        <v>102</v>
      </c>
      <c r="J239" t="s">
        <v>47</v>
      </c>
      <c r="K239" t="s">
        <v>48</v>
      </c>
      <c r="L239">
        <v>40.712800000000001</v>
      </c>
      <c r="M239">
        <v>-74.006</v>
      </c>
      <c r="N239" t="s">
        <v>10</v>
      </c>
      <c r="O239" s="1">
        <v>44581</v>
      </c>
      <c r="P239" t="s">
        <v>686</v>
      </c>
    </row>
    <row r="240" spans="1:16" x14ac:dyDescent="0.3">
      <c r="A240">
        <v>2001</v>
      </c>
      <c r="B240" t="s">
        <v>118</v>
      </c>
      <c r="C240" s="4">
        <v>239</v>
      </c>
      <c r="D240" t="s">
        <v>681</v>
      </c>
      <c r="E240" t="s">
        <v>69</v>
      </c>
      <c r="F240" t="s">
        <v>97</v>
      </c>
      <c r="G240" s="2">
        <v>2.767824074074074E-3</v>
      </c>
      <c r="H240">
        <v>239.1</v>
      </c>
      <c r="I240" t="s">
        <v>102</v>
      </c>
      <c r="J240" t="s">
        <v>675</v>
      </c>
      <c r="K240" t="s">
        <v>355</v>
      </c>
      <c r="L240">
        <v>42.312600000000003</v>
      </c>
      <c r="M240">
        <v>-71.0899</v>
      </c>
      <c r="N240" t="s">
        <v>10</v>
      </c>
      <c r="O240" s="1">
        <v>44596</v>
      </c>
      <c r="P240" t="s">
        <v>687</v>
      </c>
    </row>
    <row r="241" spans="1:16" x14ac:dyDescent="0.3">
      <c r="A241">
        <v>2001</v>
      </c>
      <c r="B241" t="s">
        <v>118</v>
      </c>
      <c r="C241" s="4">
        <v>240</v>
      </c>
      <c r="D241" t="s">
        <v>682</v>
      </c>
      <c r="E241" t="s">
        <v>430</v>
      </c>
      <c r="F241" t="s">
        <v>96</v>
      </c>
      <c r="G241" s="2">
        <v>2.7731481481481478E-3</v>
      </c>
      <c r="H241">
        <v>239.6</v>
      </c>
      <c r="I241" t="s">
        <v>102</v>
      </c>
      <c r="J241" t="s">
        <v>407</v>
      </c>
      <c r="K241" t="s">
        <v>199</v>
      </c>
      <c r="L241">
        <v>36.0627</v>
      </c>
      <c r="M241">
        <v>-94.160600000000002</v>
      </c>
      <c r="N241" t="s">
        <v>10</v>
      </c>
      <c r="O241" s="1">
        <v>44602</v>
      </c>
      <c r="P241" t="s">
        <v>688</v>
      </c>
    </row>
    <row r="242" spans="1:16" x14ac:dyDescent="0.3">
      <c r="A242">
        <v>2001</v>
      </c>
      <c r="B242" t="s">
        <v>118</v>
      </c>
      <c r="C242" s="4">
        <v>241</v>
      </c>
      <c r="D242" t="s">
        <v>683</v>
      </c>
      <c r="E242" t="s">
        <v>33</v>
      </c>
      <c r="F242" t="s">
        <v>96</v>
      </c>
      <c r="G242" s="2">
        <v>2.7605324074074073E-3</v>
      </c>
      <c r="H242">
        <v>238.5</v>
      </c>
      <c r="I242" t="s">
        <v>102</v>
      </c>
      <c r="J242" t="s">
        <v>407</v>
      </c>
      <c r="K242" t="s">
        <v>199</v>
      </c>
      <c r="L242">
        <v>36.0627</v>
      </c>
      <c r="M242">
        <v>-94.160600000000002</v>
      </c>
      <c r="N242" t="s">
        <v>10</v>
      </c>
      <c r="O242" s="1">
        <v>44630</v>
      </c>
      <c r="P242" t="s">
        <v>689</v>
      </c>
    </row>
    <row r="243" spans="1:16" x14ac:dyDescent="0.3">
      <c r="A243">
        <v>2001</v>
      </c>
      <c r="B243" t="s">
        <v>118</v>
      </c>
      <c r="C243" s="4">
        <v>242</v>
      </c>
      <c r="D243" t="s">
        <v>684</v>
      </c>
      <c r="E243" t="s">
        <v>677</v>
      </c>
      <c r="F243" t="s">
        <v>96</v>
      </c>
      <c r="G243" s="2">
        <v>2.7766203703703703E-3</v>
      </c>
      <c r="H243">
        <v>239.9</v>
      </c>
      <c r="I243" t="s">
        <v>102</v>
      </c>
      <c r="J243" t="s">
        <v>407</v>
      </c>
      <c r="K243" t="s">
        <v>199</v>
      </c>
      <c r="L243">
        <v>36.0627</v>
      </c>
      <c r="M243">
        <v>-94.160600000000002</v>
      </c>
      <c r="N243" t="s">
        <v>10</v>
      </c>
      <c r="O243" s="1">
        <v>44630</v>
      </c>
      <c r="P243" s="3" t="s">
        <v>690</v>
      </c>
    </row>
    <row r="244" spans="1:16" x14ac:dyDescent="0.3">
      <c r="A244">
        <v>2001</v>
      </c>
      <c r="B244" t="s">
        <v>118</v>
      </c>
      <c r="C244" s="4">
        <v>243</v>
      </c>
      <c r="D244" t="s">
        <v>685</v>
      </c>
      <c r="E244" t="s">
        <v>678</v>
      </c>
      <c r="F244" t="s">
        <v>97</v>
      </c>
      <c r="G244" s="2">
        <v>2.7707175925925924E-3</v>
      </c>
      <c r="H244">
        <v>239.4</v>
      </c>
      <c r="I244" t="s">
        <v>101</v>
      </c>
      <c r="J244" t="s">
        <v>676</v>
      </c>
      <c r="K244" t="s">
        <v>631</v>
      </c>
      <c r="L244">
        <v>41.586799999999997</v>
      </c>
      <c r="M244">
        <v>-93.625</v>
      </c>
      <c r="N244" t="s">
        <v>10</v>
      </c>
      <c r="O244" s="1">
        <v>44679</v>
      </c>
      <c r="P244" t="s">
        <v>691</v>
      </c>
    </row>
    <row r="245" spans="1:16" x14ac:dyDescent="0.3">
      <c r="A245">
        <v>2001</v>
      </c>
      <c r="B245" t="s">
        <v>118</v>
      </c>
      <c r="C245" s="4">
        <v>244</v>
      </c>
      <c r="D245" t="s">
        <v>692</v>
      </c>
      <c r="E245" t="s">
        <v>620</v>
      </c>
      <c r="F245" t="s">
        <v>96</v>
      </c>
      <c r="G245" s="2">
        <v>2.7711805555555558E-3</v>
      </c>
      <c r="H245">
        <v>239.4</v>
      </c>
      <c r="I245" t="s">
        <v>101</v>
      </c>
      <c r="J245" t="s">
        <v>474</v>
      </c>
      <c r="K245" t="s">
        <v>315</v>
      </c>
      <c r="L245">
        <v>40.357300000000002</v>
      </c>
      <c r="M245">
        <v>-74.667199999999994</v>
      </c>
      <c r="N245" t="s">
        <v>10</v>
      </c>
      <c r="O245" s="1">
        <v>44693</v>
      </c>
      <c r="P245" t="s">
        <v>693</v>
      </c>
    </row>
    <row r="246" spans="1:16" x14ac:dyDescent="0.3">
      <c r="A246">
        <v>2001</v>
      </c>
      <c r="B246" t="s">
        <v>118</v>
      </c>
      <c r="C246" s="4">
        <v>245</v>
      </c>
      <c r="D246" t="s">
        <v>694</v>
      </c>
      <c r="E246" t="s">
        <v>581</v>
      </c>
      <c r="F246" t="s">
        <v>97</v>
      </c>
      <c r="G246" s="2">
        <v>2.7424768518518518E-3</v>
      </c>
      <c r="H246">
        <v>236.9</v>
      </c>
      <c r="I246" t="s">
        <v>101</v>
      </c>
      <c r="J246" t="s">
        <v>606</v>
      </c>
      <c r="K246" t="s">
        <v>19</v>
      </c>
      <c r="L246">
        <v>45.5152</v>
      </c>
      <c r="M246">
        <v>-122.6784</v>
      </c>
      <c r="N246" t="s">
        <v>10</v>
      </c>
      <c r="O246" s="1">
        <v>44715</v>
      </c>
      <c r="P246" t="s">
        <v>695</v>
      </c>
    </row>
    <row r="247" spans="1:16" x14ac:dyDescent="0.3">
      <c r="A247">
        <v>2002</v>
      </c>
      <c r="B247" t="s">
        <v>118</v>
      </c>
      <c r="C247" s="4">
        <v>246</v>
      </c>
      <c r="D247" t="s">
        <v>700</v>
      </c>
      <c r="E247" t="s">
        <v>721</v>
      </c>
      <c r="F247" t="s">
        <v>97</v>
      </c>
      <c r="G247" s="2">
        <v>2.7755787037037037E-3</v>
      </c>
      <c r="H247">
        <v>239.8</v>
      </c>
      <c r="I247" t="s">
        <v>102</v>
      </c>
      <c r="J247" t="s">
        <v>47</v>
      </c>
      <c r="K247" t="s">
        <v>48</v>
      </c>
      <c r="L247">
        <v>40.712800000000001</v>
      </c>
      <c r="M247">
        <v>-74.006</v>
      </c>
      <c r="N247" t="s">
        <v>10</v>
      </c>
      <c r="O247" s="1">
        <v>44621</v>
      </c>
      <c r="P247" t="s">
        <v>701</v>
      </c>
    </row>
    <row r="248" spans="1:16" x14ac:dyDescent="0.3">
      <c r="A248">
        <v>2002</v>
      </c>
      <c r="B248" t="s">
        <v>118</v>
      </c>
      <c r="C248" s="4">
        <v>247</v>
      </c>
      <c r="D248" t="s">
        <v>699</v>
      </c>
      <c r="E248" t="s">
        <v>247</v>
      </c>
      <c r="F248" t="s">
        <v>96</v>
      </c>
      <c r="G248" s="2">
        <v>2.7653935185185182E-3</v>
      </c>
      <c r="H248">
        <v>238.9</v>
      </c>
      <c r="I248" t="s">
        <v>102</v>
      </c>
      <c r="J248" t="s">
        <v>160</v>
      </c>
      <c r="K248" t="s">
        <v>162</v>
      </c>
      <c r="L248">
        <v>47.606200000000001</v>
      </c>
      <c r="M248">
        <v>-122.3321</v>
      </c>
      <c r="N248" t="s">
        <v>10</v>
      </c>
      <c r="O248" s="1">
        <v>44622</v>
      </c>
      <c r="P248" t="s">
        <v>237</v>
      </c>
    </row>
    <row r="249" spans="1:16" x14ac:dyDescent="0.3">
      <c r="A249">
        <v>2002</v>
      </c>
      <c r="B249" t="s">
        <v>118</v>
      </c>
      <c r="C249" s="4">
        <v>248</v>
      </c>
      <c r="D249" t="s">
        <v>697</v>
      </c>
      <c r="E249" t="s">
        <v>136</v>
      </c>
      <c r="F249" t="s">
        <v>96</v>
      </c>
      <c r="G249" s="2">
        <v>2.771875E-3</v>
      </c>
      <c r="H249">
        <v>239.5</v>
      </c>
      <c r="I249" t="s">
        <v>102</v>
      </c>
      <c r="J249" t="s">
        <v>160</v>
      </c>
      <c r="K249" t="s">
        <v>162</v>
      </c>
      <c r="L249">
        <v>47.606200000000001</v>
      </c>
      <c r="M249">
        <v>-122.3321</v>
      </c>
      <c r="N249" t="s">
        <v>10</v>
      </c>
      <c r="O249" s="1">
        <v>44622</v>
      </c>
      <c r="P249" t="s">
        <v>698</v>
      </c>
    </row>
    <row r="250" spans="1:16" x14ac:dyDescent="0.3">
      <c r="A250">
        <v>2002</v>
      </c>
      <c r="B250" t="s">
        <v>118</v>
      </c>
      <c r="C250" s="4">
        <v>249</v>
      </c>
      <c r="D250" t="s">
        <v>696</v>
      </c>
      <c r="E250" t="s">
        <v>92</v>
      </c>
      <c r="F250" t="s">
        <v>96</v>
      </c>
      <c r="G250" s="2">
        <v>2.7730324074074077E-3</v>
      </c>
      <c r="H250">
        <v>239.6</v>
      </c>
      <c r="I250" t="s">
        <v>102</v>
      </c>
      <c r="J250" t="s">
        <v>160</v>
      </c>
      <c r="K250" t="s">
        <v>162</v>
      </c>
      <c r="L250">
        <v>47.606200000000001</v>
      </c>
      <c r="M250">
        <v>-122.3321</v>
      </c>
      <c r="N250" t="s">
        <v>10</v>
      </c>
      <c r="O250" s="1">
        <v>44622</v>
      </c>
      <c r="P250" t="s">
        <v>237</v>
      </c>
    </row>
    <row r="251" spans="1:16" x14ac:dyDescent="0.3">
      <c r="A251">
        <v>2002</v>
      </c>
      <c r="B251" t="s">
        <v>118</v>
      </c>
      <c r="C251" s="4">
        <v>250</v>
      </c>
      <c r="D251" t="s">
        <v>702</v>
      </c>
      <c r="E251" t="s">
        <v>581</v>
      </c>
      <c r="F251" t="s">
        <v>97</v>
      </c>
      <c r="G251" s="2">
        <v>2.7752314814814814E-3</v>
      </c>
      <c r="H251">
        <v>239.8</v>
      </c>
      <c r="I251" t="s">
        <v>102</v>
      </c>
      <c r="J251" t="s">
        <v>160</v>
      </c>
      <c r="K251" t="s">
        <v>162</v>
      </c>
      <c r="L251">
        <v>47.606200000000001</v>
      </c>
      <c r="M251">
        <v>-122.3321</v>
      </c>
      <c r="N251" t="s">
        <v>10</v>
      </c>
      <c r="O251" s="1">
        <v>44622</v>
      </c>
      <c r="P251" t="s">
        <v>703</v>
      </c>
    </row>
    <row r="252" spans="1:16" x14ac:dyDescent="0.3">
      <c r="A252">
        <v>2002</v>
      </c>
      <c r="B252" t="s">
        <v>118</v>
      </c>
      <c r="C252" s="4">
        <v>251</v>
      </c>
      <c r="D252" t="s">
        <v>704</v>
      </c>
      <c r="E252" t="s">
        <v>581</v>
      </c>
      <c r="F252" t="s">
        <v>97</v>
      </c>
      <c r="G252" s="2">
        <v>2.7496527777777779E-3</v>
      </c>
      <c r="H252">
        <v>237.6</v>
      </c>
      <c r="I252" t="s">
        <v>101</v>
      </c>
      <c r="J252" t="s">
        <v>18</v>
      </c>
      <c r="K252" t="s">
        <v>19</v>
      </c>
      <c r="L252">
        <v>44.052100000000003</v>
      </c>
      <c r="M252">
        <v>-123.0868</v>
      </c>
      <c r="N252" t="s">
        <v>10</v>
      </c>
      <c r="O252" s="1">
        <v>44707</v>
      </c>
      <c r="P252" t="s">
        <v>705</v>
      </c>
    </row>
    <row r="253" spans="1:16" x14ac:dyDescent="0.3">
      <c r="A253">
        <v>2002</v>
      </c>
      <c r="B253" t="s">
        <v>118</v>
      </c>
      <c r="C253" s="4">
        <v>252</v>
      </c>
      <c r="D253" t="s">
        <v>706</v>
      </c>
      <c r="E253" t="s">
        <v>581</v>
      </c>
      <c r="F253" t="s">
        <v>97</v>
      </c>
      <c r="G253" s="2">
        <v>2.7761574074074073E-3</v>
      </c>
      <c r="H253">
        <v>239.9</v>
      </c>
      <c r="I253" t="s">
        <v>101</v>
      </c>
      <c r="J253" t="s">
        <v>136</v>
      </c>
      <c r="K253" t="s">
        <v>11</v>
      </c>
      <c r="L253">
        <v>37.424100000000003</v>
      </c>
      <c r="M253">
        <v>-122.1661</v>
      </c>
      <c r="N253" t="s">
        <v>10</v>
      </c>
      <c r="O253" s="1">
        <v>44720</v>
      </c>
      <c r="P253" t="s">
        <v>707</v>
      </c>
    </row>
    <row r="254" spans="1:16" x14ac:dyDescent="0.3">
      <c r="A254">
        <v>2003</v>
      </c>
      <c r="B254" t="s">
        <v>118</v>
      </c>
      <c r="C254" s="4">
        <v>253</v>
      </c>
      <c r="D254" t="s">
        <v>710</v>
      </c>
      <c r="E254" t="s">
        <v>709</v>
      </c>
      <c r="F254" t="s">
        <v>96</v>
      </c>
      <c r="G254" s="2">
        <v>2.7620370370370368E-3</v>
      </c>
      <c r="H254">
        <v>238.6</v>
      </c>
      <c r="I254" t="s">
        <v>102</v>
      </c>
      <c r="J254" t="s">
        <v>708</v>
      </c>
      <c r="K254" t="s">
        <v>260</v>
      </c>
      <c r="L254">
        <v>38.040599999999998</v>
      </c>
      <c r="M254">
        <v>-84.503699999999995</v>
      </c>
      <c r="N254" t="s">
        <v>10</v>
      </c>
      <c r="O254" s="1">
        <v>44600</v>
      </c>
      <c r="P254" t="s">
        <v>711</v>
      </c>
    </row>
    <row r="255" spans="1:16" x14ac:dyDescent="0.3">
      <c r="A255">
        <v>2003</v>
      </c>
      <c r="B255" t="s">
        <v>118</v>
      </c>
      <c r="C255" s="4">
        <v>254</v>
      </c>
      <c r="D255" t="s">
        <v>712</v>
      </c>
      <c r="E255" t="s">
        <v>337</v>
      </c>
      <c r="F255" t="s">
        <v>96</v>
      </c>
      <c r="G255" s="2">
        <v>2.7526620370370374E-3</v>
      </c>
      <c r="H255">
        <v>237.8</v>
      </c>
      <c r="I255" t="s">
        <v>102</v>
      </c>
      <c r="J255" t="s">
        <v>337</v>
      </c>
      <c r="K255" t="s">
        <v>140</v>
      </c>
      <c r="L255">
        <v>41.705599999999997</v>
      </c>
      <c r="M255">
        <v>-86.235299999999995</v>
      </c>
      <c r="N255" t="s">
        <v>10</v>
      </c>
      <c r="O255" s="1">
        <v>44600</v>
      </c>
      <c r="P255" t="s">
        <v>713</v>
      </c>
    </row>
    <row r="256" spans="1:16" x14ac:dyDescent="0.3">
      <c r="A256">
        <v>2003</v>
      </c>
      <c r="B256" t="s">
        <v>118</v>
      </c>
      <c r="C256" s="4">
        <v>255</v>
      </c>
      <c r="D256" t="s">
        <v>714</v>
      </c>
      <c r="E256" t="s">
        <v>581</v>
      </c>
      <c r="F256" t="s">
        <v>97</v>
      </c>
      <c r="G256" s="2">
        <v>2.7574074074074076E-3</v>
      </c>
      <c r="H256">
        <v>238.2</v>
      </c>
      <c r="I256" t="s">
        <v>102</v>
      </c>
      <c r="J256" t="s">
        <v>337</v>
      </c>
      <c r="K256" t="s">
        <v>140</v>
      </c>
      <c r="L256">
        <v>41.705599999999997</v>
      </c>
      <c r="M256">
        <v>-86.235299999999995</v>
      </c>
      <c r="N256" t="s">
        <v>10</v>
      </c>
      <c r="O256" s="1">
        <v>44600</v>
      </c>
      <c r="P256" t="s">
        <v>715</v>
      </c>
    </row>
    <row r="257" spans="1:16" x14ac:dyDescent="0.3">
      <c r="A257">
        <v>2003</v>
      </c>
      <c r="B257" t="s">
        <v>118</v>
      </c>
      <c r="C257" s="4">
        <v>256</v>
      </c>
      <c r="D257" t="s">
        <v>716</v>
      </c>
      <c r="E257" t="s">
        <v>548</v>
      </c>
      <c r="F257" t="s">
        <v>97</v>
      </c>
      <c r="G257" s="2">
        <v>2.7766203703703703E-3</v>
      </c>
      <c r="H257">
        <v>239.9</v>
      </c>
      <c r="I257" t="s">
        <v>102</v>
      </c>
      <c r="J257" t="s">
        <v>47</v>
      </c>
      <c r="K257" t="s">
        <v>48</v>
      </c>
      <c r="L257">
        <v>40.712800000000001</v>
      </c>
      <c r="M257">
        <v>-74.006</v>
      </c>
      <c r="N257" t="s">
        <v>10</v>
      </c>
      <c r="O257" s="1">
        <v>44607</v>
      </c>
      <c r="P257" t="s">
        <v>237</v>
      </c>
    </row>
    <row r="258" spans="1:16" x14ac:dyDescent="0.3">
      <c r="A258">
        <v>2003</v>
      </c>
      <c r="B258" t="s">
        <v>118</v>
      </c>
      <c r="C258" s="4">
        <v>257</v>
      </c>
      <c r="D258" t="s">
        <v>717</v>
      </c>
      <c r="E258" t="s">
        <v>136</v>
      </c>
      <c r="F258" t="s">
        <v>96</v>
      </c>
      <c r="G258" s="2">
        <v>2.7656250000000003E-3</v>
      </c>
      <c r="H258">
        <v>239</v>
      </c>
      <c r="I258" t="s">
        <v>102</v>
      </c>
      <c r="J258" t="s">
        <v>160</v>
      </c>
      <c r="K258" t="s">
        <v>162</v>
      </c>
      <c r="L258">
        <v>47.606200000000001</v>
      </c>
      <c r="M258">
        <v>-122.3321</v>
      </c>
      <c r="N258" t="s">
        <v>10</v>
      </c>
      <c r="O258" s="1">
        <v>44628</v>
      </c>
      <c r="P258" s="3" t="s">
        <v>718</v>
      </c>
    </row>
    <row r="259" spans="1:16" x14ac:dyDescent="0.3">
      <c r="A259">
        <v>2004</v>
      </c>
      <c r="B259" t="s">
        <v>118</v>
      </c>
      <c r="C259" s="4">
        <v>258</v>
      </c>
      <c r="D259" t="s">
        <v>722</v>
      </c>
      <c r="E259" t="s">
        <v>587</v>
      </c>
      <c r="F259" t="s">
        <v>96</v>
      </c>
      <c r="G259" s="2">
        <v>2.775810185185185E-3</v>
      </c>
      <c r="H259">
        <v>239.8</v>
      </c>
      <c r="I259" t="s">
        <v>102</v>
      </c>
      <c r="J259" t="s">
        <v>337</v>
      </c>
      <c r="K259" t="s">
        <v>140</v>
      </c>
      <c r="L259">
        <v>41.705599999999997</v>
      </c>
      <c r="M259">
        <v>-86.235299999999995</v>
      </c>
      <c r="N259" t="s">
        <v>10</v>
      </c>
      <c r="O259" s="1">
        <v>44599</v>
      </c>
      <c r="P259" t="s">
        <v>723</v>
      </c>
    </row>
    <row r="260" spans="1:16" x14ac:dyDescent="0.3">
      <c r="A260">
        <v>2004</v>
      </c>
      <c r="B260" t="s">
        <v>118</v>
      </c>
      <c r="C260" s="4">
        <v>259</v>
      </c>
      <c r="D260" t="s">
        <v>724</v>
      </c>
      <c r="E260" t="s">
        <v>248</v>
      </c>
      <c r="F260" t="s">
        <v>96</v>
      </c>
      <c r="G260" s="2">
        <v>2.7766203703703703E-3</v>
      </c>
      <c r="H260">
        <v>239.9</v>
      </c>
      <c r="I260" t="s">
        <v>102</v>
      </c>
      <c r="J260" t="s">
        <v>160</v>
      </c>
      <c r="K260" t="s">
        <v>162</v>
      </c>
      <c r="L260">
        <v>47.606200000000001</v>
      </c>
      <c r="M260">
        <v>-122.3321</v>
      </c>
      <c r="N260" t="s">
        <v>10</v>
      </c>
      <c r="O260" s="1">
        <v>44606</v>
      </c>
      <c r="P260" t="s">
        <v>725</v>
      </c>
    </row>
    <row r="261" spans="1:16" x14ac:dyDescent="0.3">
      <c r="A261">
        <v>2004</v>
      </c>
      <c r="B261" t="s">
        <v>118</v>
      </c>
      <c r="C261" s="4">
        <v>260</v>
      </c>
      <c r="D261" t="s">
        <v>726</v>
      </c>
      <c r="E261" t="s">
        <v>581</v>
      </c>
      <c r="F261" t="s">
        <v>96</v>
      </c>
      <c r="G261" s="2">
        <v>2.7752314814814814E-3</v>
      </c>
      <c r="H261">
        <v>239.8</v>
      </c>
      <c r="I261" t="s">
        <v>101</v>
      </c>
      <c r="J261" t="s">
        <v>18</v>
      </c>
      <c r="K261" t="s">
        <v>19</v>
      </c>
      <c r="L261">
        <v>44.052100000000003</v>
      </c>
      <c r="M261">
        <v>-123.0868</v>
      </c>
      <c r="N261" t="s">
        <v>10</v>
      </c>
      <c r="O261" s="1">
        <v>44731</v>
      </c>
      <c r="P261" t="s">
        <v>727</v>
      </c>
    </row>
    <row r="262" spans="1:16" x14ac:dyDescent="0.3">
      <c r="A262">
        <v>2004</v>
      </c>
      <c r="B262" t="s">
        <v>118</v>
      </c>
      <c r="C262" s="4">
        <v>261</v>
      </c>
      <c r="D262" t="s">
        <v>728</v>
      </c>
      <c r="E262" t="s">
        <v>729</v>
      </c>
      <c r="F262" t="s">
        <v>99</v>
      </c>
      <c r="G262" s="2">
        <v>2.776388888888889E-3</v>
      </c>
      <c r="H262">
        <v>239.9</v>
      </c>
      <c r="I262" t="s">
        <v>101</v>
      </c>
      <c r="J262" t="s">
        <v>18</v>
      </c>
      <c r="K262" t="s">
        <v>19</v>
      </c>
      <c r="L262">
        <v>44.052100000000003</v>
      </c>
      <c r="M262">
        <v>-123.0868</v>
      </c>
      <c r="N262" t="s">
        <v>10</v>
      </c>
      <c r="O262" s="1">
        <v>44731</v>
      </c>
      <c r="P262" t="s">
        <v>730</v>
      </c>
    </row>
    <row r="263" spans="1:16" x14ac:dyDescent="0.3">
      <c r="A263">
        <v>2004</v>
      </c>
      <c r="B263" t="s">
        <v>118</v>
      </c>
      <c r="C263" s="4">
        <v>262</v>
      </c>
      <c r="D263" t="s">
        <v>731</v>
      </c>
      <c r="E263" t="s">
        <v>430</v>
      </c>
      <c r="F263" t="s">
        <v>96</v>
      </c>
      <c r="G263" s="2">
        <v>2.7468749999999998E-3</v>
      </c>
      <c r="H263">
        <v>237.3</v>
      </c>
      <c r="I263" t="s">
        <v>101</v>
      </c>
      <c r="J263" t="s">
        <v>719</v>
      </c>
      <c r="K263" t="s">
        <v>365</v>
      </c>
      <c r="L263">
        <v>49.248800000000003</v>
      </c>
      <c r="M263">
        <v>-122.98050000000001</v>
      </c>
      <c r="N263" t="s">
        <v>314</v>
      </c>
      <c r="O263" s="1">
        <v>44743</v>
      </c>
      <c r="P263" t="s">
        <v>732</v>
      </c>
    </row>
    <row r="264" spans="1:16" x14ac:dyDescent="0.3">
      <c r="A264">
        <v>2004</v>
      </c>
      <c r="B264" t="s">
        <v>118</v>
      </c>
      <c r="C264" s="4">
        <v>263</v>
      </c>
      <c r="D264" t="s">
        <v>733</v>
      </c>
      <c r="E264" t="s">
        <v>721</v>
      </c>
      <c r="F264" t="s">
        <v>97</v>
      </c>
      <c r="G264" s="2">
        <v>2.7565972222222223E-3</v>
      </c>
      <c r="H264">
        <v>238.2</v>
      </c>
      <c r="I264" t="s">
        <v>101</v>
      </c>
      <c r="J264" t="s">
        <v>719</v>
      </c>
      <c r="K264" t="s">
        <v>365</v>
      </c>
      <c r="L264">
        <v>49.248800000000003</v>
      </c>
      <c r="M264">
        <v>-122.98050000000001</v>
      </c>
      <c r="N264" t="s">
        <v>314</v>
      </c>
      <c r="O264" s="1">
        <v>44743</v>
      </c>
      <c r="P264" s="3" t="s">
        <v>734</v>
      </c>
    </row>
    <row r="265" spans="1:16" x14ac:dyDescent="0.3">
      <c r="A265">
        <v>2004</v>
      </c>
      <c r="B265" t="s">
        <v>118</v>
      </c>
      <c r="C265" s="4">
        <v>264</v>
      </c>
      <c r="D265" t="s">
        <v>735</v>
      </c>
      <c r="E265" t="s">
        <v>581</v>
      </c>
      <c r="F265" t="s">
        <v>97</v>
      </c>
      <c r="G265" s="2">
        <v>2.7509259259259258E-3</v>
      </c>
      <c r="H265">
        <v>237.7</v>
      </c>
      <c r="I265" t="s">
        <v>101</v>
      </c>
      <c r="J265" t="s">
        <v>30</v>
      </c>
      <c r="K265" t="s">
        <v>34</v>
      </c>
      <c r="L265">
        <v>51.507199999999997</v>
      </c>
      <c r="M265">
        <v>-0.12759999999999999</v>
      </c>
      <c r="N265" t="s">
        <v>40</v>
      </c>
      <c r="O265" s="1">
        <v>44772</v>
      </c>
      <c r="P265" s="3" t="s">
        <v>736</v>
      </c>
    </row>
    <row r="266" spans="1:16" x14ac:dyDescent="0.3">
      <c r="A266">
        <v>2005</v>
      </c>
      <c r="B266" t="s">
        <v>118</v>
      </c>
      <c r="C266" s="4">
        <v>265</v>
      </c>
      <c r="D266" t="s">
        <v>737</v>
      </c>
      <c r="E266" t="s">
        <v>581</v>
      </c>
      <c r="F266" t="s">
        <v>97</v>
      </c>
      <c r="G266" s="2">
        <v>2.7038194444444445E-3</v>
      </c>
      <c r="H266">
        <v>233.6</v>
      </c>
      <c r="I266" t="s">
        <v>102</v>
      </c>
      <c r="J266" t="s">
        <v>675</v>
      </c>
      <c r="K266" t="s">
        <v>355</v>
      </c>
      <c r="L266">
        <v>42.312600000000003</v>
      </c>
      <c r="M266">
        <v>-71.0899</v>
      </c>
      <c r="N266" t="s">
        <v>10</v>
      </c>
      <c r="O266" s="1">
        <v>44590</v>
      </c>
      <c r="P266" t="s">
        <v>742</v>
      </c>
    </row>
    <row r="267" spans="1:16" x14ac:dyDescent="0.3">
      <c r="A267">
        <v>2005</v>
      </c>
      <c r="B267" t="s">
        <v>118</v>
      </c>
      <c r="C267" s="4">
        <v>266</v>
      </c>
      <c r="D267" t="s">
        <v>740</v>
      </c>
      <c r="E267" t="s">
        <v>421</v>
      </c>
      <c r="F267" t="s">
        <v>97</v>
      </c>
      <c r="G267" s="2">
        <v>2.7651620370370369E-3</v>
      </c>
      <c r="H267">
        <v>238.9</v>
      </c>
      <c r="I267" t="s">
        <v>102</v>
      </c>
      <c r="J267" t="s">
        <v>675</v>
      </c>
      <c r="K267" t="s">
        <v>355</v>
      </c>
      <c r="L267">
        <v>42.312600000000003</v>
      </c>
      <c r="M267">
        <v>-71.0899</v>
      </c>
      <c r="N267" t="s">
        <v>10</v>
      </c>
      <c r="O267" s="1">
        <v>44590</v>
      </c>
      <c r="P267" t="s">
        <v>741</v>
      </c>
    </row>
    <row r="268" spans="1:16" x14ac:dyDescent="0.3">
      <c r="A268">
        <v>2005</v>
      </c>
      <c r="B268" t="s">
        <v>118</v>
      </c>
      <c r="C268" s="4">
        <v>267</v>
      </c>
      <c r="D268" t="s">
        <v>743</v>
      </c>
      <c r="E268" t="s">
        <v>263</v>
      </c>
      <c r="F268" t="s">
        <v>96</v>
      </c>
      <c r="G268" s="2">
        <v>2.736574074074074E-3</v>
      </c>
      <c r="H268">
        <v>236.4</v>
      </c>
      <c r="I268" t="s">
        <v>102</v>
      </c>
      <c r="J268" t="s">
        <v>337</v>
      </c>
      <c r="K268" t="s">
        <v>140</v>
      </c>
      <c r="L268">
        <v>41.705599999999997</v>
      </c>
      <c r="M268">
        <v>-86.235299999999995</v>
      </c>
      <c r="N268" t="s">
        <v>10</v>
      </c>
      <c r="O268" s="1">
        <v>44597</v>
      </c>
      <c r="P268" t="s">
        <v>744</v>
      </c>
    </row>
    <row r="269" spans="1:16" x14ac:dyDescent="0.3">
      <c r="A269">
        <v>2005</v>
      </c>
      <c r="B269" t="s">
        <v>118</v>
      </c>
      <c r="C269" s="4">
        <v>268</v>
      </c>
      <c r="D269" t="s">
        <v>745</v>
      </c>
      <c r="E269" t="s">
        <v>263</v>
      </c>
      <c r="F269" t="s">
        <v>96</v>
      </c>
      <c r="G269" s="2">
        <v>2.7528935185185187E-3</v>
      </c>
      <c r="H269">
        <v>237.8</v>
      </c>
      <c r="I269" t="s">
        <v>102</v>
      </c>
      <c r="J269" t="s">
        <v>337</v>
      </c>
      <c r="K269" t="s">
        <v>140</v>
      </c>
      <c r="L269">
        <v>41.705599999999997</v>
      </c>
      <c r="M269">
        <v>-86.235299999999995</v>
      </c>
      <c r="N269" t="s">
        <v>10</v>
      </c>
      <c r="O269" s="1">
        <v>44597</v>
      </c>
      <c r="P269" t="s">
        <v>746</v>
      </c>
    </row>
    <row r="270" spans="1:16" x14ac:dyDescent="0.3">
      <c r="A270">
        <v>2005</v>
      </c>
      <c r="B270" t="s">
        <v>118</v>
      </c>
      <c r="C270" s="4">
        <v>269</v>
      </c>
      <c r="D270" t="s">
        <v>747</v>
      </c>
      <c r="E270" t="s">
        <v>244</v>
      </c>
      <c r="F270" t="s">
        <v>96</v>
      </c>
      <c r="G270" s="2">
        <v>2.7761574074074073E-3</v>
      </c>
      <c r="H270">
        <v>239.9</v>
      </c>
      <c r="I270" t="s">
        <v>102</v>
      </c>
      <c r="J270" t="s">
        <v>738</v>
      </c>
      <c r="K270" t="s">
        <v>720</v>
      </c>
      <c r="L270">
        <v>40.813600000000001</v>
      </c>
      <c r="M270">
        <v>-96.702600000000004</v>
      </c>
      <c r="N270" t="s">
        <v>10</v>
      </c>
      <c r="O270" s="1">
        <v>44618</v>
      </c>
      <c r="P270" t="s">
        <v>748</v>
      </c>
    </row>
    <row r="271" spans="1:16" x14ac:dyDescent="0.3">
      <c r="A271">
        <v>2005</v>
      </c>
      <c r="B271" t="s">
        <v>118</v>
      </c>
      <c r="C271" s="4">
        <v>270</v>
      </c>
      <c r="D271" t="s">
        <v>749</v>
      </c>
      <c r="E271" t="s">
        <v>60</v>
      </c>
      <c r="F271" t="s">
        <v>96</v>
      </c>
      <c r="G271" s="2">
        <v>2.7533564814814816E-3</v>
      </c>
      <c r="H271">
        <v>237.9</v>
      </c>
      <c r="I271" t="s">
        <v>101</v>
      </c>
      <c r="J271" t="s">
        <v>133</v>
      </c>
      <c r="K271" t="s">
        <v>11</v>
      </c>
      <c r="L271">
        <v>34.063499999999998</v>
      </c>
      <c r="M271">
        <v>-118.4455</v>
      </c>
      <c r="N271" t="s">
        <v>10</v>
      </c>
      <c r="O271" s="1">
        <v>44660</v>
      </c>
      <c r="P271" t="s">
        <v>750</v>
      </c>
    </row>
    <row r="272" spans="1:16" x14ac:dyDescent="0.3">
      <c r="A272">
        <v>2005</v>
      </c>
      <c r="B272" t="s">
        <v>118</v>
      </c>
      <c r="C272" s="4">
        <v>271</v>
      </c>
      <c r="D272" t="s">
        <v>751</v>
      </c>
      <c r="E272" t="s">
        <v>248</v>
      </c>
      <c r="F272" t="s">
        <v>96</v>
      </c>
      <c r="G272" s="2">
        <v>2.7680555555555553E-3</v>
      </c>
      <c r="H272">
        <v>239.2</v>
      </c>
      <c r="I272" t="s">
        <v>101</v>
      </c>
      <c r="J272" t="s">
        <v>133</v>
      </c>
      <c r="K272" t="s">
        <v>11</v>
      </c>
      <c r="L272">
        <v>34.063499999999998</v>
      </c>
      <c r="M272">
        <v>-118.4455</v>
      </c>
      <c r="N272" t="s">
        <v>10</v>
      </c>
      <c r="O272" s="1">
        <v>44660</v>
      </c>
      <c r="P272" t="s">
        <v>752</v>
      </c>
    </row>
    <row r="273" spans="1:16" x14ac:dyDescent="0.3">
      <c r="A273">
        <v>2005</v>
      </c>
      <c r="B273" t="s">
        <v>118</v>
      </c>
      <c r="C273" s="4">
        <v>272</v>
      </c>
      <c r="D273" t="s">
        <v>753</v>
      </c>
      <c r="E273" t="s">
        <v>399</v>
      </c>
      <c r="F273" t="s">
        <v>97</v>
      </c>
      <c r="G273" s="2">
        <v>2.7572916666666666E-3</v>
      </c>
      <c r="H273">
        <v>238.2</v>
      </c>
      <c r="I273" t="s">
        <v>101</v>
      </c>
      <c r="J273" t="s">
        <v>739</v>
      </c>
      <c r="K273" t="s">
        <v>364</v>
      </c>
      <c r="L273">
        <v>36.162700000000001</v>
      </c>
      <c r="M273">
        <v>-86.781599999999997</v>
      </c>
      <c r="N273" t="s">
        <v>10</v>
      </c>
      <c r="O273" s="1">
        <v>44716</v>
      </c>
      <c r="P273" t="s">
        <v>754</v>
      </c>
    </row>
    <row r="274" spans="1:16" x14ac:dyDescent="0.3">
      <c r="A274">
        <v>2006</v>
      </c>
      <c r="B274" t="s">
        <v>118</v>
      </c>
      <c r="C274" s="4">
        <v>273</v>
      </c>
      <c r="D274" t="s">
        <v>760</v>
      </c>
      <c r="E274" t="s">
        <v>721</v>
      </c>
      <c r="F274" t="s">
        <v>97</v>
      </c>
      <c r="G274" s="2">
        <v>2.7667824074074075E-3</v>
      </c>
      <c r="H274">
        <v>239</v>
      </c>
      <c r="I274" t="s">
        <v>102</v>
      </c>
      <c r="J274" t="s">
        <v>160</v>
      </c>
      <c r="K274" t="s">
        <v>162</v>
      </c>
      <c r="L274">
        <v>47.606200000000001</v>
      </c>
      <c r="M274">
        <v>-122.3321</v>
      </c>
      <c r="N274" t="s">
        <v>10</v>
      </c>
      <c r="O274" s="1">
        <v>44575</v>
      </c>
      <c r="P274" t="s">
        <v>762</v>
      </c>
    </row>
    <row r="275" spans="1:16" x14ac:dyDescent="0.3">
      <c r="A275">
        <v>2006</v>
      </c>
      <c r="B275" t="s">
        <v>118</v>
      </c>
      <c r="C275" s="4">
        <v>274</v>
      </c>
      <c r="D275" t="s">
        <v>759</v>
      </c>
      <c r="E275" t="s">
        <v>721</v>
      </c>
      <c r="F275" t="s">
        <v>97</v>
      </c>
      <c r="G275" s="2">
        <v>2.7732638888888889E-3</v>
      </c>
      <c r="H275">
        <v>239.6</v>
      </c>
      <c r="I275" t="s">
        <v>102</v>
      </c>
      <c r="J275" t="s">
        <v>160</v>
      </c>
      <c r="K275" t="s">
        <v>162</v>
      </c>
      <c r="L275">
        <v>47.606200000000001</v>
      </c>
      <c r="M275">
        <v>-122.3321</v>
      </c>
      <c r="N275" t="s">
        <v>10</v>
      </c>
      <c r="O275" s="1">
        <v>44575</v>
      </c>
      <c r="P275" s="3" t="s">
        <v>761</v>
      </c>
    </row>
    <row r="276" spans="1:16" x14ac:dyDescent="0.3">
      <c r="A276">
        <v>2006</v>
      </c>
      <c r="B276" t="s">
        <v>118</v>
      </c>
      <c r="C276" s="4">
        <v>275</v>
      </c>
      <c r="D276" t="s">
        <v>763</v>
      </c>
      <c r="E276" t="s">
        <v>414</v>
      </c>
      <c r="F276" t="s">
        <v>97</v>
      </c>
      <c r="G276" s="2">
        <v>2.760763888888889E-3</v>
      </c>
      <c r="H276">
        <v>238.5</v>
      </c>
      <c r="I276" t="s">
        <v>102</v>
      </c>
      <c r="J276" t="s">
        <v>675</v>
      </c>
      <c r="K276" t="s">
        <v>355</v>
      </c>
      <c r="L276">
        <v>42.312600000000003</v>
      </c>
      <c r="M276">
        <v>-71.0899</v>
      </c>
      <c r="N276" t="s">
        <v>10</v>
      </c>
      <c r="O276" s="1">
        <v>44589</v>
      </c>
      <c r="P276" t="s">
        <v>764</v>
      </c>
    </row>
    <row r="277" spans="1:16" x14ac:dyDescent="0.3">
      <c r="A277">
        <v>2006</v>
      </c>
      <c r="B277" t="s">
        <v>118</v>
      </c>
      <c r="C277" s="4">
        <v>276</v>
      </c>
      <c r="D277" t="s">
        <v>767</v>
      </c>
      <c r="E277" t="s">
        <v>758</v>
      </c>
      <c r="F277" t="s">
        <v>97</v>
      </c>
      <c r="G277" s="2">
        <v>2.7662037037037034E-3</v>
      </c>
      <c r="H277">
        <v>239</v>
      </c>
      <c r="I277" t="s">
        <v>102</v>
      </c>
      <c r="J277" t="s">
        <v>675</v>
      </c>
      <c r="K277" t="s">
        <v>355</v>
      </c>
      <c r="L277">
        <v>42.312600000000003</v>
      </c>
      <c r="M277">
        <v>-71.0899</v>
      </c>
      <c r="N277" t="s">
        <v>10</v>
      </c>
      <c r="O277" s="1">
        <v>44589</v>
      </c>
      <c r="P277" t="s">
        <v>768</v>
      </c>
    </row>
    <row r="278" spans="1:16" x14ac:dyDescent="0.3">
      <c r="A278">
        <v>2006</v>
      </c>
      <c r="B278" t="s">
        <v>118</v>
      </c>
      <c r="C278" s="4">
        <v>277</v>
      </c>
      <c r="D278" t="s">
        <v>765</v>
      </c>
      <c r="E278" t="s">
        <v>136</v>
      </c>
      <c r="F278" t="s">
        <v>96</v>
      </c>
      <c r="G278" s="2">
        <v>2.7737268518518519E-3</v>
      </c>
      <c r="H278">
        <v>239.6</v>
      </c>
      <c r="I278" t="s">
        <v>102</v>
      </c>
      <c r="J278" t="s">
        <v>407</v>
      </c>
      <c r="K278" t="s">
        <v>199</v>
      </c>
      <c r="L278">
        <v>36.0627</v>
      </c>
      <c r="M278">
        <v>-94.160600000000002</v>
      </c>
      <c r="N278" t="s">
        <v>10</v>
      </c>
      <c r="O278" s="1">
        <v>44602</v>
      </c>
      <c r="P278" t="s">
        <v>766</v>
      </c>
    </row>
    <row r="279" spans="1:16" x14ac:dyDescent="0.3">
      <c r="A279">
        <v>2006</v>
      </c>
      <c r="B279" t="s">
        <v>118</v>
      </c>
      <c r="C279" s="4">
        <v>278</v>
      </c>
      <c r="D279" t="s">
        <v>769</v>
      </c>
      <c r="E279" t="s">
        <v>247</v>
      </c>
      <c r="F279" t="s">
        <v>96</v>
      </c>
      <c r="G279" s="2">
        <v>2.7716435185185183E-3</v>
      </c>
      <c r="H279">
        <v>239.5</v>
      </c>
      <c r="I279" t="s">
        <v>102</v>
      </c>
      <c r="J279" t="s">
        <v>160</v>
      </c>
      <c r="K279" t="s">
        <v>162</v>
      </c>
      <c r="L279">
        <v>47.606200000000001</v>
      </c>
      <c r="M279">
        <v>-122.3321</v>
      </c>
      <c r="N279" t="s">
        <v>10</v>
      </c>
      <c r="O279" s="1">
        <v>44603</v>
      </c>
      <c r="P279" s="3" t="s">
        <v>770</v>
      </c>
    </row>
    <row r="280" spans="1:16" x14ac:dyDescent="0.3">
      <c r="A280">
        <v>2006</v>
      </c>
      <c r="B280" t="s">
        <v>118</v>
      </c>
      <c r="C280" s="4">
        <v>279</v>
      </c>
      <c r="D280" t="s">
        <v>771</v>
      </c>
      <c r="E280" t="s">
        <v>256</v>
      </c>
      <c r="F280" t="s">
        <v>96</v>
      </c>
      <c r="G280" s="2">
        <v>2.7725694444444443E-3</v>
      </c>
      <c r="H280">
        <v>239.5</v>
      </c>
      <c r="I280" t="s">
        <v>102</v>
      </c>
      <c r="J280" t="s">
        <v>160</v>
      </c>
      <c r="K280" t="s">
        <v>162</v>
      </c>
      <c r="L280">
        <v>47.606200000000001</v>
      </c>
      <c r="M280">
        <v>-122.3321</v>
      </c>
      <c r="N280" t="s">
        <v>10</v>
      </c>
      <c r="O280" s="1">
        <v>44603</v>
      </c>
      <c r="P280" t="s">
        <v>772</v>
      </c>
    </row>
    <row r="281" spans="1:16" x14ac:dyDescent="0.3">
      <c r="A281">
        <v>2006</v>
      </c>
      <c r="B281" t="s">
        <v>118</v>
      </c>
      <c r="C281" s="4">
        <v>280</v>
      </c>
      <c r="D281" t="s">
        <v>773</v>
      </c>
      <c r="E281" t="s">
        <v>258</v>
      </c>
      <c r="F281" t="s">
        <v>96</v>
      </c>
      <c r="G281" s="2">
        <v>2.7731481481481478E-3</v>
      </c>
      <c r="H281">
        <v>239.6</v>
      </c>
      <c r="I281" t="s">
        <v>102</v>
      </c>
      <c r="J281" t="s">
        <v>632</v>
      </c>
      <c r="K281" t="s">
        <v>631</v>
      </c>
      <c r="L281">
        <v>42.030799999999999</v>
      </c>
      <c r="M281">
        <v>-93.631900000000002</v>
      </c>
      <c r="N281" t="s">
        <v>10</v>
      </c>
      <c r="O281" s="1">
        <v>44624</v>
      </c>
      <c r="P281" t="s">
        <v>774</v>
      </c>
    </row>
    <row r="282" spans="1:16" x14ac:dyDescent="0.3">
      <c r="A282">
        <v>2006</v>
      </c>
      <c r="B282" t="s">
        <v>118</v>
      </c>
      <c r="C282" s="4">
        <v>281</v>
      </c>
      <c r="D282" t="s">
        <v>775</v>
      </c>
      <c r="E282" t="s">
        <v>22</v>
      </c>
      <c r="F282" t="s">
        <v>96</v>
      </c>
      <c r="G282" s="2">
        <v>2.7690972222222218E-3</v>
      </c>
      <c r="H282">
        <v>239.2</v>
      </c>
      <c r="I282" t="s">
        <v>102</v>
      </c>
      <c r="J282" t="s">
        <v>160</v>
      </c>
      <c r="K282" t="s">
        <v>162</v>
      </c>
      <c r="L282">
        <v>47.606200000000001</v>
      </c>
      <c r="M282">
        <v>-122.3321</v>
      </c>
      <c r="N282" t="s">
        <v>10</v>
      </c>
      <c r="O282" s="1">
        <v>44624</v>
      </c>
      <c r="P282" t="s">
        <v>776</v>
      </c>
    </row>
    <row r="283" spans="1:16" x14ac:dyDescent="0.3">
      <c r="A283">
        <v>2006</v>
      </c>
      <c r="B283" t="s">
        <v>118</v>
      </c>
      <c r="C283" s="4">
        <v>282</v>
      </c>
      <c r="D283" t="s">
        <v>777</v>
      </c>
      <c r="E283" t="s">
        <v>721</v>
      </c>
      <c r="F283" t="s">
        <v>97</v>
      </c>
      <c r="G283" s="2">
        <v>2.7670138888888887E-3</v>
      </c>
      <c r="H283">
        <v>239.1</v>
      </c>
      <c r="I283" t="s">
        <v>101</v>
      </c>
      <c r="J283" t="s">
        <v>755</v>
      </c>
      <c r="K283" t="s">
        <v>19</v>
      </c>
      <c r="L283">
        <v>45.486899999999999</v>
      </c>
      <c r="M283">
        <v>-122.804</v>
      </c>
      <c r="N283" t="s">
        <v>10</v>
      </c>
      <c r="O283" s="1">
        <v>44685</v>
      </c>
      <c r="P283" t="s">
        <v>778</v>
      </c>
    </row>
    <row r="284" spans="1:16" x14ac:dyDescent="0.3">
      <c r="A284">
        <v>2006</v>
      </c>
      <c r="B284" t="s">
        <v>118</v>
      </c>
      <c r="C284" s="4">
        <v>283</v>
      </c>
      <c r="D284" t="s">
        <v>779</v>
      </c>
      <c r="E284" t="s">
        <v>581</v>
      </c>
      <c r="F284" t="s">
        <v>97</v>
      </c>
      <c r="G284" s="2">
        <v>2.7358796296296298E-3</v>
      </c>
      <c r="H284">
        <v>236.4</v>
      </c>
      <c r="I284" t="s">
        <v>101</v>
      </c>
      <c r="J284" t="s">
        <v>756</v>
      </c>
      <c r="K284" t="s">
        <v>757</v>
      </c>
      <c r="L284">
        <v>43.072200000000002</v>
      </c>
      <c r="M284">
        <v>-89.400800000000004</v>
      </c>
      <c r="N284" t="s">
        <v>10</v>
      </c>
      <c r="O284" s="1">
        <v>44687</v>
      </c>
      <c r="P284" t="s">
        <v>780</v>
      </c>
    </row>
    <row r="285" spans="1:16" x14ac:dyDescent="0.3">
      <c r="A285">
        <v>2006</v>
      </c>
      <c r="B285" t="s">
        <v>118</v>
      </c>
      <c r="C285" s="4">
        <v>284</v>
      </c>
      <c r="D285" t="s">
        <v>781</v>
      </c>
      <c r="E285" t="s">
        <v>275</v>
      </c>
      <c r="F285" t="s">
        <v>96</v>
      </c>
      <c r="G285" s="2">
        <v>2.7523148148148151E-3</v>
      </c>
      <c r="H285">
        <v>237.8</v>
      </c>
      <c r="I285" t="s">
        <v>101</v>
      </c>
      <c r="J285" t="s">
        <v>756</v>
      </c>
      <c r="K285" t="s">
        <v>757</v>
      </c>
      <c r="L285">
        <v>43.072200000000002</v>
      </c>
      <c r="M285">
        <v>-89.400800000000004</v>
      </c>
      <c r="N285" t="s">
        <v>10</v>
      </c>
      <c r="O285" s="1">
        <v>44687</v>
      </c>
      <c r="P285" t="s">
        <v>782</v>
      </c>
    </row>
    <row r="286" spans="1:16" x14ac:dyDescent="0.3">
      <c r="A286">
        <v>2007</v>
      </c>
      <c r="B286" t="s">
        <v>118</v>
      </c>
      <c r="C286" s="4">
        <v>285</v>
      </c>
      <c r="D286" t="s">
        <v>812</v>
      </c>
      <c r="E286" t="s">
        <v>227</v>
      </c>
      <c r="F286" t="s">
        <v>97</v>
      </c>
      <c r="G286" s="2">
        <v>2.7398148148148147E-3</v>
      </c>
      <c r="H286">
        <v>236.7</v>
      </c>
      <c r="I286" t="s">
        <v>102</v>
      </c>
      <c r="J286" t="s">
        <v>160</v>
      </c>
      <c r="K286" t="s">
        <v>162</v>
      </c>
      <c r="L286">
        <v>47.606200000000001</v>
      </c>
      <c r="M286">
        <v>-122.3321</v>
      </c>
      <c r="N286" t="s">
        <v>10</v>
      </c>
      <c r="O286" s="1">
        <v>44574</v>
      </c>
      <c r="P286" t="s">
        <v>891</v>
      </c>
    </row>
    <row r="287" spans="1:16" x14ac:dyDescent="0.3">
      <c r="A287">
        <v>2007</v>
      </c>
      <c r="B287" t="s">
        <v>118</v>
      </c>
      <c r="C287" s="4">
        <v>286</v>
      </c>
      <c r="D287" t="s">
        <v>817</v>
      </c>
      <c r="E287" t="s">
        <v>136</v>
      </c>
      <c r="F287" t="s">
        <v>96</v>
      </c>
      <c r="G287" s="2">
        <v>2.7731481481481478E-3</v>
      </c>
      <c r="H287">
        <v>239.6</v>
      </c>
      <c r="I287" t="s">
        <v>102</v>
      </c>
      <c r="J287" t="s">
        <v>160</v>
      </c>
      <c r="K287" t="s">
        <v>162</v>
      </c>
      <c r="L287">
        <v>47.606200000000001</v>
      </c>
      <c r="M287">
        <v>-122.3321</v>
      </c>
      <c r="N287" t="s">
        <v>10</v>
      </c>
      <c r="O287" s="1">
        <v>44602</v>
      </c>
      <c r="P287" t="s">
        <v>892</v>
      </c>
    </row>
    <row r="288" spans="1:16" x14ac:dyDescent="0.3">
      <c r="A288">
        <v>2007</v>
      </c>
      <c r="B288" t="s">
        <v>118</v>
      </c>
      <c r="C288" s="4">
        <v>287</v>
      </c>
      <c r="D288" t="s">
        <v>818</v>
      </c>
      <c r="E288" t="s">
        <v>811</v>
      </c>
      <c r="F288" t="s">
        <v>97</v>
      </c>
      <c r="G288" s="2">
        <v>2.7682870370370374E-3</v>
      </c>
      <c r="H288">
        <v>239.2</v>
      </c>
      <c r="I288" t="s">
        <v>102</v>
      </c>
      <c r="J288" t="s">
        <v>632</v>
      </c>
      <c r="K288" t="s">
        <v>631</v>
      </c>
      <c r="L288">
        <v>42.030799999999999</v>
      </c>
      <c r="M288">
        <v>-93.631900000000002</v>
      </c>
      <c r="N288" t="s">
        <v>10</v>
      </c>
      <c r="O288" s="1">
        <v>44623</v>
      </c>
      <c r="P288" t="s">
        <v>894</v>
      </c>
    </row>
    <row r="289" spans="1:16" x14ac:dyDescent="0.3">
      <c r="A289">
        <v>2007</v>
      </c>
      <c r="B289" t="s">
        <v>118</v>
      </c>
      <c r="C289" s="4">
        <v>288</v>
      </c>
      <c r="D289" t="s">
        <v>819</v>
      </c>
      <c r="E289" t="s">
        <v>810</v>
      </c>
      <c r="F289" t="s">
        <v>96</v>
      </c>
      <c r="G289" s="2">
        <v>2.7483796296296297E-3</v>
      </c>
      <c r="H289">
        <v>237.5</v>
      </c>
      <c r="I289" t="s">
        <v>101</v>
      </c>
      <c r="J289" t="s">
        <v>805</v>
      </c>
      <c r="K289" t="s">
        <v>816</v>
      </c>
      <c r="L289">
        <v>37.413800000000002</v>
      </c>
      <c r="M289">
        <v>-79.142200000000003</v>
      </c>
      <c r="N289" t="s">
        <v>10</v>
      </c>
      <c r="O289" s="1">
        <v>44651</v>
      </c>
      <c r="P289" t="s">
        <v>893</v>
      </c>
    </row>
    <row r="290" spans="1:16" x14ac:dyDescent="0.3">
      <c r="A290">
        <v>2007</v>
      </c>
      <c r="B290" t="s">
        <v>118</v>
      </c>
      <c r="C290" s="4">
        <v>289</v>
      </c>
      <c r="D290" t="s">
        <v>820</v>
      </c>
      <c r="E290" t="s">
        <v>12</v>
      </c>
      <c r="F290" t="s">
        <v>96</v>
      </c>
      <c r="G290" s="2">
        <v>2.7618055555555555E-3</v>
      </c>
      <c r="H290">
        <v>238.6</v>
      </c>
      <c r="I290" t="s">
        <v>101</v>
      </c>
      <c r="J290" t="s">
        <v>54</v>
      </c>
      <c r="K290" t="s">
        <v>11</v>
      </c>
      <c r="L290">
        <v>37.871499999999997</v>
      </c>
      <c r="M290">
        <v>-122.273</v>
      </c>
      <c r="N290" t="s">
        <v>10</v>
      </c>
      <c r="O290" s="1">
        <v>44679</v>
      </c>
      <c r="P290" t="s">
        <v>890</v>
      </c>
    </row>
    <row r="291" spans="1:16" x14ac:dyDescent="0.3">
      <c r="A291">
        <v>2007</v>
      </c>
      <c r="B291" t="s">
        <v>118</v>
      </c>
      <c r="C291" s="4">
        <v>290</v>
      </c>
      <c r="D291" t="s">
        <v>821</v>
      </c>
      <c r="E291" t="s">
        <v>76</v>
      </c>
      <c r="F291" t="s">
        <v>96</v>
      </c>
      <c r="G291" s="2">
        <v>2.7453703703703702E-3</v>
      </c>
      <c r="H291">
        <v>237.2</v>
      </c>
      <c r="I291" t="s">
        <v>101</v>
      </c>
      <c r="J291" t="s">
        <v>806</v>
      </c>
      <c r="K291" t="s">
        <v>83</v>
      </c>
      <c r="L291">
        <v>39.902099999999997</v>
      </c>
      <c r="M291">
        <v>-75.349900000000005</v>
      </c>
      <c r="N291" t="s">
        <v>10</v>
      </c>
      <c r="O291" s="1">
        <v>44695</v>
      </c>
      <c r="P291" t="s">
        <v>902</v>
      </c>
    </row>
    <row r="292" spans="1:16" x14ac:dyDescent="0.3">
      <c r="A292">
        <v>2007</v>
      </c>
      <c r="B292" t="s">
        <v>118</v>
      </c>
      <c r="C292" s="4">
        <v>291</v>
      </c>
      <c r="D292" t="s">
        <v>822</v>
      </c>
      <c r="E292" t="s">
        <v>76</v>
      </c>
      <c r="F292" t="s">
        <v>96</v>
      </c>
      <c r="G292" s="2">
        <v>2.7731481481481478E-3</v>
      </c>
      <c r="H292">
        <v>239.6</v>
      </c>
      <c r="I292" t="s">
        <v>101</v>
      </c>
      <c r="J292" t="s">
        <v>806</v>
      </c>
      <c r="K292" t="s">
        <v>83</v>
      </c>
      <c r="L292">
        <v>39.902099999999997</v>
      </c>
      <c r="M292">
        <v>-75.349900000000005</v>
      </c>
      <c r="N292" t="s">
        <v>10</v>
      </c>
      <c r="O292" s="1">
        <v>44695</v>
      </c>
      <c r="P292" t="s">
        <v>901</v>
      </c>
    </row>
    <row r="293" spans="1:16" x14ac:dyDescent="0.3">
      <c r="A293">
        <v>2007</v>
      </c>
      <c r="B293" t="s">
        <v>118</v>
      </c>
      <c r="C293" s="4">
        <v>292</v>
      </c>
      <c r="D293" t="s">
        <v>823</v>
      </c>
      <c r="E293" t="s">
        <v>69</v>
      </c>
      <c r="F293" t="s">
        <v>97</v>
      </c>
      <c r="G293" s="2">
        <v>2.7627314814814819E-3</v>
      </c>
      <c r="H293">
        <v>238.7</v>
      </c>
      <c r="I293" t="s">
        <v>101</v>
      </c>
      <c r="J293" t="s">
        <v>739</v>
      </c>
      <c r="K293" t="s">
        <v>364</v>
      </c>
      <c r="L293">
        <v>36.162700000000001</v>
      </c>
      <c r="M293">
        <v>-86.781599999999997</v>
      </c>
      <c r="N293" t="s">
        <v>10</v>
      </c>
      <c r="O293" s="1">
        <v>44714</v>
      </c>
      <c r="P293" t="s">
        <v>900</v>
      </c>
    </row>
    <row r="294" spans="1:16" x14ac:dyDescent="0.3">
      <c r="A294">
        <v>2007</v>
      </c>
      <c r="B294" t="s">
        <v>118</v>
      </c>
      <c r="C294" s="4">
        <v>293</v>
      </c>
      <c r="D294" t="s">
        <v>815</v>
      </c>
      <c r="E294" t="s">
        <v>337</v>
      </c>
      <c r="F294" t="s">
        <v>96</v>
      </c>
      <c r="G294" s="2">
        <v>2.7708333333333335E-3</v>
      </c>
      <c r="H294">
        <v>239.4</v>
      </c>
      <c r="I294" t="s">
        <v>101</v>
      </c>
      <c r="J294" t="s">
        <v>739</v>
      </c>
      <c r="K294" t="s">
        <v>364</v>
      </c>
      <c r="L294">
        <v>36.162700000000001</v>
      </c>
      <c r="M294">
        <v>-86.781599999999997</v>
      </c>
      <c r="N294" t="s">
        <v>10</v>
      </c>
      <c r="O294" s="1">
        <v>44714</v>
      </c>
      <c r="P294" t="s">
        <v>899</v>
      </c>
    </row>
    <row r="295" spans="1:16" x14ac:dyDescent="0.3">
      <c r="A295">
        <v>2007</v>
      </c>
      <c r="B295" t="s">
        <v>118</v>
      </c>
      <c r="C295" s="4">
        <v>294</v>
      </c>
      <c r="D295" t="s">
        <v>824</v>
      </c>
      <c r="E295" t="s">
        <v>678</v>
      </c>
      <c r="F295" t="s">
        <v>97</v>
      </c>
      <c r="G295" s="2">
        <v>2.7741898148148148E-3</v>
      </c>
      <c r="H295">
        <v>239.7</v>
      </c>
      <c r="I295" t="s">
        <v>101</v>
      </c>
      <c r="J295" t="s">
        <v>739</v>
      </c>
      <c r="K295" t="s">
        <v>364</v>
      </c>
      <c r="L295">
        <v>36.162700000000001</v>
      </c>
      <c r="M295">
        <v>-86.781599999999997</v>
      </c>
      <c r="N295" t="s">
        <v>10</v>
      </c>
      <c r="O295" s="1">
        <v>44714</v>
      </c>
      <c r="P295" t="s">
        <v>898</v>
      </c>
    </row>
    <row r="296" spans="1:16" x14ac:dyDescent="0.3">
      <c r="A296">
        <v>2007</v>
      </c>
      <c r="B296" t="s">
        <v>118</v>
      </c>
      <c r="C296" s="4">
        <v>295</v>
      </c>
      <c r="D296" t="s">
        <v>825</v>
      </c>
      <c r="E296" t="s">
        <v>227</v>
      </c>
      <c r="F296" t="s">
        <v>97</v>
      </c>
      <c r="G296" s="2">
        <v>2.7592592592592595E-3</v>
      </c>
      <c r="H296">
        <v>238.4</v>
      </c>
      <c r="I296" t="s">
        <v>101</v>
      </c>
      <c r="J296" t="s">
        <v>755</v>
      </c>
      <c r="K296" t="s">
        <v>19</v>
      </c>
      <c r="L296">
        <v>45.486899999999999</v>
      </c>
      <c r="M296">
        <v>-122.804</v>
      </c>
      <c r="N296" t="s">
        <v>10</v>
      </c>
      <c r="O296" s="1">
        <v>44722</v>
      </c>
      <c r="P296" t="s">
        <v>897</v>
      </c>
    </row>
    <row r="297" spans="1:16" x14ac:dyDescent="0.3">
      <c r="A297">
        <v>2007</v>
      </c>
      <c r="B297" t="s">
        <v>118</v>
      </c>
      <c r="C297" s="4">
        <v>296</v>
      </c>
      <c r="D297" t="s">
        <v>814</v>
      </c>
      <c r="E297" t="s">
        <v>809</v>
      </c>
      <c r="F297" t="s">
        <v>96</v>
      </c>
      <c r="G297" s="2">
        <v>2.7766203703703703E-3</v>
      </c>
      <c r="H297">
        <v>239.9</v>
      </c>
      <c r="I297" t="s">
        <v>101</v>
      </c>
      <c r="J297" t="s">
        <v>807</v>
      </c>
      <c r="K297" t="s">
        <v>355</v>
      </c>
      <c r="L297">
        <v>42.373600000000003</v>
      </c>
      <c r="M297">
        <v>-71.109700000000004</v>
      </c>
      <c r="N297" t="s">
        <v>10</v>
      </c>
      <c r="O297" s="1">
        <v>44729</v>
      </c>
      <c r="P297" t="s">
        <v>895</v>
      </c>
    </row>
    <row r="298" spans="1:16" x14ac:dyDescent="0.3">
      <c r="A298">
        <v>2007</v>
      </c>
      <c r="B298" t="s">
        <v>118</v>
      </c>
      <c r="C298" s="4">
        <v>297</v>
      </c>
      <c r="D298" t="s">
        <v>813</v>
      </c>
      <c r="E298" t="s">
        <v>399</v>
      </c>
      <c r="F298" t="s">
        <v>97</v>
      </c>
      <c r="G298" s="2">
        <v>2.7527777777777776E-3</v>
      </c>
      <c r="H298">
        <v>237.8</v>
      </c>
      <c r="I298" t="s">
        <v>101</v>
      </c>
      <c r="J298" t="s">
        <v>808</v>
      </c>
      <c r="K298" t="s">
        <v>831</v>
      </c>
      <c r="L298">
        <v>51.290100000000002</v>
      </c>
      <c r="M298">
        <v>4.4916</v>
      </c>
      <c r="N298" t="s">
        <v>830</v>
      </c>
      <c r="O298" s="1">
        <v>44763</v>
      </c>
      <c r="P298" t="s">
        <v>896</v>
      </c>
    </row>
    <row r="299" spans="1:16" x14ac:dyDescent="0.3">
      <c r="A299">
        <v>2008</v>
      </c>
      <c r="B299" t="s">
        <v>118</v>
      </c>
      <c r="C299" s="4">
        <v>298</v>
      </c>
      <c r="D299" t="s">
        <v>835</v>
      </c>
      <c r="E299" t="s">
        <v>227</v>
      </c>
      <c r="F299" t="s">
        <v>97</v>
      </c>
      <c r="G299" s="2">
        <v>2.775810185185185E-3</v>
      </c>
      <c r="H299">
        <v>239.8</v>
      </c>
      <c r="I299" t="s">
        <v>102</v>
      </c>
      <c r="J299" t="s">
        <v>160</v>
      </c>
      <c r="K299" t="s">
        <v>162</v>
      </c>
      <c r="L299">
        <v>47.606200000000001</v>
      </c>
      <c r="M299">
        <v>-122.3321</v>
      </c>
      <c r="N299" t="s">
        <v>10</v>
      </c>
      <c r="O299" s="1">
        <v>44580</v>
      </c>
      <c r="P299" t="s">
        <v>837</v>
      </c>
    </row>
    <row r="300" spans="1:16" x14ac:dyDescent="0.3">
      <c r="A300">
        <v>2008</v>
      </c>
      <c r="B300" t="s">
        <v>118</v>
      </c>
      <c r="C300" s="4">
        <v>299</v>
      </c>
      <c r="D300" t="s">
        <v>836</v>
      </c>
      <c r="E300" t="s">
        <v>336</v>
      </c>
      <c r="F300" t="s">
        <v>96</v>
      </c>
      <c r="G300" s="2">
        <v>2.7599537037037037E-3</v>
      </c>
      <c r="H300">
        <v>238.5</v>
      </c>
      <c r="I300" t="s">
        <v>102</v>
      </c>
      <c r="J300" t="s">
        <v>826</v>
      </c>
      <c r="K300" t="s">
        <v>829</v>
      </c>
      <c r="L300">
        <v>41.308300000000003</v>
      </c>
      <c r="M300">
        <v>-72.927899999999994</v>
      </c>
      <c r="N300" t="s">
        <v>10</v>
      </c>
      <c r="O300" s="1">
        <v>44594</v>
      </c>
      <c r="P300" t="s">
        <v>838</v>
      </c>
    </row>
    <row r="301" spans="1:16" x14ac:dyDescent="0.3">
      <c r="A301">
        <v>2008</v>
      </c>
      <c r="B301" t="s">
        <v>118</v>
      </c>
      <c r="C301" s="4">
        <v>300</v>
      </c>
      <c r="D301" t="s">
        <v>839</v>
      </c>
      <c r="E301" t="s">
        <v>432</v>
      </c>
      <c r="F301" t="s">
        <v>96</v>
      </c>
      <c r="G301" s="2">
        <v>2.7702546296296295E-3</v>
      </c>
      <c r="H301">
        <v>239.3</v>
      </c>
      <c r="I301" t="s">
        <v>102</v>
      </c>
      <c r="J301" t="s">
        <v>708</v>
      </c>
      <c r="K301" t="s">
        <v>260</v>
      </c>
      <c r="L301">
        <v>38.040599999999998</v>
      </c>
      <c r="M301">
        <v>-84.503699999999995</v>
      </c>
      <c r="N301" t="s">
        <v>10</v>
      </c>
      <c r="O301" s="1">
        <v>44594</v>
      </c>
      <c r="P301" t="s">
        <v>840</v>
      </c>
    </row>
    <row r="302" spans="1:16" x14ac:dyDescent="0.3">
      <c r="A302">
        <v>2008</v>
      </c>
      <c r="B302" t="s">
        <v>118</v>
      </c>
      <c r="C302" s="4">
        <v>301</v>
      </c>
      <c r="D302" t="s">
        <v>841</v>
      </c>
      <c r="E302" t="s">
        <v>832</v>
      </c>
      <c r="F302" t="s">
        <v>97</v>
      </c>
      <c r="G302" s="2">
        <v>2.7314814814814819E-3</v>
      </c>
      <c r="H302">
        <v>236</v>
      </c>
      <c r="I302" t="s">
        <v>102</v>
      </c>
      <c r="J302" t="s">
        <v>160</v>
      </c>
      <c r="K302" t="s">
        <v>162</v>
      </c>
      <c r="L302">
        <v>47.606200000000001</v>
      </c>
      <c r="M302">
        <v>-122.3321</v>
      </c>
      <c r="N302" t="s">
        <v>10</v>
      </c>
      <c r="O302" s="1">
        <v>44594</v>
      </c>
      <c r="P302" t="s">
        <v>842</v>
      </c>
    </row>
    <row r="303" spans="1:16" x14ac:dyDescent="0.3">
      <c r="A303">
        <v>2008</v>
      </c>
      <c r="B303" t="s">
        <v>118</v>
      </c>
      <c r="C303" s="4">
        <v>302</v>
      </c>
      <c r="D303" t="s">
        <v>843</v>
      </c>
      <c r="E303" t="s">
        <v>248</v>
      </c>
      <c r="F303" t="s">
        <v>96</v>
      </c>
      <c r="G303" s="2">
        <v>2.7680555555555553E-3</v>
      </c>
      <c r="H303">
        <v>239.2</v>
      </c>
      <c r="I303" t="s">
        <v>102</v>
      </c>
      <c r="J303" t="s">
        <v>160</v>
      </c>
      <c r="K303" t="s">
        <v>162</v>
      </c>
      <c r="L303">
        <v>47.606200000000001</v>
      </c>
      <c r="M303">
        <v>-122.3321</v>
      </c>
      <c r="N303" t="s">
        <v>10</v>
      </c>
      <c r="O303" s="1">
        <v>44594</v>
      </c>
      <c r="P303" t="s">
        <v>844</v>
      </c>
    </row>
    <row r="304" spans="1:16" x14ac:dyDescent="0.3">
      <c r="A304">
        <v>2008</v>
      </c>
      <c r="B304" t="s">
        <v>118</v>
      </c>
      <c r="C304" s="4">
        <v>303</v>
      </c>
      <c r="D304" t="s">
        <v>845</v>
      </c>
      <c r="E304" t="s">
        <v>92</v>
      </c>
      <c r="F304" t="s">
        <v>96</v>
      </c>
      <c r="G304" s="2">
        <v>2.7756944444444448E-3</v>
      </c>
      <c r="H304">
        <v>239.8</v>
      </c>
      <c r="I304" t="s">
        <v>102</v>
      </c>
      <c r="J304" t="s">
        <v>160</v>
      </c>
      <c r="K304" t="s">
        <v>162</v>
      </c>
      <c r="L304">
        <v>47.606200000000001</v>
      </c>
      <c r="M304">
        <v>-122.3321</v>
      </c>
      <c r="N304" t="s">
        <v>10</v>
      </c>
      <c r="O304" s="1">
        <v>44594</v>
      </c>
      <c r="P304" t="s">
        <v>846</v>
      </c>
    </row>
    <row r="305" spans="1:16" x14ac:dyDescent="0.3">
      <c r="A305">
        <v>2008</v>
      </c>
      <c r="B305" t="s">
        <v>118</v>
      </c>
      <c r="C305" s="4">
        <v>304</v>
      </c>
      <c r="D305" t="s">
        <v>847</v>
      </c>
      <c r="E305" t="s">
        <v>275</v>
      </c>
      <c r="F305" t="s">
        <v>96</v>
      </c>
      <c r="G305" s="2">
        <v>2.7708333333333335E-3</v>
      </c>
      <c r="H305">
        <v>239.4</v>
      </c>
      <c r="I305" t="s">
        <v>102</v>
      </c>
      <c r="J305" t="s">
        <v>337</v>
      </c>
      <c r="K305" t="s">
        <v>140</v>
      </c>
      <c r="L305">
        <v>41.705599999999997</v>
      </c>
      <c r="M305">
        <v>-86.235299999999995</v>
      </c>
      <c r="N305" t="s">
        <v>10</v>
      </c>
      <c r="O305" s="1">
        <v>44601</v>
      </c>
      <c r="P305" t="s">
        <v>848</v>
      </c>
    </row>
    <row r="306" spans="1:16" x14ac:dyDescent="0.3">
      <c r="A306">
        <v>2008</v>
      </c>
      <c r="B306" t="s">
        <v>118</v>
      </c>
      <c r="C306" s="4">
        <v>305</v>
      </c>
      <c r="D306" t="s">
        <v>849</v>
      </c>
      <c r="E306" t="s">
        <v>833</v>
      </c>
      <c r="F306" t="s">
        <v>97</v>
      </c>
      <c r="G306" s="2">
        <v>2.7748842592592595E-3</v>
      </c>
      <c r="H306">
        <v>239.8</v>
      </c>
      <c r="I306" t="s">
        <v>102</v>
      </c>
      <c r="J306" t="s">
        <v>337</v>
      </c>
      <c r="K306" t="s">
        <v>140</v>
      </c>
      <c r="L306">
        <v>41.705599999999997</v>
      </c>
      <c r="M306">
        <v>-86.235299999999995</v>
      </c>
      <c r="N306" t="s">
        <v>10</v>
      </c>
      <c r="O306" s="1">
        <v>44601</v>
      </c>
      <c r="P306" t="s">
        <v>850</v>
      </c>
    </row>
    <row r="307" spans="1:16" x14ac:dyDescent="0.3">
      <c r="A307">
        <v>2008</v>
      </c>
      <c r="B307" t="s">
        <v>118</v>
      </c>
      <c r="C307" s="4">
        <v>306</v>
      </c>
      <c r="D307" t="s">
        <v>851</v>
      </c>
      <c r="E307" t="s">
        <v>275</v>
      </c>
      <c r="F307" t="s">
        <v>96</v>
      </c>
      <c r="G307" s="2">
        <v>2.7760416666666667E-3</v>
      </c>
      <c r="H307">
        <v>239.8</v>
      </c>
      <c r="I307" t="s">
        <v>102</v>
      </c>
      <c r="J307" t="s">
        <v>337</v>
      </c>
      <c r="K307" t="s">
        <v>140</v>
      </c>
      <c r="L307">
        <v>41.705599999999997</v>
      </c>
      <c r="M307">
        <v>-86.235299999999995</v>
      </c>
      <c r="N307" t="s">
        <v>10</v>
      </c>
      <c r="O307" s="1">
        <v>44601</v>
      </c>
      <c r="P307" s="3" t="s">
        <v>852</v>
      </c>
    </row>
    <row r="308" spans="1:16" x14ac:dyDescent="0.3">
      <c r="A308">
        <v>2008</v>
      </c>
      <c r="B308" t="s">
        <v>118</v>
      </c>
      <c r="C308" s="4">
        <v>307</v>
      </c>
      <c r="D308" t="s">
        <v>853</v>
      </c>
      <c r="E308" t="s">
        <v>22</v>
      </c>
      <c r="F308" t="s">
        <v>96</v>
      </c>
      <c r="G308" s="2">
        <v>2.7606481481481479E-3</v>
      </c>
      <c r="H308">
        <v>238.5</v>
      </c>
      <c r="I308" t="s">
        <v>102</v>
      </c>
      <c r="J308" t="s">
        <v>160</v>
      </c>
      <c r="K308" t="s">
        <v>162</v>
      </c>
      <c r="L308">
        <v>47.606200000000001</v>
      </c>
      <c r="M308">
        <v>-122.3321</v>
      </c>
      <c r="N308" t="s">
        <v>10</v>
      </c>
      <c r="O308" s="1">
        <v>44628</v>
      </c>
      <c r="P308" t="s">
        <v>854</v>
      </c>
    </row>
    <row r="309" spans="1:16" x14ac:dyDescent="0.3">
      <c r="A309">
        <v>2008</v>
      </c>
      <c r="B309" t="s">
        <v>118</v>
      </c>
      <c r="C309" s="4">
        <v>308</v>
      </c>
      <c r="D309" t="s">
        <v>855</v>
      </c>
      <c r="E309" t="s">
        <v>244</v>
      </c>
      <c r="F309" t="s">
        <v>96</v>
      </c>
      <c r="G309" s="2">
        <v>2.7766203703703703E-3</v>
      </c>
      <c r="H309">
        <v>239.9</v>
      </c>
      <c r="I309" t="s">
        <v>101</v>
      </c>
      <c r="J309" t="s">
        <v>827</v>
      </c>
      <c r="K309" t="s">
        <v>161</v>
      </c>
      <c r="L309">
        <v>30.267199999999999</v>
      </c>
      <c r="M309">
        <v>-97.743099999999998</v>
      </c>
      <c r="N309" t="s">
        <v>10</v>
      </c>
      <c r="O309" s="1">
        <v>44656</v>
      </c>
      <c r="P309" t="s">
        <v>856</v>
      </c>
    </row>
    <row r="310" spans="1:16" x14ac:dyDescent="0.3">
      <c r="A310">
        <v>2008</v>
      </c>
      <c r="B310" t="s">
        <v>118</v>
      </c>
      <c r="C310" s="4">
        <v>309</v>
      </c>
      <c r="D310" t="s">
        <v>857</v>
      </c>
      <c r="E310" t="s">
        <v>60</v>
      </c>
      <c r="F310" t="s">
        <v>96</v>
      </c>
      <c r="G310" s="2">
        <v>2.7766203703703703E-3</v>
      </c>
      <c r="H310">
        <v>239.9</v>
      </c>
      <c r="I310" t="s">
        <v>101</v>
      </c>
      <c r="J310" t="s">
        <v>133</v>
      </c>
      <c r="K310" t="s">
        <v>11</v>
      </c>
      <c r="L310">
        <v>34.063499999999998</v>
      </c>
      <c r="M310">
        <v>-118.4455</v>
      </c>
      <c r="N310" t="s">
        <v>10</v>
      </c>
      <c r="O310" s="1">
        <v>44663</v>
      </c>
      <c r="P310" t="s">
        <v>858</v>
      </c>
    </row>
    <row r="311" spans="1:16" x14ac:dyDescent="0.3">
      <c r="A311">
        <v>2008</v>
      </c>
      <c r="B311" t="s">
        <v>118</v>
      </c>
      <c r="C311" s="4">
        <v>310</v>
      </c>
      <c r="D311" t="s">
        <v>859</v>
      </c>
      <c r="E311" t="s">
        <v>834</v>
      </c>
      <c r="F311" t="s">
        <v>96</v>
      </c>
      <c r="G311" s="2">
        <v>2.7755787037037037E-3</v>
      </c>
      <c r="H311">
        <v>239.8</v>
      </c>
      <c r="I311" t="s">
        <v>101</v>
      </c>
      <c r="J311" t="s">
        <v>828</v>
      </c>
      <c r="K311" t="s">
        <v>11</v>
      </c>
      <c r="L311">
        <v>39.728499999999997</v>
      </c>
      <c r="M311">
        <v>-121.83750000000001</v>
      </c>
      <c r="N311" t="s">
        <v>10</v>
      </c>
      <c r="O311" s="1">
        <v>44663</v>
      </c>
      <c r="P311" t="s">
        <v>860</v>
      </c>
    </row>
    <row r="312" spans="1:16" x14ac:dyDescent="0.3">
      <c r="A312">
        <v>2008</v>
      </c>
      <c r="B312" t="s">
        <v>118</v>
      </c>
      <c r="C312" s="4">
        <v>311</v>
      </c>
      <c r="D312" t="s">
        <v>863</v>
      </c>
      <c r="E312" t="s">
        <v>22</v>
      </c>
      <c r="F312" t="s">
        <v>96</v>
      </c>
      <c r="G312" s="2">
        <v>2.7564814814814813E-3</v>
      </c>
      <c r="H312">
        <v>238.2</v>
      </c>
      <c r="I312" t="s">
        <v>101</v>
      </c>
      <c r="J312" t="s">
        <v>18</v>
      </c>
      <c r="K312" t="s">
        <v>19</v>
      </c>
      <c r="L312">
        <v>44.052100000000003</v>
      </c>
      <c r="M312">
        <v>-123.0868</v>
      </c>
      <c r="N312" t="s">
        <v>10</v>
      </c>
      <c r="O312" s="1">
        <v>44677</v>
      </c>
      <c r="P312" t="s">
        <v>862</v>
      </c>
    </row>
    <row r="313" spans="1:16" x14ac:dyDescent="0.3">
      <c r="A313">
        <v>2008</v>
      </c>
      <c r="B313" t="s">
        <v>118</v>
      </c>
      <c r="C313" s="4">
        <v>312</v>
      </c>
      <c r="D313" t="s">
        <v>861</v>
      </c>
      <c r="E313" t="s">
        <v>581</v>
      </c>
      <c r="F313" t="s">
        <v>97</v>
      </c>
      <c r="G313" s="2">
        <v>2.7071759259259258E-3</v>
      </c>
      <c r="H313">
        <v>233.9</v>
      </c>
      <c r="I313" t="s">
        <v>101</v>
      </c>
      <c r="J313" t="s">
        <v>18</v>
      </c>
      <c r="K313" t="s">
        <v>19</v>
      </c>
      <c r="L313">
        <v>44.052100000000003</v>
      </c>
      <c r="M313">
        <v>-123.0868</v>
      </c>
      <c r="N313" t="s">
        <v>10</v>
      </c>
      <c r="O313" s="1">
        <v>44720</v>
      </c>
      <c r="P313" t="s">
        <v>864</v>
      </c>
    </row>
    <row r="314" spans="1:16" x14ac:dyDescent="0.3">
      <c r="A314">
        <v>2009</v>
      </c>
      <c r="B314" t="s">
        <v>118</v>
      </c>
      <c r="C314" s="4">
        <v>313</v>
      </c>
      <c r="D314" t="s">
        <v>868</v>
      </c>
      <c r="E314" t="s">
        <v>169</v>
      </c>
      <c r="F314" t="s">
        <v>96</v>
      </c>
      <c r="G314" s="2">
        <v>2.7372685185185187E-3</v>
      </c>
      <c r="H314">
        <v>236.5</v>
      </c>
      <c r="I314" t="s">
        <v>102</v>
      </c>
      <c r="J314" t="s">
        <v>407</v>
      </c>
      <c r="K314" t="s">
        <v>199</v>
      </c>
      <c r="L314">
        <v>36.0627</v>
      </c>
      <c r="M314">
        <v>-94.160600000000002</v>
      </c>
      <c r="N314" t="s">
        <v>10</v>
      </c>
      <c r="O314" s="1">
        <v>44585</v>
      </c>
      <c r="P314" t="s">
        <v>869</v>
      </c>
    </row>
    <row r="315" spans="1:16" x14ac:dyDescent="0.3">
      <c r="A315">
        <v>2009</v>
      </c>
      <c r="B315" t="s">
        <v>118</v>
      </c>
      <c r="C315" s="4">
        <v>314</v>
      </c>
      <c r="D315" t="s">
        <v>873</v>
      </c>
      <c r="E315" t="s">
        <v>430</v>
      </c>
      <c r="F315" t="s">
        <v>96</v>
      </c>
      <c r="G315" s="2">
        <v>2.7500000000000003E-3</v>
      </c>
      <c r="H315">
        <v>237.6</v>
      </c>
      <c r="I315" t="s">
        <v>102</v>
      </c>
      <c r="J315" t="s">
        <v>407</v>
      </c>
      <c r="K315" t="s">
        <v>199</v>
      </c>
      <c r="L315">
        <v>36.0627</v>
      </c>
      <c r="M315">
        <v>-94.160600000000002</v>
      </c>
      <c r="N315" t="s">
        <v>10</v>
      </c>
      <c r="O315" s="1">
        <v>44585</v>
      </c>
      <c r="P315" t="s">
        <v>874</v>
      </c>
    </row>
    <row r="316" spans="1:16" x14ac:dyDescent="0.3">
      <c r="A316">
        <v>2009</v>
      </c>
      <c r="B316" t="s">
        <v>118</v>
      </c>
      <c r="C316" s="4">
        <v>315</v>
      </c>
      <c r="D316" t="s">
        <v>875</v>
      </c>
      <c r="E316" t="s">
        <v>69</v>
      </c>
      <c r="F316" t="s">
        <v>97</v>
      </c>
      <c r="G316" s="2">
        <v>2.7708333333333335E-3</v>
      </c>
      <c r="H316">
        <v>239.4</v>
      </c>
      <c r="I316" t="s">
        <v>102</v>
      </c>
      <c r="J316" t="s">
        <v>283</v>
      </c>
      <c r="K316" t="s">
        <v>83</v>
      </c>
      <c r="L316">
        <v>40.814799999999998</v>
      </c>
      <c r="M316">
        <v>-77.865300000000005</v>
      </c>
      <c r="N316" t="s">
        <v>10</v>
      </c>
      <c r="O316" s="1">
        <v>44592</v>
      </c>
      <c r="P316" t="s">
        <v>876</v>
      </c>
    </row>
    <row r="317" spans="1:16" x14ac:dyDescent="0.3">
      <c r="A317">
        <v>2009</v>
      </c>
      <c r="B317" t="s">
        <v>118</v>
      </c>
      <c r="C317" s="4">
        <v>316</v>
      </c>
      <c r="D317" t="s">
        <v>877</v>
      </c>
      <c r="E317" t="s">
        <v>192</v>
      </c>
      <c r="F317" t="s">
        <v>96</v>
      </c>
      <c r="G317" s="2">
        <v>2.7472222222222221E-3</v>
      </c>
      <c r="H317">
        <v>237.4</v>
      </c>
      <c r="I317" t="s">
        <v>102</v>
      </c>
      <c r="J317" t="s">
        <v>337</v>
      </c>
      <c r="K317" t="s">
        <v>140</v>
      </c>
      <c r="L317">
        <v>41.705599999999997</v>
      </c>
      <c r="M317">
        <v>-86.235299999999995</v>
      </c>
      <c r="N317" t="s">
        <v>10</v>
      </c>
      <c r="O317" s="1">
        <v>44599</v>
      </c>
      <c r="P317" t="s">
        <v>878</v>
      </c>
    </row>
    <row r="318" spans="1:16" x14ac:dyDescent="0.3">
      <c r="A318">
        <v>2009</v>
      </c>
      <c r="B318" t="s">
        <v>118</v>
      </c>
      <c r="C318" s="4">
        <v>317</v>
      </c>
      <c r="D318" t="s">
        <v>879</v>
      </c>
      <c r="E318" t="s">
        <v>870</v>
      </c>
      <c r="F318" t="s">
        <v>96</v>
      </c>
      <c r="G318" s="2">
        <v>2.7645833333333329E-3</v>
      </c>
      <c r="H318">
        <v>238.9</v>
      </c>
      <c r="I318" t="s">
        <v>102</v>
      </c>
      <c r="J318" t="s">
        <v>337</v>
      </c>
      <c r="K318" t="s">
        <v>140</v>
      </c>
      <c r="L318">
        <v>41.705599999999997</v>
      </c>
      <c r="M318">
        <v>-86.235299999999995</v>
      </c>
      <c r="N318" t="s">
        <v>10</v>
      </c>
      <c r="O318" s="1">
        <v>44599</v>
      </c>
      <c r="P318" t="s">
        <v>880</v>
      </c>
    </row>
    <row r="319" spans="1:16" x14ac:dyDescent="0.3">
      <c r="A319">
        <v>2009</v>
      </c>
      <c r="B319" t="s">
        <v>118</v>
      </c>
      <c r="C319" s="4">
        <v>318</v>
      </c>
      <c r="D319" t="s">
        <v>881</v>
      </c>
      <c r="E319" t="s">
        <v>871</v>
      </c>
      <c r="F319" t="s">
        <v>96</v>
      </c>
      <c r="G319" s="2">
        <v>2.7670138888888887E-3</v>
      </c>
      <c r="H319">
        <v>239.1</v>
      </c>
      <c r="I319" t="s">
        <v>102</v>
      </c>
      <c r="J319" t="s">
        <v>337</v>
      </c>
      <c r="K319" t="s">
        <v>140</v>
      </c>
      <c r="L319">
        <v>41.705599999999997</v>
      </c>
      <c r="M319">
        <v>-86.235299999999995</v>
      </c>
      <c r="N319" t="s">
        <v>10</v>
      </c>
      <c r="O319" s="1">
        <v>44599</v>
      </c>
      <c r="P319" t="s">
        <v>882</v>
      </c>
    </row>
    <row r="320" spans="1:16" x14ac:dyDescent="0.3">
      <c r="A320">
        <v>2009</v>
      </c>
      <c r="B320" t="s">
        <v>118</v>
      </c>
      <c r="C320" s="4">
        <v>319</v>
      </c>
      <c r="D320" t="s">
        <v>883</v>
      </c>
      <c r="E320" t="s">
        <v>22</v>
      </c>
      <c r="F320" t="s">
        <v>96</v>
      </c>
      <c r="G320" s="2">
        <v>2.753703703703704E-3</v>
      </c>
      <c r="H320">
        <v>237.9</v>
      </c>
      <c r="I320" t="s">
        <v>102</v>
      </c>
      <c r="J320" t="s">
        <v>160</v>
      </c>
      <c r="K320" t="s">
        <v>162</v>
      </c>
      <c r="L320">
        <v>47.606200000000001</v>
      </c>
      <c r="M320">
        <v>-122.3321</v>
      </c>
      <c r="N320" t="s">
        <v>10</v>
      </c>
      <c r="O320" s="1">
        <v>44606</v>
      </c>
      <c r="P320" t="s">
        <v>884</v>
      </c>
    </row>
    <row r="321" spans="1:16" x14ac:dyDescent="0.3">
      <c r="A321">
        <v>2009</v>
      </c>
      <c r="B321" t="s">
        <v>118</v>
      </c>
      <c r="C321" s="4">
        <v>320</v>
      </c>
      <c r="D321" t="s">
        <v>885</v>
      </c>
      <c r="E321" t="s">
        <v>275</v>
      </c>
      <c r="F321" t="s">
        <v>96</v>
      </c>
      <c r="G321" s="2">
        <v>2.7672453703703709E-3</v>
      </c>
      <c r="H321">
        <v>239.1</v>
      </c>
      <c r="I321" t="s">
        <v>102</v>
      </c>
      <c r="J321" t="s">
        <v>337</v>
      </c>
      <c r="K321" t="s">
        <v>140</v>
      </c>
      <c r="L321">
        <v>41.705599999999997</v>
      </c>
      <c r="M321">
        <v>-86.235299999999995</v>
      </c>
      <c r="N321" t="s">
        <v>10</v>
      </c>
      <c r="O321" s="1">
        <v>44627</v>
      </c>
      <c r="P321" t="s">
        <v>886</v>
      </c>
    </row>
    <row r="322" spans="1:16" x14ac:dyDescent="0.3">
      <c r="A322">
        <v>2009</v>
      </c>
      <c r="B322" t="s">
        <v>118</v>
      </c>
      <c r="C322" s="4">
        <v>321</v>
      </c>
      <c r="D322" t="s">
        <v>887</v>
      </c>
      <c r="E322" t="s">
        <v>22</v>
      </c>
      <c r="F322" t="s">
        <v>96</v>
      </c>
      <c r="G322" s="2">
        <v>2.7530092592592593E-3</v>
      </c>
      <c r="H322">
        <v>237.9</v>
      </c>
      <c r="I322" t="s">
        <v>102</v>
      </c>
      <c r="J322" t="s">
        <v>160</v>
      </c>
      <c r="K322" t="s">
        <v>162</v>
      </c>
      <c r="L322">
        <v>47.606200000000001</v>
      </c>
      <c r="M322">
        <v>-122.3321</v>
      </c>
      <c r="N322" t="s">
        <v>10</v>
      </c>
      <c r="O322" s="1">
        <v>44627</v>
      </c>
      <c r="P322" t="s">
        <v>888</v>
      </c>
    </row>
    <row r="323" spans="1:16" x14ac:dyDescent="0.3">
      <c r="A323">
        <v>2009</v>
      </c>
      <c r="B323" t="s">
        <v>118</v>
      </c>
      <c r="C323" s="4">
        <v>322</v>
      </c>
      <c r="D323" t="s">
        <v>916</v>
      </c>
      <c r="E323" t="s">
        <v>12</v>
      </c>
      <c r="F323" t="s">
        <v>96</v>
      </c>
      <c r="G323" s="2">
        <v>2.733564814814815E-3</v>
      </c>
      <c r="H323">
        <v>236.2</v>
      </c>
      <c r="I323" t="s">
        <v>101</v>
      </c>
      <c r="J323" t="s">
        <v>54</v>
      </c>
      <c r="K323" t="s">
        <v>11</v>
      </c>
      <c r="L323">
        <v>37.871499999999997</v>
      </c>
      <c r="M323">
        <v>-122.273</v>
      </c>
      <c r="N323" t="s">
        <v>10</v>
      </c>
      <c r="O323" s="1">
        <v>44676</v>
      </c>
      <c r="P323" t="s">
        <v>889</v>
      </c>
    </row>
    <row r="324" spans="1:16" x14ac:dyDescent="0.3">
      <c r="A324">
        <v>2009</v>
      </c>
      <c r="B324" t="s">
        <v>118</v>
      </c>
      <c r="C324" s="4">
        <v>323</v>
      </c>
      <c r="D324" t="s">
        <v>903</v>
      </c>
      <c r="E324" t="s">
        <v>811</v>
      </c>
      <c r="F324" t="s">
        <v>97</v>
      </c>
      <c r="G324" s="2">
        <v>2.765277777777778E-3</v>
      </c>
      <c r="H324">
        <v>238.9</v>
      </c>
      <c r="I324" t="s">
        <v>101</v>
      </c>
      <c r="J324" t="s">
        <v>54</v>
      </c>
      <c r="K324" t="s">
        <v>11</v>
      </c>
      <c r="L324">
        <v>37.871499999999997</v>
      </c>
      <c r="M324">
        <v>-122.273</v>
      </c>
      <c r="N324" t="s">
        <v>10</v>
      </c>
      <c r="O324" s="1">
        <v>44676</v>
      </c>
      <c r="P324" t="s">
        <v>904</v>
      </c>
    </row>
    <row r="325" spans="1:16" x14ac:dyDescent="0.3">
      <c r="A325">
        <v>2009</v>
      </c>
      <c r="B325" t="s">
        <v>118</v>
      </c>
      <c r="C325" s="4">
        <v>324</v>
      </c>
      <c r="D325" t="s">
        <v>905</v>
      </c>
      <c r="E325" t="s">
        <v>588</v>
      </c>
      <c r="F325" t="s">
        <v>97</v>
      </c>
      <c r="G325" s="2">
        <v>2.7531250000000004E-3</v>
      </c>
      <c r="H325">
        <v>237.9</v>
      </c>
      <c r="I325" t="s">
        <v>101</v>
      </c>
      <c r="J325" t="s">
        <v>865</v>
      </c>
      <c r="K325" t="s">
        <v>867</v>
      </c>
      <c r="L325">
        <v>38.627000000000002</v>
      </c>
      <c r="M325">
        <v>-90.199399999999997</v>
      </c>
      <c r="N325" t="s">
        <v>10</v>
      </c>
      <c r="O325" s="1">
        <v>44704</v>
      </c>
      <c r="P325" t="s">
        <v>906</v>
      </c>
    </row>
    <row r="326" spans="1:16" x14ac:dyDescent="0.3">
      <c r="A326">
        <v>2009</v>
      </c>
      <c r="B326" t="s">
        <v>118</v>
      </c>
      <c r="C326" s="4">
        <v>325</v>
      </c>
      <c r="D326" t="s">
        <v>907</v>
      </c>
      <c r="E326" t="s">
        <v>227</v>
      </c>
      <c r="F326" t="s">
        <v>97</v>
      </c>
      <c r="G326" s="2">
        <v>2.7697916666666669E-3</v>
      </c>
      <c r="H326">
        <v>239.3</v>
      </c>
      <c r="I326" t="s">
        <v>101</v>
      </c>
      <c r="J326" t="s">
        <v>755</v>
      </c>
      <c r="K326" t="s">
        <v>19</v>
      </c>
      <c r="L326">
        <v>45.486899999999999</v>
      </c>
      <c r="M326">
        <v>-122.804</v>
      </c>
      <c r="N326" t="s">
        <v>10</v>
      </c>
      <c r="O326" s="1">
        <v>44709</v>
      </c>
      <c r="P326" s="3" t="s">
        <v>703</v>
      </c>
    </row>
    <row r="327" spans="1:16" x14ac:dyDescent="0.3">
      <c r="A327">
        <v>2009</v>
      </c>
      <c r="B327" t="s">
        <v>118</v>
      </c>
      <c r="C327" s="4">
        <v>326</v>
      </c>
      <c r="D327" t="s">
        <v>908</v>
      </c>
      <c r="E327" t="s">
        <v>872</v>
      </c>
      <c r="F327" t="s">
        <v>97</v>
      </c>
      <c r="G327" s="2">
        <v>2.7751157407407408E-3</v>
      </c>
      <c r="H327">
        <v>239.8</v>
      </c>
      <c r="I327" t="s">
        <v>101</v>
      </c>
      <c r="J327" t="s">
        <v>866</v>
      </c>
      <c r="K327" t="s">
        <v>364</v>
      </c>
      <c r="L327">
        <v>35.845599999999997</v>
      </c>
      <c r="M327">
        <v>-86.390299999999996</v>
      </c>
      <c r="N327" t="s">
        <v>10</v>
      </c>
      <c r="O327" s="1">
        <v>44718</v>
      </c>
      <c r="P327" t="s">
        <v>909</v>
      </c>
    </row>
    <row r="328" spans="1:16" x14ac:dyDescent="0.3">
      <c r="A328">
        <v>2009</v>
      </c>
      <c r="B328" t="s">
        <v>118</v>
      </c>
      <c r="C328" s="4">
        <v>327</v>
      </c>
      <c r="D328" t="s">
        <v>910</v>
      </c>
      <c r="E328" t="s">
        <v>227</v>
      </c>
      <c r="F328" t="s">
        <v>97</v>
      </c>
      <c r="G328" s="2">
        <v>2.7123842592592594E-3</v>
      </c>
      <c r="H328">
        <v>234.4</v>
      </c>
      <c r="I328" t="s">
        <v>101</v>
      </c>
      <c r="J328" t="s">
        <v>18</v>
      </c>
      <c r="K328" t="s">
        <v>19</v>
      </c>
      <c r="L328">
        <v>44.052100000000003</v>
      </c>
      <c r="M328">
        <v>-123.0868</v>
      </c>
      <c r="N328" t="s">
        <v>10</v>
      </c>
      <c r="O328" s="1">
        <v>44719</v>
      </c>
      <c r="P328" t="s">
        <v>911</v>
      </c>
    </row>
    <row r="329" spans="1:16" x14ac:dyDescent="0.3">
      <c r="A329">
        <v>2009</v>
      </c>
      <c r="B329" t="s">
        <v>118</v>
      </c>
      <c r="C329" s="4">
        <v>328</v>
      </c>
      <c r="D329" t="s">
        <v>912</v>
      </c>
      <c r="E329" t="s">
        <v>22</v>
      </c>
      <c r="F329" t="s">
        <v>96</v>
      </c>
      <c r="G329" s="2">
        <v>2.7762731481481479E-3</v>
      </c>
      <c r="H329">
        <v>239.9</v>
      </c>
      <c r="I329" t="s">
        <v>101</v>
      </c>
      <c r="J329" t="s">
        <v>18</v>
      </c>
      <c r="K329" t="s">
        <v>19</v>
      </c>
      <c r="L329">
        <v>44.052100000000003</v>
      </c>
      <c r="M329">
        <v>-123.0868</v>
      </c>
      <c r="N329" t="s">
        <v>10</v>
      </c>
      <c r="O329" s="1">
        <v>44758</v>
      </c>
      <c r="P329" t="s">
        <v>913</v>
      </c>
    </row>
    <row r="330" spans="1:16" x14ac:dyDescent="0.3">
      <c r="A330">
        <v>2009</v>
      </c>
      <c r="B330" t="s">
        <v>118</v>
      </c>
      <c r="C330" s="4">
        <v>329</v>
      </c>
      <c r="D330" t="s">
        <v>914</v>
      </c>
      <c r="E330" t="s">
        <v>69</v>
      </c>
      <c r="F330" t="s">
        <v>97</v>
      </c>
      <c r="G330" s="2">
        <v>2.7695601851851852E-3</v>
      </c>
      <c r="H330">
        <v>239.3</v>
      </c>
      <c r="I330" t="s">
        <v>101</v>
      </c>
      <c r="J330" t="s">
        <v>808</v>
      </c>
      <c r="K330" t="s">
        <v>831</v>
      </c>
      <c r="L330">
        <v>51.290100000000002</v>
      </c>
      <c r="M330">
        <v>4.4916</v>
      </c>
      <c r="N330" t="s">
        <v>830</v>
      </c>
      <c r="O330" s="1">
        <v>44768</v>
      </c>
      <c r="P330" t="s">
        <v>915</v>
      </c>
    </row>
    <row r="331" spans="1:16" x14ac:dyDescent="0.3">
      <c r="A331">
        <v>2010</v>
      </c>
      <c r="B331" t="s">
        <v>119</v>
      </c>
      <c r="C331" s="4">
        <v>330</v>
      </c>
      <c r="D331" t="s">
        <v>925</v>
      </c>
      <c r="E331" t="s">
        <v>263</v>
      </c>
      <c r="F331" t="s">
        <v>96</v>
      </c>
      <c r="G331" s="2">
        <v>2.7650462962962963E-3</v>
      </c>
      <c r="H331">
        <v>238.9</v>
      </c>
      <c r="I331" t="s">
        <v>102</v>
      </c>
      <c r="J331" t="s">
        <v>134</v>
      </c>
      <c r="K331" t="s">
        <v>140</v>
      </c>
      <c r="L331">
        <v>39.165300000000002</v>
      </c>
      <c r="M331">
        <v>-86.526399999999995</v>
      </c>
      <c r="N331" t="s">
        <v>10</v>
      </c>
      <c r="O331" s="1">
        <v>44590</v>
      </c>
      <c r="P331" s="3" t="s">
        <v>926</v>
      </c>
    </row>
    <row r="332" spans="1:16" x14ac:dyDescent="0.3">
      <c r="A332">
        <v>2010</v>
      </c>
      <c r="B332" t="s">
        <v>119</v>
      </c>
      <c r="C332" s="4">
        <v>331</v>
      </c>
      <c r="D332" t="s">
        <v>923</v>
      </c>
      <c r="E332" t="s">
        <v>918</v>
      </c>
      <c r="F332" t="s">
        <v>96</v>
      </c>
      <c r="G332" s="2">
        <v>2.7729166666666666E-3</v>
      </c>
      <c r="H332">
        <v>239.6</v>
      </c>
      <c r="I332" t="s">
        <v>102</v>
      </c>
      <c r="J332" t="s">
        <v>283</v>
      </c>
      <c r="K332" t="s">
        <v>83</v>
      </c>
      <c r="L332">
        <v>40.814799999999998</v>
      </c>
      <c r="M332">
        <v>-77.865300000000005</v>
      </c>
      <c r="N332" t="s">
        <v>10</v>
      </c>
      <c r="O332" s="1">
        <v>44591</v>
      </c>
      <c r="P332" t="s">
        <v>924</v>
      </c>
    </row>
    <row r="333" spans="1:16" x14ac:dyDescent="0.3">
      <c r="A333">
        <v>2010</v>
      </c>
      <c r="B333" t="s">
        <v>119</v>
      </c>
      <c r="C333" s="4">
        <v>332</v>
      </c>
      <c r="D333" t="s">
        <v>927</v>
      </c>
      <c r="E333" t="s">
        <v>274</v>
      </c>
      <c r="F333" t="s">
        <v>96</v>
      </c>
      <c r="G333" s="2">
        <v>2.7750000000000001E-3</v>
      </c>
      <c r="H333">
        <v>239.8</v>
      </c>
      <c r="I333" t="s">
        <v>102</v>
      </c>
      <c r="J333" t="s">
        <v>160</v>
      </c>
      <c r="K333" t="s">
        <v>162</v>
      </c>
      <c r="L333">
        <v>47.606200000000001</v>
      </c>
      <c r="M333">
        <v>-122.3321</v>
      </c>
      <c r="N333" t="s">
        <v>10</v>
      </c>
      <c r="O333" s="1">
        <v>44591</v>
      </c>
      <c r="P333" t="s">
        <v>928</v>
      </c>
    </row>
    <row r="334" spans="1:16" x14ac:dyDescent="0.3">
      <c r="A334">
        <v>2010</v>
      </c>
      <c r="B334" t="s">
        <v>119</v>
      </c>
      <c r="C334" s="4">
        <v>333</v>
      </c>
      <c r="D334" t="s">
        <v>929</v>
      </c>
      <c r="E334" t="s">
        <v>69</v>
      </c>
      <c r="F334" t="s">
        <v>97</v>
      </c>
      <c r="G334" s="2">
        <v>2.7467592592592596E-3</v>
      </c>
      <c r="H334">
        <v>237.3</v>
      </c>
      <c r="I334" t="s">
        <v>102</v>
      </c>
      <c r="J334" t="s">
        <v>407</v>
      </c>
      <c r="K334" t="s">
        <v>199</v>
      </c>
      <c r="L334">
        <v>36.0627</v>
      </c>
      <c r="M334">
        <v>-94.160600000000002</v>
      </c>
      <c r="N334" t="s">
        <v>10</v>
      </c>
      <c r="O334" s="1">
        <v>44604</v>
      </c>
      <c r="P334" t="s">
        <v>931</v>
      </c>
    </row>
    <row r="335" spans="1:16" x14ac:dyDescent="0.3">
      <c r="A335">
        <v>2010</v>
      </c>
      <c r="B335" t="s">
        <v>119</v>
      </c>
      <c r="C335" s="4">
        <v>334</v>
      </c>
      <c r="D335" t="s">
        <v>930</v>
      </c>
      <c r="E335" t="s">
        <v>69</v>
      </c>
      <c r="F335" t="s">
        <v>97</v>
      </c>
      <c r="G335" s="2">
        <v>2.7656250000000003E-3</v>
      </c>
      <c r="H335">
        <v>239</v>
      </c>
      <c r="I335" t="s">
        <v>102</v>
      </c>
      <c r="J335" t="s">
        <v>407</v>
      </c>
      <c r="K335" t="s">
        <v>199</v>
      </c>
      <c r="L335">
        <v>36.0627</v>
      </c>
      <c r="M335">
        <v>-94.160600000000002</v>
      </c>
      <c r="N335" t="s">
        <v>10</v>
      </c>
      <c r="O335" s="1">
        <v>44604</v>
      </c>
      <c r="P335" t="s">
        <v>932</v>
      </c>
    </row>
    <row r="336" spans="1:16" x14ac:dyDescent="0.3">
      <c r="A336">
        <v>2010</v>
      </c>
      <c r="B336" t="s">
        <v>119</v>
      </c>
      <c r="C336" s="4">
        <v>335</v>
      </c>
      <c r="D336" t="s">
        <v>933</v>
      </c>
      <c r="E336" t="s">
        <v>919</v>
      </c>
      <c r="F336" t="s">
        <v>96</v>
      </c>
      <c r="G336" s="2">
        <v>2.7766203703703703E-3</v>
      </c>
      <c r="H336">
        <v>239.9</v>
      </c>
      <c r="I336" t="s">
        <v>102</v>
      </c>
      <c r="J336" t="s">
        <v>395</v>
      </c>
      <c r="K336" t="s">
        <v>355</v>
      </c>
      <c r="L336">
        <v>42.355499999999999</v>
      </c>
      <c r="M336">
        <v>-71.132800000000003</v>
      </c>
      <c r="N336" t="s">
        <v>10</v>
      </c>
      <c r="O336" s="1">
        <v>44605</v>
      </c>
      <c r="P336" t="s">
        <v>934</v>
      </c>
    </row>
    <row r="337" spans="1:16" x14ac:dyDescent="0.3">
      <c r="A337">
        <v>2010</v>
      </c>
      <c r="B337" t="s">
        <v>119</v>
      </c>
      <c r="C337" s="4">
        <v>336</v>
      </c>
      <c r="D337" t="s">
        <v>935</v>
      </c>
      <c r="E337" t="s">
        <v>136</v>
      </c>
      <c r="F337" t="s">
        <v>96</v>
      </c>
      <c r="G337" s="2">
        <v>2.7650462962962963E-3</v>
      </c>
      <c r="H337">
        <v>238.9</v>
      </c>
      <c r="I337" t="s">
        <v>102</v>
      </c>
      <c r="J337" t="s">
        <v>160</v>
      </c>
      <c r="K337" t="s">
        <v>162</v>
      </c>
      <c r="L337">
        <v>47.606200000000001</v>
      </c>
      <c r="M337">
        <v>-122.3321</v>
      </c>
      <c r="N337" t="s">
        <v>10</v>
      </c>
      <c r="O337" s="1">
        <v>44605</v>
      </c>
      <c r="P337" t="s">
        <v>936</v>
      </c>
    </row>
    <row r="338" spans="1:16" x14ac:dyDescent="0.3">
      <c r="A338">
        <v>2010</v>
      </c>
      <c r="B338" t="s">
        <v>119</v>
      </c>
      <c r="C338" s="4">
        <v>337</v>
      </c>
      <c r="D338" t="s">
        <v>937</v>
      </c>
      <c r="E338" t="s">
        <v>871</v>
      </c>
      <c r="F338" t="s">
        <v>96</v>
      </c>
      <c r="G338" s="2">
        <v>2.7766203703703703E-3</v>
      </c>
      <c r="H338">
        <v>239.9</v>
      </c>
      <c r="I338" t="s">
        <v>102</v>
      </c>
      <c r="J338" t="s">
        <v>160</v>
      </c>
      <c r="K338" t="s">
        <v>162</v>
      </c>
      <c r="L338">
        <v>47.606200000000001</v>
      </c>
      <c r="M338">
        <v>-122.3321</v>
      </c>
      <c r="N338" t="s">
        <v>10</v>
      </c>
      <c r="O338" s="1">
        <v>44605</v>
      </c>
      <c r="P338" t="s">
        <v>938</v>
      </c>
    </row>
    <row r="339" spans="1:16" x14ac:dyDescent="0.3">
      <c r="A339">
        <v>2010</v>
      </c>
      <c r="B339" t="s">
        <v>119</v>
      </c>
      <c r="C339" s="4">
        <v>338</v>
      </c>
      <c r="D339" t="s">
        <v>939</v>
      </c>
      <c r="E339" t="s">
        <v>22</v>
      </c>
      <c r="F339" t="s">
        <v>96</v>
      </c>
      <c r="G339" s="2">
        <v>2.7511574074074075E-3</v>
      </c>
      <c r="H339">
        <v>237.7</v>
      </c>
      <c r="I339" t="s">
        <v>102</v>
      </c>
      <c r="J339" t="s">
        <v>160</v>
      </c>
      <c r="K339" t="s">
        <v>162</v>
      </c>
      <c r="L339">
        <v>47.606200000000001</v>
      </c>
      <c r="M339">
        <v>-122.3321</v>
      </c>
      <c r="N339" t="s">
        <v>10</v>
      </c>
      <c r="O339" s="1">
        <v>44605</v>
      </c>
      <c r="P339" t="s">
        <v>940</v>
      </c>
    </row>
    <row r="340" spans="1:16" x14ac:dyDescent="0.3">
      <c r="A340">
        <v>2010</v>
      </c>
      <c r="B340" t="s">
        <v>119</v>
      </c>
      <c r="C340" s="4">
        <v>339</v>
      </c>
      <c r="D340" t="s">
        <v>941</v>
      </c>
      <c r="E340" t="s">
        <v>12</v>
      </c>
      <c r="F340" t="s">
        <v>96</v>
      </c>
      <c r="G340" s="2">
        <v>2.7587962962962961E-3</v>
      </c>
      <c r="H340">
        <v>238.4</v>
      </c>
      <c r="I340" t="s">
        <v>102</v>
      </c>
      <c r="J340" t="s">
        <v>160</v>
      </c>
      <c r="K340" t="s">
        <v>162</v>
      </c>
      <c r="L340">
        <v>47.606200000000001</v>
      </c>
      <c r="M340">
        <v>-122.3321</v>
      </c>
      <c r="N340" t="s">
        <v>10</v>
      </c>
      <c r="O340" s="1">
        <v>44605</v>
      </c>
      <c r="P340" t="s">
        <v>942</v>
      </c>
    </row>
    <row r="341" spans="1:16" x14ac:dyDescent="0.3">
      <c r="A341">
        <v>2010</v>
      </c>
      <c r="B341" t="s">
        <v>119</v>
      </c>
      <c r="C341" s="4">
        <v>340</v>
      </c>
      <c r="D341" t="s">
        <v>943</v>
      </c>
      <c r="E341" t="s">
        <v>399</v>
      </c>
      <c r="F341" t="s">
        <v>97</v>
      </c>
      <c r="G341" s="2">
        <v>2.7623842592592591E-3</v>
      </c>
      <c r="H341">
        <v>238.7</v>
      </c>
      <c r="I341" t="s">
        <v>102</v>
      </c>
      <c r="J341" t="s">
        <v>160</v>
      </c>
      <c r="K341" t="s">
        <v>162</v>
      </c>
      <c r="L341">
        <v>47.606200000000001</v>
      </c>
      <c r="M341">
        <v>-122.3321</v>
      </c>
      <c r="N341" t="s">
        <v>10</v>
      </c>
      <c r="O341" s="1">
        <v>44605</v>
      </c>
      <c r="P341" t="s">
        <v>944</v>
      </c>
    </row>
    <row r="342" spans="1:16" x14ac:dyDescent="0.3">
      <c r="A342">
        <v>2010</v>
      </c>
      <c r="B342" t="s">
        <v>119</v>
      </c>
      <c r="C342" s="4">
        <v>341</v>
      </c>
      <c r="D342" t="s">
        <v>945</v>
      </c>
      <c r="E342" t="s">
        <v>69</v>
      </c>
      <c r="F342" t="s">
        <v>97</v>
      </c>
      <c r="G342" s="2">
        <v>2.7651620370370369E-3</v>
      </c>
      <c r="H342">
        <v>238.9</v>
      </c>
      <c r="I342" t="s">
        <v>102</v>
      </c>
      <c r="J342" t="s">
        <v>160</v>
      </c>
      <c r="K342" t="s">
        <v>162</v>
      </c>
      <c r="L342">
        <v>47.606200000000001</v>
      </c>
      <c r="M342">
        <v>-122.3321</v>
      </c>
      <c r="N342" t="s">
        <v>10</v>
      </c>
      <c r="O342" s="1">
        <v>44605</v>
      </c>
      <c r="P342" t="s">
        <v>946</v>
      </c>
    </row>
    <row r="343" spans="1:16" x14ac:dyDescent="0.3">
      <c r="A343">
        <v>2010</v>
      </c>
      <c r="B343" t="s">
        <v>119</v>
      </c>
      <c r="C343" s="4">
        <v>342</v>
      </c>
      <c r="D343" t="s">
        <v>947</v>
      </c>
      <c r="E343" t="s">
        <v>69</v>
      </c>
      <c r="F343" t="s">
        <v>97</v>
      </c>
      <c r="G343" s="2">
        <v>2.7745370370370372E-3</v>
      </c>
      <c r="H343">
        <v>239.7</v>
      </c>
      <c r="I343" t="s">
        <v>102</v>
      </c>
      <c r="J343" t="s">
        <v>160</v>
      </c>
      <c r="K343" t="s">
        <v>162</v>
      </c>
      <c r="L343">
        <v>47.606200000000001</v>
      </c>
      <c r="M343">
        <v>-122.3321</v>
      </c>
      <c r="N343" t="s">
        <v>10</v>
      </c>
      <c r="O343" s="1">
        <v>44605</v>
      </c>
      <c r="P343" t="s">
        <v>948</v>
      </c>
    </row>
    <row r="344" spans="1:16" x14ac:dyDescent="0.3">
      <c r="A344">
        <v>2010</v>
      </c>
      <c r="B344" t="s">
        <v>119</v>
      </c>
      <c r="C344" s="4">
        <v>343</v>
      </c>
      <c r="D344" t="s">
        <v>950</v>
      </c>
      <c r="E344" t="s">
        <v>920</v>
      </c>
      <c r="F344" t="s">
        <v>96</v>
      </c>
      <c r="G344" s="2">
        <v>2.7606481481481479E-3</v>
      </c>
      <c r="H344">
        <v>238.5</v>
      </c>
      <c r="I344" t="s">
        <v>102</v>
      </c>
      <c r="J344" t="s">
        <v>47</v>
      </c>
      <c r="K344" t="s">
        <v>48</v>
      </c>
      <c r="L344">
        <v>40.712800000000001</v>
      </c>
      <c r="M344">
        <v>-74.006</v>
      </c>
      <c r="N344" t="s">
        <v>10</v>
      </c>
      <c r="O344" s="1">
        <v>44625</v>
      </c>
      <c r="P344" t="s">
        <v>949</v>
      </c>
    </row>
    <row r="345" spans="1:16" x14ac:dyDescent="0.3">
      <c r="A345">
        <v>2010</v>
      </c>
      <c r="B345" t="s">
        <v>119</v>
      </c>
      <c r="C345" s="4">
        <v>344</v>
      </c>
      <c r="D345" t="s">
        <v>951</v>
      </c>
      <c r="E345" t="s">
        <v>69</v>
      </c>
      <c r="F345" t="s">
        <v>97</v>
      </c>
      <c r="G345" s="2">
        <v>2.7638888888888886E-3</v>
      </c>
      <c r="H345">
        <v>238.8</v>
      </c>
      <c r="I345" t="s">
        <v>102</v>
      </c>
      <c r="J345" t="s">
        <v>47</v>
      </c>
      <c r="K345" t="s">
        <v>48</v>
      </c>
      <c r="L345">
        <v>40.712800000000001</v>
      </c>
      <c r="M345">
        <v>-74.006</v>
      </c>
      <c r="N345" t="s">
        <v>10</v>
      </c>
      <c r="O345" s="1">
        <v>44625</v>
      </c>
      <c r="P345" t="s">
        <v>952</v>
      </c>
    </row>
    <row r="346" spans="1:16" x14ac:dyDescent="0.3">
      <c r="A346">
        <v>2010</v>
      </c>
      <c r="B346" t="s">
        <v>119</v>
      </c>
      <c r="C346" s="4">
        <v>345</v>
      </c>
      <c r="D346" t="s">
        <v>953</v>
      </c>
      <c r="E346" t="s">
        <v>69</v>
      </c>
      <c r="F346" t="s">
        <v>97</v>
      </c>
      <c r="G346" s="2">
        <v>2.775810185185185E-3</v>
      </c>
      <c r="H346">
        <v>239.8</v>
      </c>
      <c r="I346" t="s">
        <v>102</v>
      </c>
      <c r="J346" t="s">
        <v>47</v>
      </c>
      <c r="K346" t="s">
        <v>48</v>
      </c>
      <c r="L346">
        <v>40.712800000000001</v>
      </c>
      <c r="M346">
        <v>-74.006</v>
      </c>
      <c r="N346" t="s">
        <v>10</v>
      </c>
      <c r="O346" s="1">
        <v>44625</v>
      </c>
      <c r="P346" t="s">
        <v>954</v>
      </c>
    </row>
    <row r="347" spans="1:16" x14ac:dyDescent="0.3">
      <c r="A347">
        <v>2010</v>
      </c>
      <c r="B347" t="s">
        <v>119</v>
      </c>
      <c r="C347" s="4">
        <v>346</v>
      </c>
      <c r="D347" t="s">
        <v>955</v>
      </c>
      <c r="E347" t="s">
        <v>921</v>
      </c>
      <c r="F347" t="s">
        <v>96</v>
      </c>
      <c r="G347" s="2">
        <v>2.7531250000000004E-3</v>
      </c>
      <c r="H347">
        <v>237.9</v>
      </c>
      <c r="I347" t="s">
        <v>102</v>
      </c>
      <c r="J347" t="s">
        <v>160</v>
      </c>
      <c r="K347" t="s">
        <v>162</v>
      </c>
      <c r="L347">
        <v>47.606200000000001</v>
      </c>
      <c r="M347">
        <v>-122.3321</v>
      </c>
      <c r="N347" t="s">
        <v>10</v>
      </c>
      <c r="O347" s="1">
        <v>44626</v>
      </c>
      <c r="P347" t="s">
        <v>956</v>
      </c>
    </row>
    <row r="348" spans="1:16" x14ac:dyDescent="0.3">
      <c r="A348">
        <v>2010</v>
      </c>
      <c r="B348" t="s">
        <v>119</v>
      </c>
      <c r="C348" s="4">
        <v>347</v>
      </c>
      <c r="D348" t="s">
        <v>957</v>
      </c>
      <c r="E348" t="s">
        <v>922</v>
      </c>
      <c r="F348" t="s">
        <v>96</v>
      </c>
      <c r="G348" s="2">
        <v>2.7760416666666667E-3</v>
      </c>
      <c r="H348">
        <v>239.8</v>
      </c>
      <c r="I348" t="s">
        <v>102</v>
      </c>
      <c r="J348" t="s">
        <v>160</v>
      </c>
      <c r="K348" t="s">
        <v>162</v>
      </c>
      <c r="L348">
        <v>47.606200000000001</v>
      </c>
      <c r="M348">
        <v>-122.3321</v>
      </c>
      <c r="N348" t="s">
        <v>10</v>
      </c>
      <c r="O348" s="1">
        <v>44626</v>
      </c>
      <c r="P348" t="s">
        <v>958</v>
      </c>
    </row>
    <row r="349" spans="1:16" x14ac:dyDescent="0.3">
      <c r="A349">
        <v>2010</v>
      </c>
      <c r="B349" t="s">
        <v>119</v>
      </c>
      <c r="C349" s="4">
        <v>348</v>
      </c>
      <c r="D349" t="s">
        <v>959</v>
      </c>
      <c r="E349" t="s">
        <v>12</v>
      </c>
      <c r="F349" t="s">
        <v>96</v>
      </c>
      <c r="G349" s="2">
        <v>2.7710648148148147E-3</v>
      </c>
      <c r="H349">
        <v>239.4</v>
      </c>
      <c r="I349" t="s">
        <v>101</v>
      </c>
      <c r="J349" t="s">
        <v>54</v>
      </c>
      <c r="K349" t="s">
        <v>11</v>
      </c>
      <c r="L349">
        <v>37.871499999999997</v>
      </c>
      <c r="M349">
        <v>-122.273</v>
      </c>
      <c r="N349" t="s">
        <v>10</v>
      </c>
      <c r="O349" s="1">
        <v>44675</v>
      </c>
      <c r="P349" t="s">
        <v>960</v>
      </c>
    </row>
    <row r="350" spans="1:16" x14ac:dyDescent="0.3">
      <c r="A350">
        <v>2010</v>
      </c>
      <c r="B350" t="s">
        <v>119</v>
      </c>
      <c r="C350" s="4">
        <v>349</v>
      </c>
      <c r="D350" t="s">
        <v>961</v>
      </c>
      <c r="E350" t="s">
        <v>69</v>
      </c>
      <c r="F350" t="s">
        <v>97</v>
      </c>
      <c r="G350" s="2">
        <v>2.775925925925926E-3</v>
      </c>
      <c r="H350">
        <v>239.8</v>
      </c>
      <c r="I350" t="s">
        <v>101</v>
      </c>
      <c r="J350" t="s">
        <v>739</v>
      </c>
      <c r="K350" t="s">
        <v>364</v>
      </c>
      <c r="L350">
        <v>36.162700000000001</v>
      </c>
      <c r="M350">
        <v>-86.781599999999997</v>
      </c>
      <c r="N350" t="s">
        <v>10</v>
      </c>
      <c r="O350" s="1">
        <v>44717</v>
      </c>
      <c r="P350" t="s">
        <v>962</v>
      </c>
    </row>
    <row r="351" spans="1:16" x14ac:dyDescent="0.3">
      <c r="A351">
        <v>2011</v>
      </c>
      <c r="B351" t="s">
        <v>119</v>
      </c>
      <c r="C351" s="4">
        <v>350</v>
      </c>
      <c r="D351" t="s">
        <v>981</v>
      </c>
      <c r="E351" t="s">
        <v>222</v>
      </c>
      <c r="F351" t="s">
        <v>97</v>
      </c>
      <c r="G351" s="2">
        <v>2.7743055555555559E-3</v>
      </c>
      <c r="H351">
        <v>239.7</v>
      </c>
      <c r="I351" t="s">
        <v>102</v>
      </c>
      <c r="J351" t="s">
        <v>47</v>
      </c>
      <c r="K351" t="s">
        <v>48</v>
      </c>
      <c r="L351">
        <v>40.712800000000001</v>
      </c>
      <c r="M351">
        <v>-74.006</v>
      </c>
      <c r="N351" t="s">
        <v>10</v>
      </c>
      <c r="O351" s="1">
        <v>44583</v>
      </c>
      <c r="P351" t="s">
        <v>963</v>
      </c>
    </row>
    <row r="352" spans="1:16" x14ac:dyDescent="0.3">
      <c r="A352">
        <v>2011</v>
      </c>
      <c r="B352" t="s">
        <v>119</v>
      </c>
      <c r="C352" s="4">
        <v>351</v>
      </c>
      <c r="D352" t="s">
        <v>982</v>
      </c>
      <c r="E352" t="s">
        <v>709</v>
      </c>
      <c r="F352" t="s">
        <v>96</v>
      </c>
      <c r="G352" s="2">
        <v>2.7534722222222218E-3</v>
      </c>
      <c r="H352">
        <v>237.9</v>
      </c>
      <c r="I352" t="s">
        <v>102</v>
      </c>
      <c r="J352" t="s">
        <v>283</v>
      </c>
      <c r="K352" t="s">
        <v>83</v>
      </c>
      <c r="L352">
        <v>40.814799999999998</v>
      </c>
      <c r="M352">
        <v>-77.865300000000005</v>
      </c>
      <c r="N352" t="s">
        <v>10</v>
      </c>
      <c r="O352" s="1">
        <v>44590</v>
      </c>
      <c r="P352" t="s">
        <v>964</v>
      </c>
    </row>
    <row r="353" spans="1:16" x14ac:dyDescent="0.3">
      <c r="A353">
        <v>2011</v>
      </c>
      <c r="B353" t="s">
        <v>119</v>
      </c>
      <c r="C353" s="4">
        <v>352</v>
      </c>
      <c r="D353" t="s">
        <v>983</v>
      </c>
      <c r="E353" t="s">
        <v>977</v>
      </c>
      <c r="F353" t="s">
        <v>96</v>
      </c>
      <c r="G353" s="2">
        <v>2.7750000000000001E-3</v>
      </c>
      <c r="H353">
        <v>239.8</v>
      </c>
      <c r="I353" t="s">
        <v>102</v>
      </c>
      <c r="J353" t="s">
        <v>975</v>
      </c>
      <c r="K353" t="s">
        <v>976</v>
      </c>
      <c r="L353">
        <v>45.677</v>
      </c>
      <c r="M353">
        <v>-111.0429</v>
      </c>
      <c r="N353" t="s">
        <v>10</v>
      </c>
      <c r="O353" s="1">
        <v>44596</v>
      </c>
      <c r="P353" t="s">
        <v>965</v>
      </c>
    </row>
    <row r="354" spans="1:16" x14ac:dyDescent="0.3">
      <c r="A354">
        <v>2011</v>
      </c>
      <c r="B354" t="s">
        <v>119</v>
      </c>
      <c r="C354" s="4">
        <v>353</v>
      </c>
      <c r="D354" t="s">
        <v>984</v>
      </c>
      <c r="E354" t="s">
        <v>978</v>
      </c>
      <c r="F354" t="s">
        <v>97</v>
      </c>
      <c r="G354" s="2">
        <v>2.7638888888888886E-3</v>
      </c>
      <c r="H354">
        <v>238.8</v>
      </c>
      <c r="I354" t="s">
        <v>102</v>
      </c>
      <c r="J354" t="s">
        <v>346</v>
      </c>
      <c r="K354" t="s">
        <v>355</v>
      </c>
      <c r="L354">
        <v>42.360100000000003</v>
      </c>
      <c r="M354">
        <v>-71.058899999999994</v>
      </c>
      <c r="N354" t="s">
        <v>10</v>
      </c>
      <c r="O354" s="1">
        <v>44604</v>
      </c>
      <c r="P354" t="s">
        <v>966</v>
      </c>
    </row>
    <row r="355" spans="1:16" x14ac:dyDescent="0.3">
      <c r="A355">
        <v>2011</v>
      </c>
      <c r="B355" t="s">
        <v>119</v>
      </c>
      <c r="C355" s="4">
        <v>354</v>
      </c>
      <c r="D355" t="s">
        <v>985</v>
      </c>
      <c r="E355" t="s">
        <v>248</v>
      </c>
      <c r="F355" t="s">
        <v>96</v>
      </c>
      <c r="G355" s="2">
        <v>2.729050925925926E-3</v>
      </c>
      <c r="H355">
        <v>235.8</v>
      </c>
      <c r="I355" t="s">
        <v>102</v>
      </c>
      <c r="J355" t="s">
        <v>160</v>
      </c>
      <c r="K355" t="s">
        <v>162</v>
      </c>
      <c r="L355">
        <v>47.606200000000001</v>
      </c>
      <c r="M355">
        <v>-122.3321</v>
      </c>
      <c r="N355" t="s">
        <v>10</v>
      </c>
      <c r="O355" s="1">
        <v>44604</v>
      </c>
      <c r="P355" t="s">
        <v>967</v>
      </c>
    </row>
    <row r="356" spans="1:16" x14ac:dyDescent="0.3">
      <c r="A356">
        <v>2011</v>
      </c>
      <c r="B356" t="s">
        <v>119</v>
      </c>
      <c r="C356" s="4">
        <v>355</v>
      </c>
      <c r="D356" t="s">
        <v>986</v>
      </c>
      <c r="E356" t="s">
        <v>430</v>
      </c>
      <c r="F356" t="s">
        <v>96</v>
      </c>
      <c r="G356" s="2">
        <v>2.7641203703703703E-3</v>
      </c>
      <c r="H356">
        <v>238.8</v>
      </c>
      <c r="I356" t="s">
        <v>102</v>
      </c>
      <c r="J356" t="s">
        <v>160</v>
      </c>
      <c r="K356" t="s">
        <v>162</v>
      </c>
      <c r="L356">
        <v>47.606200000000001</v>
      </c>
      <c r="M356">
        <v>-122.3321</v>
      </c>
      <c r="N356" t="s">
        <v>10</v>
      </c>
      <c r="O356" s="1">
        <v>44604</v>
      </c>
      <c r="P356" s="3" t="s">
        <v>968</v>
      </c>
    </row>
    <row r="357" spans="1:16" x14ac:dyDescent="0.3">
      <c r="A357">
        <v>2011</v>
      </c>
      <c r="B357" t="s">
        <v>119</v>
      </c>
      <c r="C357" s="4">
        <v>356</v>
      </c>
      <c r="D357" t="s">
        <v>987</v>
      </c>
      <c r="E357" t="s">
        <v>979</v>
      </c>
      <c r="F357" t="s">
        <v>96</v>
      </c>
      <c r="G357" s="2">
        <v>2.7593750000000001E-3</v>
      </c>
      <c r="H357">
        <v>238.4</v>
      </c>
      <c r="I357" t="s">
        <v>102</v>
      </c>
      <c r="J357" t="s">
        <v>337</v>
      </c>
      <c r="K357" t="s">
        <v>140</v>
      </c>
      <c r="L357">
        <v>41.705599999999997</v>
      </c>
      <c r="M357">
        <v>-86.235299999999995</v>
      </c>
      <c r="N357" t="s">
        <v>10</v>
      </c>
      <c r="O357" s="1">
        <v>44625</v>
      </c>
      <c r="P357" t="s">
        <v>969</v>
      </c>
    </row>
    <row r="358" spans="1:16" x14ac:dyDescent="0.3">
      <c r="A358">
        <v>2011</v>
      </c>
      <c r="B358" t="s">
        <v>119</v>
      </c>
      <c r="C358" s="4">
        <v>357</v>
      </c>
      <c r="D358" t="s">
        <v>988</v>
      </c>
      <c r="E358" t="s">
        <v>980</v>
      </c>
      <c r="F358" t="s">
        <v>96</v>
      </c>
      <c r="G358" s="2">
        <v>2.7629629629629632E-3</v>
      </c>
      <c r="H358">
        <v>238.7</v>
      </c>
      <c r="I358" t="s">
        <v>102</v>
      </c>
      <c r="J358" t="s">
        <v>337</v>
      </c>
      <c r="K358" t="s">
        <v>140</v>
      </c>
      <c r="L358">
        <v>41.705599999999997</v>
      </c>
      <c r="M358">
        <v>-86.235299999999995</v>
      </c>
      <c r="N358" t="s">
        <v>10</v>
      </c>
      <c r="O358" s="1">
        <v>44625</v>
      </c>
      <c r="P358" t="s">
        <v>970</v>
      </c>
    </row>
    <row r="359" spans="1:16" x14ac:dyDescent="0.3">
      <c r="A359">
        <v>2011</v>
      </c>
      <c r="B359" t="s">
        <v>119</v>
      </c>
      <c r="C359" s="4">
        <v>358</v>
      </c>
      <c r="D359" t="s">
        <v>989</v>
      </c>
      <c r="E359" t="s">
        <v>247</v>
      </c>
      <c r="F359" t="s">
        <v>96</v>
      </c>
      <c r="G359" s="2">
        <v>2.7605324074074073E-3</v>
      </c>
      <c r="H359">
        <v>238.5</v>
      </c>
      <c r="I359" t="s">
        <v>102</v>
      </c>
      <c r="J359" t="s">
        <v>160</v>
      </c>
      <c r="K359" t="s">
        <v>162</v>
      </c>
      <c r="L359">
        <v>47.606200000000001</v>
      </c>
      <c r="M359">
        <v>-122.3321</v>
      </c>
      <c r="N359" t="s">
        <v>10</v>
      </c>
      <c r="O359" s="1">
        <v>44625</v>
      </c>
      <c r="P359" t="s">
        <v>971</v>
      </c>
    </row>
    <row r="360" spans="1:16" x14ac:dyDescent="0.3">
      <c r="A360">
        <v>2011</v>
      </c>
      <c r="B360" t="s">
        <v>119</v>
      </c>
      <c r="C360" s="4">
        <v>359</v>
      </c>
      <c r="D360" t="s">
        <v>990</v>
      </c>
      <c r="E360" t="s">
        <v>588</v>
      </c>
      <c r="F360" t="s">
        <v>97</v>
      </c>
      <c r="G360" s="2">
        <v>2.7650462962962963E-3</v>
      </c>
      <c r="H360">
        <v>238.9</v>
      </c>
      <c r="I360" t="s">
        <v>101</v>
      </c>
      <c r="J360" t="s">
        <v>739</v>
      </c>
      <c r="K360" t="s">
        <v>364</v>
      </c>
      <c r="L360">
        <v>36.162700000000001</v>
      </c>
      <c r="M360">
        <v>-86.781599999999997</v>
      </c>
      <c r="N360" t="s">
        <v>10</v>
      </c>
      <c r="O360" s="1">
        <v>44716</v>
      </c>
      <c r="P360" t="s">
        <v>972</v>
      </c>
    </row>
    <row r="361" spans="1:16" x14ac:dyDescent="0.3">
      <c r="A361">
        <v>2011</v>
      </c>
      <c r="B361" t="s">
        <v>119</v>
      </c>
      <c r="C361" s="4">
        <v>360</v>
      </c>
      <c r="D361" t="s">
        <v>991</v>
      </c>
      <c r="E361" t="s">
        <v>69</v>
      </c>
      <c r="F361" t="s">
        <v>97</v>
      </c>
      <c r="G361" s="2">
        <v>2.7750000000000001E-3</v>
      </c>
      <c r="H361">
        <v>239.8</v>
      </c>
      <c r="I361" t="s">
        <v>101</v>
      </c>
      <c r="J361" t="s">
        <v>739</v>
      </c>
      <c r="K361" t="s">
        <v>364</v>
      </c>
      <c r="L361">
        <v>36.162700000000001</v>
      </c>
      <c r="M361">
        <v>-86.781599999999997</v>
      </c>
      <c r="N361" t="s">
        <v>10</v>
      </c>
      <c r="O361" s="1">
        <v>44716</v>
      </c>
      <c r="P361" t="s">
        <v>973</v>
      </c>
    </row>
    <row r="362" spans="1:16" x14ac:dyDescent="0.3">
      <c r="A362">
        <v>2011</v>
      </c>
      <c r="B362" t="s">
        <v>119</v>
      </c>
      <c r="C362" s="4">
        <v>361</v>
      </c>
      <c r="D362" t="s">
        <v>1018</v>
      </c>
      <c r="E362" t="s">
        <v>581</v>
      </c>
      <c r="F362" t="s">
        <v>97</v>
      </c>
      <c r="G362" s="2">
        <v>2.7243055555555558E-3</v>
      </c>
      <c r="H362">
        <v>235.4</v>
      </c>
      <c r="I362" t="s">
        <v>101</v>
      </c>
      <c r="J362" t="s">
        <v>18</v>
      </c>
      <c r="K362" t="s">
        <v>19</v>
      </c>
      <c r="L362">
        <v>44.052100000000003</v>
      </c>
      <c r="M362">
        <v>-123.0868</v>
      </c>
      <c r="N362" t="s">
        <v>10</v>
      </c>
      <c r="O362" s="1">
        <v>44716</v>
      </c>
      <c r="P362" t="s">
        <v>974</v>
      </c>
    </row>
    <row r="363" spans="1:16" x14ac:dyDescent="0.3">
      <c r="A363">
        <v>2012</v>
      </c>
      <c r="B363" t="s">
        <v>119</v>
      </c>
      <c r="C363" s="4">
        <v>362</v>
      </c>
      <c r="D363" t="s">
        <v>1023</v>
      </c>
      <c r="E363" t="s">
        <v>471</v>
      </c>
      <c r="F363" t="s">
        <v>97</v>
      </c>
      <c r="G363" s="2">
        <v>2.760300925925926E-3</v>
      </c>
      <c r="H363">
        <v>238.5</v>
      </c>
      <c r="I363" t="s">
        <v>102</v>
      </c>
      <c r="J363" t="s">
        <v>346</v>
      </c>
      <c r="K363" t="s">
        <v>355</v>
      </c>
      <c r="L363">
        <v>42.360100000000003</v>
      </c>
      <c r="M363">
        <v>-71.058899999999994</v>
      </c>
      <c r="N363" t="s">
        <v>10</v>
      </c>
      <c r="O363" s="1">
        <v>44589</v>
      </c>
      <c r="P363" s="3" t="s">
        <v>992</v>
      </c>
    </row>
    <row r="364" spans="1:16" x14ac:dyDescent="0.3">
      <c r="A364">
        <v>2012</v>
      </c>
      <c r="B364" t="s">
        <v>119</v>
      </c>
      <c r="C364" s="4">
        <v>363</v>
      </c>
      <c r="D364" t="s">
        <v>1024</v>
      </c>
      <c r="E364" t="s">
        <v>1022</v>
      </c>
      <c r="F364" t="s">
        <v>97</v>
      </c>
      <c r="G364" s="2">
        <v>2.7766203703703703E-3</v>
      </c>
      <c r="H364">
        <v>239.9</v>
      </c>
      <c r="I364" t="s">
        <v>102</v>
      </c>
      <c r="J364" t="s">
        <v>346</v>
      </c>
      <c r="K364" t="s">
        <v>355</v>
      </c>
      <c r="L364">
        <v>42.360100000000003</v>
      </c>
      <c r="M364">
        <v>-71.058899999999994</v>
      </c>
      <c r="N364" t="s">
        <v>10</v>
      </c>
      <c r="O364" s="1">
        <v>44589</v>
      </c>
      <c r="P364" t="s">
        <v>993</v>
      </c>
    </row>
    <row r="365" spans="1:16" x14ac:dyDescent="0.3">
      <c r="A365">
        <v>2012</v>
      </c>
      <c r="B365" t="s">
        <v>119</v>
      </c>
      <c r="C365" s="4">
        <v>364</v>
      </c>
      <c r="D365" t="s">
        <v>1025</v>
      </c>
      <c r="E365" t="s">
        <v>1020</v>
      </c>
      <c r="F365" t="s">
        <v>96</v>
      </c>
      <c r="G365" s="2">
        <v>2.7584490740740742E-3</v>
      </c>
      <c r="H365">
        <v>238.3</v>
      </c>
      <c r="I365" t="s">
        <v>102</v>
      </c>
      <c r="J365" t="s">
        <v>1015</v>
      </c>
      <c r="K365" t="s">
        <v>816</v>
      </c>
      <c r="L365">
        <v>37.229599999999998</v>
      </c>
      <c r="M365">
        <v>-80.413899999999998</v>
      </c>
      <c r="N365" t="s">
        <v>10</v>
      </c>
      <c r="O365" s="1">
        <v>44595</v>
      </c>
      <c r="P365" t="s">
        <v>994</v>
      </c>
    </row>
    <row r="366" spans="1:16" x14ac:dyDescent="0.3">
      <c r="A366">
        <v>2012</v>
      </c>
      <c r="B366" t="s">
        <v>119</v>
      </c>
      <c r="C366" s="4">
        <v>365</v>
      </c>
      <c r="D366" t="s">
        <v>1029</v>
      </c>
      <c r="E366" t="s">
        <v>474</v>
      </c>
      <c r="F366" t="s">
        <v>96</v>
      </c>
      <c r="G366" s="2">
        <v>2.7645833333333329E-3</v>
      </c>
      <c r="H366">
        <v>238.9</v>
      </c>
      <c r="I366" t="s">
        <v>102</v>
      </c>
      <c r="J366" t="s">
        <v>283</v>
      </c>
      <c r="K366" t="s">
        <v>83</v>
      </c>
      <c r="L366">
        <v>40.814799999999998</v>
      </c>
      <c r="M366">
        <v>-77.865300000000005</v>
      </c>
      <c r="N366" t="s">
        <v>10</v>
      </c>
      <c r="O366" s="1">
        <v>44596</v>
      </c>
      <c r="P366" t="s">
        <v>995</v>
      </c>
    </row>
    <row r="367" spans="1:16" x14ac:dyDescent="0.3">
      <c r="A367">
        <v>2012</v>
      </c>
      <c r="B367" t="s">
        <v>119</v>
      </c>
      <c r="C367" s="4">
        <v>366</v>
      </c>
      <c r="D367" t="s">
        <v>1026</v>
      </c>
      <c r="E367" t="s">
        <v>1022</v>
      </c>
      <c r="F367" t="s">
        <v>97</v>
      </c>
      <c r="G367" s="2">
        <v>2.7535879629629629E-3</v>
      </c>
      <c r="H367">
        <v>237.9</v>
      </c>
      <c r="I367" t="s">
        <v>102</v>
      </c>
      <c r="J367" t="s">
        <v>346</v>
      </c>
      <c r="K367" t="s">
        <v>355</v>
      </c>
      <c r="L367">
        <v>42.360100000000003</v>
      </c>
      <c r="M367">
        <v>-71.058899999999994</v>
      </c>
      <c r="N367" t="s">
        <v>10</v>
      </c>
      <c r="O367" s="1">
        <v>44603</v>
      </c>
      <c r="P367" t="s">
        <v>996</v>
      </c>
    </row>
    <row r="368" spans="1:16" x14ac:dyDescent="0.3">
      <c r="A368">
        <v>2012</v>
      </c>
      <c r="B368" t="s">
        <v>119</v>
      </c>
      <c r="C368" s="4">
        <v>367</v>
      </c>
      <c r="D368" t="s">
        <v>1027</v>
      </c>
      <c r="E368" t="s">
        <v>435</v>
      </c>
      <c r="F368" t="s">
        <v>96</v>
      </c>
      <c r="G368" s="2">
        <v>2.7682870370370374E-3</v>
      </c>
      <c r="H368">
        <v>239.2</v>
      </c>
      <c r="I368" t="s">
        <v>102</v>
      </c>
      <c r="J368" t="s">
        <v>346</v>
      </c>
      <c r="K368" t="s">
        <v>355</v>
      </c>
      <c r="L368">
        <v>42.360100000000003</v>
      </c>
      <c r="M368">
        <v>-71.058899999999994</v>
      </c>
      <c r="N368" t="s">
        <v>10</v>
      </c>
      <c r="O368" s="1">
        <v>44603</v>
      </c>
      <c r="P368" s="3" t="s">
        <v>997</v>
      </c>
    </row>
    <row r="369" spans="1:16" x14ac:dyDescent="0.3">
      <c r="A369">
        <v>2012</v>
      </c>
      <c r="B369" t="s">
        <v>119</v>
      </c>
      <c r="C369" s="4">
        <v>368</v>
      </c>
      <c r="D369" t="s">
        <v>1028</v>
      </c>
      <c r="E369" t="s">
        <v>275</v>
      </c>
      <c r="F369" t="s">
        <v>96</v>
      </c>
      <c r="G369" s="2">
        <v>2.7624999999999998E-3</v>
      </c>
      <c r="H369">
        <v>238.7</v>
      </c>
      <c r="I369" t="s">
        <v>102</v>
      </c>
      <c r="J369" t="s">
        <v>407</v>
      </c>
      <c r="K369" t="s">
        <v>199</v>
      </c>
      <c r="L369">
        <v>36.0627</v>
      </c>
      <c r="M369">
        <v>-94.160600000000002</v>
      </c>
      <c r="N369" t="s">
        <v>10</v>
      </c>
      <c r="O369" s="1">
        <v>44603</v>
      </c>
      <c r="P369" t="s">
        <v>998</v>
      </c>
    </row>
    <row r="370" spans="1:16" x14ac:dyDescent="0.3">
      <c r="A370">
        <v>2012</v>
      </c>
      <c r="B370" t="s">
        <v>119</v>
      </c>
      <c r="C370" s="4">
        <v>369</v>
      </c>
      <c r="D370" t="s">
        <v>1030</v>
      </c>
      <c r="E370" t="s">
        <v>871</v>
      </c>
      <c r="F370" t="s">
        <v>96</v>
      </c>
      <c r="G370" s="2">
        <v>2.7634259259259261E-3</v>
      </c>
      <c r="H370">
        <v>238.8</v>
      </c>
      <c r="I370" t="s">
        <v>102</v>
      </c>
      <c r="J370" t="s">
        <v>407</v>
      </c>
      <c r="K370" t="s">
        <v>199</v>
      </c>
      <c r="L370">
        <v>36.0627</v>
      </c>
      <c r="M370">
        <v>-94.160600000000002</v>
      </c>
      <c r="N370" t="s">
        <v>10</v>
      </c>
      <c r="O370" s="1">
        <v>44603</v>
      </c>
      <c r="P370" t="s">
        <v>999</v>
      </c>
    </row>
    <row r="371" spans="1:16" x14ac:dyDescent="0.3">
      <c r="A371">
        <v>2012</v>
      </c>
      <c r="B371" t="s">
        <v>119</v>
      </c>
      <c r="C371" s="4">
        <v>370</v>
      </c>
      <c r="D371" t="s">
        <v>1031</v>
      </c>
      <c r="E371" t="s">
        <v>871</v>
      </c>
      <c r="F371" t="s">
        <v>96</v>
      </c>
      <c r="G371" s="2">
        <v>2.7650462962962963E-3</v>
      </c>
      <c r="H371">
        <v>238.9</v>
      </c>
      <c r="I371" t="s">
        <v>102</v>
      </c>
      <c r="J371" t="s">
        <v>407</v>
      </c>
      <c r="K371" t="s">
        <v>199</v>
      </c>
      <c r="L371">
        <v>36.0627</v>
      </c>
      <c r="M371">
        <v>-94.160600000000002</v>
      </c>
      <c r="N371" t="s">
        <v>10</v>
      </c>
      <c r="O371" s="1">
        <v>44603</v>
      </c>
      <c r="P371" t="s">
        <v>1000</v>
      </c>
    </row>
    <row r="372" spans="1:16" x14ac:dyDescent="0.3">
      <c r="A372">
        <v>2012</v>
      </c>
      <c r="B372" t="s">
        <v>119</v>
      </c>
      <c r="C372" s="4">
        <v>371</v>
      </c>
      <c r="D372" t="s">
        <v>1032</v>
      </c>
      <c r="E372" t="s">
        <v>136</v>
      </c>
      <c r="F372" t="s">
        <v>96</v>
      </c>
      <c r="G372" s="2">
        <v>2.776851851851852E-3</v>
      </c>
      <c r="H372">
        <v>239.9</v>
      </c>
      <c r="I372" t="s">
        <v>102</v>
      </c>
      <c r="J372" t="s">
        <v>160</v>
      </c>
      <c r="K372" t="s">
        <v>162</v>
      </c>
      <c r="L372">
        <v>47.606200000000001</v>
      </c>
      <c r="M372">
        <v>-122.3321</v>
      </c>
      <c r="N372" t="s">
        <v>10</v>
      </c>
      <c r="O372" s="1">
        <v>44603</v>
      </c>
      <c r="P372" t="s">
        <v>1001</v>
      </c>
    </row>
    <row r="373" spans="1:16" x14ac:dyDescent="0.3">
      <c r="A373">
        <v>2012</v>
      </c>
      <c r="B373" t="s">
        <v>119</v>
      </c>
      <c r="C373" s="4">
        <v>372</v>
      </c>
      <c r="D373" t="s">
        <v>1033</v>
      </c>
      <c r="E373" t="s">
        <v>320</v>
      </c>
      <c r="F373" t="s">
        <v>96</v>
      </c>
      <c r="G373" s="2">
        <v>2.7722222222222224E-3</v>
      </c>
      <c r="H373">
        <v>239.5</v>
      </c>
      <c r="I373" t="s">
        <v>102</v>
      </c>
      <c r="J373" t="s">
        <v>160</v>
      </c>
      <c r="K373" t="s">
        <v>162</v>
      </c>
      <c r="L373">
        <v>47.606200000000001</v>
      </c>
      <c r="M373">
        <v>-122.3321</v>
      </c>
      <c r="N373" t="s">
        <v>10</v>
      </c>
      <c r="O373" s="1">
        <v>44603</v>
      </c>
      <c r="P373" t="s">
        <v>1002</v>
      </c>
    </row>
    <row r="374" spans="1:16" x14ac:dyDescent="0.3">
      <c r="A374">
        <v>2012</v>
      </c>
      <c r="B374" t="s">
        <v>119</v>
      </c>
      <c r="C374" s="4">
        <v>373</v>
      </c>
      <c r="D374" t="s">
        <v>1034</v>
      </c>
      <c r="E374" t="s">
        <v>1021</v>
      </c>
      <c r="F374" t="s">
        <v>96</v>
      </c>
      <c r="G374" s="2">
        <v>2.7671296296296298E-3</v>
      </c>
      <c r="H374">
        <v>239.1</v>
      </c>
      <c r="I374" t="s">
        <v>102</v>
      </c>
      <c r="J374" t="s">
        <v>160</v>
      </c>
      <c r="K374" t="s">
        <v>162</v>
      </c>
      <c r="L374">
        <v>47.606200000000001</v>
      </c>
      <c r="M374">
        <v>-122.3321</v>
      </c>
      <c r="N374" t="s">
        <v>10</v>
      </c>
      <c r="O374" s="1">
        <v>44617</v>
      </c>
      <c r="P374" t="s">
        <v>1003</v>
      </c>
    </row>
    <row r="375" spans="1:16" x14ac:dyDescent="0.3">
      <c r="A375">
        <v>2012</v>
      </c>
      <c r="B375" t="s">
        <v>119</v>
      </c>
      <c r="C375" s="4">
        <v>374</v>
      </c>
      <c r="D375" t="s">
        <v>1035</v>
      </c>
      <c r="E375" t="s">
        <v>136</v>
      </c>
      <c r="F375" t="s">
        <v>96</v>
      </c>
      <c r="G375" s="2">
        <v>2.7677083333333334E-3</v>
      </c>
      <c r="H375">
        <v>239.1</v>
      </c>
      <c r="I375" t="s">
        <v>102</v>
      </c>
      <c r="J375" t="s">
        <v>160</v>
      </c>
      <c r="K375" t="s">
        <v>162</v>
      </c>
      <c r="L375">
        <v>47.606200000000001</v>
      </c>
      <c r="M375">
        <v>-122.3321</v>
      </c>
      <c r="N375" t="s">
        <v>10</v>
      </c>
      <c r="O375" s="1">
        <v>44617</v>
      </c>
      <c r="P375" t="s">
        <v>1004</v>
      </c>
    </row>
    <row r="376" spans="1:16" x14ac:dyDescent="0.3">
      <c r="A376">
        <v>2012</v>
      </c>
      <c r="B376" t="s">
        <v>119</v>
      </c>
      <c r="C376" s="4">
        <v>375</v>
      </c>
      <c r="D376" t="s">
        <v>1036</v>
      </c>
      <c r="E376" t="s">
        <v>474</v>
      </c>
      <c r="F376" t="s">
        <v>96</v>
      </c>
      <c r="G376" s="2">
        <v>2.7766203703703703E-3</v>
      </c>
      <c r="H376">
        <v>239.9</v>
      </c>
      <c r="I376" t="s">
        <v>102</v>
      </c>
      <c r="J376" t="s">
        <v>47</v>
      </c>
      <c r="K376" t="s">
        <v>48</v>
      </c>
      <c r="L376">
        <v>40.712800000000001</v>
      </c>
      <c r="M376">
        <v>-74.006</v>
      </c>
      <c r="N376" t="s">
        <v>10</v>
      </c>
      <c r="O376" s="1">
        <v>44623</v>
      </c>
      <c r="P376" t="s">
        <v>1005</v>
      </c>
    </row>
    <row r="377" spans="1:16" x14ac:dyDescent="0.3">
      <c r="A377">
        <v>2012</v>
      </c>
      <c r="B377" t="s">
        <v>119</v>
      </c>
      <c r="C377" s="4">
        <v>376</v>
      </c>
      <c r="D377" t="s">
        <v>1037</v>
      </c>
      <c r="E377" t="s">
        <v>169</v>
      </c>
      <c r="F377" t="s">
        <v>96</v>
      </c>
      <c r="G377" s="2">
        <v>2.7643518518518516E-3</v>
      </c>
      <c r="H377">
        <v>238.8</v>
      </c>
      <c r="I377" t="s">
        <v>102</v>
      </c>
      <c r="J377" t="s">
        <v>337</v>
      </c>
      <c r="K377" t="s">
        <v>140</v>
      </c>
      <c r="L377">
        <v>41.705599999999997</v>
      </c>
      <c r="M377">
        <v>-86.235299999999995</v>
      </c>
      <c r="N377" t="s">
        <v>10</v>
      </c>
      <c r="O377" s="1">
        <v>44623</v>
      </c>
      <c r="P377" s="3" t="s">
        <v>1006</v>
      </c>
    </row>
    <row r="378" spans="1:16" x14ac:dyDescent="0.3">
      <c r="A378">
        <v>2012</v>
      </c>
      <c r="B378" t="s">
        <v>119</v>
      </c>
      <c r="C378" s="4">
        <v>377</v>
      </c>
      <c r="D378" t="s">
        <v>1038</v>
      </c>
      <c r="E378" t="s">
        <v>263</v>
      </c>
      <c r="F378" t="s">
        <v>96</v>
      </c>
      <c r="G378" s="2">
        <v>2.7755787037037037E-3</v>
      </c>
      <c r="H378">
        <v>239.8</v>
      </c>
      <c r="I378" t="s">
        <v>102</v>
      </c>
      <c r="J378" t="s">
        <v>337</v>
      </c>
      <c r="K378" t="s">
        <v>140</v>
      </c>
      <c r="L378">
        <v>41.705599999999997</v>
      </c>
      <c r="M378">
        <v>-86.235299999999995</v>
      </c>
      <c r="N378" t="s">
        <v>10</v>
      </c>
      <c r="O378" s="1">
        <v>44623</v>
      </c>
      <c r="P378" s="3" t="s">
        <v>1007</v>
      </c>
    </row>
    <row r="379" spans="1:16" x14ac:dyDescent="0.3">
      <c r="A379">
        <v>2012</v>
      </c>
      <c r="B379" t="s">
        <v>119</v>
      </c>
      <c r="C379" s="4">
        <v>378</v>
      </c>
      <c r="D379" t="s">
        <v>1039</v>
      </c>
      <c r="E379" t="s">
        <v>69</v>
      </c>
      <c r="F379" t="s">
        <v>97</v>
      </c>
      <c r="G379" s="2">
        <v>2.7498842592592592E-3</v>
      </c>
      <c r="H379">
        <v>237.6</v>
      </c>
      <c r="I379" t="s">
        <v>102</v>
      </c>
      <c r="J379" t="s">
        <v>160</v>
      </c>
      <c r="K379" t="s">
        <v>162</v>
      </c>
      <c r="L379">
        <v>47.606200000000001</v>
      </c>
      <c r="M379">
        <v>-122.3321</v>
      </c>
      <c r="N379" t="s">
        <v>10</v>
      </c>
      <c r="O379" s="1">
        <v>44623</v>
      </c>
      <c r="P379" t="s">
        <v>1008</v>
      </c>
    </row>
    <row r="380" spans="1:16" x14ac:dyDescent="0.3">
      <c r="A380">
        <v>2012</v>
      </c>
      <c r="B380" t="s">
        <v>119</v>
      </c>
      <c r="C380" s="4">
        <v>379</v>
      </c>
      <c r="D380" t="s">
        <v>1040</v>
      </c>
      <c r="E380" t="s">
        <v>414</v>
      </c>
      <c r="F380" t="s">
        <v>97</v>
      </c>
      <c r="G380" s="2">
        <v>2.7574074074074076E-3</v>
      </c>
      <c r="H380">
        <v>238.2</v>
      </c>
      <c r="I380" t="s">
        <v>102</v>
      </c>
      <c r="J380" t="s">
        <v>160</v>
      </c>
      <c r="K380" t="s">
        <v>162</v>
      </c>
      <c r="L380">
        <v>47.606200000000001</v>
      </c>
      <c r="M380">
        <v>-122.3321</v>
      </c>
      <c r="N380" t="s">
        <v>10</v>
      </c>
      <c r="O380" s="1">
        <v>44623</v>
      </c>
      <c r="P380" t="s">
        <v>1009</v>
      </c>
    </row>
    <row r="381" spans="1:16" x14ac:dyDescent="0.3">
      <c r="A381">
        <v>2012</v>
      </c>
      <c r="B381" t="s">
        <v>119</v>
      </c>
      <c r="C381" s="4">
        <v>380</v>
      </c>
      <c r="D381" t="s">
        <v>1041</v>
      </c>
      <c r="E381" t="s">
        <v>92</v>
      </c>
      <c r="F381" t="s">
        <v>96</v>
      </c>
      <c r="G381" s="2">
        <v>2.7630787037037034E-3</v>
      </c>
      <c r="H381">
        <v>238.7</v>
      </c>
      <c r="I381" t="s">
        <v>102</v>
      </c>
      <c r="J381" t="s">
        <v>160</v>
      </c>
      <c r="K381" t="s">
        <v>162</v>
      </c>
      <c r="L381">
        <v>47.606200000000001</v>
      </c>
      <c r="M381">
        <v>-122.3321</v>
      </c>
      <c r="N381" t="s">
        <v>10</v>
      </c>
      <c r="O381" s="1">
        <v>44623</v>
      </c>
      <c r="P381" t="s">
        <v>1010</v>
      </c>
    </row>
    <row r="382" spans="1:16" x14ac:dyDescent="0.3">
      <c r="A382">
        <v>2012</v>
      </c>
      <c r="B382" t="s">
        <v>119</v>
      </c>
      <c r="C382" s="4">
        <v>381</v>
      </c>
      <c r="D382" t="s">
        <v>1042</v>
      </c>
      <c r="E382" t="s">
        <v>69</v>
      </c>
      <c r="F382" t="s">
        <v>97</v>
      </c>
      <c r="G382" s="2">
        <v>2.7597222222222224E-3</v>
      </c>
      <c r="H382">
        <v>238.4</v>
      </c>
      <c r="I382" t="s">
        <v>101</v>
      </c>
      <c r="J382" t="s">
        <v>158</v>
      </c>
      <c r="K382" t="s">
        <v>163</v>
      </c>
      <c r="L382">
        <v>38.971699999999998</v>
      </c>
      <c r="M382">
        <v>-95.235299999999995</v>
      </c>
      <c r="N382" t="s">
        <v>10</v>
      </c>
      <c r="O382" s="1">
        <v>44672</v>
      </c>
      <c r="P382" t="s">
        <v>1014</v>
      </c>
    </row>
    <row r="383" spans="1:16" x14ac:dyDescent="0.3">
      <c r="A383">
        <v>2012</v>
      </c>
      <c r="B383" t="s">
        <v>119</v>
      </c>
      <c r="C383" s="4">
        <v>382</v>
      </c>
      <c r="D383" t="s">
        <v>1043</v>
      </c>
      <c r="E383" t="s">
        <v>69</v>
      </c>
      <c r="F383" t="s">
        <v>97</v>
      </c>
      <c r="G383" s="2">
        <v>2.7767361111111113E-3</v>
      </c>
      <c r="H383">
        <v>239.9</v>
      </c>
      <c r="I383" t="s">
        <v>101</v>
      </c>
      <c r="J383" t="s">
        <v>1016</v>
      </c>
      <c r="K383" t="s">
        <v>816</v>
      </c>
      <c r="L383">
        <v>37.271000000000001</v>
      </c>
      <c r="M383">
        <v>-79.941400000000002</v>
      </c>
      <c r="N383" t="s">
        <v>10</v>
      </c>
      <c r="O383" s="1">
        <v>44691</v>
      </c>
      <c r="P383" t="s">
        <v>1011</v>
      </c>
    </row>
    <row r="384" spans="1:16" x14ac:dyDescent="0.3">
      <c r="A384">
        <v>2012</v>
      </c>
      <c r="B384" t="s">
        <v>119</v>
      </c>
      <c r="C384" s="4">
        <v>383</v>
      </c>
      <c r="D384" t="s">
        <v>1044</v>
      </c>
      <c r="E384" t="s">
        <v>69</v>
      </c>
      <c r="F384" t="s">
        <v>97</v>
      </c>
      <c r="G384" s="2">
        <v>2.7743055555555559E-3</v>
      </c>
      <c r="H384">
        <v>239.7</v>
      </c>
      <c r="I384" t="s">
        <v>101</v>
      </c>
      <c r="J384" t="s">
        <v>1017</v>
      </c>
      <c r="K384" t="s">
        <v>1019</v>
      </c>
      <c r="L384">
        <v>41.700099999999999</v>
      </c>
      <c r="M384">
        <v>-71.416200000000003</v>
      </c>
      <c r="N384" t="s">
        <v>10</v>
      </c>
      <c r="O384" s="1">
        <v>44710</v>
      </c>
      <c r="P384" t="s">
        <v>1012</v>
      </c>
    </row>
    <row r="385" spans="1:16" x14ac:dyDescent="0.3">
      <c r="A385">
        <v>2012</v>
      </c>
      <c r="B385" t="s">
        <v>119</v>
      </c>
      <c r="C385" s="4">
        <v>384</v>
      </c>
      <c r="D385" t="s">
        <v>1045</v>
      </c>
      <c r="E385" t="s">
        <v>136</v>
      </c>
      <c r="F385" t="s">
        <v>96</v>
      </c>
      <c r="G385" s="2">
        <v>2.7601851851851854E-3</v>
      </c>
      <c r="H385">
        <v>238.5</v>
      </c>
      <c r="I385" t="s">
        <v>101</v>
      </c>
      <c r="J385" t="s">
        <v>543</v>
      </c>
      <c r="K385" t="s">
        <v>545</v>
      </c>
      <c r="L385">
        <v>51.898499999999999</v>
      </c>
      <c r="M385">
        <v>-8.4756</v>
      </c>
      <c r="N385" t="s">
        <v>544</v>
      </c>
      <c r="O385" s="1">
        <v>44759</v>
      </c>
      <c r="P385" t="s">
        <v>1013</v>
      </c>
    </row>
    <row r="386" spans="1:16" x14ac:dyDescent="0.3">
      <c r="A386">
        <v>2013</v>
      </c>
      <c r="B386" t="s">
        <v>119</v>
      </c>
      <c r="C386" s="4">
        <v>385</v>
      </c>
      <c r="D386" t="s">
        <v>1089</v>
      </c>
      <c r="E386" t="s">
        <v>399</v>
      </c>
      <c r="F386" t="s">
        <v>97</v>
      </c>
      <c r="G386" s="2">
        <v>2.7644675925925927E-3</v>
      </c>
      <c r="H386">
        <v>238.8</v>
      </c>
      <c r="I386" t="s">
        <v>102</v>
      </c>
      <c r="J386" t="s">
        <v>134</v>
      </c>
      <c r="K386" t="s">
        <v>140</v>
      </c>
      <c r="L386">
        <v>39.165300000000002</v>
      </c>
      <c r="M386">
        <v>-86.526399999999995</v>
      </c>
      <c r="N386" t="s">
        <v>10</v>
      </c>
      <c r="O386" s="1">
        <v>44586</v>
      </c>
      <c r="P386" t="s">
        <v>1046</v>
      </c>
    </row>
    <row r="387" spans="1:16" x14ac:dyDescent="0.3">
      <c r="A387">
        <v>2013</v>
      </c>
      <c r="B387" t="s">
        <v>119</v>
      </c>
      <c r="C387" s="4">
        <v>386</v>
      </c>
      <c r="D387" t="s">
        <v>1090</v>
      </c>
      <c r="E387" t="s">
        <v>320</v>
      </c>
      <c r="F387" t="s">
        <v>96</v>
      </c>
      <c r="G387" s="2">
        <v>2.771759259259259E-3</v>
      </c>
      <c r="H387">
        <v>239.5</v>
      </c>
      <c r="I387" t="s">
        <v>102</v>
      </c>
      <c r="J387" t="s">
        <v>283</v>
      </c>
      <c r="K387" t="s">
        <v>83</v>
      </c>
      <c r="L387">
        <v>40.814799999999998</v>
      </c>
      <c r="M387">
        <v>-77.865300000000005</v>
      </c>
      <c r="N387" t="s">
        <v>10</v>
      </c>
      <c r="O387" s="1">
        <v>44587</v>
      </c>
      <c r="P387" t="s">
        <v>1047</v>
      </c>
    </row>
    <row r="388" spans="1:16" x14ac:dyDescent="0.3">
      <c r="A388">
        <v>2013</v>
      </c>
      <c r="B388" t="s">
        <v>119</v>
      </c>
      <c r="C388" s="4">
        <v>387</v>
      </c>
      <c r="D388" t="s">
        <v>1091</v>
      </c>
      <c r="E388" t="s">
        <v>169</v>
      </c>
      <c r="F388" t="s">
        <v>96</v>
      </c>
      <c r="G388" s="2">
        <v>2.771759259259259E-3</v>
      </c>
      <c r="H388">
        <v>239.5</v>
      </c>
      <c r="I388" t="s">
        <v>102</v>
      </c>
      <c r="J388" t="s">
        <v>407</v>
      </c>
      <c r="K388" t="s">
        <v>199</v>
      </c>
      <c r="L388">
        <v>36.0627</v>
      </c>
      <c r="M388">
        <v>-94.160600000000002</v>
      </c>
      <c r="N388" t="s">
        <v>10</v>
      </c>
      <c r="O388" s="1">
        <v>44587</v>
      </c>
      <c r="P388" t="s">
        <v>1048</v>
      </c>
    </row>
    <row r="389" spans="1:16" x14ac:dyDescent="0.3">
      <c r="A389">
        <v>2013</v>
      </c>
      <c r="B389" t="s">
        <v>119</v>
      </c>
      <c r="C389" s="4">
        <v>388</v>
      </c>
      <c r="D389" t="s">
        <v>1092</v>
      </c>
      <c r="E389" t="s">
        <v>275</v>
      </c>
      <c r="F389" t="s">
        <v>96</v>
      </c>
      <c r="G389" s="2">
        <v>2.7700231481481482E-3</v>
      </c>
      <c r="H389">
        <v>239.3</v>
      </c>
      <c r="I389" t="s">
        <v>102</v>
      </c>
      <c r="J389" t="s">
        <v>337</v>
      </c>
      <c r="K389" t="s">
        <v>239</v>
      </c>
      <c r="L389">
        <v>41.705599999999997</v>
      </c>
      <c r="M389">
        <v>-86.235299999999995</v>
      </c>
      <c r="N389" t="s">
        <v>10</v>
      </c>
      <c r="O389" s="1">
        <v>44594</v>
      </c>
      <c r="P389" t="s">
        <v>1049</v>
      </c>
    </row>
    <row r="390" spans="1:16" x14ac:dyDescent="0.3">
      <c r="A390">
        <v>2013</v>
      </c>
      <c r="B390" t="s">
        <v>119</v>
      </c>
      <c r="C390" s="4">
        <v>389</v>
      </c>
      <c r="D390" t="s">
        <v>1093</v>
      </c>
      <c r="E390" t="s">
        <v>399</v>
      </c>
      <c r="F390" t="s">
        <v>97</v>
      </c>
      <c r="G390" s="2">
        <v>2.7674768518518521E-3</v>
      </c>
      <c r="H390">
        <v>239.1</v>
      </c>
      <c r="I390" t="s">
        <v>102</v>
      </c>
      <c r="J390" t="s">
        <v>407</v>
      </c>
      <c r="K390" t="s">
        <v>199</v>
      </c>
      <c r="L390">
        <v>36.0627</v>
      </c>
      <c r="M390">
        <v>-94.160600000000002</v>
      </c>
      <c r="N390" t="s">
        <v>10</v>
      </c>
      <c r="O390" s="1">
        <v>44600</v>
      </c>
      <c r="P390" s="3" t="s">
        <v>1050</v>
      </c>
    </row>
    <row r="391" spans="1:16" x14ac:dyDescent="0.3">
      <c r="A391">
        <v>2013</v>
      </c>
      <c r="B391" t="s">
        <v>119</v>
      </c>
      <c r="C391" s="4">
        <v>390</v>
      </c>
      <c r="D391" t="s">
        <v>1087</v>
      </c>
      <c r="E391" t="s">
        <v>709</v>
      </c>
      <c r="F391" t="s">
        <v>96</v>
      </c>
      <c r="G391" s="2">
        <v>2.7704861111111112E-3</v>
      </c>
      <c r="H391">
        <v>239.4</v>
      </c>
      <c r="I391" t="s">
        <v>102</v>
      </c>
      <c r="J391" t="s">
        <v>407</v>
      </c>
      <c r="K391" t="s">
        <v>199</v>
      </c>
      <c r="L391">
        <v>36.0627</v>
      </c>
      <c r="M391">
        <v>-94.160600000000002</v>
      </c>
      <c r="N391" t="s">
        <v>10</v>
      </c>
      <c r="O391" s="1">
        <v>44600</v>
      </c>
      <c r="P391" t="s">
        <v>1051</v>
      </c>
    </row>
    <row r="392" spans="1:16" x14ac:dyDescent="0.3">
      <c r="A392">
        <v>2013</v>
      </c>
      <c r="B392" t="s">
        <v>119</v>
      </c>
      <c r="C392" s="4">
        <v>391</v>
      </c>
      <c r="D392" t="s">
        <v>1094</v>
      </c>
      <c r="E392" t="s">
        <v>22</v>
      </c>
      <c r="F392" t="s">
        <v>96</v>
      </c>
      <c r="G392" s="2">
        <v>2.7728009259259264E-3</v>
      </c>
      <c r="H392">
        <v>239.6</v>
      </c>
      <c r="I392" t="s">
        <v>102</v>
      </c>
      <c r="J392" t="s">
        <v>160</v>
      </c>
      <c r="K392" t="s">
        <v>162</v>
      </c>
      <c r="L392">
        <v>47.606200000000001</v>
      </c>
      <c r="M392">
        <v>-122.3321</v>
      </c>
      <c r="N392" t="s">
        <v>10</v>
      </c>
      <c r="O392" s="1">
        <v>44601</v>
      </c>
      <c r="P392" s="3" t="s">
        <v>1052</v>
      </c>
    </row>
    <row r="393" spans="1:16" x14ac:dyDescent="0.3">
      <c r="A393">
        <v>2013</v>
      </c>
      <c r="B393" t="s">
        <v>119</v>
      </c>
      <c r="C393" s="4">
        <v>392</v>
      </c>
      <c r="D393" t="s">
        <v>1095</v>
      </c>
      <c r="E393" t="s">
        <v>581</v>
      </c>
      <c r="F393" t="s">
        <v>97</v>
      </c>
      <c r="G393" s="2">
        <v>2.7362268518518512E-3</v>
      </c>
      <c r="H393">
        <v>236.4</v>
      </c>
      <c r="I393" t="s">
        <v>102</v>
      </c>
      <c r="J393" t="s">
        <v>160</v>
      </c>
      <c r="K393" t="s">
        <v>162</v>
      </c>
      <c r="L393">
        <v>47.606200000000001</v>
      </c>
      <c r="M393">
        <v>-122.3321</v>
      </c>
      <c r="N393" t="s">
        <v>10</v>
      </c>
      <c r="O393" s="1">
        <v>44601</v>
      </c>
      <c r="P393" t="s">
        <v>1053</v>
      </c>
    </row>
    <row r="394" spans="1:16" x14ac:dyDescent="0.3">
      <c r="A394">
        <v>2013</v>
      </c>
      <c r="B394" t="s">
        <v>119</v>
      </c>
      <c r="C394" s="4">
        <v>393</v>
      </c>
      <c r="D394" t="s">
        <v>1096</v>
      </c>
      <c r="E394" t="s">
        <v>22</v>
      </c>
      <c r="F394" t="s">
        <v>96</v>
      </c>
      <c r="G394" s="2">
        <v>2.7618055555555555E-3</v>
      </c>
      <c r="H394">
        <v>238.6</v>
      </c>
      <c r="I394" t="s">
        <v>102</v>
      </c>
      <c r="J394" t="s">
        <v>160</v>
      </c>
      <c r="K394" t="s">
        <v>162</v>
      </c>
      <c r="L394">
        <v>47.606200000000001</v>
      </c>
      <c r="M394">
        <v>-122.3321</v>
      </c>
      <c r="N394" t="s">
        <v>10</v>
      </c>
      <c r="O394" s="1">
        <v>44601</v>
      </c>
      <c r="P394" t="s">
        <v>1054</v>
      </c>
    </row>
    <row r="395" spans="1:16" x14ac:dyDescent="0.3">
      <c r="A395">
        <v>2013</v>
      </c>
      <c r="B395" t="s">
        <v>119</v>
      </c>
      <c r="C395" s="4">
        <v>394</v>
      </c>
      <c r="D395" t="s">
        <v>1097</v>
      </c>
      <c r="E395" t="s">
        <v>136</v>
      </c>
      <c r="F395" t="s">
        <v>96</v>
      </c>
      <c r="G395" s="2">
        <v>2.7644675925925927E-3</v>
      </c>
      <c r="H395">
        <v>238.8</v>
      </c>
      <c r="I395" t="s">
        <v>102</v>
      </c>
      <c r="J395" t="s">
        <v>160</v>
      </c>
      <c r="K395" t="s">
        <v>162</v>
      </c>
      <c r="L395">
        <v>47.606200000000001</v>
      </c>
      <c r="M395">
        <v>-122.3321</v>
      </c>
      <c r="N395" t="s">
        <v>10</v>
      </c>
      <c r="O395" s="1">
        <v>44615</v>
      </c>
      <c r="P395" t="s">
        <v>1055</v>
      </c>
    </row>
    <row r="396" spans="1:16" x14ac:dyDescent="0.3">
      <c r="A396">
        <v>2013</v>
      </c>
      <c r="B396" t="s">
        <v>119</v>
      </c>
      <c r="C396" s="4">
        <v>395</v>
      </c>
      <c r="D396" t="s">
        <v>1098</v>
      </c>
      <c r="E396" t="s">
        <v>22</v>
      </c>
      <c r="F396" t="s">
        <v>96</v>
      </c>
      <c r="G396" s="2">
        <v>2.7663194444444445E-3</v>
      </c>
      <c r="H396">
        <v>239</v>
      </c>
      <c r="I396" t="s">
        <v>102</v>
      </c>
      <c r="J396" t="s">
        <v>160</v>
      </c>
      <c r="K396" t="s">
        <v>162</v>
      </c>
      <c r="L396">
        <v>47.606200000000001</v>
      </c>
      <c r="M396">
        <v>-122.3321</v>
      </c>
      <c r="N396" t="s">
        <v>10</v>
      </c>
      <c r="O396" s="1">
        <v>44615</v>
      </c>
      <c r="P396" t="s">
        <v>1056</v>
      </c>
    </row>
    <row r="397" spans="1:16" x14ac:dyDescent="0.3">
      <c r="A397">
        <v>2013</v>
      </c>
      <c r="B397" t="s">
        <v>119</v>
      </c>
      <c r="C397" s="4">
        <v>396</v>
      </c>
      <c r="D397" t="s">
        <v>1099</v>
      </c>
      <c r="E397" t="s">
        <v>22</v>
      </c>
      <c r="F397" t="s">
        <v>96</v>
      </c>
      <c r="G397" s="2">
        <v>2.7682870370370374E-3</v>
      </c>
      <c r="H397">
        <v>239.2</v>
      </c>
      <c r="I397" t="s">
        <v>102</v>
      </c>
      <c r="J397" t="s">
        <v>160</v>
      </c>
      <c r="K397" t="s">
        <v>162</v>
      </c>
      <c r="L397">
        <v>47.606200000000001</v>
      </c>
      <c r="M397">
        <v>-122.3321</v>
      </c>
      <c r="N397" t="s">
        <v>10</v>
      </c>
      <c r="O397" s="1">
        <v>44615</v>
      </c>
      <c r="P397" t="s">
        <v>1057</v>
      </c>
    </row>
    <row r="398" spans="1:16" x14ac:dyDescent="0.3">
      <c r="A398">
        <v>2013</v>
      </c>
      <c r="B398" t="s">
        <v>119</v>
      </c>
      <c r="C398" s="4">
        <v>397</v>
      </c>
      <c r="D398" t="s">
        <v>1100</v>
      </c>
      <c r="E398" t="s">
        <v>921</v>
      </c>
      <c r="F398" t="s">
        <v>96</v>
      </c>
      <c r="G398" s="2">
        <v>2.7699074074074071E-3</v>
      </c>
      <c r="H398">
        <v>239.3</v>
      </c>
      <c r="I398" t="s">
        <v>102</v>
      </c>
      <c r="J398" t="s">
        <v>337</v>
      </c>
      <c r="K398" t="s">
        <v>140</v>
      </c>
      <c r="L398">
        <v>41.705599999999997</v>
      </c>
      <c r="M398">
        <v>-86.235299999999995</v>
      </c>
      <c r="N398" t="s">
        <v>10</v>
      </c>
      <c r="O398" s="1">
        <v>44622</v>
      </c>
      <c r="P398" t="s">
        <v>1058</v>
      </c>
    </row>
    <row r="399" spans="1:16" x14ac:dyDescent="0.3">
      <c r="A399">
        <v>2013</v>
      </c>
      <c r="B399" t="s">
        <v>119</v>
      </c>
      <c r="C399" s="4">
        <v>398</v>
      </c>
      <c r="D399" t="s">
        <v>1101</v>
      </c>
      <c r="E399" t="s">
        <v>1022</v>
      </c>
      <c r="F399" t="s">
        <v>97</v>
      </c>
      <c r="G399" s="2">
        <v>2.745138888888889E-3</v>
      </c>
      <c r="H399">
        <v>237.2</v>
      </c>
      <c r="I399" t="s">
        <v>101</v>
      </c>
      <c r="J399" t="s">
        <v>55</v>
      </c>
      <c r="K399" t="s">
        <v>83</v>
      </c>
      <c r="L399">
        <v>39.952599999999997</v>
      </c>
      <c r="M399">
        <v>-75.165199999999999</v>
      </c>
      <c r="N399" t="s">
        <v>10</v>
      </c>
      <c r="O399" s="1">
        <v>44678</v>
      </c>
      <c r="P399" t="s">
        <v>1059</v>
      </c>
    </row>
    <row r="400" spans="1:16" x14ac:dyDescent="0.3">
      <c r="A400">
        <v>2013</v>
      </c>
      <c r="B400" t="s">
        <v>119</v>
      </c>
      <c r="C400" s="4">
        <v>399</v>
      </c>
      <c r="D400" t="s">
        <v>1102</v>
      </c>
      <c r="E400" t="s">
        <v>581</v>
      </c>
      <c r="F400" t="s">
        <v>97</v>
      </c>
      <c r="G400" s="2">
        <v>2.7473379629629631E-3</v>
      </c>
      <c r="H400">
        <v>237.4</v>
      </c>
      <c r="I400" t="s">
        <v>101</v>
      </c>
      <c r="J400" t="s">
        <v>55</v>
      </c>
      <c r="K400" t="s">
        <v>83</v>
      </c>
      <c r="L400">
        <v>39.952599999999997</v>
      </c>
      <c r="M400">
        <v>-75.165199999999999</v>
      </c>
      <c r="N400" t="s">
        <v>10</v>
      </c>
      <c r="O400" s="1">
        <v>44678</v>
      </c>
      <c r="P400" t="s">
        <v>1060</v>
      </c>
    </row>
    <row r="401" spans="1:16" x14ac:dyDescent="0.3">
      <c r="A401">
        <v>2013</v>
      </c>
      <c r="B401" t="s">
        <v>119</v>
      </c>
      <c r="C401" s="4">
        <v>400</v>
      </c>
      <c r="D401" t="s">
        <v>1103</v>
      </c>
      <c r="E401" t="s">
        <v>399</v>
      </c>
      <c r="F401" t="s">
        <v>97</v>
      </c>
      <c r="G401" s="2">
        <v>2.7525462962962963E-3</v>
      </c>
      <c r="H401">
        <v>237.8</v>
      </c>
      <c r="I401" t="s">
        <v>101</v>
      </c>
      <c r="J401" t="s">
        <v>55</v>
      </c>
      <c r="K401" t="s">
        <v>83</v>
      </c>
      <c r="L401">
        <v>39.952599999999997</v>
      </c>
      <c r="M401">
        <v>-75.165199999999999</v>
      </c>
      <c r="N401" t="s">
        <v>10</v>
      </c>
      <c r="O401" s="1">
        <v>44678</v>
      </c>
      <c r="P401" t="s">
        <v>1061</v>
      </c>
    </row>
    <row r="402" spans="1:16" x14ac:dyDescent="0.3">
      <c r="A402">
        <v>2013</v>
      </c>
      <c r="B402" t="s">
        <v>119</v>
      </c>
      <c r="C402" s="4">
        <v>401</v>
      </c>
      <c r="D402" t="s">
        <v>1104</v>
      </c>
      <c r="E402" t="s">
        <v>69</v>
      </c>
      <c r="F402" t="s">
        <v>97</v>
      </c>
      <c r="G402" s="2">
        <v>2.7747685185185184E-3</v>
      </c>
      <c r="H402">
        <v>239.7</v>
      </c>
      <c r="I402" t="s">
        <v>101</v>
      </c>
      <c r="J402" t="s">
        <v>55</v>
      </c>
      <c r="K402" t="s">
        <v>83</v>
      </c>
      <c r="L402">
        <v>39.952599999999997</v>
      </c>
      <c r="M402">
        <v>-75.165199999999999</v>
      </c>
      <c r="N402" t="s">
        <v>10</v>
      </c>
      <c r="O402" s="1">
        <v>44678</v>
      </c>
      <c r="P402" t="s">
        <v>1062</v>
      </c>
    </row>
    <row r="403" spans="1:16" x14ac:dyDescent="0.3">
      <c r="A403">
        <v>2013</v>
      </c>
      <c r="B403" t="s">
        <v>119</v>
      </c>
      <c r="C403" s="4">
        <v>402</v>
      </c>
      <c r="D403" t="s">
        <v>1105</v>
      </c>
      <c r="E403" t="s">
        <v>69</v>
      </c>
      <c r="F403" t="s">
        <v>97</v>
      </c>
      <c r="G403" s="2">
        <v>2.7662037037037034E-3</v>
      </c>
      <c r="H403">
        <v>239</v>
      </c>
      <c r="I403" t="s">
        <v>101</v>
      </c>
      <c r="J403" t="s">
        <v>865</v>
      </c>
      <c r="K403" t="s">
        <v>867</v>
      </c>
      <c r="L403">
        <v>38.627000000000002</v>
      </c>
      <c r="M403">
        <v>-90.199399999999997</v>
      </c>
      <c r="N403" t="s">
        <v>10</v>
      </c>
      <c r="O403" s="1">
        <v>44711</v>
      </c>
      <c r="P403" t="s">
        <v>1063</v>
      </c>
    </row>
    <row r="404" spans="1:16" x14ac:dyDescent="0.3">
      <c r="A404">
        <v>2013</v>
      </c>
      <c r="B404" t="s">
        <v>119</v>
      </c>
      <c r="C404" s="4">
        <v>403</v>
      </c>
      <c r="D404" t="s">
        <v>1106</v>
      </c>
      <c r="E404" t="s">
        <v>209</v>
      </c>
      <c r="F404" t="s">
        <v>96</v>
      </c>
      <c r="G404" s="2">
        <v>2.7623842592592591E-3</v>
      </c>
      <c r="H404">
        <v>238.7</v>
      </c>
      <c r="I404" t="s">
        <v>101</v>
      </c>
      <c r="J404" t="s">
        <v>739</v>
      </c>
      <c r="K404" t="s">
        <v>364</v>
      </c>
      <c r="L404">
        <v>36.162700000000001</v>
      </c>
      <c r="M404">
        <v>-86.781599999999997</v>
      </c>
      <c r="N404" t="s">
        <v>10</v>
      </c>
      <c r="O404" s="1">
        <v>44713</v>
      </c>
      <c r="P404" t="s">
        <v>1064</v>
      </c>
    </row>
    <row r="405" spans="1:16" x14ac:dyDescent="0.3">
      <c r="A405">
        <v>2013</v>
      </c>
      <c r="B405" t="s">
        <v>119</v>
      </c>
      <c r="C405" s="4">
        <v>404</v>
      </c>
      <c r="D405" t="s">
        <v>1107</v>
      </c>
      <c r="E405" t="s">
        <v>69</v>
      </c>
      <c r="F405" t="s">
        <v>97</v>
      </c>
      <c r="G405" s="2">
        <v>2.7766203703703703E-3</v>
      </c>
      <c r="H405">
        <v>239.9</v>
      </c>
      <c r="I405" t="s">
        <v>101</v>
      </c>
      <c r="J405" t="s">
        <v>739</v>
      </c>
      <c r="K405" t="s">
        <v>364</v>
      </c>
      <c r="L405">
        <v>36.162700000000001</v>
      </c>
      <c r="M405">
        <v>-86.781599999999997</v>
      </c>
      <c r="N405" t="s">
        <v>10</v>
      </c>
      <c r="O405" s="1">
        <v>44713</v>
      </c>
      <c r="P405" t="s">
        <v>1065</v>
      </c>
    </row>
    <row r="406" spans="1:16" x14ac:dyDescent="0.3">
      <c r="A406">
        <v>2013</v>
      </c>
      <c r="B406" t="s">
        <v>119</v>
      </c>
      <c r="C406" s="4">
        <v>405</v>
      </c>
      <c r="D406" t="s">
        <v>1108</v>
      </c>
      <c r="E406" t="s">
        <v>69</v>
      </c>
      <c r="F406" t="s">
        <v>97</v>
      </c>
      <c r="G406" s="2">
        <v>2.7668981481481481E-3</v>
      </c>
      <c r="H406">
        <v>239.1</v>
      </c>
      <c r="I406" t="s">
        <v>101</v>
      </c>
      <c r="J406" t="s">
        <v>606</v>
      </c>
      <c r="K406" t="s">
        <v>19</v>
      </c>
      <c r="L406">
        <v>45.5152</v>
      </c>
      <c r="M406">
        <v>-122.6784</v>
      </c>
      <c r="N406" t="s">
        <v>10</v>
      </c>
      <c r="O406" s="1">
        <v>44757</v>
      </c>
      <c r="P406" t="s">
        <v>1066</v>
      </c>
    </row>
    <row r="407" spans="1:16" x14ac:dyDescent="0.3">
      <c r="A407">
        <v>2013</v>
      </c>
      <c r="B407" t="s">
        <v>119</v>
      </c>
      <c r="C407" s="4">
        <v>406</v>
      </c>
      <c r="D407" t="s">
        <v>1109</v>
      </c>
      <c r="E407" t="s">
        <v>275</v>
      </c>
      <c r="F407" t="s">
        <v>96</v>
      </c>
      <c r="G407" s="2">
        <v>2.7710648148148147E-3</v>
      </c>
      <c r="H407">
        <v>239.4</v>
      </c>
      <c r="I407" t="s">
        <v>101</v>
      </c>
      <c r="J407" t="s">
        <v>606</v>
      </c>
      <c r="K407" t="s">
        <v>19</v>
      </c>
      <c r="L407">
        <v>45.5152</v>
      </c>
      <c r="M407">
        <v>-122.6784</v>
      </c>
      <c r="N407" t="s">
        <v>10</v>
      </c>
      <c r="O407" s="1">
        <v>44757</v>
      </c>
      <c r="P407" t="s">
        <v>1067</v>
      </c>
    </row>
    <row r="408" spans="1:16" x14ac:dyDescent="0.3">
      <c r="A408">
        <v>2013</v>
      </c>
      <c r="B408" t="s">
        <v>119</v>
      </c>
      <c r="C408" s="4">
        <v>407</v>
      </c>
      <c r="D408" t="s">
        <v>1110</v>
      </c>
      <c r="E408" t="s">
        <v>870</v>
      </c>
      <c r="F408" t="s">
        <v>96</v>
      </c>
      <c r="G408" s="2">
        <v>2.7696759259259259E-3</v>
      </c>
      <c r="H408">
        <v>239.3</v>
      </c>
      <c r="I408" t="s">
        <v>101</v>
      </c>
      <c r="J408" t="s">
        <v>1088</v>
      </c>
      <c r="K408" t="s">
        <v>200</v>
      </c>
      <c r="L408">
        <v>42.166699999999999</v>
      </c>
      <c r="M408">
        <v>-83.781599999999997</v>
      </c>
      <c r="N408" t="s">
        <v>10</v>
      </c>
      <c r="O408" s="1">
        <v>44777</v>
      </c>
      <c r="P408" s="3" t="s">
        <v>1068</v>
      </c>
    </row>
    <row r="409" spans="1:16" x14ac:dyDescent="0.3">
      <c r="A409">
        <v>2014</v>
      </c>
      <c r="B409" t="s">
        <v>119</v>
      </c>
      <c r="C409" s="4">
        <v>408</v>
      </c>
      <c r="D409" t="s">
        <v>1111</v>
      </c>
      <c r="E409" t="s">
        <v>809</v>
      </c>
      <c r="F409" t="s">
        <v>96</v>
      </c>
      <c r="G409" s="2">
        <v>2.7550925925925924E-3</v>
      </c>
      <c r="H409">
        <v>238</v>
      </c>
      <c r="I409" t="s">
        <v>102</v>
      </c>
      <c r="J409" t="s">
        <v>346</v>
      </c>
      <c r="K409" t="s">
        <v>355</v>
      </c>
      <c r="L409">
        <v>42.360100000000003</v>
      </c>
      <c r="M409">
        <v>-71.058899999999994</v>
      </c>
      <c r="N409" t="s">
        <v>10</v>
      </c>
      <c r="O409" s="1">
        <v>44586</v>
      </c>
      <c r="P409" t="s">
        <v>1069</v>
      </c>
    </row>
    <row r="410" spans="1:16" x14ac:dyDescent="0.3">
      <c r="A410">
        <v>2014</v>
      </c>
      <c r="B410" t="s">
        <v>119</v>
      </c>
      <c r="C410" s="4">
        <v>409</v>
      </c>
      <c r="D410" t="s">
        <v>1118</v>
      </c>
      <c r="E410" t="s">
        <v>1116</v>
      </c>
      <c r="F410" t="s">
        <v>97</v>
      </c>
      <c r="G410" s="2">
        <v>2.7716435185185183E-3</v>
      </c>
      <c r="H410">
        <v>239.5</v>
      </c>
      <c r="I410" t="s">
        <v>102</v>
      </c>
      <c r="J410" t="s">
        <v>1112</v>
      </c>
      <c r="K410" t="s">
        <v>1276</v>
      </c>
      <c r="L410">
        <v>41.805100000000003</v>
      </c>
      <c r="M410">
        <v>-80.948099999999997</v>
      </c>
      <c r="N410" t="s">
        <v>10</v>
      </c>
      <c r="O410" s="1">
        <v>44593</v>
      </c>
      <c r="P410" t="s">
        <v>1070</v>
      </c>
    </row>
    <row r="411" spans="1:16" x14ac:dyDescent="0.3">
      <c r="A411">
        <v>2014</v>
      </c>
      <c r="B411" t="s">
        <v>119</v>
      </c>
      <c r="C411" s="4">
        <v>410</v>
      </c>
      <c r="D411" t="s">
        <v>1119</v>
      </c>
      <c r="E411" t="s">
        <v>227</v>
      </c>
      <c r="F411" t="s">
        <v>97</v>
      </c>
      <c r="G411" s="2">
        <v>2.7730324074074077E-3</v>
      </c>
      <c r="H411">
        <v>239.6</v>
      </c>
      <c r="I411" t="s">
        <v>102</v>
      </c>
      <c r="J411" t="s">
        <v>160</v>
      </c>
      <c r="K411" t="s">
        <v>162</v>
      </c>
      <c r="L411">
        <v>47.606200000000001</v>
      </c>
      <c r="M411">
        <v>-122.3321</v>
      </c>
      <c r="N411" t="s">
        <v>10</v>
      </c>
      <c r="O411" s="1">
        <v>44593</v>
      </c>
      <c r="P411" t="s">
        <v>1071</v>
      </c>
    </row>
    <row r="412" spans="1:16" x14ac:dyDescent="0.3">
      <c r="A412">
        <v>2014</v>
      </c>
      <c r="B412" t="s">
        <v>119</v>
      </c>
      <c r="C412" s="4">
        <v>411</v>
      </c>
      <c r="D412" t="s">
        <v>1120</v>
      </c>
      <c r="E412" t="s">
        <v>1022</v>
      </c>
      <c r="F412" t="s">
        <v>97</v>
      </c>
      <c r="G412" s="2">
        <v>2.7616898148148145E-3</v>
      </c>
      <c r="H412">
        <v>238.6</v>
      </c>
      <c r="I412" t="s">
        <v>102</v>
      </c>
      <c r="J412" t="s">
        <v>346</v>
      </c>
      <c r="K412" t="s">
        <v>355</v>
      </c>
      <c r="L412">
        <v>42.360100000000003</v>
      </c>
      <c r="M412">
        <v>-71.058899999999994</v>
      </c>
      <c r="N412" t="s">
        <v>10</v>
      </c>
      <c r="O412" s="1">
        <v>44600</v>
      </c>
      <c r="P412" t="s">
        <v>1072</v>
      </c>
    </row>
    <row r="413" spans="1:16" x14ac:dyDescent="0.3">
      <c r="A413">
        <v>2014</v>
      </c>
      <c r="B413" t="s">
        <v>119</v>
      </c>
      <c r="C413" s="4">
        <v>412</v>
      </c>
      <c r="D413" t="s">
        <v>1121</v>
      </c>
      <c r="E413" t="s">
        <v>1022</v>
      </c>
      <c r="F413" t="s">
        <v>97</v>
      </c>
      <c r="G413" s="2">
        <v>2.7627314814814819E-3</v>
      </c>
      <c r="H413">
        <v>238.7</v>
      </c>
      <c r="I413" t="s">
        <v>102</v>
      </c>
      <c r="J413" t="s">
        <v>346</v>
      </c>
      <c r="K413" t="s">
        <v>355</v>
      </c>
      <c r="L413">
        <v>42.360100000000003</v>
      </c>
      <c r="M413">
        <v>-71.058899999999994</v>
      </c>
      <c r="N413" t="s">
        <v>10</v>
      </c>
      <c r="O413" s="1">
        <v>44600</v>
      </c>
      <c r="P413" t="s">
        <v>1073</v>
      </c>
    </row>
    <row r="414" spans="1:16" x14ac:dyDescent="0.3">
      <c r="A414">
        <v>2014</v>
      </c>
      <c r="B414" t="s">
        <v>119</v>
      </c>
      <c r="C414" s="4">
        <v>413</v>
      </c>
      <c r="D414" t="s">
        <v>1123</v>
      </c>
      <c r="E414" t="s">
        <v>1117</v>
      </c>
      <c r="F414" t="s">
        <v>97</v>
      </c>
      <c r="G414" s="2">
        <v>2.7635416666666663E-3</v>
      </c>
      <c r="H414">
        <v>238.8</v>
      </c>
      <c r="I414" t="s">
        <v>102</v>
      </c>
      <c r="J414" t="s">
        <v>346</v>
      </c>
      <c r="K414" t="s">
        <v>355</v>
      </c>
      <c r="L414">
        <v>42.360100000000003</v>
      </c>
      <c r="M414">
        <v>-71.058899999999994</v>
      </c>
      <c r="N414" t="s">
        <v>10</v>
      </c>
      <c r="O414" s="1">
        <v>44600</v>
      </c>
      <c r="P414" t="s">
        <v>1074</v>
      </c>
    </row>
    <row r="415" spans="1:16" x14ac:dyDescent="0.3">
      <c r="A415">
        <v>2014</v>
      </c>
      <c r="B415" t="s">
        <v>119</v>
      </c>
      <c r="C415" s="4">
        <v>414</v>
      </c>
      <c r="D415" t="s">
        <v>1135</v>
      </c>
      <c r="E415" t="s">
        <v>474</v>
      </c>
      <c r="F415" t="s">
        <v>96</v>
      </c>
      <c r="G415" s="2">
        <v>2.7734953703703706E-3</v>
      </c>
      <c r="H415">
        <v>239.6</v>
      </c>
      <c r="I415" t="s">
        <v>102</v>
      </c>
      <c r="J415" t="s">
        <v>346</v>
      </c>
      <c r="K415" t="s">
        <v>355</v>
      </c>
      <c r="L415">
        <v>42.360100000000003</v>
      </c>
      <c r="M415">
        <v>-71.058899999999994</v>
      </c>
      <c r="N415" t="s">
        <v>10</v>
      </c>
      <c r="O415" s="1">
        <v>44600</v>
      </c>
      <c r="P415" t="s">
        <v>1075</v>
      </c>
    </row>
    <row r="416" spans="1:16" x14ac:dyDescent="0.3">
      <c r="A416">
        <v>2014</v>
      </c>
      <c r="B416" t="s">
        <v>119</v>
      </c>
      <c r="C416" s="4">
        <v>415</v>
      </c>
      <c r="D416" t="s">
        <v>1125</v>
      </c>
      <c r="E416" t="s">
        <v>46</v>
      </c>
      <c r="F416" t="s">
        <v>96</v>
      </c>
      <c r="G416" s="2">
        <v>2.7570601851851853E-3</v>
      </c>
      <c r="H416">
        <v>238.2</v>
      </c>
      <c r="I416" t="s">
        <v>102</v>
      </c>
      <c r="J416" t="s">
        <v>337</v>
      </c>
      <c r="K416" t="s">
        <v>140</v>
      </c>
      <c r="L416">
        <v>41.705599999999997</v>
      </c>
      <c r="M416">
        <v>-86.235299999999995</v>
      </c>
      <c r="N416" t="s">
        <v>10</v>
      </c>
      <c r="O416" s="1">
        <v>44600</v>
      </c>
      <c r="P416" t="s">
        <v>1076</v>
      </c>
    </row>
    <row r="417" spans="1:16" x14ac:dyDescent="0.3">
      <c r="A417">
        <v>2014</v>
      </c>
      <c r="B417" t="s">
        <v>119</v>
      </c>
      <c r="C417" s="4">
        <v>416</v>
      </c>
      <c r="D417" t="s">
        <v>1126</v>
      </c>
      <c r="E417" t="s">
        <v>432</v>
      </c>
      <c r="F417" t="s">
        <v>96</v>
      </c>
      <c r="G417" s="2">
        <v>2.7430555555555559E-3</v>
      </c>
      <c r="H417">
        <v>237</v>
      </c>
      <c r="I417" t="s">
        <v>102</v>
      </c>
      <c r="J417" t="s">
        <v>632</v>
      </c>
      <c r="K417" t="s">
        <v>631</v>
      </c>
      <c r="L417">
        <v>42.030799999999999</v>
      </c>
      <c r="M417">
        <v>-93.631900000000002</v>
      </c>
      <c r="N417" t="s">
        <v>10</v>
      </c>
      <c r="O417" s="1">
        <v>44607</v>
      </c>
      <c r="P417" t="s">
        <v>1077</v>
      </c>
    </row>
    <row r="418" spans="1:16" x14ac:dyDescent="0.3">
      <c r="A418">
        <v>2014</v>
      </c>
      <c r="B418" t="s">
        <v>119</v>
      </c>
      <c r="C418" s="4">
        <v>417</v>
      </c>
      <c r="D418" t="s">
        <v>1134</v>
      </c>
      <c r="E418" t="s">
        <v>247</v>
      </c>
      <c r="F418" t="s">
        <v>96</v>
      </c>
      <c r="G418" s="2">
        <v>2.7666666666666668E-3</v>
      </c>
      <c r="H418">
        <v>239</v>
      </c>
      <c r="I418" t="s">
        <v>102</v>
      </c>
      <c r="J418" t="s">
        <v>160</v>
      </c>
      <c r="K418" t="s">
        <v>162</v>
      </c>
      <c r="L418">
        <v>47.606200000000001</v>
      </c>
      <c r="M418">
        <v>-122.3321</v>
      </c>
      <c r="N418" t="s">
        <v>10</v>
      </c>
      <c r="O418" s="1">
        <v>44607</v>
      </c>
      <c r="P418" t="s">
        <v>1078</v>
      </c>
    </row>
    <row r="419" spans="1:16" x14ac:dyDescent="0.3">
      <c r="A419">
        <v>2014</v>
      </c>
      <c r="B419" t="s">
        <v>119</v>
      </c>
      <c r="C419" s="4">
        <v>418</v>
      </c>
      <c r="D419" t="s">
        <v>1133</v>
      </c>
      <c r="E419" t="s">
        <v>918</v>
      </c>
      <c r="F419" t="s">
        <v>96</v>
      </c>
      <c r="G419" s="2">
        <v>2.7704861111111112E-3</v>
      </c>
      <c r="H419">
        <v>239.4</v>
      </c>
      <c r="I419" t="s">
        <v>102</v>
      </c>
      <c r="J419" t="s">
        <v>346</v>
      </c>
      <c r="K419" t="s">
        <v>355</v>
      </c>
      <c r="L419">
        <v>42.360100000000003</v>
      </c>
      <c r="M419">
        <v>-71.058899999999994</v>
      </c>
      <c r="N419" t="s">
        <v>10</v>
      </c>
      <c r="O419" s="1">
        <v>44622</v>
      </c>
      <c r="P419" t="s">
        <v>1079</v>
      </c>
    </row>
    <row r="420" spans="1:16" x14ac:dyDescent="0.3">
      <c r="A420">
        <v>2014</v>
      </c>
      <c r="B420" t="s">
        <v>119</v>
      </c>
      <c r="C420" s="4">
        <v>419</v>
      </c>
      <c r="D420" t="s">
        <v>1132</v>
      </c>
      <c r="E420" t="s">
        <v>1020</v>
      </c>
      <c r="F420" t="s">
        <v>96</v>
      </c>
      <c r="G420" s="2">
        <v>2.7701388888888884E-3</v>
      </c>
      <c r="H420">
        <v>239.3</v>
      </c>
      <c r="I420" t="s">
        <v>101</v>
      </c>
      <c r="J420" t="s">
        <v>1113</v>
      </c>
      <c r="K420" t="s">
        <v>1115</v>
      </c>
      <c r="L420">
        <v>34.852600000000002</v>
      </c>
      <c r="M420">
        <v>-82.394000000000005</v>
      </c>
      <c r="N420" t="s">
        <v>10</v>
      </c>
      <c r="O420" s="1">
        <v>44663</v>
      </c>
      <c r="P420" t="s">
        <v>1080</v>
      </c>
    </row>
    <row r="421" spans="1:16" x14ac:dyDescent="0.3">
      <c r="A421">
        <v>2014</v>
      </c>
      <c r="B421" t="s">
        <v>119</v>
      </c>
      <c r="C421" s="4">
        <v>420</v>
      </c>
      <c r="D421" t="s">
        <v>1131</v>
      </c>
      <c r="E421" t="s">
        <v>251</v>
      </c>
      <c r="F421" t="s">
        <v>96</v>
      </c>
      <c r="G421" s="2">
        <v>2.7585648148148148E-3</v>
      </c>
      <c r="H421">
        <v>238.3</v>
      </c>
      <c r="I421" t="s">
        <v>101</v>
      </c>
      <c r="J421" t="s">
        <v>55</v>
      </c>
      <c r="K421" t="s">
        <v>83</v>
      </c>
      <c r="L421">
        <v>39.952599999999997</v>
      </c>
      <c r="M421">
        <v>-75.165199999999999</v>
      </c>
      <c r="N421" t="s">
        <v>10</v>
      </c>
      <c r="O421" s="1">
        <v>44677</v>
      </c>
      <c r="P421" t="s">
        <v>1081</v>
      </c>
    </row>
    <row r="422" spans="1:16" x14ac:dyDescent="0.3">
      <c r="A422">
        <v>2014</v>
      </c>
      <c r="B422" t="s">
        <v>119</v>
      </c>
      <c r="C422" s="4">
        <v>421</v>
      </c>
      <c r="D422" t="s">
        <v>1130</v>
      </c>
      <c r="E422" t="s">
        <v>758</v>
      </c>
      <c r="F422" t="s">
        <v>97</v>
      </c>
      <c r="G422" s="2">
        <v>2.7630787037037034E-3</v>
      </c>
      <c r="H422">
        <v>238.7</v>
      </c>
      <c r="I422" t="s">
        <v>101</v>
      </c>
      <c r="J422" t="s">
        <v>1114</v>
      </c>
      <c r="K422" t="s">
        <v>355</v>
      </c>
      <c r="L422">
        <v>42.4604</v>
      </c>
      <c r="M422">
        <v>-71.3489</v>
      </c>
      <c r="N422" t="s">
        <v>10</v>
      </c>
      <c r="O422" s="1">
        <v>44717</v>
      </c>
      <c r="P422" s="3" t="s">
        <v>1082</v>
      </c>
    </row>
    <row r="423" spans="1:16" x14ac:dyDescent="0.3">
      <c r="A423">
        <v>2014</v>
      </c>
      <c r="B423" t="s">
        <v>119</v>
      </c>
      <c r="C423" s="4">
        <v>422</v>
      </c>
      <c r="D423" t="s">
        <v>1129</v>
      </c>
      <c r="E423" t="s">
        <v>69</v>
      </c>
      <c r="F423" t="s">
        <v>97</v>
      </c>
      <c r="G423" s="2">
        <v>2.7417824074074076E-3</v>
      </c>
      <c r="H423">
        <v>236.9</v>
      </c>
      <c r="I423" t="s">
        <v>101</v>
      </c>
      <c r="J423" t="s">
        <v>51</v>
      </c>
      <c r="K423" t="s">
        <v>11</v>
      </c>
      <c r="L423">
        <v>32.715699999999998</v>
      </c>
      <c r="M423">
        <v>-117.1611</v>
      </c>
      <c r="N423" t="s">
        <v>10</v>
      </c>
      <c r="O423" s="1">
        <v>44717</v>
      </c>
      <c r="P423" t="s">
        <v>1083</v>
      </c>
    </row>
    <row r="424" spans="1:16" x14ac:dyDescent="0.3">
      <c r="A424">
        <v>2014</v>
      </c>
      <c r="B424" t="s">
        <v>119</v>
      </c>
      <c r="C424" s="4">
        <v>423</v>
      </c>
      <c r="D424" t="s">
        <v>1128</v>
      </c>
      <c r="E424" t="s">
        <v>22</v>
      </c>
      <c r="F424" t="s">
        <v>96</v>
      </c>
      <c r="G424" s="2">
        <v>2.7741898148148148E-3</v>
      </c>
      <c r="H424">
        <v>239.7</v>
      </c>
      <c r="I424" t="s">
        <v>101</v>
      </c>
      <c r="J424" t="s">
        <v>719</v>
      </c>
      <c r="K424" t="s">
        <v>365</v>
      </c>
      <c r="L424">
        <v>49.248800000000003</v>
      </c>
      <c r="M424">
        <v>-122.98050000000001</v>
      </c>
      <c r="N424" t="s">
        <v>314</v>
      </c>
      <c r="O424" s="1">
        <v>44752</v>
      </c>
      <c r="P424" t="s">
        <v>1084</v>
      </c>
    </row>
    <row r="425" spans="1:16" x14ac:dyDescent="0.3">
      <c r="A425">
        <v>2014</v>
      </c>
      <c r="B425" t="s">
        <v>119</v>
      </c>
      <c r="C425" s="4">
        <v>424</v>
      </c>
      <c r="D425" t="s">
        <v>1122</v>
      </c>
      <c r="E425" t="s">
        <v>1022</v>
      </c>
      <c r="F425" t="s">
        <v>97</v>
      </c>
      <c r="G425" s="2">
        <v>2.7501157407407409E-3</v>
      </c>
      <c r="H425">
        <v>237.6</v>
      </c>
      <c r="I425" t="s">
        <v>101</v>
      </c>
      <c r="J425" t="s">
        <v>202</v>
      </c>
      <c r="K425" t="s">
        <v>197</v>
      </c>
      <c r="L425">
        <v>35.779600000000002</v>
      </c>
      <c r="M425">
        <v>-78.638199999999998</v>
      </c>
      <c r="N425" t="s">
        <v>10</v>
      </c>
      <c r="O425" s="1">
        <v>44774</v>
      </c>
      <c r="P425" t="s">
        <v>1085</v>
      </c>
    </row>
    <row r="426" spans="1:16" x14ac:dyDescent="0.3">
      <c r="A426">
        <v>2014</v>
      </c>
      <c r="B426" t="s">
        <v>119</v>
      </c>
      <c r="C426" s="4">
        <v>425</v>
      </c>
      <c r="D426" t="s">
        <v>1127</v>
      </c>
      <c r="E426" t="s">
        <v>69</v>
      </c>
      <c r="F426" t="s">
        <v>97</v>
      </c>
      <c r="G426" s="2">
        <v>2.7596064814814814E-3</v>
      </c>
      <c r="H426">
        <v>238.4</v>
      </c>
      <c r="I426" t="s">
        <v>101</v>
      </c>
      <c r="J426" t="s">
        <v>202</v>
      </c>
      <c r="K426" t="s">
        <v>197</v>
      </c>
      <c r="L426">
        <v>35.779600000000002</v>
      </c>
      <c r="M426">
        <v>-78.638199999999998</v>
      </c>
      <c r="N426" t="s">
        <v>10</v>
      </c>
      <c r="O426" s="1">
        <v>44774</v>
      </c>
      <c r="P426" t="s">
        <v>1086</v>
      </c>
    </row>
    <row r="427" spans="1:16" x14ac:dyDescent="0.3">
      <c r="A427">
        <v>2015</v>
      </c>
      <c r="B427" t="s">
        <v>119</v>
      </c>
      <c r="C427" s="4">
        <v>426</v>
      </c>
      <c r="D427" t="s">
        <v>1294</v>
      </c>
      <c r="E427" t="s">
        <v>136</v>
      </c>
      <c r="F427" t="s">
        <v>96</v>
      </c>
      <c r="G427" s="2">
        <v>2.7701388888888884E-3</v>
      </c>
      <c r="H427">
        <v>239.3</v>
      </c>
      <c r="I427" t="s">
        <v>102</v>
      </c>
      <c r="J427" t="s">
        <v>160</v>
      </c>
      <c r="K427" t="s">
        <v>162</v>
      </c>
      <c r="L427">
        <v>47.606200000000001</v>
      </c>
      <c r="M427">
        <v>-122.3321</v>
      </c>
      <c r="N427" t="s">
        <v>10</v>
      </c>
      <c r="O427" s="1">
        <v>44578</v>
      </c>
      <c r="P427" t="s">
        <v>1136</v>
      </c>
    </row>
    <row r="428" spans="1:16" x14ac:dyDescent="0.3">
      <c r="A428">
        <v>2015</v>
      </c>
      <c r="B428" t="s">
        <v>119</v>
      </c>
      <c r="C428" s="4">
        <v>427</v>
      </c>
      <c r="D428" t="s">
        <v>1293</v>
      </c>
      <c r="E428" t="s">
        <v>348</v>
      </c>
      <c r="F428" t="s">
        <v>96</v>
      </c>
      <c r="G428" s="2">
        <v>2.7766203703703703E-3</v>
      </c>
      <c r="H428">
        <v>239.9</v>
      </c>
      <c r="I428" t="s">
        <v>102</v>
      </c>
      <c r="J428" t="s">
        <v>346</v>
      </c>
      <c r="K428" t="s">
        <v>355</v>
      </c>
      <c r="L428">
        <v>42.360100000000003</v>
      </c>
      <c r="M428">
        <v>-71.058899999999994</v>
      </c>
      <c r="N428" t="s">
        <v>10</v>
      </c>
      <c r="O428" s="1">
        <v>44592</v>
      </c>
      <c r="P428" t="s">
        <v>1137</v>
      </c>
    </row>
    <row r="429" spans="1:16" x14ac:dyDescent="0.3">
      <c r="A429">
        <v>2015</v>
      </c>
      <c r="B429" t="s">
        <v>119</v>
      </c>
      <c r="C429" s="4">
        <v>428</v>
      </c>
      <c r="D429" t="s">
        <v>1295</v>
      </c>
      <c r="E429" t="s">
        <v>336</v>
      </c>
      <c r="F429" t="s">
        <v>96</v>
      </c>
      <c r="G429" s="2">
        <v>2.7666666666666668E-3</v>
      </c>
      <c r="H429">
        <v>239</v>
      </c>
      <c r="I429" t="s">
        <v>102</v>
      </c>
      <c r="J429" t="s">
        <v>283</v>
      </c>
      <c r="K429" t="s">
        <v>83</v>
      </c>
      <c r="L429">
        <v>40.814799999999998</v>
      </c>
      <c r="M429">
        <v>-77.865300000000005</v>
      </c>
      <c r="N429" t="s">
        <v>10</v>
      </c>
      <c r="O429" s="1">
        <v>44592</v>
      </c>
      <c r="P429" t="s">
        <v>1138</v>
      </c>
    </row>
    <row r="430" spans="1:16" x14ac:dyDescent="0.3">
      <c r="A430">
        <v>2015</v>
      </c>
      <c r="B430" t="s">
        <v>119</v>
      </c>
      <c r="C430" s="4">
        <v>429</v>
      </c>
      <c r="D430" t="s">
        <v>1296</v>
      </c>
      <c r="E430" t="s">
        <v>1288</v>
      </c>
      <c r="F430" t="s">
        <v>96</v>
      </c>
      <c r="G430" s="2">
        <v>2.7755787037037037E-3</v>
      </c>
      <c r="H430">
        <v>239.8</v>
      </c>
      <c r="I430" t="s">
        <v>102</v>
      </c>
      <c r="J430" t="s">
        <v>283</v>
      </c>
      <c r="K430" t="s">
        <v>83</v>
      </c>
      <c r="L430">
        <v>40.814799999999998</v>
      </c>
      <c r="M430">
        <v>-77.865300000000005</v>
      </c>
      <c r="N430" t="s">
        <v>10</v>
      </c>
      <c r="O430" s="1">
        <v>44592</v>
      </c>
      <c r="P430" t="s">
        <v>1139</v>
      </c>
    </row>
    <row r="431" spans="1:16" x14ac:dyDescent="0.3">
      <c r="A431">
        <v>2015</v>
      </c>
      <c r="B431" t="s">
        <v>119</v>
      </c>
      <c r="C431" s="4">
        <v>430</v>
      </c>
      <c r="D431" t="s">
        <v>1297</v>
      </c>
      <c r="E431" t="s">
        <v>471</v>
      </c>
      <c r="F431" t="s">
        <v>97</v>
      </c>
      <c r="G431" s="2">
        <v>2.7574074074074076E-3</v>
      </c>
      <c r="H431">
        <v>238.2</v>
      </c>
      <c r="I431" t="s">
        <v>102</v>
      </c>
      <c r="J431" t="s">
        <v>346</v>
      </c>
      <c r="K431" t="s">
        <v>355</v>
      </c>
      <c r="L431">
        <v>42.360100000000003</v>
      </c>
      <c r="M431">
        <v>-71.058899999999994</v>
      </c>
      <c r="N431" t="s">
        <v>10</v>
      </c>
      <c r="O431" s="1">
        <v>44606</v>
      </c>
      <c r="P431" t="s">
        <v>1140</v>
      </c>
    </row>
    <row r="432" spans="1:16" x14ac:dyDescent="0.3">
      <c r="A432">
        <v>2015</v>
      </c>
      <c r="B432" t="s">
        <v>119</v>
      </c>
      <c r="C432" s="4">
        <v>431</v>
      </c>
      <c r="D432" t="s">
        <v>1298</v>
      </c>
      <c r="E432" t="s">
        <v>336</v>
      </c>
      <c r="F432" t="s">
        <v>96</v>
      </c>
      <c r="G432" s="2">
        <v>2.7598379629629626E-3</v>
      </c>
      <c r="H432">
        <v>238.4</v>
      </c>
      <c r="I432" t="s">
        <v>102</v>
      </c>
      <c r="J432" t="s">
        <v>346</v>
      </c>
      <c r="K432" t="s">
        <v>355</v>
      </c>
      <c r="L432">
        <v>42.360100000000003</v>
      </c>
      <c r="M432">
        <v>-71.058899999999994</v>
      </c>
      <c r="N432" t="s">
        <v>10</v>
      </c>
      <c r="O432" s="1">
        <v>44606</v>
      </c>
      <c r="P432" t="s">
        <v>1141</v>
      </c>
    </row>
    <row r="433" spans="1:16" x14ac:dyDescent="0.3">
      <c r="A433">
        <v>2015</v>
      </c>
      <c r="B433" t="s">
        <v>119</v>
      </c>
      <c r="C433" s="4">
        <v>432</v>
      </c>
      <c r="D433" t="s">
        <v>1299</v>
      </c>
      <c r="E433" t="s">
        <v>336</v>
      </c>
      <c r="F433" t="s">
        <v>96</v>
      </c>
      <c r="G433" s="2">
        <v>2.7612268518518519E-3</v>
      </c>
      <c r="H433">
        <v>238.6</v>
      </c>
      <c r="I433" t="s">
        <v>102</v>
      </c>
      <c r="J433" t="s">
        <v>346</v>
      </c>
      <c r="K433" t="s">
        <v>355</v>
      </c>
      <c r="L433">
        <v>42.360100000000003</v>
      </c>
      <c r="M433">
        <v>-71.058899999999994</v>
      </c>
      <c r="N433" t="s">
        <v>10</v>
      </c>
      <c r="O433" s="1">
        <v>44606</v>
      </c>
      <c r="P433" t="s">
        <v>1142</v>
      </c>
    </row>
    <row r="434" spans="1:16" x14ac:dyDescent="0.3">
      <c r="A434">
        <v>2015</v>
      </c>
      <c r="B434" t="s">
        <v>119</v>
      </c>
      <c r="C434" s="4">
        <v>433</v>
      </c>
      <c r="D434" t="s">
        <v>1300</v>
      </c>
      <c r="E434" t="s">
        <v>336</v>
      </c>
      <c r="F434" t="s">
        <v>96</v>
      </c>
      <c r="G434" s="2">
        <v>2.7724537037037036E-3</v>
      </c>
      <c r="H434">
        <v>239.5</v>
      </c>
      <c r="I434" t="s">
        <v>102</v>
      </c>
      <c r="J434" t="s">
        <v>346</v>
      </c>
      <c r="K434" t="s">
        <v>355</v>
      </c>
      <c r="L434">
        <v>42.360100000000003</v>
      </c>
      <c r="M434">
        <v>-71.058899999999994</v>
      </c>
      <c r="N434" t="s">
        <v>10</v>
      </c>
      <c r="O434" s="1">
        <v>44606</v>
      </c>
      <c r="P434" t="s">
        <v>1143</v>
      </c>
    </row>
    <row r="435" spans="1:16" x14ac:dyDescent="0.3">
      <c r="A435">
        <v>2015</v>
      </c>
      <c r="B435" t="s">
        <v>119</v>
      </c>
      <c r="C435" s="4">
        <v>434</v>
      </c>
      <c r="D435" t="s">
        <v>1301</v>
      </c>
      <c r="E435" t="s">
        <v>22</v>
      </c>
      <c r="F435" t="s">
        <v>96</v>
      </c>
      <c r="G435" s="2">
        <v>2.7484953703703703E-3</v>
      </c>
      <c r="H435">
        <v>237.5</v>
      </c>
      <c r="I435" t="s">
        <v>102</v>
      </c>
      <c r="J435" t="s">
        <v>47</v>
      </c>
      <c r="K435" t="s">
        <v>48</v>
      </c>
      <c r="L435">
        <v>40.712800000000001</v>
      </c>
      <c r="M435">
        <v>-74.006</v>
      </c>
      <c r="N435" t="s">
        <v>10</v>
      </c>
      <c r="O435" s="1">
        <v>44606</v>
      </c>
      <c r="P435" t="s">
        <v>1144</v>
      </c>
    </row>
    <row r="436" spans="1:16" x14ac:dyDescent="0.3">
      <c r="A436">
        <v>2015</v>
      </c>
      <c r="B436" t="s">
        <v>119</v>
      </c>
      <c r="C436" s="4">
        <v>435</v>
      </c>
      <c r="D436" t="s">
        <v>1302</v>
      </c>
      <c r="E436" t="s">
        <v>175</v>
      </c>
      <c r="F436" t="s">
        <v>96</v>
      </c>
      <c r="G436" s="2">
        <v>2.7766203703703703E-3</v>
      </c>
      <c r="H436">
        <v>239.9</v>
      </c>
      <c r="I436" t="s">
        <v>102</v>
      </c>
      <c r="J436" t="s">
        <v>632</v>
      </c>
      <c r="K436" t="s">
        <v>631</v>
      </c>
      <c r="L436">
        <v>42.030799999999999</v>
      </c>
      <c r="M436">
        <v>-93.631900000000002</v>
      </c>
      <c r="N436" t="s">
        <v>10</v>
      </c>
      <c r="O436" s="1">
        <v>44606</v>
      </c>
      <c r="P436" t="s">
        <v>1145</v>
      </c>
    </row>
    <row r="437" spans="1:16" x14ac:dyDescent="0.3">
      <c r="A437">
        <v>2015</v>
      </c>
      <c r="B437" t="s">
        <v>119</v>
      </c>
      <c r="C437" s="4">
        <v>436</v>
      </c>
      <c r="D437" t="s">
        <v>1303</v>
      </c>
      <c r="E437" t="s">
        <v>977</v>
      </c>
      <c r="F437" t="s">
        <v>96</v>
      </c>
      <c r="G437" s="2">
        <v>2.7230324074074071E-3</v>
      </c>
      <c r="H437">
        <v>235.3</v>
      </c>
      <c r="I437" t="s">
        <v>102</v>
      </c>
      <c r="J437" t="s">
        <v>160</v>
      </c>
      <c r="K437" t="s">
        <v>162</v>
      </c>
      <c r="L437">
        <v>47.606200000000001</v>
      </c>
      <c r="M437">
        <v>-122.3321</v>
      </c>
      <c r="N437" t="s">
        <v>10</v>
      </c>
      <c r="O437" s="1">
        <v>44606</v>
      </c>
      <c r="P437" t="s">
        <v>1146</v>
      </c>
    </row>
    <row r="438" spans="1:16" x14ac:dyDescent="0.3">
      <c r="A438">
        <v>2015</v>
      </c>
      <c r="B438" t="s">
        <v>119</v>
      </c>
      <c r="C438" s="4">
        <v>437</v>
      </c>
      <c r="D438" t="s">
        <v>1304</v>
      </c>
      <c r="E438" t="s">
        <v>22</v>
      </c>
      <c r="F438" t="s">
        <v>96</v>
      </c>
      <c r="G438" s="2">
        <v>2.7502314814814815E-3</v>
      </c>
      <c r="H438">
        <v>237.6</v>
      </c>
      <c r="I438" t="s">
        <v>102</v>
      </c>
      <c r="J438" t="s">
        <v>160</v>
      </c>
      <c r="K438" t="s">
        <v>162</v>
      </c>
      <c r="L438">
        <v>47.606200000000001</v>
      </c>
      <c r="M438">
        <v>-122.3321</v>
      </c>
      <c r="N438" t="s">
        <v>10</v>
      </c>
      <c r="O438" s="1">
        <v>44606</v>
      </c>
      <c r="P438" t="s">
        <v>1147</v>
      </c>
    </row>
    <row r="439" spans="1:16" x14ac:dyDescent="0.3">
      <c r="A439">
        <v>2015</v>
      </c>
      <c r="B439" t="s">
        <v>119</v>
      </c>
      <c r="C439" s="4">
        <v>438</v>
      </c>
      <c r="D439" t="s">
        <v>1305</v>
      </c>
      <c r="E439" t="s">
        <v>256</v>
      </c>
      <c r="F439" t="s">
        <v>96</v>
      </c>
      <c r="G439" s="2">
        <v>2.756134259259259E-3</v>
      </c>
      <c r="H439">
        <v>238.1</v>
      </c>
      <c r="I439" t="s">
        <v>102</v>
      </c>
      <c r="J439" t="s">
        <v>160</v>
      </c>
      <c r="K439" t="s">
        <v>162</v>
      </c>
      <c r="L439">
        <v>47.606200000000001</v>
      </c>
      <c r="M439">
        <v>-122.3321</v>
      </c>
      <c r="N439" t="s">
        <v>10</v>
      </c>
      <c r="O439" s="1">
        <v>44606</v>
      </c>
      <c r="P439" t="s">
        <v>1148</v>
      </c>
    </row>
    <row r="440" spans="1:16" x14ac:dyDescent="0.3">
      <c r="A440">
        <v>2015</v>
      </c>
      <c r="B440" t="s">
        <v>119</v>
      </c>
      <c r="C440" s="4">
        <v>439</v>
      </c>
      <c r="D440" t="s">
        <v>1306</v>
      </c>
      <c r="E440" t="s">
        <v>398</v>
      </c>
      <c r="F440" t="s">
        <v>96</v>
      </c>
      <c r="G440" s="2">
        <v>2.7765046296296292E-3</v>
      </c>
      <c r="H440">
        <v>239.9</v>
      </c>
      <c r="I440" t="s">
        <v>102</v>
      </c>
      <c r="J440" t="s">
        <v>160</v>
      </c>
      <c r="K440" t="s">
        <v>162</v>
      </c>
      <c r="L440">
        <v>47.606200000000001</v>
      </c>
      <c r="M440">
        <v>-122.3321</v>
      </c>
      <c r="N440" t="s">
        <v>10</v>
      </c>
      <c r="O440" s="1">
        <v>44607</v>
      </c>
      <c r="P440" t="s">
        <v>1149</v>
      </c>
    </row>
    <row r="441" spans="1:16" x14ac:dyDescent="0.3">
      <c r="A441">
        <v>2015</v>
      </c>
      <c r="B441" t="s">
        <v>119</v>
      </c>
      <c r="C441" s="4">
        <v>440</v>
      </c>
      <c r="D441" t="s">
        <v>1307</v>
      </c>
      <c r="E441" t="s">
        <v>136</v>
      </c>
      <c r="F441" t="s">
        <v>96</v>
      </c>
      <c r="G441" s="2">
        <v>2.7699074074074071E-3</v>
      </c>
      <c r="H441">
        <v>239.3</v>
      </c>
      <c r="I441" t="s">
        <v>102</v>
      </c>
      <c r="J441" t="s">
        <v>160</v>
      </c>
      <c r="K441" t="s">
        <v>162</v>
      </c>
      <c r="L441">
        <v>47.606200000000001</v>
      </c>
      <c r="M441">
        <v>-122.3321</v>
      </c>
      <c r="N441" t="s">
        <v>10</v>
      </c>
      <c r="O441" s="1">
        <v>44620</v>
      </c>
      <c r="P441" t="s">
        <v>1150</v>
      </c>
    </row>
    <row r="442" spans="1:16" x14ac:dyDescent="0.3">
      <c r="A442">
        <v>2015</v>
      </c>
      <c r="B442" t="s">
        <v>119</v>
      </c>
      <c r="C442" s="4">
        <v>441</v>
      </c>
      <c r="D442" t="s">
        <v>1308</v>
      </c>
      <c r="E442" t="s">
        <v>12</v>
      </c>
      <c r="F442" t="s">
        <v>96</v>
      </c>
      <c r="G442" s="2">
        <v>2.7626157407407408E-3</v>
      </c>
      <c r="H442">
        <v>238.7</v>
      </c>
      <c r="I442" t="s">
        <v>101</v>
      </c>
      <c r="J442" t="s">
        <v>54</v>
      </c>
      <c r="K442" t="s">
        <v>11</v>
      </c>
      <c r="L442">
        <v>37.871499999999997</v>
      </c>
      <c r="M442">
        <v>-122.273</v>
      </c>
      <c r="N442" t="s">
        <v>10</v>
      </c>
      <c r="O442" s="1">
        <v>44676</v>
      </c>
      <c r="P442" t="s">
        <v>1151</v>
      </c>
    </row>
    <row r="443" spans="1:16" x14ac:dyDescent="0.3">
      <c r="A443">
        <v>2015</v>
      </c>
      <c r="B443" t="s">
        <v>119</v>
      </c>
      <c r="C443" s="4">
        <v>442</v>
      </c>
      <c r="D443" t="s">
        <v>1309</v>
      </c>
      <c r="E443" t="s">
        <v>1289</v>
      </c>
      <c r="F443" t="s">
        <v>98</v>
      </c>
      <c r="G443" s="2">
        <v>2.7706018518518518E-3</v>
      </c>
      <c r="H443">
        <v>239.4</v>
      </c>
      <c r="I443" t="s">
        <v>101</v>
      </c>
      <c r="J443" t="s">
        <v>18</v>
      </c>
      <c r="K443" t="s">
        <v>19</v>
      </c>
      <c r="L443">
        <v>44.052100000000003</v>
      </c>
      <c r="M443">
        <v>-123.0868</v>
      </c>
      <c r="N443" t="s">
        <v>10</v>
      </c>
      <c r="O443" s="1">
        <v>44689</v>
      </c>
      <c r="P443" t="s">
        <v>1152</v>
      </c>
    </row>
    <row r="444" spans="1:16" x14ac:dyDescent="0.3">
      <c r="A444">
        <v>2015</v>
      </c>
      <c r="B444" t="s">
        <v>119</v>
      </c>
      <c r="C444" s="4">
        <v>443</v>
      </c>
      <c r="D444" t="s">
        <v>1310</v>
      </c>
      <c r="E444" t="s">
        <v>69</v>
      </c>
      <c r="F444" t="s">
        <v>97</v>
      </c>
      <c r="G444" s="2">
        <v>2.7766203703703703E-3</v>
      </c>
      <c r="H444">
        <v>239.9</v>
      </c>
      <c r="I444" t="s">
        <v>101</v>
      </c>
      <c r="J444" t="s">
        <v>1287</v>
      </c>
      <c r="K444" t="s">
        <v>201</v>
      </c>
      <c r="L444">
        <v>30.226600000000001</v>
      </c>
      <c r="M444">
        <v>-93.217399999999998</v>
      </c>
      <c r="N444" t="s">
        <v>10</v>
      </c>
      <c r="O444" s="1">
        <v>44704</v>
      </c>
      <c r="P444" t="s">
        <v>1153</v>
      </c>
    </row>
    <row r="445" spans="1:16" x14ac:dyDescent="0.3">
      <c r="A445">
        <v>2015</v>
      </c>
      <c r="B445" t="s">
        <v>119</v>
      </c>
      <c r="C445" s="4">
        <v>444</v>
      </c>
      <c r="D445" t="s">
        <v>1313</v>
      </c>
      <c r="E445" t="s">
        <v>1290</v>
      </c>
      <c r="F445" t="s">
        <v>97</v>
      </c>
      <c r="G445" s="2">
        <v>2.7650462962962963E-3</v>
      </c>
      <c r="H445">
        <v>238.9</v>
      </c>
      <c r="I445" t="s">
        <v>101</v>
      </c>
      <c r="J445" t="s">
        <v>865</v>
      </c>
      <c r="K445" t="s">
        <v>867</v>
      </c>
      <c r="L445">
        <v>38.627000000000002</v>
      </c>
      <c r="M445">
        <v>-90.199399999999997</v>
      </c>
      <c r="N445" t="s">
        <v>10</v>
      </c>
      <c r="O445" s="1">
        <v>44716</v>
      </c>
      <c r="P445" s="3" t="s">
        <v>1154</v>
      </c>
    </row>
    <row r="446" spans="1:16" x14ac:dyDescent="0.3">
      <c r="A446">
        <v>2015</v>
      </c>
      <c r="B446" t="s">
        <v>119</v>
      </c>
      <c r="C446" s="4">
        <v>445</v>
      </c>
      <c r="D446" t="s">
        <v>1314</v>
      </c>
      <c r="E446" t="s">
        <v>1291</v>
      </c>
      <c r="F446" t="s">
        <v>98</v>
      </c>
      <c r="G446" s="2">
        <v>2.7706018518518518E-3</v>
      </c>
      <c r="H446">
        <v>239.4</v>
      </c>
      <c r="I446" t="s">
        <v>101</v>
      </c>
      <c r="J446" t="s">
        <v>865</v>
      </c>
      <c r="K446" t="s">
        <v>867</v>
      </c>
      <c r="L446">
        <v>38.627000000000002</v>
      </c>
      <c r="M446">
        <v>-90.199399999999997</v>
      </c>
      <c r="N446" t="s">
        <v>10</v>
      </c>
      <c r="O446" s="1">
        <v>44716</v>
      </c>
      <c r="P446" t="s">
        <v>1155</v>
      </c>
    </row>
    <row r="447" spans="1:16" x14ac:dyDescent="0.3">
      <c r="A447">
        <v>2015</v>
      </c>
      <c r="B447" t="s">
        <v>119</v>
      </c>
      <c r="C447" s="4">
        <v>446</v>
      </c>
      <c r="D447" t="s">
        <v>1312</v>
      </c>
      <c r="E447" t="s">
        <v>637</v>
      </c>
      <c r="F447" t="s">
        <v>96</v>
      </c>
      <c r="G447" s="2">
        <v>2.7689814814814816E-3</v>
      </c>
      <c r="H447">
        <v>239.2</v>
      </c>
      <c r="I447" t="s">
        <v>101</v>
      </c>
      <c r="J447" t="s">
        <v>739</v>
      </c>
      <c r="K447" t="s">
        <v>364</v>
      </c>
      <c r="L447">
        <v>36.162700000000001</v>
      </c>
      <c r="M447">
        <v>-86.781599999999997</v>
      </c>
      <c r="N447" t="s">
        <v>10</v>
      </c>
      <c r="O447" s="1">
        <v>44718</v>
      </c>
      <c r="P447" s="3" t="s">
        <v>1156</v>
      </c>
    </row>
    <row r="448" spans="1:16" x14ac:dyDescent="0.3">
      <c r="A448">
        <v>2015</v>
      </c>
      <c r="B448" t="s">
        <v>119</v>
      </c>
      <c r="C448" s="4">
        <v>447</v>
      </c>
      <c r="D448" t="s">
        <v>1311</v>
      </c>
      <c r="E448" t="s">
        <v>588</v>
      </c>
      <c r="F448" t="s">
        <v>97</v>
      </c>
      <c r="G448" s="2">
        <v>2.7708333333333335E-3</v>
      </c>
      <c r="H448">
        <v>239.4</v>
      </c>
      <c r="I448" t="s">
        <v>101</v>
      </c>
      <c r="J448" t="s">
        <v>202</v>
      </c>
      <c r="K448" t="s">
        <v>197</v>
      </c>
      <c r="L448">
        <v>35.779600000000002</v>
      </c>
      <c r="M448">
        <v>-78.638199999999998</v>
      </c>
      <c r="N448" t="s">
        <v>10</v>
      </c>
      <c r="O448" s="1">
        <v>44780</v>
      </c>
      <c r="P448" t="s">
        <v>1157</v>
      </c>
    </row>
    <row r="449" spans="1:16" x14ac:dyDescent="0.3">
      <c r="A449">
        <v>2015</v>
      </c>
      <c r="B449" t="s">
        <v>119</v>
      </c>
      <c r="C449" s="4">
        <v>448</v>
      </c>
      <c r="D449" t="s">
        <v>1315</v>
      </c>
      <c r="E449" t="s">
        <v>1292</v>
      </c>
      <c r="F449" t="s">
        <v>97</v>
      </c>
      <c r="G449" s="2">
        <v>2.7739583333333331E-3</v>
      </c>
      <c r="H449">
        <v>239.7</v>
      </c>
      <c r="I449" t="s">
        <v>101</v>
      </c>
      <c r="J449" t="s">
        <v>202</v>
      </c>
      <c r="K449" t="s">
        <v>197</v>
      </c>
      <c r="L449">
        <v>35.779600000000002</v>
      </c>
      <c r="M449">
        <v>-78.638199999999998</v>
      </c>
      <c r="N449" t="s">
        <v>10</v>
      </c>
      <c r="O449" s="1">
        <v>44780</v>
      </c>
      <c r="P449" t="s">
        <v>1158</v>
      </c>
    </row>
    <row r="450" spans="1:16" x14ac:dyDescent="0.3">
      <c r="A450">
        <v>2015</v>
      </c>
      <c r="B450" t="s">
        <v>119</v>
      </c>
      <c r="C450" s="4">
        <v>449</v>
      </c>
      <c r="D450" t="s">
        <v>1316</v>
      </c>
      <c r="E450" t="s">
        <v>227</v>
      </c>
      <c r="F450" t="s">
        <v>97</v>
      </c>
      <c r="G450" s="2">
        <v>2.7765046296296292E-3</v>
      </c>
      <c r="H450">
        <v>239.9</v>
      </c>
      <c r="I450" t="s">
        <v>101</v>
      </c>
      <c r="J450" t="s">
        <v>606</v>
      </c>
      <c r="K450" t="s">
        <v>19</v>
      </c>
      <c r="L450">
        <v>45.5152</v>
      </c>
      <c r="M450">
        <v>-122.6784</v>
      </c>
      <c r="N450" t="s">
        <v>10</v>
      </c>
      <c r="O450" s="1">
        <v>44781</v>
      </c>
      <c r="P450" t="s">
        <v>1159</v>
      </c>
    </row>
    <row r="451" spans="1:16" x14ac:dyDescent="0.3">
      <c r="A451">
        <v>2016</v>
      </c>
      <c r="B451" t="s">
        <v>119</v>
      </c>
      <c r="C451" s="4">
        <v>450</v>
      </c>
      <c r="D451" t="s">
        <v>1328</v>
      </c>
      <c r="E451" t="s">
        <v>348</v>
      </c>
      <c r="F451" t="s">
        <v>96</v>
      </c>
      <c r="G451" s="2">
        <v>2.7631944444444444E-3</v>
      </c>
      <c r="H451">
        <v>238.7</v>
      </c>
      <c r="I451" t="s">
        <v>102</v>
      </c>
      <c r="J451" t="s">
        <v>346</v>
      </c>
      <c r="K451" t="s">
        <v>355</v>
      </c>
      <c r="L451">
        <v>42.360100000000003</v>
      </c>
      <c r="M451">
        <v>-71.058899999999994</v>
      </c>
      <c r="N451" t="s">
        <v>10</v>
      </c>
      <c r="O451" s="1">
        <v>44591</v>
      </c>
      <c r="P451" t="s">
        <v>1160</v>
      </c>
    </row>
    <row r="452" spans="1:16" x14ac:dyDescent="0.3">
      <c r="A452">
        <v>2016</v>
      </c>
      <c r="B452" t="s">
        <v>119</v>
      </c>
      <c r="C452" s="4">
        <v>451</v>
      </c>
      <c r="D452" t="s">
        <v>1329</v>
      </c>
      <c r="E452" t="s">
        <v>1288</v>
      </c>
      <c r="F452" t="s">
        <v>96</v>
      </c>
      <c r="G452" s="2">
        <v>2.7655092592592592E-3</v>
      </c>
      <c r="H452">
        <v>238.9</v>
      </c>
      <c r="I452" t="s">
        <v>102</v>
      </c>
      <c r="J452" t="s">
        <v>346</v>
      </c>
      <c r="K452" t="s">
        <v>355</v>
      </c>
      <c r="L452">
        <v>42.360100000000003</v>
      </c>
      <c r="M452">
        <v>-71.058899999999994</v>
      </c>
      <c r="N452" t="s">
        <v>10</v>
      </c>
      <c r="O452" s="1">
        <v>44591</v>
      </c>
      <c r="P452" t="s">
        <v>1161</v>
      </c>
    </row>
    <row r="453" spans="1:16" x14ac:dyDescent="0.3">
      <c r="A453">
        <v>2016</v>
      </c>
      <c r="B453" t="s">
        <v>119</v>
      </c>
      <c r="C453" s="4">
        <v>452</v>
      </c>
      <c r="D453" t="s">
        <v>1327</v>
      </c>
      <c r="E453" t="s">
        <v>1320</v>
      </c>
      <c r="F453" t="s">
        <v>97</v>
      </c>
      <c r="G453" s="2">
        <v>2.7725694444444443E-3</v>
      </c>
      <c r="H453">
        <v>239.5</v>
      </c>
      <c r="I453" t="s">
        <v>102</v>
      </c>
      <c r="J453" t="s">
        <v>346</v>
      </c>
      <c r="K453" t="s">
        <v>355</v>
      </c>
      <c r="L453">
        <v>42.360100000000003</v>
      </c>
      <c r="M453">
        <v>-71.058899999999994</v>
      </c>
      <c r="N453" t="s">
        <v>10</v>
      </c>
      <c r="O453" s="1">
        <v>44591</v>
      </c>
      <c r="P453" t="s">
        <v>1162</v>
      </c>
    </row>
    <row r="454" spans="1:16" x14ac:dyDescent="0.3">
      <c r="A454">
        <v>2016</v>
      </c>
      <c r="B454" t="s">
        <v>119</v>
      </c>
      <c r="C454" s="4">
        <v>453</v>
      </c>
      <c r="D454" t="s">
        <v>1330</v>
      </c>
      <c r="E454" t="s">
        <v>22</v>
      </c>
      <c r="F454" t="s">
        <v>96</v>
      </c>
      <c r="G454" s="2">
        <v>2.7673611111111111E-3</v>
      </c>
      <c r="H454">
        <v>239.1</v>
      </c>
      <c r="I454" t="s">
        <v>102</v>
      </c>
      <c r="J454" t="s">
        <v>407</v>
      </c>
      <c r="K454" t="s">
        <v>199</v>
      </c>
      <c r="L454">
        <v>36.0627</v>
      </c>
      <c r="M454">
        <v>-94.160600000000002</v>
      </c>
      <c r="N454" t="s">
        <v>10</v>
      </c>
      <c r="O454" s="1">
        <v>44591</v>
      </c>
      <c r="P454" t="s">
        <v>1163</v>
      </c>
    </row>
    <row r="455" spans="1:16" x14ac:dyDescent="0.3">
      <c r="A455">
        <v>2016</v>
      </c>
      <c r="B455" t="s">
        <v>119</v>
      </c>
      <c r="C455" s="4">
        <v>454</v>
      </c>
      <c r="D455" t="s">
        <v>1331</v>
      </c>
      <c r="E455" t="s">
        <v>247</v>
      </c>
      <c r="F455" t="s">
        <v>96</v>
      </c>
      <c r="G455" s="2">
        <v>2.775925925925926E-3</v>
      </c>
      <c r="H455">
        <v>239.8</v>
      </c>
      <c r="I455" t="s">
        <v>102</v>
      </c>
      <c r="J455" t="s">
        <v>160</v>
      </c>
      <c r="K455" t="s">
        <v>162</v>
      </c>
      <c r="L455">
        <v>47.606200000000001</v>
      </c>
      <c r="M455">
        <v>-122.3321</v>
      </c>
      <c r="N455" t="s">
        <v>10</v>
      </c>
      <c r="O455" s="1">
        <v>44591</v>
      </c>
      <c r="P455" t="s">
        <v>1164</v>
      </c>
    </row>
    <row r="456" spans="1:16" x14ac:dyDescent="0.3">
      <c r="A456">
        <v>2016</v>
      </c>
      <c r="B456" t="s">
        <v>119</v>
      </c>
      <c r="C456" s="4">
        <v>455</v>
      </c>
      <c r="D456" t="s">
        <v>1332</v>
      </c>
      <c r="E456" t="s">
        <v>336</v>
      </c>
      <c r="F456" t="s">
        <v>96</v>
      </c>
      <c r="G456" s="2">
        <v>2.7532407407407406E-3</v>
      </c>
      <c r="H456">
        <v>237.9</v>
      </c>
      <c r="I456" t="s">
        <v>102</v>
      </c>
      <c r="J456" t="s">
        <v>346</v>
      </c>
      <c r="K456" t="s">
        <v>355</v>
      </c>
      <c r="L456">
        <v>42.360100000000003</v>
      </c>
      <c r="M456">
        <v>-71.058899999999994</v>
      </c>
      <c r="N456" t="s">
        <v>10</v>
      </c>
      <c r="O456" s="1">
        <v>44598</v>
      </c>
      <c r="P456" t="s">
        <v>1165</v>
      </c>
    </row>
    <row r="457" spans="1:16" x14ac:dyDescent="0.3">
      <c r="A457">
        <v>2016</v>
      </c>
      <c r="B457" t="s">
        <v>119</v>
      </c>
      <c r="C457" s="4">
        <v>456</v>
      </c>
      <c r="D457" t="s">
        <v>1333</v>
      </c>
      <c r="E457" t="s">
        <v>548</v>
      </c>
      <c r="F457" t="s">
        <v>97</v>
      </c>
      <c r="G457" s="2">
        <v>2.7548611111111111E-3</v>
      </c>
      <c r="H457">
        <v>238</v>
      </c>
      <c r="I457" t="s">
        <v>102</v>
      </c>
      <c r="J457" t="s">
        <v>47</v>
      </c>
      <c r="K457" t="s">
        <v>48</v>
      </c>
      <c r="L457">
        <v>40.712800000000001</v>
      </c>
      <c r="M457">
        <v>-74.006</v>
      </c>
      <c r="N457" t="s">
        <v>10</v>
      </c>
      <c r="O457" s="1">
        <v>44598</v>
      </c>
      <c r="P457" t="s">
        <v>1166</v>
      </c>
    </row>
    <row r="458" spans="1:16" x14ac:dyDescent="0.3">
      <c r="A458">
        <v>2016</v>
      </c>
      <c r="B458" t="s">
        <v>119</v>
      </c>
      <c r="C458" s="4">
        <v>457</v>
      </c>
      <c r="D458" t="s">
        <v>1334</v>
      </c>
      <c r="E458" t="s">
        <v>679</v>
      </c>
      <c r="F458" t="s">
        <v>98</v>
      </c>
      <c r="G458" s="2">
        <v>2.7575231481481478E-3</v>
      </c>
      <c r="H458">
        <v>238.2</v>
      </c>
      <c r="I458" t="s">
        <v>102</v>
      </c>
      <c r="J458" t="s">
        <v>47</v>
      </c>
      <c r="K458" t="s">
        <v>48</v>
      </c>
      <c r="L458">
        <v>40.712800000000001</v>
      </c>
      <c r="M458">
        <v>-74.006</v>
      </c>
      <c r="N458" t="s">
        <v>10</v>
      </c>
      <c r="O458" s="1">
        <v>44598</v>
      </c>
      <c r="P458" t="s">
        <v>1167</v>
      </c>
    </row>
    <row r="459" spans="1:16" x14ac:dyDescent="0.3">
      <c r="A459">
        <v>2016</v>
      </c>
      <c r="B459" t="s">
        <v>119</v>
      </c>
      <c r="C459" s="4">
        <v>458</v>
      </c>
      <c r="D459" t="s">
        <v>1335</v>
      </c>
      <c r="E459" t="s">
        <v>1317</v>
      </c>
      <c r="F459" t="s">
        <v>96</v>
      </c>
      <c r="G459" s="2">
        <v>2.7443287037037037E-3</v>
      </c>
      <c r="H459">
        <v>237.1</v>
      </c>
      <c r="I459" t="s">
        <v>102</v>
      </c>
      <c r="J459" t="s">
        <v>1317</v>
      </c>
      <c r="K459" t="s">
        <v>1276</v>
      </c>
      <c r="L459">
        <v>41.081400000000002</v>
      </c>
      <c r="M459">
        <v>-81.519000000000005</v>
      </c>
      <c r="N459" t="s">
        <v>10</v>
      </c>
      <c r="O459" s="1">
        <v>44598</v>
      </c>
      <c r="P459" t="s">
        <v>1168</v>
      </c>
    </row>
    <row r="460" spans="1:16" x14ac:dyDescent="0.3">
      <c r="A460">
        <v>2016</v>
      </c>
      <c r="B460" t="s">
        <v>119</v>
      </c>
      <c r="C460" s="4">
        <v>459</v>
      </c>
      <c r="D460" t="s">
        <v>1336</v>
      </c>
      <c r="E460" t="s">
        <v>1321</v>
      </c>
      <c r="F460" t="s">
        <v>96</v>
      </c>
      <c r="G460" s="2">
        <v>2.7574074074074076E-3</v>
      </c>
      <c r="H460">
        <v>238.2</v>
      </c>
      <c r="I460" t="s">
        <v>102</v>
      </c>
      <c r="J460" t="s">
        <v>47</v>
      </c>
      <c r="K460" t="s">
        <v>48</v>
      </c>
      <c r="L460">
        <v>40.712800000000001</v>
      </c>
      <c r="M460">
        <v>-74.006</v>
      </c>
      <c r="N460" t="s">
        <v>10</v>
      </c>
      <c r="O460" s="1">
        <v>44604</v>
      </c>
      <c r="P460" t="s">
        <v>1169</v>
      </c>
    </row>
    <row r="461" spans="1:16" x14ac:dyDescent="0.3">
      <c r="A461">
        <v>2016</v>
      </c>
      <c r="B461" t="s">
        <v>119</v>
      </c>
      <c r="C461" s="4">
        <v>460</v>
      </c>
      <c r="D461" t="s">
        <v>1337</v>
      </c>
      <c r="E461" t="s">
        <v>920</v>
      </c>
      <c r="F461" t="s">
        <v>96</v>
      </c>
      <c r="G461" s="2">
        <v>2.7659722222222222E-3</v>
      </c>
      <c r="H461">
        <v>239</v>
      </c>
      <c r="I461" t="s">
        <v>102</v>
      </c>
      <c r="J461" t="s">
        <v>47</v>
      </c>
      <c r="K461" t="s">
        <v>48</v>
      </c>
      <c r="L461">
        <v>40.712800000000001</v>
      </c>
      <c r="M461">
        <v>-74.006</v>
      </c>
      <c r="N461" t="s">
        <v>10</v>
      </c>
      <c r="O461" s="1">
        <v>44604</v>
      </c>
      <c r="P461" t="s">
        <v>1170</v>
      </c>
    </row>
    <row r="462" spans="1:16" x14ac:dyDescent="0.3">
      <c r="A462">
        <v>2016</v>
      </c>
      <c r="B462" t="s">
        <v>119</v>
      </c>
      <c r="C462" s="4">
        <v>461</v>
      </c>
      <c r="D462" t="s">
        <v>1338</v>
      </c>
      <c r="E462" t="s">
        <v>588</v>
      </c>
      <c r="F462" t="s">
        <v>97</v>
      </c>
      <c r="G462" s="2">
        <v>2.7741898148148148E-3</v>
      </c>
      <c r="H462">
        <v>239.7</v>
      </c>
      <c r="I462" t="s">
        <v>102</v>
      </c>
      <c r="J462" t="s">
        <v>160</v>
      </c>
      <c r="K462" t="s">
        <v>162</v>
      </c>
      <c r="L462">
        <v>47.606200000000001</v>
      </c>
      <c r="M462">
        <v>-122.3321</v>
      </c>
      <c r="N462" t="s">
        <v>10</v>
      </c>
      <c r="O462" s="1">
        <v>44605</v>
      </c>
      <c r="P462" t="s">
        <v>1171</v>
      </c>
    </row>
    <row r="463" spans="1:16" x14ac:dyDescent="0.3">
      <c r="A463">
        <v>2016</v>
      </c>
      <c r="B463" t="s">
        <v>119</v>
      </c>
      <c r="C463" s="4">
        <v>462</v>
      </c>
      <c r="D463" t="s">
        <v>1339</v>
      </c>
      <c r="E463" t="s">
        <v>256</v>
      </c>
      <c r="F463" t="s">
        <v>96</v>
      </c>
      <c r="G463" s="2">
        <v>2.7750000000000001E-3</v>
      </c>
      <c r="H463">
        <v>239.8</v>
      </c>
      <c r="I463" t="s">
        <v>102</v>
      </c>
      <c r="J463" t="s">
        <v>160</v>
      </c>
      <c r="K463" t="s">
        <v>162</v>
      </c>
      <c r="L463">
        <v>47.606200000000001</v>
      </c>
      <c r="M463">
        <v>-122.3321</v>
      </c>
      <c r="N463" t="s">
        <v>10</v>
      </c>
      <c r="O463" s="1">
        <v>44605</v>
      </c>
      <c r="P463" t="s">
        <v>1172</v>
      </c>
    </row>
    <row r="464" spans="1:16" x14ac:dyDescent="0.3">
      <c r="A464">
        <v>2016</v>
      </c>
      <c r="B464" t="s">
        <v>119</v>
      </c>
      <c r="C464" s="4">
        <v>463</v>
      </c>
      <c r="D464" t="s">
        <v>1340</v>
      </c>
      <c r="E464" t="s">
        <v>1322</v>
      </c>
      <c r="F464" t="s">
        <v>96</v>
      </c>
      <c r="G464" s="2">
        <v>2.7474537037037038E-3</v>
      </c>
      <c r="H464">
        <v>237.4</v>
      </c>
      <c r="I464" t="s">
        <v>102</v>
      </c>
      <c r="J464" t="s">
        <v>160</v>
      </c>
      <c r="K464" t="s">
        <v>162</v>
      </c>
      <c r="L464">
        <v>47.606200000000001</v>
      </c>
      <c r="M464">
        <v>-122.3321</v>
      </c>
      <c r="N464" t="s">
        <v>10</v>
      </c>
      <c r="O464" s="1">
        <v>44605</v>
      </c>
      <c r="P464" t="s">
        <v>1173</v>
      </c>
    </row>
    <row r="465" spans="1:16" x14ac:dyDescent="0.3">
      <c r="A465">
        <v>2016</v>
      </c>
      <c r="B465" t="s">
        <v>119</v>
      </c>
      <c r="C465" s="4">
        <v>464</v>
      </c>
      <c r="D465" t="s">
        <v>1341</v>
      </c>
      <c r="E465" t="s">
        <v>871</v>
      </c>
      <c r="F465" t="s">
        <v>96</v>
      </c>
      <c r="G465" s="2">
        <v>2.7483796296296297E-3</v>
      </c>
      <c r="H465">
        <v>237.5</v>
      </c>
      <c r="I465" t="s">
        <v>102</v>
      </c>
      <c r="J465" t="s">
        <v>160</v>
      </c>
      <c r="K465" t="s">
        <v>162</v>
      </c>
      <c r="L465">
        <v>47.606200000000001</v>
      </c>
      <c r="M465">
        <v>-122.3321</v>
      </c>
      <c r="N465" t="s">
        <v>10</v>
      </c>
      <c r="O465" s="1">
        <v>44605</v>
      </c>
      <c r="P465" s="3" t="s">
        <v>1174</v>
      </c>
    </row>
    <row r="466" spans="1:16" x14ac:dyDescent="0.3">
      <c r="A466">
        <v>2016</v>
      </c>
      <c r="B466" t="s">
        <v>119</v>
      </c>
      <c r="C466" s="4">
        <v>465</v>
      </c>
      <c r="D466" t="s">
        <v>1342</v>
      </c>
      <c r="E466" t="s">
        <v>22</v>
      </c>
      <c r="F466" t="s">
        <v>96</v>
      </c>
      <c r="G466" s="2">
        <v>2.7534722222222218E-3</v>
      </c>
      <c r="H466">
        <v>237.9</v>
      </c>
      <c r="I466" t="s">
        <v>102</v>
      </c>
      <c r="J466" t="s">
        <v>160</v>
      </c>
      <c r="K466" t="s">
        <v>162</v>
      </c>
      <c r="L466">
        <v>47.606200000000001</v>
      </c>
      <c r="M466">
        <v>-122.3321</v>
      </c>
      <c r="N466" t="s">
        <v>10</v>
      </c>
      <c r="O466" s="1">
        <v>44605</v>
      </c>
      <c r="P466" t="s">
        <v>1175</v>
      </c>
    </row>
    <row r="467" spans="1:16" x14ac:dyDescent="0.3">
      <c r="A467">
        <v>2016</v>
      </c>
      <c r="B467" t="s">
        <v>119</v>
      </c>
      <c r="C467" s="4">
        <v>466</v>
      </c>
      <c r="D467" t="s">
        <v>1343</v>
      </c>
      <c r="E467" t="s">
        <v>169</v>
      </c>
      <c r="F467" t="s">
        <v>96</v>
      </c>
      <c r="G467" s="2">
        <v>2.7584490740740742E-3</v>
      </c>
      <c r="H467">
        <v>238.3</v>
      </c>
      <c r="I467" t="s">
        <v>102</v>
      </c>
      <c r="J467" t="s">
        <v>160</v>
      </c>
      <c r="K467" t="s">
        <v>162</v>
      </c>
      <c r="L467">
        <v>47.606200000000001</v>
      </c>
      <c r="M467">
        <v>-122.3321</v>
      </c>
      <c r="N467" t="s">
        <v>10</v>
      </c>
      <c r="O467" s="1">
        <v>44605</v>
      </c>
      <c r="P467" t="s">
        <v>1176</v>
      </c>
    </row>
    <row r="468" spans="1:16" x14ac:dyDescent="0.3">
      <c r="A468">
        <v>2016</v>
      </c>
      <c r="B468" t="s">
        <v>119</v>
      </c>
      <c r="C468" s="4">
        <v>467</v>
      </c>
      <c r="D468" t="s">
        <v>1344</v>
      </c>
      <c r="E468" t="s">
        <v>256</v>
      </c>
      <c r="F468" t="s">
        <v>96</v>
      </c>
      <c r="G468" s="2">
        <v>2.7662037037037034E-3</v>
      </c>
      <c r="H468">
        <v>239</v>
      </c>
      <c r="I468" t="s">
        <v>102</v>
      </c>
      <c r="J468" t="s">
        <v>160</v>
      </c>
      <c r="K468" t="s">
        <v>162</v>
      </c>
      <c r="L468">
        <v>47.606200000000001</v>
      </c>
      <c r="M468">
        <v>-122.3321</v>
      </c>
      <c r="N468" t="s">
        <v>10</v>
      </c>
      <c r="O468" s="1">
        <v>44619</v>
      </c>
      <c r="P468" t="s">
        <v>1177</v>
      </c>
    </row>
    <row r="469" spans="1:16" x14ac:dyDescent="0.3">
      <c r="A469">
        <v>2016</v>
      </c>
      <c r="B469" t="s">
        <v>119</v>
      </c>
      <c r="C469" s="4">
        <v>468</v>
      </c>
      <c r="D469" t="s">
        <v>1345</v>
      </c>
      <c r="E469" t="s">
        <v>12</v>
      </c>
      <c r="F469" t="s">
        <v>96</v>
      </c>
      <c r="G469" s="2">
        <v>2.7753472222222225E-3</v>
      </c>
      <c r="H469">
        <v>239.8</v>
      </c>
      <c r="I469" t="s">
        <v>102</v>
      </c>
      <c r="J469" t="s">
        <v>160</v>
      </c>
      <c r="K469" t="s">
        <v>162</v>
      </c>
      <c r="L469">
        <v>47.606200000000001</v>
      </c>
      <c r="M469">
        <v>-122.3321</v>
      </c>
      <c r="N469" t="s">
        <v>10</v>
      </c>
      <c r="O469" s="1">
        <v>44619</v>
      </c>
      <c r="P469" t="s">
        <v>1178</v>
      </c>
    </row>
    <row r="470" spans="1:16" x14ac:dyDescent="0.3">
      <c r="A470">
        <v>2016</v>
      </c>
      <c r="B470" t="s">
        <v>119</v>
      </c>
      <c r="C470" s="4">
        <v>469</v>
      </c>
      <c r="D470" t="s">
        <v>1346</v>
      </c>
      <c r="E470" t="s">
        <v>69</v>
      </c>
      <c r="F470" t="s">
        <v>97</v>
      </c>
      <c r="G470" s="2">
        <v>2.7767361111111113E-3</v>
      </c>
      <c r="H470">
        <v>239.9</v>
      </c>
      <c r="I470" t="s">
        <v>102</v>
      </c>
      <c r="J470" t="s">
        <v>346</v>
      </c>
      <c r="K470" t="s">
        <v>355</v>
      </c>
      <c r="L470">
        <v>42.360100000000003</v>
      </c>
      <c r="M470">
        <v>-71.058899999999994</v>
      </c>
      <c r="N470" t="s">
        <v>10</v>
      </c>
      <c r="O470" s="1">
        <v>44620</v>
      </c>
      <c r="P470" t="s">
        <v>1179</v>
      </c>
    </row>
    <row r="471" spans="1:16" x14ac:dyDescent="0.3">
      <c r="A471">
        <v>2016</v>
      </c>
      <c r="B471" t="s">
        <v>119</v>
      </c>
      <c r="C471" s="4">
        <v>470</v>
      </c>
      <c r="D471" t="s">
        <v>1347</v>
      </c>
      <c r="E471" t="s">
        <v>1323</v>
      </c>
      <c r="F471" t="s">
        <v>96</v>
      </c>
      <c r="G471" s="2">
        <v>2.7644675925925927E-3</v>
      </c>
      <c r="H471">
        <v>238.8</v>
      </c>
      <c r="I471" t="s">
        <v>102</v>
      </c>
      <c r="J471" t="s">
        <v>346</v>
      </c>
      <c r="K471" t="s">
        <v>355</v>
      </c>
      <c r="L471">
        <v>42.360100000000003</v>
      </c>
      <c r="M471">
        <v>-71.058899999999994</v>
      </c>
      <c r="N471" t="s">
        <v>10</v>
      </c>
      <c r="O471" s="1">
        <v>44626</v>
      </c>
      <c r="P471" t="s">
        <v>1180</v>
      </c>
    </row>
    <row r="472" spans="1:16" x14ac:dyDescent="0.3">
      <c r="A472">
        <v>2016</v>
      </c>
      <c r="B472" t="s">
        <v>119</v>
      </c>
      <c r="C472" s="4">
        <v>471</v>
      </c>
      <c r="D472" t="s">
        <v>1348</v>
      </c>
      <c r="E472" t="s">
        <v>1324</v>
      </c>
      <c r="F472" t="s">
        <v>98</v>
      </c>
      <c r="G472" s="2">
        <v>2.772337962962963E-3</v>
      </c>
      <c r="H472">
        <v>239.5</v>
      </c>
      <c r="I472" t="s">
        <v>101</v>
      </c>
      <c r="J472" t="s">
        <v>606</v>
      </c>
      <c r="K472" t="s">
        <v>19</v>
      </c>
      <c r="L472">
        <v>45.5152</v>
      </c>
      <c r="M472">
        <v>-122.6784</v>
      </c>
      <c r="N472" t="s">
        <v>10</v>
      </c>
      <c r="O472" s="1">
        <v>44680</v>
      </c>
      <c r="P472" t="s">
        <v>1181</v>
      </c>
    </row>
    <row r="473" spans="1:16" x14ac:dyDescent="0.3">
      <c r="A473">
        <v>2016</v>
      </c>
      <c r="B473" t="s">
        <v>119</v>
      </c>
      <c r="C473" s="4">
        <v>472</v>
      </c>
      <c r="D473" t="s">
        <v>1349</v>
      </c>
      <c r="E473" t="s">
        <v>1325</v>
      </c>
      <c r="F473" t="s">
        <v>97</v>
      </c>
      <c r="G473" s="2">
        <v>2.7746527777777774E-3</v>
      </c>
      <c r="H473">
        <v>239.7</v>
      </c>
      <c r="I473" t="s">
        <v>101</v>
      </c>
      <c r="J473" t="s">
        <v>1114</v>
      </c>
      <c r="K473" t="s">
        <v>355</v>
      </c>
      <c r="L473">
        <v>42.4604</v>
      </c>
      <c r="M473">
        <v>-71.3489</v>
      </c>
      <c r="N473" t="s">
        <v>10</v>
      </c>
      <c r="O473" s="1">
        <v>44714</v>
      </c>
      <c r="P473" s="3" t="s">
        <v>1182</v>
      </c>
    </row>
    <row r="474" spans="1:16" x14ac:dyDescent="0.3">
      <c r="A474">
        <v>2016</v>
      </c>
      <c r="B474" t="s">
        <v>119</v>
      </c>
      <c r="C474" s="4">
        <v>473</v>
      </c>
      <c r="D474" t="s">
        <v>1350</v>
      </c>
      <c r="E474" t="s">
        <v>1020</v>
      </c>
      <c r="F474" t="s">
        <v>96</v>
      </c>
      <c r="G474" s="2">
        <v>2.732060185185185E-3</v>
      </c>
      <c r="H474">
        <v>236</v>
      </c>
      <c r="I474" t="s">
        <v>101</v>
      </c>
      <c r="J474" t="s">
        <v>202</v>
      </c>
      <c r="K474" t="s">
        <v>197</v>
      </c>
      <c r="L474">
        <v>35.779600000000002</v>
      </c>
      <c r="M474">
        <v>-78.638199999999998</v>
      </c>
      <c r="N474" t="s">
        <v>10</v>
      </c>
      <c r="O474" s="1">
        <v>44778</v>
      </c>
      <c r="P474" t="s">
        <v>1183</v>
      </c>
    </row>
    <row r="475" spans="1:16" x14ac:dyDescent="0.3">
      <c r="A475">
        <v>2016</v>
      </c>
      <c r="B475" t="s">
        <v>119</v>
      </c>
      <c r="C475" s="4">
        <v>474</v>
      </c>
      <c r="D475" t="s">
        <v>1351</v>
      </c>
      <c r="E475" t="s">
        <v>222</v>
      </c>
      <c r="F475" t="s">
        <v>97</v>
      </c>
      <c r="G475" s="2">
        <v>2.7497685185185181E-3</v>
      </c>
      <c r="H475">
        <v>237.6</v>
      </c>
      <c r="I475" t="s">
        <v>101</v>
      </c>
      <c r="J475" t="s">
        <v>202</v>
      </c>
      <c r="K475" t="s">
        <v>197</v>
      </c>
      <c r="L475">
        <v>35.779600000000002</v>
      </c>
      <c r="M475">
        <v>-78.638199999999998</v>
      </c>
      <c r="N475" t="s">
        <v>10</v>
      </c>
      <c r="O475" s="1">
        <v>44778</v>
      </c>
      <c r="P475" t="s">
        <v>1184</v>
      </c>
    </row>
    <row r="476" spans="1:16" x14ac:dyDescent="0.3">
      <c r="A476">
        <v>2016</v>
      </c>
      <c r="B476" t="s">
        <v>119</v>
      </c>
      <c r="C476" s="4">
        <v>475</v>
      </c>
      <c r="D476" t="s">
        <v>1352</v>
      </c>
      <c r="E476" t="s">
        <v>1326</v>
      </c>
      <c r="F476" t="s">
        <v>97</v>
      </c>
      <c r="G476" s="2">
        <v>2.7731481481481478E-3</v>
      </c>
      <c r="H476">
        <v>239.6</v>
      </c>
      <c r="I476" t="s">
        <v>101</v>
      </c>
      <c r="J476" t="s">
        <v>1318</v>
      </c>
      <c r="K476" t="s">
        <v>83</v>
      </c>
      <c r="L476">
        <v>39.960700000000003</v>
      </c>
      <c r="M476">
        <v>-75.605500000000006</v>
      </c>
      <c r="N476" t="s">
        <v>10</v>
      </c>
      <c r="O476" s="1">
        <v>44784</v>
      </c>
      <c r="P476" t="s">
        <v>1185</v>
      </c>
    </row>
    <row r="477" spans="1:16" x14ac:dyDescent="0.3">
      <c r="A477">
        <v>2016</v>
      </c>
      <c r="B477" t="s">
        <v>119</v>
      </c>
      <c r="C477" s="4">
        <v>476</v>
      </c>
      <c r="D477" t="s">
        <v>1353</v>
      </c>
      <c r="E477" t="s">
        <v>157</v>
      </c>
      <c r="F477" t="s">
        <v>96</v>
      </c>
      <c r="G477" s="2">
        <v>2.7622685185185185E-3</v>
      </c>
      <c r="H477">
        <v>238.7</v>
      </c>
      <c r="I477" t="s">
        <v>102</v>
      </c>
      <c r="J477" t="s">
        <v>1319</v>
      </c>
      <c r="K477" t="s">
        <v>161</v>
      </c>
      <c r="L477">
        <v>30.628</v>
      </c>
      <c r="M477">
        <v>-96.334400000000002</v>
      </c>
      <c r="N477" t="s">
        <v>10</v>
      </c>
      <c r="O477" s="1">
        <v>44905</v>
      </c>
      <c r="P477" t="s">
        <v>1186</v>
      </c>
    </row>
    <row r="478" spans="1:16" x14ac:dyDescent="0.3">
      <c r="A478">
        <v>2017</v>
      </c>
      <c r="B478" t="s">
        <v>119</v>
      </c>
      <c r="C478" s="4">
        <v>477</v>
      </c>
      <c r="D478" t="s">
        <v>1358</v>
      </c>
      <c r="E478" t="s">
        <v>870</v>
      </c>
      <c r="F478" t="s">
        <v>96</v>
      </c>
      <c r="G478" s="2">
        <v>2.7556712962962964E-3</v>
      </c>
      <c r="H478">
        <v>238.1</v>
      </c>
      <c r="I478" t="s">
        <v>102</v>
      </c>
      <c r="J478" t="s">
        <v>346</v>
      </c>
      <c r="K478" t="s">
        <v>355</v>
      </c>
      <c r="L478">
        <v>42.360100000000003</v>
      </c>
      <c r="M478">
        <v>-71.058899999999994</v>
      </c>
      <c r="N478" t="s">
        <v>10</v>
      </c>
      <c r="O478" s="1">
        <v>44589</v>
      </c>
      <c r="P478" t="s">
        <v>1187</v>
      </c>
    </row>
    <row r="479" spans="1:16" x14ac:dyDescent="0.3">
      <c r="A479">
        <v>2017</v>
      </c>
      <c r="B479" t="s">
        <v>119</v>
      </c>
      <c r="C479" s="4">
        <v>478</v>
      </c>
      <c r="D479" t="s">
        <v>1359</v>
      </c>
      <c r="E479" t="s">
        <v>870</v>
      </c>
      <c r="F479" t="s">
        <v>96</v>
      </c>
      <c r="G479" s="2">
        <v>2.7679398148148151E-3</v>
      </c>
      <c r="H479">
        <v>239.2</v>
      </c>
      <c r="I479" t="s">
        <v>102</v>
      </c>
      <c r="J479" t="s">
        <v>346</v>
      </c>
      <c r="K479" t="s">
        <v>355</v>
      </c>
      <c r="L479">
        <v>42.360100000000003</v>
      </c>
      <c r="M479">
        <v>-71.058899999999994</v>
      </c>
      <c r="N479" t="s">
        <v>10</v>
      </c>
      <c r="O479" s="1">
        <v>44589</v>
      </c>
      <c r="P479" t="s">
        <v>1188</v>
      </c>
    </row>
    <row r="480" spans="1:16" x14ac:dyDescent="0.3">
      <c r="A480">
        <v>2017</v>
      </c>
      <c r="B480" t="s">
        <v>119</v>
      </c>
      <c r="C480" s="4">
        <v>479</v>
      </c>
      <c r="D480" t="s">
        <v>1360</v>
      </c>
      <c r="E480" t="s">
        <v>870</v>
      </c>
      <c r="F480" t="s">
        <v>96</v>
      </c>
      <c r="G480" s="2">
        <v>2.7703703703703705E-3</v>
      </c>
      <c r="H480">
        <v>239.4</v>
      </c>
      <c r="I480" t="s">
        <v>102</v>
      </c>
      <c r="J480" t="s">
        <v>346</v>
      </c>
      <c r="K480" t="s">
        <v>355</v>
      </c>
      <c r="L480">
        <v>42.360100000000003</v>
      </c>
      <c r="M480">
        <v>-71.058899999999994</v>
      </c>
      <c r="N480" t="s">
        <v>10</v>
      </c>
      <c r="O480" s="1">
        <v>44589</v>
      </c>
      <c r="P480" t="s">
        <v>1189</v>
      </c>
    </row>
    <row r="481" spans="1:16" x14ac:dyDescent="0.3">
      <c r="A481">
        <v>2017</v>
      </c>
      <c r="B481" t="s">
        <v>119</v>
      </c>
      <c r="C481" s="4">
        <v>480</v>
      </c>
      <c r="D481" t="s">
        <v>1361</v>
      </c>
      <c r="E481" t="s">
        <v>136</v>
      </c>
      <c r="F481" t="s">
        <v>96</v>
      </c>
      <c r="G481" s="2">
        <v>2.7733796296296295E-3</v>
      </c>
      <c r="H481">
        <v>239.6</v>
      </c>
      <c r="I481" t="s">
        <v>102</v>
      </c>
      <c r="J481" t="s">
        <v>283</v>
      </c>
      <c r="K481" t="s">
        <v>83</v>
      </c>
      <c r="L481">
        <v>40.814799999999998</v>
      </c>
      <c r="M481">
        <v>-77.865300000000005</v>
      </c>
      <c r="N481" t="s">
        <v>10</v>
      </c>
      <c r="O481" s="1">
        <v>44589</v>
      </c>
      <c r="P481" t="s">
        <v>1190</v>
      </c>
    </row>
    <row r="482" spans="1:16" x14ac:dyDescent="0.3">
      <c r="A482">
        <v>2017</v>
      </c>
      <c r="B482" t="s">
        <v>119</v>
      </c>
      <c r="C482" s="4">
        <v>481</v>
      </c>
      <c r="D482" t="s">
        <v>1362</v>
      </c>
      <c r="E482" t="s">
        <v>435</v>
      </c>
      <c r="F482" t="s">
        <v>96</v>
      </c>
      <c r="G482" s="2">
        <v>2.7696759259259259E-3</v>
      </c>
      <c r="H482">
        <v>239.3</v>
      </c>
      <c r="I482" t="s">
        <v>102</v>
      </c>
      <c r="J482" t="s">
        <v>346</v>
      </c>
      <c r="K482" t="s">
        <v>355</v>
      </c>
      <c r="L482">
        <v>42.360100000000003</v>
      </c>
      <c r="M482">
        <v>-71.058899999999994</v>
      </c>
      <c r="N482" t="s">
        <v>10</v>
      </c>
      <c r="O482" s="1">
        <v>44603</v>
      </c>
      <c r="P482" t="s">
        <v>1191</v>
      </c>
    </row>
    <row r="483" spans="1:16" x14ac:dyDescent="0.3">
      <c r="A483">
        <v>2017</v>
      </c>
      <c r="B483" t="s">
        <v>119</v>
      </c>
      <c r="C483" s="4">
        <v>482</v>
      </c>
      <c r="D483" t="s">
        <v>1363</v>
      </c>
      <c r="E483" t="s">
        <v>251</v>
      </c>
      <c r="F483" t="s">
        <v>96</v>
      </c>
      <c r="G483" s="2">
        <v>2.7686342592592593E-3</v>
      </c>
      <c r="H483">
        <v>239.2</v>
      </c>
      <c r="I483" t="s">
        <v>102</v>
      </c>
      <c r="J483" t="s">
        <v>47</v>
      </c>
      <c r="K483" t="s">
        <v>48</v>
      </c>
      <c r="L483">
        <v>40.712800000000001</v>
      </c>
      <c r="M483">
        <v>-74.006</v>
      </c>
      <c r="N483" t="s">
        <v>10</v>
      </c>
      <c r="O483" s="1">
        <v>44603</v>
      </c>
      <c r="P483" t="s">
        <v>1192</v>
      </c>
    </row>
    <row r="484" spans="1:16" x14ac:dyDescent="0.3">
      <c r="A484">
        <v>2017</v>
      </c>
      <c r="B484" t="s">
        <v>119</v>
      </c>
      <c r="C484" s="4">
        <v>483</v>
      </c>
      <c r="D484" t="s">
        <v>1364</v>
      </c>
      <c r="E484" t="s">
        <v>169</v>
      </c>
      <c r="F484" t="s">
        <v>96</v>
      </c>
      <c r="G484" s="2">
        <v>2.7766203703703703E-3</v>
      </c>
      <c r="H484">
        <v>239.9</v>
      </c>
      <c r="I484" t="s">
        <v>102</v>
      </c>
      <c r="J484" t="s">
        <v>160</v>
      </c>
      <c r="K484" t="s">
        <v>162</v>
      </c>
      <c r="L484">
        <v>47.606200000000001</v>
      </c>
      <c r="M484">
        <v>-122.3321</v>
      </c>
      <c r="N484" t="s">
        <v>10</v>
      </c>
      <c r="O484" s="1">
        <v>44603</v>
      </c>
      <c r="P484" t="s">
        <v>1193</v>
      </c>
    </row>
    <row r="485" spans="1:16" x14ac:dyDescent="0.3">
      <c r="A485">
        <v>2017</v>
      </c>
      <c r="B485" t="s">
        <v>119</v>
      </c>
      <c r="C485" s="4">
        <v>484</v>
      </c>
      <c r="D485" t="s">
        <v>1365</v>
      </c>
      <c r="E485" t="s">
        <v>22</v>
      </c>
      <c r="F485" t="s">
        <v>96</v>
      </c>
      <c r="G485" s="2">
        <v>2.7636574074074074E-3</v>
      </c>
      <c r="H485">
        <v>238.8</v>
      </c>
      <c r="I485" t="s">
        <v>102</v>
      </c>
      <c r="J485" t="s">
        <v>160</v>
      </c>
      <c r="K485" t="s">
        <v>162</v>
      </c>
      <c r="L485">
        <v>47.606200000000001</v>
      </c>
      <c r="M485">
        <v>-122.3321</v>
      </c>
      <c r="N485" t="s">
        <v>10</v>
      </c>
      <c r="O485" s="1">
        <v>44603</v>
      </c>
      <c r="P485" t="s">
        <v>1194</v>
      </c>
    </row>
    <row r="486" spans="1:16" x14ac:dyDescent="0.3">
      <c r="A486">
        <v>2017</v>
      </c>
      <c r="B486" t="s">
        <v>119</v>
      </c>
      <c r="C486" s="4">
        <v>485</v>
      </c>
      <c r="D486" t="s">
        <v>1366</v>
      </c>
      <c r="E486" t="s">
        <v>322</v>
      </c>
      <c r="F486" t="s">
        <v>96</v>
      </c>
      <c r="G486" s="2">
        <v>2.7725694444444443E-3</v>
      </c>
      <c r="H486">
        <v>239.5</v>
      </c>
      <c r="I486" t="s">
        <v>102</v>
      </c>
      <c r="J486" t="s">
        <v>160</v>
      </c>
      <c r="K486" t="s">
        <v>162</v>
      </c>
      <c r="L486">
        <v>47.606200000000001</v>
      </c>
      <c r="M486">
        <v>-122.3321</v>
      </c>
      <c r="N486" t="s">
        <v>10</v>
      </c>
      <c r="O486" s="1">
        <v>44603</v>
      </c>
      <c r="P486" t="s">
        <v>1195</v>
      </c>
    </row>
    <row r="487" spans="1:16" x14ac:dyDescent="0.3">
      <c r="A487">
        <v>2017</v>
      </c>
      <c r="B487" t="s">
        <v>119</v>
      </c>
      <c r="C487" s="4">
        <v>486</v>
      </c>
      <c r="D487" t="s">
        <v>1367</v>
      </c>
      <c r="E487" t="s">
        <v>69</v>
      </c>
      <c r="F487" t="s">
        <v>97</v>
      </c>
      <c r="G487" s="2">
        <v>2.7167824074074073E-3</v>
      </c>
      <c r="H487">
        <v>234.7</v>
      </c>
      <c r="I487" t="s">
        <v>101</v>
      </c>
      <c r="J487" t="s">
        <v>1114</v>
      </c>
      <c r="K487" t="s">
        <v>355</v>
      </c>
      <c r="L487">
        <v>42.4604</v>
      </c>
      <c r="M487">
        <v>-71.3489</v>
      </c>
      <c r="N487" t="s">
        <v>10</v>
      </c>
      <c r="O487" s="1">
        <v>44713</v>
      </c>
      <c r="P487" t="s">
        <v>1196</v>
      </c>
    </row>
    <row r="488" spans="1:16" x14ac:dyDescent="0.3">
      <c r="A488">
        <v>2017</v>
      </c>
      <c r="B488" t="s">
        <v>119</v>
      </c>
      <c r="C488" s="4">
        <v>487</v>
      </c>
      <c r="D488" t="s">
        <v>1368</v>
      </c>
      <c r="E488" t="s">
        <v>1354</v>
      </c>
      <c r="F488" t="s">
        <v>98</v>
      </c>
      <c r="G488" s="2">
        <v>2.7696759259259259E-3</v>
      </c>
      <c r="H488">
        <v>239.3</v>
      </c>
      <c r="I488" t="s">
        <v>101</v>
      </c>
      <c r="J488" t="s">
        <v>865</v>
      </c>
      <c r="K488" t="s">
        <v>867</v>
      </c>
      <c r="L488">
        <v>38.627000000000002</v>
      </c>
      <c r="M488">
        <v>-90.199399999999997</v>
      </c>
      <c r="N488" t="s">
        <v>10</v>
      </c>
      <c r="O488" s="1">
        <v>44713</v>
      </c>
      <c r="P488" t="s">
        <v>1197</v>
      </c>
    </row>
    <row r="489" spans="1:16" x14ac:dyDescent="0.3">
      <c r="A489">
        <v>2017</v>
      </c>
      <c r="B489" t="s">
        <v>119</v>
      </c>
      <c r="C489" s="4">
        <v>488</v>
      </c>
      <c r="D489" t="s">
        <v>1369</v>
      </c>
      <c r="E489" t="s">
        <v>69</v>
      </c>
      <c r="F489" t="s">
        <v>97</v>
      </c>
      <c r="G489" s="2">
        <v>2.7677083333333334E-3</v>
      </c>
      <c r="H489">
        <v>239.1</v>
      </c>
      <c r="I489" t="s">
        <v>101</v>
      </c>
      <c r="J489" t="s">
        <v>739</v>
      </c>
      <c r="K489" t="s">
        <v>364</v>
      </c>
      <c r="L489">
        <v>36.162700000000001</v>
      </c>
      <c r="M489">
        <v>-86.781599999999997</v>
      </c>
      <c r="N489" t="s">
        <v>10</v>
      </c>
      <c r="O489" s="1">
        <v>44722</v>
      </c>
      <c r="P489" t="s">
        <v>1198</v>
      </c>
    </row>
    <row r="490" spans="1:16" x14ac:dyDescent="0.3">
      <c r="A490">
        <v>2017</v>
      </c>
      <c r="B490" t="s">
        <v>119</v>
      </c>
      <c r="C490" s="4">
        <v>489</v>
      </c>
      <c r="D490" t="s">
        <v>1370</v>
      </c>
      <c r="E490" t="s">
        <v>1355</v>
      </c>
      <c r="F490" t="s">
        <v>96</v>
      </c>
      <c r="G490" s="2">
        <v>2.7508101851851856E-3</v>
      </c>
      <c r="H490">
        <v>237.7</v>
      </c>
      <c r="I490" t="s">
        <v>101</v>
      </c>
      <c r="J490" t="s">
        <v>202</v>
      </c>
      <c r="K490" t="s">
        <v>197</v>
      </c>
      <c r="L490">
        <v>35.779600000000002</v>
      </c>
      <c r="M490">
        <v>-78.638199999999998</v>
      </c>
      <c r="N490" t="s">
        <v>10</v>
      </c>
      <c r="O490" s="1">
        <v>44777</v>
      </c>
      <c r="P490" t="s">
        <v>1199</v>
      </c>
    </row>
    <row r="491" spans="1:16" x14ac:dyDescent="0.3">
      <c r="A491">
        <v>2017</v>
      </c>
      <c r="B491" t="s">
        <v>119</v>
      </c>
      <c r="C491" s="4">
        <v>490</v>
      </c>
      <c r="D491" t="s">
        <v>1371</v>
      </c>
      <c r="E491" t="s">
        <v>1356</v>
      </c>
      <c r="F491" t="s">
        <v>96</v>
      </c>
      <c r="G491" s="2">
        <v>2.7665509259259258E-3</v>
      </c>
      <c r="H491">
        <v>239</v>
      </c>
      <c r="I491" t="s">
        <v>101</v>
      </c>
      <c r="J491" t="s">
        <v>202</v>
      </c>
      <c r="K491" t="s">
        <v>197</v>
      </c>
      <c r="L491">
        <v>35.779600000000002</v>
      </c>
      <c r="M491">
        <v>-78.638199999999998</v>
      </c>
      <c r="N491" t="s">
        <v>10</v>
      </c>
      <c r="O491" s="1">
        <v>44777</v>
      </c>
      <c r="P491" t="s">
        <v>1200</v>
      </c>
    </row>
    <row r="492" spans="1:16" x14ac:dyDescent="0.3">
      <c r="A492">
        <v>2017</v>
      </c>
      <c r="B492" t="s">
        <v>119</v>
      </c>
      <c r="C492" s="4">
        <v>491</v>
      </c>
      <c r="D492" t="s">
        <v>1372</v>
      </c>
      <c r="E492" t="s">
        <v>64</v>
      </c>
      <c r="F492" t="s">
        <v>96</v>
      </c>
      <c r="G492" s="2">
        <v>2.7673611111111111E-3</v>
      </c>
      <c r="H492">
        <v>239.1</v>
      </c>
      <c r="I492" t="s">
        <v>101</v>
      </c>
      <c r="J492" t="s">
        <v>202</v>
      </c>
      <c r="K492" t="s">
        <v>197</v>
      </c>
      <c r="L492">
        <v>35.779600000000002</v>
      </c>
      <c r="M492">
        <v>-78.638199999999998</v>
      </c>
      <c r="N492" t="s">
        <v>10</v>
      </c>
      <c r="O492" s="1">
        <v>44777</v>
      </c>
      <c r="P492" t="s">
        <v>1201</v>
      </c>
    </row>
    <row r="493" spans="1:16" x14ac:dyDescent="0.3">
      <c r="A493">
        <v>2017</v>
      </c>
      <c r="B493" t="s">
        <v>119</v>
      </c>
      <c r="C493" s="4">
        <v>492</v>
      </c>
      <c r="D493" t="s">
        <v>1373</v>
      </c>
      <c r="E493" t="s">
        <v>1357</v>
      </c>
      <c r="F493" t="s">
        <v>97</v>
      </c>
      <c r="G493" s="2">
        <v>2.7715277777777777E-3</v>
      </c>
      <c r="H493">
        <v>239.5</v>
      </c>
      <c r="I493" t="s">
        <v>101</v>
      </c>
      <c r="J493" t="s">
        <v>202</v>
      </c>
      <c r="K493" t="s">
        <v>197</v>
      </c>
      <c r="L493">
        <v>35.779600000000002</v>
      </c>
      <c r="M493">
        <v>-78.638199999999998</v>
      </c>
      <c r="N493" t="s">
        <v>10</v>
      </c>
      <c r="O493" s="1">
        <v>44777</v>
      </c>
      <c r="P493" t="s">
        <v>1202</v>
      </c>
    </row>
    <row r="494" spans="1:16" x14ac:dyDescent="0.3">
      <c r="A494">
        <v>2017</v>
      </c>
      <c r="B494" t="s">
        <v>119</v>
      </c>
      <c r="C494" s="4">
        <v>493</v>
      </c>
      <c r="D494" t="s">
        <v>1374</v>
      </c>
      <c r="E494" t="s">
        <v>581</v>
      </c>
      <c r="F494" t="s">
        <v>97</v>
      </c>
      <c r="G494" s="2">
        <v>2.7696759259259259E-3</v>
      </c>
      <c r="H494">
        <v>239.3</v>
      </c>
      <c r="I494" t="s">
        <v>102</v>
      </c>
      <c r="J494" t="s">
        <v>1319</v>
      </c>
      <c r="K494" t="s">
        <v>161</v>
      </c>
      <c r="L494">
        <v>30.628</v>
      </c>
      <c r="M494">
        <v>-96.334400000000002</v>
      </c>
      <c r="N494" t="s">
        <v>10</v>
      </c>
      <c r="O494" s="1">
        <v>44904</v>
      </c>
      <c r="P494" t="s">
        <v>1203</v>
      </c>
    </row>
    <row r="495" spans="1:16" x14ac:dyDescent="0.3">
      <c r="A495">
        <v>2018</v>
      </c>
      <c r="B495" t="s">
        <v>119</v>
      </c>
      <c r="C495" s="4">
        <v>494</v>
      </c>
      <c r="D495" t="s">
        <v>1375</v>
      </c>
      <c r="E495" t="s">
        <v>811</v>
      </c>
      <c r="F495" t="s">
        <v>97</v>
      </c>
      <c r="G495" s="2">
        <v>2.7709490740740737E-3</v>
      </c>
      <c r="H495">
        <v>239.4</v>
      </c>
      <c r="I495" t="s">
        <v>102</v>
      </c>
      <c r="J495" t="s">
        <v>505</v>
      </c>
      <c r="K495" t="s">
        <v>507</v>
      </c>
      <c r="L495">
        <v>33.518599999999999</v>
      </c>
      <c r="M495">
        <v>-86.810400000000001</v>
      </c>
      <c r="N495" t="s">
        <v>10</v>
      </c>
      <c r="O495" s="1">
        <v>44580</v>
      </c>
      <c r="P495" t="s">
        <v>1218</v>
      </c>
    </row>
    <row r="496" spans="1:16" x14ac:dyDescent="0.3">
      <c r="A496">
        <v>2018</v>
      </c>
      <c r="B496" t="s">
        <v>119</v>
      </c>
      <c r="C496" s="4">
        <v>495</v>
      </c>
      <c r="D496" t="s">
        <v>1391</v>
      </c>
      <c r="E496" t="s">
        <v>22</v>
      </c>
      <c r="F496" t="s">
        <v>96</v>
      </c>
      <c r="G496" s="2">
        <v>2.7534722222222218E-3</v>
      </c>
      <c r="H496">
        <v>237.9</v>
      </c>
      <c r="I496" t="s">
        <v>102</v>
      </c>
      <c r="J496" t="s">
        <v>47</v>
      </c>
      <c r="K496" t="s">
        <v>48</v>
      </c>
      <c r="L496">
        <v>40.712800000000001</v>
      </c>
      <c r="M496">
        <v>-74.006</v>
      </c>
      <c r="N496" t="s">
        <v>10</v>
      </c>
      <c r="O496" s="1">
        <v>44588</v>
      </c>
      <c r="P496" t="s">
        <v>1219</v>
      </c>
    </row>
    <row r="497" spans="1:16" x14ac:dyDescent="0.3">
      <c r="A497">
        <v>2018</v>
      </c>
      <c r="B497" t="s">
        <v>119</v>
      </c>
      <c r="C497" s="4">
        <v>496</v>
      </c>
      <c r="D497" t="s">
        <v>1392</v>
      </c>
      <c r="E497" t="s">
        <v>22</v>
      </c>
      <c r="F497" t="s">
        <v>96</v>
      </c>
      <c r="G497" s="2">
        <v>2.7695601851851852E-3</v>
      </c>
      <c r="H497">
        <v>239.3</v>
      </c>
      <c r="I497" t="s">
        <v>102</v>
      </c>
      <c r="J497" t="s">
        <v>47</v>
      </c>
      <c r="K497" t="s">
        <v>48</v>
      </c>
      <c r="L497">
        <v>40.712800000000001</v>
      </c>
      <c r="M497">
        <v>-74.006</v>
      </c>
      <c r="N497" t="s">
        <v>10</v>
      </c>
      <c r="O497" s="1">
        <v>44588</v>
      </c>
      <c r="P497" t="s">
        <v>1220</v>
      </c>
    </row>
    <row r="498" spans="1:16" x14ac:dyDescent="0.3">
      <c r="A498">
        <v>2018</v>
      </c>
      <c r="B498" t="s">
        <v>119</v>
      </c>
      <c r="C498" s="4">
        <v>497</v>
      </c>
      <c r="D498" t="s">
        <v>1393</v>
      </c>
      <c r="E498" t="s">
        <v>263</v>
      </c>
      <c r="F498" t="s">
        <v>96</v>
      </c>
      <c r="G498" s="2">
        <v>2.7679398148148151E-3</v>
      </c>
      <c r="H498">
        <v>239.2</v>
      </c>
      <c r="I498" t="s">
        <v>102</v>
      </c>
      <c r="J498" t="s">
        <v>134</v>
      </c>
      <c r="K498" t="s">
        <v>140</v>
      </c>
      <c r="L498">
        <v>39.165300000000002</v>
      </c>
      <c r="M498">
        <v>-86.526399999999995</v>
      </c>
      <c r="N498" t="s">
        <v>10</v>
      </c>
      <c r="O498" s="1">
        <v>44588</v>
      </c>
      <c r="P498" t="s">
        <v>1221</v>
      </c>
    </row>
    <row r="499" spans="1:16" x14ac:dyDescent="0.3">
      <c r="A499">
        <v>2018</v>
      </c>
      <c r="B499" t="s">
        <v>119</v>
      </c>
      <c r="C499" s="4">
        <v>498</v>
      </c>
      <c r="D499" t="s">
        <v>1394</v>
      </c>
      <c r="E499" t="s">
        <v>171</v>
      </c>
      <c r="F499" t="s">
        <v>96</v>
      </c>
      <c r="G499" s="2">
        <v>2.7599537037037037E-3</v>
      </c>
      <c r="H499">
        <v>238.5</v>
      </c>
      <c r="I499" t="s">
        <v>102</v>
      </c>
      <c r="J499" t="s">
        <v>332</v>
      </c>
      <c r="K499" t="s">
        <v>164</v>
      </c>
      <c r="L499">
        <v>40.116399999999999</v>
      </c>
      <c r="M499">
        <v>-88.243399999999994</v>
      </c>
      <c r="N499" t="s">
        <v>10</v>
      </c>
      <c r="O499" s="1">
        <v>44588</v>
      </c>
      <c r="P499" t="s">
        <v>1222</v>
      </c>
    </row>
    <row r="500" spans="1:16" x14ac:dyDescent="0.3">
      <c r="A500">
        <v>2018</v>
      </c>
      <c r="B500" t="s">
        <v>119</v>
      </c>
      <c r="C500" s="4">
        <v>499</v>
      </c>
      <c r="D500" t="s">
        <v>1395</v>
      </c>
      <c r="E500" t="s">
        <v>1380</v>
      </c>
      <c r="F500" t="s">
        <v>99</v>
      </c>
      <c r="G500" s="2">
        <v>2.7259259259259263E-3</v>
      </c>
      <c r="H500">
        <v>235.5</v>
      </c>
      <c r="I500" t="s">
        <v>102</v>
      </c>
      <c r="J500" t="s">
        <v>346</v>
      </c>
      <c r="K500" t="s">
        <v>355</v>
      </c>
      <c r="L500">
        <v>42.360100000000003</v>
      </c>
      <c r="M500">
        <v>-71.058899999999994</v>
      </c>
      <c r="N500" t="s">
        <v>10</v>
      </c>
      <c r="O500" s="1">
        <v>44588</v>
      </c>
      <c r="P500" t="s">
        <v>1223</v>
      </c>
    </row>
    <row r="501" spans="1:16" x14ac:dyDescent="0.3">
      <c r="A501">
        <v>2018</v>
      </c>
      <c r="B501" t="s">
        <v>119</v>
      </c>
      <c r="C501" s="4">
        <v>500</v>
      </c>
      <c r="D501" t="s">
        <v>1396</v>
      </c>
      <c r="E501" t="s">
        <v>1380</v>
      </c>
      <c r="F501" t="s">
        <v>99</v>
      </c>
      <c r="G501" s="2">
        <v>2.7635416666666663E-3</v>
      </c>
      <c r="H501">
        <v>238.8</v>
      </c>
      <c r="I501" t="s">
        <v>102</v>
      </c>
      <c r="J501" t="s">
        <v>346</v>
      </c>
      <c r="K501" t="s">
        <v>355</v>
      </c>
      <c r="L501">
        <v>42.360100000000003</v>
      </c>
      <c r="M501">
        <v>-71.058899999999994</v>
      </c>
      <c r="N501" t="s">
        <v>10</v>
      </c>
      <c r="O501" s="1">
        <v>44588</v>
      </c>
      <c r="P501" s="3" t="s">
        <v>1224</v>
      </c>
    </row>
    <row r="502" spans="1:16" x14ac:dyDescent="0.3">
      <c r="A502">
        <v>2018</v>
      </c>
      <c r="B502" t="s">
        <v>119</v>
      </c>
      <c r="C502" s="4">
        <v>501</v>
      </c>
      <c r="D502" t="s">
        <v>1397</v>
      </c>
      <c r="E502" t="s">
        <v>1381</v>
      </c>
      <c r="F502" t="s">
        <v>96</v>
      </c>
      <c r="G502" s="2">
        <v>2.764814814814815E-3</v>
      </c>
      <c r="H502">
        <v>238.9</v>
      </c>
      <c r="I502" t="s">
        <v>102</v>
      </c>
      <c r="J502" t="s">
        <v>160</v>
      </c>
      <c r="K502" t="s">
        <v>162</v>
      </c>
      <c r="L502">
        <v>47.606200000000001</v>
      </c>
      <c r="M502">
        <v>-122.3321</v>
      </c>
      <c r="N502" t="s">
        <v>10</v>
      </c>
      <c r="O502" s="1">
        <v>44588</v>
      </c>
      <c r="P502" t="s">
        <v>1225</v>
      </c>
    </row>
    <row r="503" spans="1:16" x14ac:dyDescent="0.3">
      <c r="A503">
        <v>2018</v>
      </c>
      <c r="B503" t="s">
        <v>119</v>
      </c>
      <c r="C503" s="4">
        <v>502</v>
      </c>
      <c r="D503" t="s">
        <v>1398</v>
      </c>
      <c r="E503" t="s">
        <v>320</v>
      </c>
      <c r="F503" t="s">
        <v>96</v>
      </c>
      <c r="G503" s="2">
        <v>2.7721064814814813E-3</v>
      </c>
      <c r="H503">
        <v>239.5</v>
      </c>
      <c r="I503" t="s">
        <v>102</v>
      </c>
      <c r="J503" t="s">
        <v>283</v>
      </c>
      <c r="K503" t="s">
        <v>83</v>
      </c>
      <c r="L503">
        <v>40.814799999999998</v>
      </c>
      <c r="M503">
        <v>-77.865300000000005</v>
      </c>
      <c r="N503" t="s">
        <v>10</v>
      </c>
      <c r="O503" s="1">
        <v>44595</v>
      </c>
      <c r="P503" t="s">
        <v>1226</v>
      </c>
    </row>
    <row r="504" spans="1:16" x14ac:dyDescent="0.3">
      <c r="A504">
        <v>2018</v>
      </c>
      <c r="B504" t="s">
        <v>119</v>
      </c>
      <c r="C504" s="4">
        <v>503</v>
      </c>
      <c r="D504" t="s">
        <v>1399</v>
      </c>
      <c r="E504" t="s">
        <v>1380</v>
      </c>
      <c r="F504" t="s">
        <v>99</v>
      </c>
      <c r="G504" s="2">
        <v>2.7614583333333332E-3</v>
      </c>
      <c r="H504">
        <v>238.6</v>
      </c>
      <c r="I504" t="s">
        <v>102</v>
      </c>
      <c r="J504" t="s">
        <v>1376</v>
      </c>
      <c r="K504" t="s">
        <v>197</v>
      </c>
      <c r="L504">
        <v>36.099899999999998</v>
      </c>
      <c r="M504">
        <v>-80.244200000000006</v>
      </c>
      <c r="N504" t="s">
        <v>10</v>
      </c>
      <c r="O504" s="1">
        <v>44595</v>
      </c>
      <c r="P504" t="s">
        <v>1227</v>
      </c>
    </row>
    <row r="505" spans="1:16" x14ac:dyDescent="0.3">
      <c r="A505">
        <v>2018</v>
      </c>
      <c r="B505" t="s">
        <v>119</v>
      </c>
      <c r="C505" s="4">
        <v>504</v>
      </c>
      <c r="D505" t="s">
        <v>1400</v>
      </c>
      <c r="E505" t="s">
        <v>1356</v>
      </c>
      <c r="F505" t="s">
        <v>96</v>
      </c>
      <c r="G505" s="2">
        <v>2.7728009259259264E-3</v>
      </c>
      <c r="H505">
        <v>239.6</v>
      </c>
      <c r="I505" t="s">
        <v>102</v>
      </c>
      <c r="J505" t="s">
        <v>1376</v>
      </c>
      <c r="K505" t="s">
        <v>197</v>
      </c>
      <c r="L505">
        <v>36.099899999999998</v>
      </c>
      <c r="M505">
        <v>-80.244200000000006</v>
      </c>
      <c r="N505" t="s">
        <v>10</v>
      </c>
      <c r="O505" s="1">
        <v>44595</v>
      </c>
      <c r="P505" t="s">
        <v>1228</v>
      </c>
    </row>
    <row r="506" spans="1:16" x14ac:dyDescent="0.3">
      <c r="A506">
        <v>2018</v>
      </c>
      <c r="B506" t="s">
        <v>119</v>
      </c>
      <c r="C506" s="4">
        <v>505</v>
      </c>
      <c r="D506" t="s">
        <v>1401</v>
      </c>
      <c r="E506" t="s">
        <v>1356</v>
      </c>
      <c r="F506" t="s">
        <v>96</v>
      </c>
      <c r="G506" s="2">
        <v>2.7730324074074077E-3</v>
      </c>
      <c r="H506">
        <v>239.6</v>
      </c>
      <c r="I506" t="s">
        <v>102</v>
      </c>
      <c r="J506" t="s">
        <v>1376</v>
      </c>
      <c r="K506" t="s">
        <v>197</v>
      </c>
      <c r="L506">
        <v>36.099899999999998</v>
      </c>
      <c r="M506">
        <v>-80.244200000000006</v>
      </c>
      <c r="N506" t="s">
        <v>10</v>
      </c>
      <c r="O506" s="1">
        <v>44595</v>
      </c>
      <c r="P506" t="s">
        <v>1229</v>
      </c>
    </row>
    <row r="507" spans="1:16" x14ac:dyDescent="0.3">
      <c r="A507">
        <v>2018</v>
      </c>
      <c r="B507" t="s">
        <v>119</v>
      </c>
      <c r="C507" s="4">
        <v>506</v>
      </c>
      <c r="D507" t="s">
        <v>1402</v>
      </c>
      <c r="E507" t="s">
        <v>1382</v>
      </c>
      <c r="F507" t="s">
        <v>96</v>
      </c>
      <c r="G507" s="2">
        <v>2.7675925925925923E-3</v>
      </c>
      <c r="H507">
        <v>239.1</v>
      </c>
      <c r="I507" t="s">
        <v>102</v>
      </c>
      <c r="J507" t="s">
        <v>1377</v>
      </c>
      <c r="K507" t="s">
        <v>1115</v>
      </c>
      <c r="L507">
        <v>34.683399999999999</v>
      </c>
      <c r="M507">
        <v>-82.837400000000002</v>
      </c>
      <c r="N507" t="s">
        <v>10</v>
      </c>
      <c r="O507" s="1">
        <v>44601</v>
      </c>
      <c r="P507" t="s">
        <v>1230</v>
      </c>
    </row>
    <row r="508" spans="1:16" x14ac:dyDescent="0.3">
      <c r="A508">
        <v>2018</v>
      </c>
      <c r="B508" t="s">
        <v>119</v>
      </c>
      <c r="C508" s="4">
        <v>507</v>
      </c>
      <c r="D508" t="s">
        <v>1403</v>
      </c>
      <c r="E508" t="s">
        <v>432</v>
      </c>
      <c r="F508" t="s">
        <v>96</v>
      </c>
      <c r="G508" s="2">
        <v>2.7730324074074077E-3</v>
      </c>
      <c r="H508">
        <v>239.6</v>
      </c>
      <c r="I508" t="s">
        <v>102</v>
      </c>
      <c r="J508" t="s">
        <v>1377</v>
      </c>
      <c r="K508" t="s">
        <v>1115</v>
      </c>
      <c r="L508">
        <v>34.683399999999999</v>
      </c>
      <c r="M508">
        <v>-82.837400000000002</v>
      </c>
      <c r="N508" t="s">
        <v>10</v>
      </c>
      <c r="O508" s="1">
        <v>44601</v>
      </c>
      <c r="P508" s="3" t="s">
        <v>1231</v>
      </c>
    </row>
    <row r="509" spans="1:16" x14ac:dyDescent="0.3">
      <c r="A509">
        <v>2018</v>
      </c>
      <c r="B509" t="s">
        <v>119</v>
      </c>
      <c r="C509" s="4">
        <v>508</v>
      </c>
      <c r="D509" t="s">
        <v>1404</v>
      </c>
      <c r="E509" t="s">
        <v>1383</v>
      </c>
      <c r="F509" t="s">
        <v>96</v>
      </c>
      <c r="G509" s="2">
        <v>2.7704861111111112E-3</v>
      </c>
      <c r="H509">
        <v>239.4</v>
      </c>
      <c r="I509" t="s">
        <v>102</v>
      </c>
      <c r="J509" t="s">
        <v>346</v>
      </c>
      <c r="K509" t="s">
        <v>355</v>
      </c>
      <c r="L509">
        <v>42.360100000000003</v>
      </c>
      <c r="M509">
        <v>-71.058899999999994</v>
      </c>
      <c r="N509" t="s">
        <v>10</v>
      </c>
      <c r="O509" s="1">
        <v>44602</v>
      </c>
      <c r="P509" t="s">
        <v>1232</v>
      </c>
    </row>
    <row r="510" spans="1:16" x14ac:dyDescent="0.3">
      <c r="A510">
        <v>2018</v>
      </c>
      <c r="B510" t="s">
        <v>119</v>
      </c>
      <c r="C510" s="4">
        <v>509</v>
      </c>
      <c r="D510" t="s">
        <v>1405</v>
      </c>
      <c r="E510" t="s">
        <v>436</v>
      </c>
      <c r="F510" t="s">
        <v>96</v>
      </c>
      <c r="G510" s="2">
        <v>2.7706018518518518E-3</v>
      </c>
      <c r="H510">
        <v>239.4</v>
      </c>
      <c r="I510" t="s">
        <v>102</v>
      </c>
      <c r="J510" t="s">
        <v>346</v>
      </c>
      <c r="K510" t="s">
        <v>355</v>
      </c>
      <c r="L510">
        <v>42.360100000000003</v>
      </c>
      <c r="M510">
        <v>-71.058899999999994</v>
      </c>
      <c r="N510" t="s">
        <v>10</v>
      </c>
      <c r="O510" s="1">
        <v>44602</v>
      </c>
      <c r="P510" t="s">
        <v>1233</v>
      </c>
    </row>
    <row r="511" spans="1:16" x14ac:dyDescent="0.3">
      <c r="A511">
        <v>2018</v>
      </c>
      <c r="B511" t="s">
        <v>119</v>
      </c>
      <c r="C511" s="4">
        <v>510</v>
      </c>
      <c r="D511" t="s">
        <v>1406</v>
      </c>
      <c r="E511" t="s">
        <v>244</v>
      </c>
      <c r="F511" t="s">
        <v>96</v>
      </c>
      <c r="G511" s="2">
        <v>2.7550925925925924E-3</v>
      </c>
      <c r="H511">
        <v>238</v>
      </c>
      <c r="I511" t="s">
        <v>102</v>
      </c>
      <c r="J511" t="s">
        <v>160</v>
      </c>
      <c r="K511" t="s">
        <v>162</v>
      </c>
      <c r="L511">
        <v>47.606200000000001</v>
      </c>
      <c r="M511">
        <v>-122.3321</v>
      </c>
      <c r="N511" t="s">
        <v>10</v>
      </c>
      <c r="O511" s="1">
        <v>44602</v>
      </c>
      <c r="P511" t="s">
        <v>1217</v>
      </c>
    </row>
    <row r="512" spans="1:16" x14ac:dyDescent="0.3">
      <c r="A512">
        <v>2018</v>
      </c>
      <c r="B512" t="s">
        <v>119</v>
      </c>
      <c r="C512" s="4">
        <v>511</v>
      </c>
      <c r="D512" t="s">
        <v>1407</v>
      </c>
      <c r="E512" t="s">
        <v>1422</v>
      </c>
      <c r="F512" t="s">
        <v>97</v>
      </c>
      <c r="G512" s="2">
        <v>2.7655092592592592E-3</v>
      </c>
      <c r="H512">
        <v>238.9</v>
      </c>
      <c r="I512" t="s">
        <v>102</v>
      </c>
      <c r="J512" t="s">
        <v>346</v>
      </c>
      <c r="K512" t="s">
        <v>355</v>
      </c>
      <c r="L512">
        <v>42.360100000000003</v>
      </c>
      <c r="M512">
        <v>-71.058899999999994</v>
      </c>
      <c r="N512" t="s">
        <v>10</v>
      </c>
      <c r="O512" s="1">
        <v>44617</v>
      </c>
      <c r="P512" t="s">
        <v>1216</v>
      </c>
    </row>
    <row r="513" spans="1:16" x14ac:dyDescent="0.3">
      <c r="A513">
        <v>2018</v>
      </c>
      <c r="B513" t="s">
        <v>119</v>
      </c>
      <c r="C513" s="4">
        <v>512</v>
      </c>
      <c r="D513" t="s">
        <v>1408</v>
      </c>
      <c r="E513" t="s">
        <v>1384</v>
      </c>
      <c r="F513" t="s">
        <v>96</v>
      </c>
      <c r="G513" s="2">
        <v>2.7663194444444445E-3</v>
      </c>
      <c r="H513">
        <v>239</v>
      </c>
      <c r="I513" t="s">
        <v>102</v>
      </c>
      <c r="J513" t="s">
        <v>346</v>
      </c>
      <c r="K513" t="s">
        <v>355</v>
      </c>
      <c r="L513">
        <v>42.360100000000003</v>
      </c>
      <c r="M513">
        <v>-71.058899999999994</v>
      </c>
      <c r="N513" t="s">
        <v>10</v>
      </c>
      <c r="O513" s="1">
        <v>44617</v>
      </c>
      <c r="P513" s="3" t="s">
        <v>1215</v>
      </c>
    </row>
    <row r="514" spans="1:16" x14ac:dyDescent="0.3">
      <c r="A514">
        <v>2018</v>
      </c>
      <c r="B514" t="s">
        <v>119</v>
      </c>
      <c r="C514" s="4">
        <v>513</v>
      </c>
      <c r="D514" t="s">
        <v>1409</v>
      </c>
      <c r="E514" t="s">
        <v>1385</v>
      </c>
      <c r="F514" t="s">
        <v>97</v>
      </c>
      <c r="G514" s="2">
        <v>2.7689814814814816E-3</v>
      </c>
      <c r="H514">
        <v>239.2</v>
      </c>
      <c r="I514" t="s">
        <v>102</v>
      </c>
      <c r="J514" t="s">
        <v>346</v>
      </c>
      <c r="K514" t="s">
        <v>355</v>
      </c>
      <c r="L514">
        <v>42.360100000000003</v>
      </c>
      <c r="M514">
        <v>-71.058899999999994</v>
      </c>
      <c r="N514" t="s">
        <v>10</v>
      </c>
      <c r="O514" s="1">
        <v>44617</v>
      </c>
      <c r="P514" t="s">
        <v>1214</v>
      </c>
    </row>
    <row r="515" spans="1:16" x14ac:dyDescent="0.3">
      <c r="A515">
        <v>2018</v>
      </c>
      <c r="B515" t="s">
        <v>119</v>
      </c>
      <c r="C515" s="4">
        <v>514</v>
      </c>
      <c r="D515" t="s">
        <v>1410</v>
      </c>
      <c r="E515" t="s">
        <v>1386</v>
      </c>
      <c r="F515" t="s">
        <v>97</v>
      </c>
      <c r="G515" s="2">
        <v>2.7700231481481482E-3</v>
      </c>
      <c r="H515">
        <v>239.3</v>
      </c>
      <c r="I515" t="s">
        <v>102</v>
      </c>
      <c r="J515" t="s">
        <v>346</v>
      </c>
      <c r="K515" t="s">
        <v>355</v>
      </c>
      <c r="L515">
        <v>42.360100000000003</v>
      </c>
      <c r="M515">
        <v>-71.058899999999994</v>
      </c>
      <c r="N515" t="s">
        <v>10</v>
      </c>
      <c r="O515" s="1">
        <v>44617</v>
      </c>
      <c r="P515" t="s">
        <v>1213</v>
      </c>
    </row>
    <row r="516" spans="1:16" x14ac:dyDescent="0.3">
      <c r="A516">
        <v>2018</v>
      </c>
      <c r="B516" t="s">
        <v>119</v>
      </c>
      <c r="C516" s="4">
        <v>515</v>
      </c>
      <c r="D516" t="s">
        <v>1411</v>
      </c>
      <c r="E516" t="s">
        <v>1387</v>
      </c>
      <c r="F516" t="s">
        <v>97</v>
      </c>
      <c r="G516" s="2">
        <v>2.7712962962962964E-3</v>
      </c>
      <c r="H516">
        <v>239.4</v>
      </c>
      <c r="I516" t="s">
        <v>101</v>
      </c>
      <c r="J516" t="s">
        <v>1378</v>
      </c>
      <c r="K516" t="s">
        <v>1204</v>
      </c>
      <c r="L516">
        <v>33.749000000000002</v>
      </c>
      <c r="M516">
        <v>-84.388000000000005</v>
      </c>
      <c r="N516" t="s">
        <v>10</v>
      </c>
      <c r="O516" s="1">
        <v>44703</v>
      </c>
      <c r="P516" t="s">
        <v>1212</v>
      </c>
    </row>
    <row r="517" spans="1:16" x14ac:dyDescent="0.3">
      <c r="A517">
        <v>2018</v>
      </c>
      <c r="B517" t="s">
        <v>119</v>
      </c>
      <c r="C517" s="4">
        <v>516</v>
      </c>
      <c r="D517" t="s">
        <v>1412</v>
      </c>
      <c r="E517" t="s">
        <v>69</v>
      </c>
      <c r="F517" t="s">
        <v>97</v>
      </c>
      <c r="G517" s="2">
        <v>2.764814814814815E-3</v>
      </c>
      <c r="H517">
        <v>238.9</v>
      </c>
      <c r="I517" t="s">
        <v>101</v>
      </c>
      <c r="J517" t="s">
        <v>865</v>
      </c>
      <c r="K517" t="s">
        <v>867</v>
      </c>
      <c r="L517">
        <v>38.627000000000002</v>
      </c>
      <c r="M517">
        <v>-90.199399999999997</v>
      </c>
      <c r="N517" t="s">
        <v>10</v>
      </c>
      <c r="O517" s="1">
        <v>44712</v>
      </c>
      <c r="P517" t="s">
        <v>1211</v>
      </c>
    </row>
    <row r="518" spans="1:16" x14ac:dyDescent="0.3">
      <c r="A518">
        <v>2018</v>
      </c>
      <c r="B518" t="s">
        <v>119</v>
      </c>
      <c r="C518" s="4">
        <v>517</v>
      </c>
      <c r="D518" t="s">
        <v>1413</v>
      </c>
      <c r="E518" t="s">
        <v>69</v>
      </c>
      <c r="F518" t="s">
        <v>97</v>
      </c>
      <c r="G518" s="2">
        <v>2.771759259259259E-3</v>
      </c>
      <c r="H518">
        <v>239.5</v>
      </c>
      <c r="I518" t="s">
        <v>101</v>
      </c>
      <c r="J518" t="s">
        <v>865</v>
      </c>
      <c r="K518" t="s">
        <v>867</v>
      </c>
      <c r="L518">
        <v>38.627000000000002</v>
      </c>
      <c r="M518">
        <v>-90.199399999999997</v>
      </c>
      <c r="N518" t="s">
        <v>10</v>
      </c>
      <c r="O518" s="1">
        <v>44712</v>
      </c>
      <c r="P518" t="s">
        <v>1210</v>
      </c>
    </row>
    <row r="519" spans="1:16" x14ac:dyDescent="0.3">
      <c r="A519">
        <v>2018</v>
      </c>
      <c r="B519" t="s">
        <v>119</v>
      </c>
      <c r="C519" s="4">
        <v>518</v>
      </c>
      <c r="D519" t="s">
        <v>1414</v>
      </c>
      <c r="E519" t="s">
        <v>1388</v>
      </c>
      <c r="F519" t="s">
        <v>96</v>
      </c>
      <c r="G519" s="2">
        <v>2.7751157407407408E-3</v>
      </c>
      <c r="H519">
        <v>239.8</v>
      </c>
      <c r="I519" t="s">
        <v>101</v>
      </c>
      <c r="J519" t="s">
        <v>865</v>
      </c>
      <c r="K519" t="s">
        <v>867</v>
      </c>
      <c r="L519">
        <v>38.627000000000002</v>
      </c>
      <c r="M519">
        <v>-90.199399999999997</v>
      </c>
      <c r="N519" t="s">
        <v>10</v>
      </c>
      <c r="O519" s="1">
        <v>44712</v>
      </c>
      <c r="P519" t="s">
        <v>1209</v>
      </c>
    </row>
    <row r="520" spans="1:16" x14ac:dyDescent="0.3">
      <c r="A520">
        <v>2018</v>
      </c>
      <c r="B520" t="s">
        <v>119</v>
      </c>
      <c r="C520" s="4">
        <v>519</v>
      </c>
      <c r="D520" t="s">
        <v>1415</v>
      </c>
      <c r="E520" t="s">
        <v>1389</v>
      </c>
      <c r="F520" t="s">
        <v>97</v>
      </c>
      <c r="G520" s="2">
        <v>2.7510416666666668E-3</v>
      </c>
      <c r="H520">
        <v>237.7</v>
      </c>
      <c r="I520" t="s">
        <v>101</v>
      </c>
      <c r="J520" t="s">
        <v>1114</v>
      </c>
      <c r="K520" t="s">
        <v>355</v>
      </c>
      <c r="L520">
        <v>42.4604</v>
      </c>
      <c r="M520">
        <v>-71.3489</v>
      </c>
      <c r="N520" t="s">
        <v>10</v>
      </c>
      <c r="O520" s="1">
        <v>44719</v>
      </c>
      <c r="P520" t="s">
        <v>1208</v>
      </c>
    </row>
    <row r="521" spans="1:16" x14ac:dyDescent="0.3">
      <c r="A521">
        <v>2018</v>
      </c>
      <c r="B521" t="s">
        <v>119</v>
      </c>
      <c r="C521" s="4">
        <v>520</v>
      </c>
      <c r="D521" t="s">
        <v>1416</v>
      </c>
      <c r="E521" t="s">
        <v>1390</v>
      </c>
      <c r="F521" t="s">
        <v>97</v>
      </c>
      <c r="G521" s="2">
        <v>2.7303240740740743E-3</v>
      </c>
      <c r="H521">
        <v>235.9</v>
      </c>
      <c r="I521" t="s">
        <v>101</v>
      </c>
      <c r="J521" t="s">
        <v>202</v>
      </c>
      <c r="K521" t="s">
        <v>197</v>
      </c>
      <c r="L521">
        <v>35.779600000000002</v>
      </c>
      <c r="M521">
        <v>-78.638199999999998</v>
      </c>
      <c r="N521" t="s">
        <v>10</v>
      </c>
      <c r="O521" s="1">
        <v>44776</v>
      </c>
      <c r="P521" t="s">
        <v>1207</v>
      </c>
    </row>
    <row r="522" spans="1:16" x14ac:dyDescent="0.3">
      <c r="A522">
        <v>2018</v>
      </c>
      <c r="B522" t="s">
        <v>119</v>
      </c>
      <c r="C522" s="4">
        <v>521</v>
      </c>
      <c r="D522" t="s">
        <v>1417</v>
      </c>
      <c r="E522" t="s">
        <v>432</v>
      </c>
      <c r="F522" t="s">
        <v>96</v>
      </c>
      <c r="G522" s="2">
        <v>2.7438657407407407E-3</v>
      </c>
      <c r="H522">
        <v>237.1</v>
      </c>
      <c r="I522" t="s">
        <v>101</v>
      </c>
      <c r="J522" t="s">
        <v>202</v>
      </c>
      <c r="K522" t="s">
        <v>197</v>
      </c>
      <c r="L522">
        <v>35.779600000000002</v>
      </c>
      <c r="M522">
        <v>-78.638199999999998</v>
      </c>
      <c r="N522" t="s">
        <v>10</v>
      </c>
      <c r="O522" s="1">
        <v>44776</v>
      </c>
      <c r="P522" t="s">
        <v>1206</v>
      </c>
    </row>
    <row r="523" spans="1:16" x14ac:dyDescent="0.3">
      <c r="A523">
        <v>2018</v>
      </c>
      <c r="B523" t="s">
        <v>119</v>
      </c>
      <c r="C523" s="4">
        <v>522</v>
      </c>
      <c r="D523" t="s">
        <v>1418</v>
      </c>
      <c r="E523" t="s">
        <v>399</v>
      </c>
      <c r="F523" t="s">
        <v>97</v>
      </c>
      <c r="G523" s="2">
        <v>2.7743055555555559E-3</v>
      </c>
      <c r="H523">
        <v>239.7</v>
      </c>
      <c r="I523" t="s">
        <v>101</v>
      </c>
      <c r="J523" t="s">
        <v>1379</v>
      </c>
      <c r="K523" t="s">
        <v>48</v>
      </c>
      <c r="L523">
        <v>40.725099999999998</v>
      </c>
      <c r="M523">
        <v>-73.245400000000004</v>
      </c>
      <c r="N523" t="s">
        <v>10</v>
      </c>
      <c r="O523" s="1">
        <v>44809</v>
      </c>
      <c r="P523" s="3" t="s">
        <v>1205</v>
      </c>
    </row>
    <row r="524" spans="1:16" x14ac:dyDescent="0.3">
      <c r="A524">
        <v>2019</v>
      </c>
      <c r="B524" t="s">
        <v>119</v>
      </c>
      <c r="C524" s="4">
        <v>523</v>
      </c>
      <c r="D524" t="s">
        <v>1419</v>
      </c>
      <c r="E524" t="s">
        <v>606</v>
      </c>
      <c r="F524" t="s">
        <v>96</v>
      </c>
      <c r="G524" s="2">
        <v>2.7770833333333332E-3</v>
      </c>
      <c r="H524">
        <v>239.9</v>
      </c>
      <c r="I524" t="s">
        <v>102</v>
      </c>
      <c r="J524" t="s">
        <v>160</v>
      </c>
      <c r="K524" t="s">
        <v>162</v>
      </c>
      <c r="L524">
        <v>47.606200000000001</v>
      </c>
      <c r="M524">
        <v>-122.3321</v>
      </c>
      <c r="N524" t="s">
        <v>10</v>
      </c>
      <c r="O524" s="1">
        <v>44573</v>
      </c>
      <c r="P524" t="s">
        <v>1234</v>
      </c>
    </row>
    <row r="525" spans="1:16" x14ac:dyDescent="0.3">
      <c r="A525">
        <v>2019</v>
      </c>
      <c r="B525" t="s">
        <v>119</v>
      </c>
      <c r="C525" s="4">
        <v>524</v>
      </c>
      <c r="D525" t="s">
        <v>1428</v>
      </c>
      <c r="E525" t="s">
        <v>244</v>
      </c>
      <c r="F525" t="s">
        <v>96</v>
      </c>
      <c r="G525" s="2">
        <v>2.7663194444444445E-3</v>
      </c>
      <c r="H525">
        <v>239</v>
      </c>
      <c r="I525" t="s">
        <v>102</v>
      </c>
      <c r="J525" t="s">
        <v>1377</v>
      </c>
      <c r="K525" t="s">
        <v>1115</v>
      </c>
      <c r="L525">
        <v>34.683399999999999</v>
      </c>
      <c r="M525">
        <v>-82.837400000000002</v>
      </c>
      <c r="N525" t="s">
        <v>10</v>
      </c>
      <c r="O525" s="1">
        <v>44579</v>
      </c>
      <c r="P525" t="s">
        <v>1235</v>
      </c>
    </row>
    <row r="526" spans="1:16" x14ac:dyDescent="0.3">
      <c r="A526">
        <v>2019</v>
      </c>
      <c r="B526" t="s">
        <v>119</v>
      </c>
      <c r="C526" s="4">
        <v>525</v>
      </c>
      <c r="D526" t="s">
        <v>1429</v>
      </c>
      <c r="E526" t="s">
        <v>69</v>
      </c>
      <c r="F526" t="s">
        <v>97</v>
      </c>
      <c r="G526" s="2">
        <v>2.7653935185185182E-3</v>
      </c>
      <c r="H526">
        <v>238.9</v>
      </c>
      <c r="I526" t="s">
        <v>102</v>
      </c>
      <c r="J526" t="s">
        <v>346</v>
      </c>
      <c r="K526" t="s">
        <v>355</v>
      </c>
      <c r="L526">
        <v>42.360100000000003</v>
      </c>
      <c r="M526">
        <v>-71.058899999999994</v>
      </c>
      <c r="N526" t="s">
        <v>10</v>
      </c>
      <c r="O526" s="1">
        <v>44587</v>
      </c>
      <c r="P526" t="s">
        <v>1236</v>
      </c>
    </row>
    <row r="527" spans="1:16" x14ac:dyDescent="0.3">
      <c r="A527">
        <v>2019</v>
      </c>
      <c r="B527" t="s">
        <v>119</v>
      </c>
      <c r="C527" s="4">
        <v>526</v>
      </c>
      <c r="D527" t="s">
        <v>1430</v>
      </c>
      <c r="E527" t="s">
        <v>1288</v>
      </c>
      <c r="F527" t="s">
        <v>96</v>
      </c>
      <c r="G527" s="2">
        <v>2.7707175925925924E-3</v>
      </c>
      <c r="H527">
        <v>239.4</v>
      </c>
      <c r="I527" t="s">
        <v>102</v>
      </c>
      <c r="J527" t="s">
        <v>346</v>
      </c>
      <c r="K527" t="s">
        <v>355</v>
      </c>
      <c r="L527">
        <v>42.360100000000003</v>
      </c>
      <c r="M527">
        <v>-71.058899999999994</v>
      </c>
      <c r="N527" t="s">
        <v>10</v>
      </c>
      <c r="O527" s="1">
        <v>44587</v>
      </c>
      <c r="P527" t="s">
        <v>1237</v>
      </c>
    </row>
    <row r="528" spans="1:16" x14ac:dyDescent="0.3">
      <c r="A528">
        <v>2019</v>
      </c>
      <c r="B528" t="s">
        <v>119</v>
      </c>
      <c r="C528" s="4">
        <v>527</v>
      </c>
      <c r="D528" t="s">
        <v>1431</v>
      </c>
      <c r="E528" t="s">
        <v>1421</v>
      </c>
      <c r="F528" t="s">
        <v>96</v>
      </c>
      <c r="G528" s="2">
        <v>2.7608796296296301E-3</v>
      </c>
      <c r="H528">
        <v>238.5</v>
      </c>
      <c r="I528" t="s">
        <v>102</v>
      </c>
      <c r="J528" t="s">
        <v>160</v>
      </c>
      <c r="K528" t="s">
        <v>162</v>
      </c>
      <c r="L528">
        <v>47.606200000000001</v>
      </c>
      <c r="M528">
        <v>-122.3321</v>
      </c>
      <c r="N528" t="s">
        <v>10</v>
      </c>
      <c r="O528" s="1">
        <v>44587</v>
      </c>
      <c r="P528" t="s">
        <v>1238</v>
      </c>
    </row>
    <row r="529" spans="1:16" x14ac:dyDescent="0.3">
      <c r="A529">
        <v>2019</v>
      </c>
      <c r="B529" t="s">
        <v>119</v>
      </c>
      <c r="C529" s="4">
        <v>528</v>
      </c>
      <c r="D529" t="s">
        <v>1432</v>
      </c>
      <c r="E529" t="s">
        <v>136</v>
      </c>
      <c r="F529" t="s">
        <v>96</v>
      </c>
      <c r="G529" s="2">
        <v>2.7697916666666669E-3</v>
      </c>
      <c r="H529">
        <v>239.3</v>
      </c>
      <c r="I529" t="s">
        <v>102</v>
      </c>
      <c r="J529" t="s">
        <v>160</v>
      </c>
      <c r="K529" t="s">
        <v>162</v>
      </c>
      <c r="L529">
        <v>47.606200000000001</v>
      </c>
      <c r="M529">
        <v>-122.3321</v>
      </c>
      <c r="N529" t="s">
        <v>10</v>
      </c>
      <c r="O529" s="1">
        <v>44587</v>
      </c>
      <c r="P529" t="s">
        <v>1239</v>
      </c>
    </row>
    <row r="530" spans="1:16" x14ac:dyDescent="0.3">
      <c r="A530">
        <v>2019</v>
      </c>
      <c r="B530" t="s">
        <v>119</v>
      </c>
      <c r="C530" s="4">
        <v>529</v>
      </c>
      <c r="D530" t="s">
        <v>1433</v>
      </c>
      <c r="E530" t="s">
        <v>247</v>
      </c>
      <c r="F530" t="s">
        <v>96</v>
      </c>
      <c r="G530" s="2">
        <v>2.7726851851851853E-3</v>
      </c>
      <c r="H530">
        <v>239.6</v>
      </c>
      <c r="I530" t="s">
        <v>102</v>
      </c>
      <c r="J530" t="s">
        <v>160</v>
      </c>
      <c r="K530" t="s">
        <v>162</v>
      </c>
      <c r="L530">
        <v>47.606200000000001</v>
      </c>
      <c r="M530">
        <v>-122.3321</v>
      </c>
      <c r="N530" t="s">
        <v>10</v>
      </c>
      <c r="O530" s="1">
        <v>44587</v>
      </c>
      <c r="P530" t="s">
        <v>1240</v>
      </c>
    </row>
    <row r="531" spans="1:16" x14ac:dyDescent="0.3">
      <c r="A531">
        <v>2019</v>
      </c>
      <c r="B531" t="s">
        <v>119</v>
      </c>
      <c r="C531" s="4">
        <v>530</v>
      </c>
      <c r="D531" t="s">
        <v>1434</v>
      </c>
      <c r="E531" t="s">
        <v>76</v>
      </c>
      <c r="F531" t="s">
        <v>96</v>
      </c>
      <c r="G531" s="2">
        <v>2.7523148148148151E-3</v>
      </c>
      <c r="H531">
        <v>237.8</v>
      </c>
      <c r="I531" t="s">
        <v>102</v>
      </c>
      <c r="J531" t="s">
        <v>346</v>
      </c>
      <c r="K531" t="s">
        <v>355</v>
      </c>
      <c r="L531">
        <v>42.360100000000003</v>
      </c>
      <c r="M531">
        <v>-71.058899999999994</v>
      </c>
      <c r="N531" t="s">
        <v>10</v>
      </c>
      <c r="O531" s="1">
        <v>44601</v>
      </c>
      <c r="P531" t="s">
        <v>1241</v>
      </c>
    </row>
    <row r="532" spans="1:16" x14ac:dyDescent="0.3">
      <c r="A532">
        <v>2019</v>
      </c>
      <c r="B532" t="s">
        <v>119</v>
      </c>
      <c r="C532" s="4">
        <v>531</v>
      </c>
      <c r="D532" t="s">
        <v>1435</v>
      </c>
      <c r="E532" t="s">
        <v>1022</v>
      </c>
      <c r="F532" t="s">
        <v>97</v>
      </c>
      <c r="G532" s="2">
        <v>2.7650462962962963E-3</v>
      </c>
      <c r="H532">
        <v>238.9</v>
      </c>
      <c r="I532" t="s">
        <v>102</v>
      </c>
      <c r="J532" t="s">
        <v>346</v>
      </c>
      <c r="K532" t="s">
        <v>355</v>
      </c>
      <c r="L532">
        <v>42.360100000000003</v>
      </c>
      <c r="M532">
        <v>-71.058899999999994</v>
      </c>
      <c r="N532" t="s">
        <v>10</v>
      </c>
      <c r="O532" s="1">
        <v>44601</v>
      </c>
      <c r="P532" t="s">
        <v>1242</v>
      </c>
    </row>
    <row r="533" spans="1:16" x14ac:dyDescent="0.3">
      <c r="A533">
        <v>2019</v>
      </c>
      <c r="B533" t="s">
        <v>119</v>
      </c>
      <c r="C533" s="4">
        <v>532</v>
      </c>
      <c r="D533" t="s">
        <v>1436</v>
      </c>
      <c r="E533" t="s">
        <v>920</v>
      </c>
      <c r="F533" t="s">
        <v>96</v>
      </c>
      <c r="G533" s="2">
        <v>2.7703703703703705E-3</v>
      </c>
      <c r="H533">
        <v>239.4</v>
      </c>
      <c r="I533" t="s">
        <v>102</v>
      </c>
      <c r="J533" t="s">
        <v>346</v>
      </c>
      <c r="K533" t="s">
        <v>355</v>
      </c>
      <c r="L533">
        <v>42.360100000000003</v>
      </c>
      <c r="M533">
        <v>-71.058899999999994</v>
      </c>
      <c r="N533" t="s">
        <v>10</v>
      </c>
      <c r="O533" s="1">
        <v>44601</v>
      </c>
      <c r="P533" t="s">
        <v>1243</v>
      </c>
    </row>
    <row r="534" spans="1:16" x14ac:dyDescent="0.3">
      <c r="A534">
        <v>2019</v>
      </c>
      <c r="B534" t="s">
        <v>119</v>
      </c>
      <c r="C534" s="4">
        <v>533</v>
      </c>
      <c r="D534" t="s">
        <v>1437</v>
      </c>
      <c r="E534" t="s">
        <v>1422</v>
      </c>
      <c r="F534" t="s">
        <v>97</v>
      </c>
      <c r="G534" s="2">
        <v>2.7721064814814813E-3</v>
      </c>
      <c r="H534">
        <v>239.5</v>
      </c>
      <c r="I534" t="s">
        <v>102</v>
      </c>
      <c r="J534" t="s">
        <v>346</v>
      </c>
      <c r="K534" t="s">
        <v>355</v>
      </c>
      <c r="L534">
        <v>42.360100000000003</v>
      </c>
      <c r="M534">
        <v>-71.058899999999994</v>
      </c>
      <c r="N534" t="s">
        <v>10</v>
      </c>
      <c r="O534" s="1">
        <v>44601</v>
      </c>
      <c r="P534" t="s">
        <v>1244</v>
      </c>
    </row>
    <row r="535" spans="1:16" x14ac:dyDescent="0.3">
      <c r="A535">
        <v>2019</v>
      </c>
      <c r="B535" t="s">
        <v>119</v>
      </c>
      <c r="C535" s="4">
        <v>534</v>
      </c>
      <c r="D535" t="s">
        <v>1438</v>
      </c>
      <c r="E535" t="s">
        <v>69</v>
      </c>
      <c r="F535" t="s">
        <v>97</v>
      </c>
      <c r="G535" s="2">
        <v>2.7766203703703703E-3</v>
      </c>
      <c r="H535">
        <v>239.9</v>
      </c>
      <c r="I535" t="s">
        <v>102</v>
      </c>
      <c r="J535" t="s">
        <v>346</v>
      </c>
      <c r="K535" t="s">
        <v>355</v>
      </c>
      <c r="L535">
        <v>42.360100000000003</v>
      </c>
      <c r="M535">
        <v>-71.058899999999994</v>
      </c>
      <c r="N535" t="s">
        <v>10</v>
      </c>
      <c r="O535" s="1">
        <v>44601</v>
      </c>
      <c r="P535" t="s">
        <v>1245</v>
      </c>
    </row>
    <row r="536" spans="1:16" x14ac:dyDescent="0.3">
      <c r="A536">
        <v>2019</v>
      </c>
      <c r="B536" t="s">
        <v>119</v>
      </c>
      <c r="C536" s="4">
        <v>535</v>
      </c>
      <c r="D536" t="s">
        <v>1439</v>
      </c>
      <c r="E536" t="s">
        <v>1423</v>
      </c>
      <c r="F536" t="s">
        <v>97</v>
      </c>
      <c r="G536" s="2">
        <v>2.7765046296296292E-3</v>
      </c>
      <c r="H536">
        <v>239.9</v>
      </c>
      <c r="I536" t="s">
        <v>102</v>
      </c>
      <c r="J536" t="s">
        <v>632</v>
      </c>
      <c r="K536" t="s">
        <v>631</v>
      </c>
      <c r="L536">
        <v>42.030799999999999</v>
      </c>
      <c r="M536">
        <v>-93.631900000000002</v>
      </c>
      <c r="N536" t="s">
        <v>10</v>
      </c>
      <c r="O536" s="1">
        <v>44601</v>
      </c>
      <c r="P536" t="s">
        <v>1246</v>
      </c>
    </row>
    <row r="537" spans="1:16" x14ac:dyDescent="0.3">
      <c r="A537">
        <v>2019</v>
      </c>
      <c r="B537" t="s">
        <v>119</v>
      </c>
      <c r="C537" s="4">
        <v>536</v>
      </c>
      <c r="D537" t="s">
        <v>1440</v>
      </c>
      <c r="E537" t="s">
        <v>22</v>
      </c>
      <c r="F537" t="s">
        <v>96</v>
      </c>
      <c r="G537" s="2">
        <v>2.7751157407407408E-3</v>
      </c>
      <c r="H537">
        <v>239.8</v>
      </c>
      <c r="I537" t="s">
        <v>102</v>
      </c>
      <c r="J537" t="s">
        <v>160</v>
      </c>
      <c r="K537" t="s">
        <v>162</v>
      </c>
      <c r="L537">
        <v>47.606200000000001</v>
      </c>
      <c r="M537">
        <v>-122.3321</v>
      </c>
      <c r="N537" t="s">
        <v>10</v>
      </c>
      <c r="O537" s="1">
        <v>44608</v>
      </c>
      <c r="P537" t="s">
        <v>1247</v>
      </c>
    </row>
    <row r="538" spans="1:16" x14ac:dyDescent="0.3">
      <c r="A538">
        <v>2019</v>
      </c>
      <c r="B538" t="s">
        <v>119</v>
      </c>
      <c r="C538" s="4">
        <v>537</v>
      </c>
      <c r="D538" t="s">
        <v>1441</v>
      </c>
      <c r="E538" t="s">
        <v>337</v>
      </c>
      <c r="F538" t="s">
        <v>96</v>
      </c>
      <c r="G538" s="2">
        <v>2.7538194444444446E-3</v>
      </c>
      <c r="H538">
        <v>237.9</v>
      </c>
      <c r="I538" t="s">
        <v>102</v>
      </c>
      <c r="J538" t="s">
        <v>1015</v>
      </c>
      <c r="K538" t="s">
        <v>816</v>
      </c>
      <c r="L538">
        <v>37.229599999999998</v>
      </c>
      <c r="M538">
        <v>-80.413899999999998</v>
      </c>
      <c r="N538" t="s">
        <v>10</v>
      </c>
      <c r="O538" s="1">
        <v>44615</v>
      </c>
      <c r="P538" t="s">
        <v>1248</v>
      </c>
    </row>
    <row r="539" spans="1:16" x14ac:dyDescent="0.3">
      <c r="A539">
        <v>2019</v>
      </c>
      <c r="B539" t="s">
        <v>119</v>
      </c>
      <c r="C539" s="4">
        <v>538</v>
      </c>
      <c r="D539" t="s">
        <v>1442</v>
      </c>
      <c r="E539" t="s">
        <v>256</v>
      </c>
      <c r="F539" t="s">
        <v>96</v>
      </c>
      <c r="G539" s="2">
        <v>2.7605324074074073E-3</v>
      </c>
      <c r="H539">
        <v>238.5</v>
      </c>
      <c r="I539" t="s">
        <v>102</v>
      </c>
      <c r="J539" t="s">
        <v>160</v>
      </c>
      <c r="K539" t="s">
        <v>162</v>
      </c>
      <c r="L539">
        <v>47.606200000000001</v>
      </c>
      <c r="M539">
        <v>-122.3321</v>
      </c>
      <c r="N539" t="s">
        <v>10</v>
      </c>
      <c r="O539" s="1">
        <v>44615</v>
      </c>
      <c r="P539" s="3" t="s">
        <v>1249</v>
      </c>
    </row>
    <row r="540" spans="1:16" x14ac:dyDescent="0.3">
      <c r="A540">
        <v>2019</v>
      </c>
      <c r="B540" t="s">
        <v>119</v>
      </c>
      <c r="C540" s="4">
        <v>539</v>
      </c>
      <c r="D540" t="s">
        <v>1443</v>
      </c>
      <c r="E540" t="s">
        <v>137</v>
      </c>
      <c r="F540" t="s">
        <v>96</v>
      </c>
      <c r="G540" s="2">
        <v>2.7637731481481484E-3</v>
      </c>
      <c r="H540">
        <v>238.8</v>
      </c>
      <c r="I540" t="s">
        <v>102</v>
      </c>
      <c r="J540" t="s">
        <v>160</v>
      </c>
      <c r="K540" t="s">
        <v>162</v>
      </c>
      <c r="L540">
        <v>47.606200000000001</v>
      </c>
      <c r="M540">
        <v>-122.3321</v>
      </c>
      <c r="N540" t="s">
        <v>10</v>
      </c>
      <c r="O540" s="1">
        <v>44615</v>
      </c>
      <c r="P540" s="3" t="s">
        <v>1250</v>
      </c>
    </row>
    <row r="541" spans="1:16" x14ac:dyDescent="0.3">
      <c r="A541">
        <v>2019</v>
      </c>
      <c r="B541" t="s">
        <v>119</v>
      </c>
      <c r="C541" s="4">
        <v>540</v>
      </c>
      <c r="D541" t="s">
        <v>1444</v>
      </c>
      <c r="E541" t="s">
        <v>1424</v>
      </c>
      <c r="F541" t="s">
        <v>97</v>
      </c>
      <c r="G541" s="2">
        <v>2.7622685185185185E-3</v>
      </c>
      <c r="H541">
        <v>238.7</v>
      </c>
      <c r="I541" t="s">
        <v>101</v>
      </c>
      <c r="J541" t="s">
        <v>865</v>
      </c>
      <c r="K541" t="s">
        <v>867</v>
      </c>
      <c r="L541">
        <v>38.627000000000002</v>
      </c>
      <c r="M541">
        <v>-90.199399999999997</v>
      </c>
      <c r="N541" t="s">
        <v>10</v>
      </c>
      <c r="O541" s="1">
        <v>44711</v>
      </c>
      <c r="P541" t="s">
        <v>1251</v>
      </c>
    </row>
    <row r="542" spans="1:16" x14ac:dyDescent="0.3">
      <c r="A542">
        <v>2019</v>
      </c>
      <c r="B542" t="s">
        <v>119</v>
      </c>
      <c r="C542" s="4">
        <v>541</v>
      </c>
      <c r="D542" t="s">
        <v>1445</v>
      </c>
      <c r="E542" t="s">
        <v>1425</v>
      </c>
      <c r="F542" t="s">
        <v>97</v>
      </c>
      <c r="G542" s="2">
        <v>2.7766203703703703E-3</v>
      </c>
      <c r="H542">
        <v>239.9</v>
      </c>
      <c r="I542" t="s">
        <v>101</v>
      </c>
      <c r="J542" t="s">
        <v>739</v>
      </c>
      <c r="K542" t="s">
        <v>364</v>
      </c>
      <c r="L542">
        <v>36.162700000000001</v>
      </c>
      <c r="M542">
        <v>-86.781599999999997</v>
      </c>
      <c r="N542" t="s">
        <v>10</v>
      </c>
      <c r="O542" s="1">
        <v>44712</v>
      </c>
      <c r="P542" t="s">
        <v>1252</v>
      </c>
    </row>
    <row r="543" spans="1:16" x14ac:dyDescent="0.3">
      <c r="A543">
        <v>2019</v>
      </c>
      <c r="B543" t="s">
        <v>119</v>
      </c>
      <c r="C543" s="4">
        <v>542</v>
      </c>
      <c r="D543" t="s">
        <v>1446</v>
      </c>
      <c r="E543" t="s">
        <v>1426</v>
      </c>
      <c r="F543" t="s">
        <v>97</v>
      </c>
      <c r="G543" s="2">
        <v>2.764814814814815E-3</v>
      </c>
      <c r="H543">
        <v>238.9</v>
      </c>
      <c r="I543" t="s">
        <v>101</v>
      </c>
      <c r="J543" t="s">
        <v>1420</v>
      </c>
      <c r="K543" t="s">
        <v>315</v>
      </c>
      <c r="L543">
        <v>40.290399999999998</v>
      </c>
      <c r="M543">
        <v>-74.017600000000002</v>
      </c>
      <c r="N543" t="s">
        <v>10</v>
      </c>
      <c r="O543" s="1">
        <v>44774</v>
      </c>
      <c r="P543" t="s">
        <v>1253</v>
      </c>
    </row>
    <row r="544" spans="1:16" x14ac:dyDescent="0.3">
      <c r="A544">
        <v>2019</v>
      </c>
      <c r="B544" t="s">
        <v>119</v>
      </c>
      <c r="C544" s="4">
        <v>543</v>
      </c>
      <c r="D544" t="s">
        <v>1447</v>
      </c>
      <c r="E544" t="s">
        <v>69</v>
      </c>
      <c r="F544" t="s">
        <v>97</v>
      </c>
      <c r="G544" s="2">
        <v>2.7618055555555555E-3</v>
      </c>
      <c r="H544">
        <v>238.6</v>
      </c>
      <c r="I544" t="s">
        <v>101</v>
      </c>
      <c r="J544" t="s">
        <v>202</v>
      </c>
      <c r="K544" t="s">
        <v>197</v>
      </c>
      <c r="L544">
        <v>35.779600000000002</v>
      </c>
      <c r="M544">
        <v>-78.638199999999998</v>
      </c>
      <c r="N544" t="s">
        <v>10</v>
      </c>
      <c r="O544" s="1">
        <v>44775</v>
      </c>
      <c r="P544" t="s">
        <v>1254</v>
      </c>
    </row>
    <row r="545" spans="1:16" x14ac:dyDescent="0.3">
      <c r="A545">
        <v>2019</v>
      </c>
      <c r="B545" t="s">
        <v>119</v>
      </c>
      <c r="C545" s="4">
        <v>544</v>
      </c>
      <c r="D545" t="s">
        <v>1448</v>
      </c>
      <c r="E545" t="s">
        <v>1427</v>
      </c>
      <c r="F545" t="s">
        <v>97</v>
      </c>
      <c r="G545" s="2">
        <v>2.7518518518518521E-3</v>
      </c>
      <c r="H545">
        <v>237.8</v>
      </c>
      <c r="I545" t="s">
        <v>101</v>
      </c>
      <c r="J545" t="s">
        <v>1379</v>
      </c>
      <c r="K545" t="s">
        <v>48</v>
      </c>
      <c r="L545">
        <v>40.725099999999998</v>
      </c>
      <c r="M545">
        <v>-73.245400000000004</v>
      </c>
      <c r="N545" t="s">
        <v>10</v>
      </c>
      <c r="O545" s="1">
        <v>44808</v>
      </c>
      <c r="P545" t="s">
        <v>1255</v>
      </c>
    </row>
    <row r="546" spans="1:16" x14ac:dyDescent="0.3">
      <c r="A546">
        <v>2020</v>
      </c>
      <c r="B546" t="s">
        <v>120</v>
      </c>
      <c r="C546" s="4">
        <v>545</v>
      </c>
      <c r="D546" t="s">
        <v>1457</v>
      </c>
      <c r="E546" t="s">
        <v>1355</v>
      </c>
      <c r="F546" t="s">
        <v>96</v>
      </c>
      <c r="G546" s="2">
        <v>2.7434027777777773E-3</v>
      </c>
      <c r="H546">
        <v>237</v>
      </c>
      <c r="I546" t="s">
        <v>102</v>
      </c>
      <c r="J546" t="s">
        <v>739</v>
      </c>
      <c r="K546" t="s">
        <v>364</v>
      </c>
      <c r="L546">
        <v>36.162700000000001</v>
      </c>
      <c r="M546">
        <v>-86.781599999999997</v>
      </c>
      <c r="N546" t="s">
        <v>10</v>
      </c>
      <c r="O546" s="1">
        <v>44579</v>
      </c>
      <c r="P546" t="s">
        <v>1256</v>
      </c>
    </row>
    <row r="547" spans="1:16" x14ac:dyDescent="0.3">
      <c r="A547">
        <v>2020</v>
      </c>
      <c r="B547" t="s">
        <v>120</v>
      </c>
      <c r="C547" s="4">
        <v>546</v>
      </c>
      <c r="D547" t="s">
        <v>1458</v>
      </c>
      <c r="E547" t="s">
        <v>1451</v>
      </c>
      <c r="F547" t="s">
        <v>96</v>
      </c>
      <c r="G547" s="2">
        <v>2.7506944444444445E-3</v>
      </c>
      <c r="H547">
        <v>237.7</v>
      </c>
      <c r="I547" t="s">
        <v>102</v>
      </c>
      <c r="J547" t="s">
        <v>739</v>
      </c>
      <c r="K547" t="s">
        <v>364</v>
      </c>
      <c r="L547">
        <v>36.162700000000001</v>
      </c>
      <c r="M547">
        <v>-86.781599999999997</v>
      </c>
      <c r="N547" t="s">
        <v>10</v>
      </c>
      <c r="O547" s="1">
        <v>44579</v>
      </c>
      <c r="P547" t="s">
        <v>1257</v>
      </c>
    </row>
    <row r="548" spans="1:16" x14ac:dyDescent="0.3">
      <c r="A548">
        <v>2020</v>
      </c>
      <c r="B548" t="s">
        <v>120</v>
      </c>
      <c r="C548" s="4">
        <v>547</v>
      </c>
      <c r="D548" t="s">
        <v>1459</v>
      </c>
      <c r="E548" t="s">
        <v>1452</v>
      </c>
      <c r="F548" t="s">
        <v>97</v>
      </c>
      <c r="G548" s="2">
        <v>2.7741898148148148E-3</v>
      </c>
      <c r="H548">
        <v>239.7</v>
      </c>
      <c r="I548" t="s">
        <v>102</v>
      </c>
      <c r="J548" t="s">
        <v>739</v>
      </c>
      <c r="K548" t="s">
        <v>364</v>
      </c>
      <c r="L548">
        <v>36.162700000000001</v>
      </c>
      <c r="M548">
        <v>-86.781599999999997</v>
      </c>
      <c r="N548" t="s">
        <v>10</v>
      </c>
      <c r="O548" s="1">
        <v>44579</v>
      </c>
      <c r="P548" t="s">
        <v>1258</v>
      </c>
    </row>
    <row r="549" spans="1:16" x14ac:dyDescent="0.3">
      <c r="A549">
        <v>2020</v>
      </c>
      <c r="B549" t="s">
        <v>120</v>
      </c>
      <c r="C549" s="4">
        <v>548</v>
      </c>
      <c r="D549" t="s">
        <v>1460</v>
      </c>
      <c r="E549" t="s">
        <v>244</v>
      </c>
      <c r="F549" t="s">
        <v>96</v>
      </c>
      <c r="G549" s="2">
        <v>2.7756944444444448E-3</v>
      </c>
      <c r="H549">
        <v>239.8</v>
      </c>
      <c r="I549" t="s">
        <v>102</v>
      </c>
      <c r="J549" t="s">
        <v>346</v>
      </c>
      <c r="K549" t="s">
        <v>355</v>
      </c>
      <c r="L549">
        <v>42.360100000000003</v>
      </c>
      <c r="M549">
        <v>-71.058899999999994</v>
      </c>
      <c r="N549" t="s">
        <v>10</v>
      </c>
      <c r="O549" s="1">
        <v>44586</v>
      </c>
      <c r="P549" t="s">
        <v>1259</v>
      </c>
    </row>
    <row r="550" spans="1:16" x14ac:dyDescent="0.3">
      <c r="A550">
        <v>2020</v>
      </c>
      <c r="B550" t="s">
        <v>120</v>
      </c>
      <c r="C550" s="4">
        <v>549</v>
      </c>
      <c r="D550" t="s">
        <v>1461</v>
      </c>
      <c r="E550" t="s">
        <v>1453</v>
      </c>
      <c r="F550" t="s">
        <v>96</v>
      </c>
      <c r="G550" s="2">
        <v>2.7766203703703703E-3</v>
      </c>
      <c r="H550">
        <v>239.9</v>
      </c>
      <c r="I550" t="s">
        <v>102</v>
      </c>
      <c r="J550" t="s">
        <v>346</v>
      </c>
      <c r="K550" t="s">
        <v>355</v>
      </c>
      <c r="L550">
        <v>42.360100000000003</v>
      </c>
      <c r="M550">
        <v>-71.058899999999994</v>
      </c>
      <c r="N550" t="s">
        <v>10</v>
      </c>
      <c r="O550" s="1">
        <v>44586</v>
      </c>
      <c r="P550" s="3" t="s">
        <v>1260</v>
      </c>
    </row>
    <row r="551" spans="1:16" x14ac:dyDescent="0.3">
      <c r="A551">
        <v>2020</v>
      </c>
      <c r="B551" t="s">
        <v>120</v>
      </c>
      <c r="C551" s="4">
        <v>550</v>
      </c>
      <c r="D551" t="s">
        <v>1462</v>
      </c>
      <c r="E551" t="s">
        <v>248</v>
      </c>
      <c r="F551" t="s">
        <v>96</v>
      </c>
      <c r="G551" s="2">
        <v>2.7556712962962964E-3</v>
      </c>
      <c r="H551">
        <v>238.1</v>
      </c>
      <c r="I551" t="s">
        <v>102</v>
      </c>
      <c r="J551" t="s">
        <v>160</v>
      </c>
      <c r="K551" t="s">
        <v>162</v>
      </c>
      <c r="L551">
        <v>47.606200000000001</v>
      </c>
      <c r="M551">
        <v>-122.3321</v>
      </c>
      <c r="N551" t="s">
        <v>10</v>
      </c>
      <c r="O551" s="1">
        <v>44593</v>
      </c>
      <c r="P551" s="3" t="s">
        <v>1261</v>
      </c>
    </row>
    <row r="552" spans="1:16" x14ac:dyDescent="0.3">
      <c r="A552">
        <v>2020</v>
      </c>
      <c r="B552" t="s">
        <v>120</v>
      </c>
      <c r="C552" s="4">
        <v>551</v>
      </c>
      <c r="D552" t="s">
        <v>1463</v>
      </c>
      <c r="E552" t="s">
        <v>247</v>
      </c>
      <c r="F552" t="s">
        <v>96</v>
      </c>
      <c r="G552" s="2">
        <v>2.7751157407407408E-3</v>
      </c>
      <c r="H552">
        <v>239.8</v>
      </c>
      <c r="I552" t="s">
        <v>102</v>
      </c>
      <c r="J552" t="s">
        <v>160</v>
      </c>
      <c r="K552" t="s">
        <v>162</v>
      </c>
      <c r="L552">
        <v>47.606200000000001</v>
      </c>
      <c r="M552">
        <v>-122.3321</v>
      </c>
      <c r="N552" t="s">
        <v>10</v>
      </c>
      <c r="O552" s="1">
        <v>44593</v>
      </c>
      <c r="P552" t="s">
        <v>1262</v>
      </c>
    </row>
    <row r="553" spans="1:16" x14ac:dyDescent="0.3">
      <c r="A553">
        <v>2020</v>
      </c>
      <c r="B553" t="s">
        <v>120</v>
      </c>
      <c r="C553" s="4">
        <v>552</v>
      </c>
      <c r="D553" t="s">
        <v>1464</v>
      </c>
      <c r="E553" t="s">
        <v>474</v>
      </c>
      <c r="F553" t="s">
        <v>96</v>
      </c>
      <c r="G553" s="2">
        <v>2.7506944444444445E-3</v>
      </c>
      <c r="H553">
        <v>237.7</v>
      </c>
      <c r="I553" t="s">
        <v>102</v>
      </c>
      <c r="J553" t="s">
        <v>346</v>
      </c>
      <c r="K553" t="s">
        <v>355</v>
      </c>
      <c r="L553">
        <v>42.360100000000003</v>
      </c>
      <c r="M553">
        <v>-71.058899999999994</v>
      </c>
      <c r="N553" t="s">
        <v>10</v>
      </c>
      <c r="O553" s="1">
        <v>44607</v>
      </c>
      <c r="P553" t="s">
        <v>1263</v>
      </c>
    </row>
    <row r="554" spans="1:16" x14ac:dyDescent="0.3">
      <c r="A554">
        <v>2020</v>
      </c>
      <c r="B554" t="s">
        <v>120</v>
      </c>
      <c r="C554" s="4">
        <v>553</v>
      </c>
      <c r="D554" t="s">
        <v>1465</v>
      </c>
      <c r="E554" t="s">
        <v>263</v>
      </c>
      <c r="F554" t="s">
        <v>96</v>
      </c>
      <c r="G554" s="2">
        <v>2.7598379629629626E-3</v>
      </c>
      <c r="H554">
        <v>238.4</v>
      </c>
      <c r="I554" t="s">
        <v>102</v>
      </c>
      <c r="J554" t="s">
        <v>346</v>
      </c>
      <c r="K554" t="s">
        <v>355</v>
      </c>
      <c r="L554">
        <v>42.360100000000003</v>
      </c>
      <c r="M554">
        <v>-71.058899999999994</v>
      </c>
      <c r="N554" t="s">
        <v>10</v>
      </c>
      <c r="O554" s="1">
        <v>44607</v>
      </c>
      <c r="P554" t="s">
        <v>1264</v>
      </c>
    </row>
    <row r="555" spans="1:16" x14ac:dyDescent="0.3">
      <c r="A555">
        <v>2020</v>
      </c>
      <c r="B555" t="s">
        <v>120</v>
      </c>
      <c r="C555" s="4">
        <v>554</v>
      </c>
      <c r="D555" t="s">
        <v>1466</v>
      </c>
      <c r="E555" t="s">
        <v>348</v>
      </c>
      <c r="F555" t="s">
        <v>96</v>
      </c>
      <c r="G555" s="2">
        <v>2.7706018518518518E-3</v>
      </c>
      <c r="H555">
        <v>239.4</v>
      </c>
      <c r="I555" t="s">
        <v>102</v>
      </c>
      <c r="J555" t="s">
        <v>346</v>
      </c>
      <c r="K555" t="s">
        <v>355</v>
      </c>
      <c r="L555">
        <v>42.360100000000003</v>
      </c>
      <c r="M555">
        <v>-71.058899999999994</v>
      </c>
      <c r="N555" t="s">
        <v>10</v>
      </c>
      <c r="O555" s="1">
        <v>44607</v>
      </c>
      <c r="P555" t="s">
        <v>1265</v>
      </c>
    </row>
    <row r="556" spans="1:16" x14ac:dyDescent="0.3">
      <c r="A556">
        <v>2020</v>
      </c>
      <c r="B556" t="s">
        <v>120</v>
      </c>
      <c r="C556" s="4">
        <v>555</v>
      </c>
      <c r="D556" t="s">
        <v>1467</v>
      </c>
      <c r="E556" t="s">
        <v>251</v>
      </c>
      <c r="F556" t="s">
        <v>96</v>
      </c>
      <c r="G556" s="2">
        <v>2.7747685185185184E-3</v>
      </c>
      <c r="H556">
        <v>239.7</v>
      </c>
      <c r="I556" t="s">
        <v>102</v>
      </c>
      <c r="J556" t="s">
        <v>346</v>
      </c>
      <c r="K556" t="s">
        <v>355</v>
      </c>
      <c r="L556">
        <v>42.360100000000003</v>
      </c>
      <c r="M556">
        <v>-71.058899999999994</v>
      </c>
      <c r="N556" t="s">
        <v>10</v>
      </c>
      <c r="O556" s="1">
        <v>44607</v>
      </c>
      <c r="P556" t="s">
        <v>1266</v>
      </c>
    </row>
    <row r="557" spans="1:16" x14ac:dyDescent="0.3">
      <c r="A557">
        <v>2020</v>
      </c>
      <c r="B557" t="s">
        <v>120</v>
      </c>
      <c r="C557" s="4">
        <v>556</v>
      </c>
      <c r="D557" t="s">
        <v>1468</v>
      </c>
      <c r="E557" t="s">
        <v>69</v>
      </c>
      <c r="F557" t="s">
        <v>97</v>
      </c>
      <c r="G557" s="2">
        <v>2.7695601851851852E-3</v>
      </c>
      <c r="H557">
        <v>239.3</v>
      </c>
      <c r="I557" t="s">
        <v>102</v>
      </c>
      <c r="J557" t="s">
        <v>160</v>
      </c>
      <c r="K557" t="s">
        <v>162</v>
      </c>
      <c r="L557">
        <v>47.606200000000001</v>
      </c>
      <c r="M557">
        <v>-122.3321</v>
      </c>
      <c r="N557" t="s">
        <v>10</v>
      </c>
      <c r="O557" s="1">
        <v>44613</v>
      </c>
      <c r="P557" t="s">
        <v>1267</v>
      </c>
    </row>
    <row r="558" spans="1:16" x14ac:dyDescent="0.3">
      <c r="A558">
        <v>2020</v>
      </c>
      <c r="B558" t="s">
        <v>120</v>
      </c>
      <c r="C558" s="4">
        <v>557</v>
      </c>
      <c r="D558" t="s">
        <v>1469</v>
      </c>
      <c r="E558" t="s">
        <v>69</v>
      </c>
      <c r="F558" t="s">
        <v>97</v>
      </c>
      <c r="G558" s="2">
        <v>2.7554398148148147E-3</v>
      </c>
      <c r="H558">
        <v>238.1</v>
      </c>
      <c r="I558" t="s">
        <v>102</v>
      </c>
      <c r="J558" t="s">
        <v>346</v>
      </c>
      <c r="K558" t="s">
        <v>355</v>
      </c>
      <c r="L558">
        <v>42.360100000000003</v>
      </c>
      <c r="M558">
        <v>-71.058899999999994</v>
      </c>
      <c r="N558" t="s">
        <v>10</v>
      </c>
      <c r="O558" s="1">
        <v>44620</v>
      </c>
      <c r="P558" t="s">
        <v>1268</v>
      </c>
    </row>
    <row r="559" spans="1:16" x14ac:dyDescent="0.3">
      <c r="A559">
        <v>2020</v>
      </c>
      <c r="B559" t="s">
        <v>120</v>
      </c>
      <c r="C559" s="4">
        <v>558</v>
      </c>
      <c r="D559" t="s">
        <v>1470</v>
      </c>
      <c r="E559" t="s">
        <v>22</v>
      </c>
      <c r="F559" t="s">
        <v>96</v>
      </c>
      <c r="G559" s="2">
        <v>2.7569444444444442E-3</v>
      </c>
      <c r="H559">
        <v>238.2</v>
      </c>
      <c r="I559" t="s">
        <v>102</v>
      </c>
      <c r="J559" t="s">
        <v>346</v>
      </c>
      <c r="K559" t="s">
        <v>355</v>
      </c>
      <c r="L559">
        <v>42.360100000000003</v>
      </c>
      <c r="M559">
        <v>-71.058899999999994</v>
      </c>
      <c r="N559" t="s">
        <v>10</v>
      </c>
      <c r="O559" s="1">
        <v>44620</v>
      </c>
      <c r="P559" s="3" t="s">
        <v>1269</v>
      </c>
    </row>
    <row r="560" spans="1:16" x14ac:dyDescent="0.3">
      <c r="A560">
        <v>2020</v>
      </c>
      <c r="B560" t="s">
        <v>120</v>
      </c>
      <c r="C560" s="4">
        <v>559</v>
      </c>
      <c r="D560" t="s">
        <v>1471</v>
      </c>
      <c r="E560" t="s">
        <v>1454</v>
      </c>
      <c r="F560" t="s">
        <v>97</v>
      </c>
      <c r="G560" s="2">
        <v>2.7688657407407406E-3</v>
      </c>
      <c r="H560">
        <v>239.2</v>
      </c>
      <c r="I560" t="s">
        <v>102</v>
      </c>
      <c r="J560" t="s">
        <v>346</v>
      </c>
      <c r="K560" t="s">
        <v>355</v>
      </c>
      <c r="L560">
        <v>42.360100000000003</v>
      </c>
      <c r="M560">
        <v>-71.058899999999994</v>
      </c>
      <c r="N560" t="s">
        <v>10</v>
      </c>
      <c r="O560" s="1">
        <v>44620</v>
      </c>
      <c r="P560" t="s">
        <v>1270</v>
      </c>
    </row>
    <row r="561" spans="1:16" x14ac:dyDescent="0.3">
      <c r="A561">
        <v>2020</v>
      </c>
      <c r="B561" t="s">
        <v>120</v>
      </c>
      <c r="C561" s="4">
        <v>560</v>
      </c>
      <c r="D561" t="s">
        <v>1472</v>
      </c>
      <c r="E561" t="s">
        <v>1455</v>
      </c>
      <c r="F561" t="s">
        <v>98</v>
      </c>
      <c r="G561" s="2">
        <v>2.7724537037037036E-3</v>
      </c>
      <c r="H561">
        <v>239.5</v>
      </c>
      <c r="I561" t="s">
        <v>101</v>
      </c>
      <c r="J561" t="s">
        <v>1449</v>
      </c>
      <c r="K561" t="s">
        <v>11</v>
      </c>
      <c r="L561">
        <v>38.685699999999997</v>
      </c>
      <c r="M561">
        <v>-121.0822</v>
      </c>
      <c r="N561" t="s">
        <v>10</v>
      </c>
      <c r="O561" s="1">
        <v>44704</v>
      </c>
      <c r="P561" t="s">
        <v>1271</v>
      </c>
    </row>
    <row r="562" spans="1:16" x14ac:dyDescent="0.3">
      <c r="A562">
        <v>2020</v>
      </c>
      <c r="B562" t="s">
        <v>120</v>
      </c>
      <c r="C562" s="4">
        <v>561</v>
      </c>
      <c r="D562" t="s">
        <v>1473</v>
      </c>
      <c r="E562" t="s">
        <v>581</v>
      </c>
      <c r="F562" t="s">
        <v>97</v>
      </c>
      <c r="G562" s="2">
        <v>2.7646990740740739E-3</v>
      </c>
      <c r="H562">
        <v>238.9</v>
      </c>
      <c r="I562" t="s">
        <v>101</v>
      </c>
      <c r="J562" t="s">
        <v>1450</v>
      </c>
      <c r="K562" t="s">
        <v>140</v>
      </c>
      <c r="L562">
        <v>40.558399999999999</v>
      </c>
      <c r="M562">
        <v>-85.659099999999995</v>
      </c>
      <c r="N562" t="s">
        <v>10</v>
      </c>
      <c r="O562" s="1">
        <v>44767</v>
      </c>
      <c r="P562" t="s">
        <v>1272</v>
      </c>
    </row>
    <row r="563" spans="1:16" x14ac:dyDescent="0.3">
      <c r="A563">
        <v>2020</v>
      </c>
      <c r="B563" t="s">
        <v>120</v>
      </c>
      <c r="C563" s="4">
        <v>562</v>
      </c>
      <c r="D563" t="s">
        <v>1475</v>
      </c>
      <c r="E563" t="s">
        <v>1389</v>
      </c>
      <c r="F563" t="s">
        <v>97</v>
      </c>
      <c r="G563" s="2">
        <v>2.7732638888888889E-3</v>
      </c>
      <c r="H563">
        <v>239.6</v>
      </c>
      <c r="I563" t="s">
        <v>101</v>
      </c>
      <c r="J563" t="s">
        <v>739</v>
      </c>
      <c r="K563" t="s">
        <v>364</v>
      </c>
      <c r="L563">
        <v>36.162700000000001</v>
      </c>
      <c r="M563">
        <v>-86.781599999999997</v>
      </c>
      <c r="N563" t="s">
        <v>10</v>
      </c>
      <c r="O563" s="1">
        <v>44788</v>
      </c>
      <c r="P563" t="s">
        <v>1273</v>
      </c>
    </row>
    <row r="564" spans="1:16" x14ac:dyDescent="0.3">
      <c r="A564">
        <v>2020</v>
      </c>
      <c r="B564" t="s">
        <v>120</v>
      </c>
      <c r="C564" s="4">
        <v>563</v>
      </c>
      <c r="D564" t="s">
        <v>1474</v>
      </c>
      <c r="E564" t="s">
        <v>1456</v>
      </c>
      <c r="F564" t="s">
        <v>97</v>
      </c>
      <c r="G564" s="2">
        <v>2.7637731481481484E-3</v>
      </c>
      <c r="H564">
        <v>238.8</v>
      </c>
      <c r="I564" t="s">
        <v>101</v>
      </c>
      <c r="J564" t="s">
        <v>920</v>
      </c>
      <c r="K564" t="s">
        <v>1115</v>
      </c>
      <c r="L564">
        <v>34.000700000000002</v>
      </c>
      <c r="M564">
        <v>-81.034800000000004</v>
      </c>
      <c r="N564" t="s">
        <v>10</v>
      </c>
      <c r="O564" s="1">
        <v>44907</v>
      </c>
      <c r="P564" t="s">
        <v>1274</v>
      </c>
    </row>
    <row r="565" spans="1:16" x14ac:dyDescent="0.3">
      <c r="A565">
        <v>2021</v>
      </c>
      <c r="B565" t="s">
        <v>120</v>
      </c>
      <c r="C565" s="4">
        <v>564</v>
      </c>
      <c r="D565" t="s">
        <v>1514</v>
      </c>
      <c r="E565" t="s">
        <v>1451</v>
      </c>
      <c r="F565" t="s">
        <v>96</v>
      </c>
      <c r="G565" s="2">
        <v>2.7701388888888884E-3</v>
      </c>
      <c r="H565">
        <v>239.3</v>
      </c>
      <c r="I565" t="s">
        <v>102</v>
      </c>
      <c r="J565" t="s">
        <v>505</v>
      </c>
      <c r="K565" t="s">
        <v>507</v>
      </c>
      <c r="L565">
        <v>33.518599999999999</v>
      </c>
      <c r="M565">
        <v>-86.810400000000001</v>
      </c>
      <c r="N565" t="s">
        <v>10</v>
      </c>
      <c r="O565" s="1">
        <v>44583</v>
      </c>
      <c r="P565" t="s">
        <v>1476</v>
      </c>
    </row>
    <row r="566" spans="1:16" x14ac:dyDescent="0.3">
      <c r="A566">
        <v>2021</v>
      </c>
      <c r="B566" t="s">
        <v>120</v>
      </c>
      <c r="C566" s="4">
        <v>565</v>
      </c>
      <c r="D566" t="s">
        <v>1515</v>
      </c>
      <c r="E566" t="s">
        <v>1355</v>
      </c>
      <c r="F566" t="s">
        <v>96</v>
      </c>
      <c r="G566" s="2">
        <v>2.7653935185185182E-3</v>
      </c>
      <c r="H566">
        <v>238.9</v>
      </c>
      <c r="I566" t="s">
        <v>102</v>
      </c>
      <c r="J566" t="s">
        <v>407</v>
      </c>
      <c r="K566" t="s">
        <v>199</v>
      </c>
      <c r="L566">
        <v>36.0627</v>
      </c>
      <c r="M566">
        <v>-94.160600000000002</v>
      </c>
      <c r="N566" t="s">
        <v>10</v>
      </c>
      <c r="O566" s="1">
        <v>44591</v>
      </c>
      <c r="P566" s="3" t="s">
        <v>1477</v>
      </c>
    </row>
    <row r="567" spans="1:16" x14ac:dyDescent="0.3">
      <c r="A567">
        <v>2021</v>
      </c>
      <c r="B567" t="s">
        <v>120</v>
      </c>
      <c r="C567" s="4">
        <v>566</v>
      </c>
      <c r="D567" t="s">
        <v>1516</v>
      </c>
      <c r="E567" t="s">
        <v>247</v>
      </c>
      <c r="F567" t="s">
        <v>96</v>
      </c>
      <c r="G567" s="2">
        <v>2.772337962962963E-3</v>
      </c>
      <c r="H567">
        <v>239.5</v>
      </c>
      <c r="I567" t="s">
        <v>102</v>
      </c>
      <c r="J567" t="s">
        <v>160</v>
      </c>
      <c r="K567" t="s">
        <v>162</v>
      </c>
      <c r="L567">
        <v>47.606200000000001</v>
      </c>
      <c r="M567">
        <v>-122.3321</v>
      </c>
      <c r="N567" t="s">
        <v>10</v>
      </c>
      <c r="O567" s="1">
        <v>44591</v>
      </c>
      <c r="P567" t="s">
        <v>1478</v>
      </c>
    </row>
    <row r="568" spans="1:16" x14ac:dyDescent="0.3">
      <c r="A568">
        <v>2021</v>
      </c>
      <c r="B568" t="s">
        <v>120</v>
      </c>
      <c r="C568" s="4">
        <v>567</v>
      </c>
      <c r="D568" t="s">
        <v>1517</v>
      </c>
      <c r="E568" t="s">
        <v>69</v>
      </c>
      <c r="F568" t="s">
        <v>97</v>
      </c>
      <c r="G568" s="2">
        <v>2.7490740740740739E-3</v>
      </c>
      <c r="H568">
        <v>237.5</v>
      </c>
      <c r="I568" t="s">
        <v>102</v>
      </c>
      <c r="J568" t="s">
        <v>1015</v>
      </c>
      <c r="K568" t="s">
        <v>816</v>
      </c>
      <c r="L568">
        <v>37.229599999999998</v>
      </c>
      <c r="M568">
        <v>-80.413899999999998</v>
      </c>
      <c r="N568" t="s">
        <v>10</v>
      </c>
      <c r="O568" s="1">
        <v>44598</v>
      </c>
      <c r="P568" t="s">
        <v>1479</v>
      </c>
    </row>
    <row r="569" spans="1:16" x14ac:dyDescent="0.3">
      <c r="A569">
        <v>2021</v>
      </c>
      <c r="B569" t="s">
        <v>120</v>
      </c>
      <c r="C569" s="4">
        <v>568</v>
      </c>
      <c r="D569" t="s">
        <v>1518</v>
      </c>
      <c r="E569" t="s">
        <v>1356</v>
      </c>
      <c r="F569" t="s">
        <v>96</v>
      </c>
      <c r="G569" s="2">
        <v>2.7662037037037034E-3</v>
      </c>
      <c r="H569">
        <v>239</v>
      </c>
      <c r="I569" t="s">
        <v>102</v>
      </c>
      <c r="J569" t="s">
        <v>1015</v>
      </c>
      <c r="K569" t="s">
        <v>816</v>
      </c>
      <c r="L569">
        <v>37.229599999999998</v>
      </c>
      <c r="M569">
        <v>-80.413899999999998</v>
      </c>
      <c r="N569" t="s">
        <v>10</v>
      </c>
      <c r="O569" s="1">
        <v>44598</v>
      </c>
      <c r="P569" t="s">
        <v>1480</v>
      </c>
    </row>
    <row r="570" spans="1:16" x14ac:dyDescent="0.3">
      <c r="A570">
        <v>2021</v>
      </c>
      <c r="B570" t="s">
        <v>120</v>
      </c>
      <c r="C570" s="4">
        <v>569</v>
      </c>
      <c r="D570" t="s">
        <v>1519</v>
      </c>
      <c r="E570" t="s">
        <v>1356</v>
      </c>
      <c r="F570" t="s">
        <v>96</v>
      </c>
      <c r="G570" s="2">
        <v>2.7666666666666668E-3</v>
      </c>
      <c r="H570">
        <v>239</v>
      </c>
      <c r="I570" t="s">
        <v>102</v>
      </c>
      <c r="J570" t="s">
        <v>1015</v>
      </c>
      <c r="K570" t="s">
        <v>816</v>
      </c>
      <c r="L570">
        <v>37.229599999999998</v>
      </c>
      <c r="M570">
        <v>-80.413899999999998</v>
      </c>
      <c r="N570" t="s">
        <v>10</v>
      </c>
      <c r="O570" s="1">
        <v>44598</v>
      </c>
      <c r="P570" t="s">
        <v>1481</v>
      </c>
    </row>
    <row r="571" spans="1:16" x14ac:dyDescent="0.3">
      <c r="A571">
        <v>2021</v>
      </c>
      <c r="B571" t="s">
        <v>120</v>
      </c>
      <c r="C571" s="4">
        <v>570</v>
      </c>
      <c r="D571" t="s">
        <v>1520</v>
      </c>
      <c r="E571" t="s">
        <v>1356</v>
      </c>
      <c r="F571" t="s">
        <v>96</v>
      </c>
      <c r="G571" s="2">
        <v>2.7716435185185183E-3</v>
      </c>
      <c r="H571">
        <v>239.5</v>
      </c>
      <c r="I571" t="s">
        <v>102</v>
      </c>
      <c r="J571" t="s">
        <v>1015</v>
      </c>
      <c r="K571" t="s">
        <v>816</v>
      </c>
      <c r="L571">
        <v>37.229599999999998</v>
      </c>
      <c r="M571">
        <v>-80.413899999999998</v>
      </c>
      <c r="N571" t="s">
        <v>10</v>
      </c>
      <c r="O571" s="1">
        <v>44598</v>
      </c>
      <c r="P571" t="s">
        <v>1482</v>
      </c>
    </row>
    <row r="572" spans="1:16" x14ac:dyDescent="0.3">
      <c r="A572">
        <v>2021</v>
      </c>
      <c r="B572" t="s">
        <v>120</v>
      </c>
      <c r="C572" s="4">
        <v>571</v>
      </c>
      <c r="D572" t="s">
        <v>1521</v>
      </c>
      <c r="E572" t="s">
        <v>1291</v>
      </c>
      <c r="F572" t="s">
        <v>98</v>
      </c>
      <c r="G572" s="2">
        <v>2.7506944444444445E-3</v>
      </c>
      <c r="H572">
        <v>237.7</v>
      </c>
      <c r="I572" t="s">
        <v>102</v>
      </c>
      <c r="J572" t="s">
        <v>407</v>
      </c>
      <c r="K572" t="s">
        <v>199</v>
      </c>
      <c r="L572">
        <v>36.0627</v>
      </c>
      <c r="M572">
        <v>-94.160600000000002</v>
      </c>
      <c r="N572" t="s">
        <v>10</v>
      </c>
      <c r="O572" s="1">
        <v>44599</v>
      </c>
      <c r="P572" t="s">
        <v>1483</v>
      </c>
    </row>
    <row r="573" spans="1:16" x14ac:dyDescent="0.3">
      <c r="A573">
        <v>2021</v>
      </c>
      <c r="B573" t="s">
        <v>120</v>
      </c>
      <c r="C573" s="4">
        <v>572</v>
      </c>
      <c r="D573" t="s">
        <v>1522</v>
      </c>
      <c r="E573" t="s">
        <v>1507</v>
      </c>
      <c r="F573" t="s">
        <v>96</v>
      </c>
      <c r="G573" s="2">
        <v>2.7487268518518516E-3</v>
      </c>
      <c r="H573">
        <v>237.5</v>
      </c>
      <c r="I573" t="s">
        <v>102</v>
      </c>
      <c r="J573" t="s">
        <v>739</v>
      </c>
      <c r="K573" t="s">
        <v>364</v>
      </c>
      <c r="L573">
        <v>36.162700000000001</v>
      </c>
      <c r="M573">
        <v>-86.781599999999997</v>
      </c>
      <c r="N573" t="s">
        <v>10</v>
      </c>
      <c r="O573" s="1">
        <v>44604</v>
      </c>
      <c r="P573" t="s">
        <v>1484</v>
      </c>
    </row>
    <row r="574" spans="1:16" x14ac:dyDescent="0.3">
      <c r="A574">
        <v>2021</v>
      </c>
      <c r="B574" t="s">
        <v>120</v>
      </c>
      <c r="C574" s="4">
        <v>573</v>
      </c>
      <c r="D574" t="s">
        <v>1523</v>
      </c>
      <c r="E574" t="s">
        <v>1355</v>
      </c>
      <c r="F574" t="s">
        <v>96</v>
      </c>
      <c r="G574" s="2">
        <v>2.7675925925925923E-3</v>
      </c>
      <c r="H574">
        <v>239.1</v>
      </c>
      <c r="I574" t="s">
        <v>102</v>
      </c>
      <c r="J574" t="s">
        <v>739</v>
      </c>
      <c r="K574" t="s">
        <v>364</v>
      </c>
      <c r="L574">
        <v>36.162700000000001</v>
      </c>
      <c r="M574">
        <v>-86.781599999999997</v>
      </c>
      <c r="N574" t="s">
        <v>10</v>
      </c>
      <c r="O574" s="1">
        <v>44604</v>
      </c>
      <c r="P574" t="s">
        <v>1485</v>
      </c>
    </row>
    <row r="575" spans="1:16" x14ac:dyDescent="0.3">
      <c r="A575">
        <v>2021</v>
      </c>
      <c r="B575" t="s">
        <v>120</v>
      </c>
      <c r="C575" s="4">
        <v>574</v>
      </c>
      <c r="D575" t="s">
        <v>1524</v>
      </c>
      <c r="E575" t="s">
        <v>1508</v>
      </c>
      <c r="F575" t="s">
        <v>96</v>
      </c>
      <c r="G575" s="2">
        <v>2.7694444444444442E-3</v>
      </c>
      <c r="H575">
        <v>239.3</v>
      </c>
      <c r="I575" t="s">
        <v>102</v>
      </c>
      <c r="J575" t="s">
        <v>632</v>
      </c>
      <c r="K575" t="s">
        <v>631</v>
      </c>
      <c r="L575">
        <v>42.030799999999999</v>
      </c>
      <c r="M575">
        <v>-93.631900000000002</v>
      </c>
      <c r="N575" t="s">
        <v>10</v>
      </c>
      <c r="O575" s="1">
        <v>44605</v>
      </c>
      <c r="P575" t="s">
        <v>1486</v>
      </c>
    </row>
    <row r="576" spans="1:16" x14ac:dyDescent="0.3">
      <c r="A576">
        <v>2021</v>
      </c>
      <c r="B576" t="s">
        <v>120</v>
      </c>
      <c r="C576" s="4">
        <v>575</v>
      </c>
      <c r="D576" t="s">
        <v>1525</v>
      </c>
      <c r="E576" t="s">
        <v>22</v>
      </c>
      <c r="F576" t="s">
        <v>96</v>
      </c>
      <c r="G576" s="2">
        <v>2.7766203703703703E-3</v>
      </c>
      <c r="H576">
        <v>239.9</v>
      </c>
      <c r="I576" t="s">
        <v>102</v>
      </c>
      <c r="J576" t="s">
        <v>407</v>
      </c>
      <c r="K576" t="s">
        <v>199</v>
      </c>
      <c r="L576">
        <v>36.0627</v>
      </c>
      <c r="M576">
        <v>-94.160600000000002</v>
      </c>
      <c r="N576" t="s">
        <v>10</v>
      </c>
      <c r="O576" s="1">
        <v>44605</v>
      </c>
      <c r="P576" t="s">
        <v>1487</v>
      </c>
    </row>
    <row r="577" spans="1:16" x14ac:dyDescent="0.3">
      <c r="A577">
        <v>2021</v>
      </c>
      <c r="B577" t="s">
        <v>120</v>
      </c>
      <c r="C577" s="4">
        <v>576</v>
      </c>
      <c r="D577" t="s">
        <v>1526</v>
      </c>
      <c r="E577" t="s">
        <v>137</v>
      </c>
      <c r="F577" t="s">
        <v>96</v>
      </c>
      <c r="G577" s="2">
        <v>2.7475694444444444E-3</v>
      </c>
      <c r="H577">
        <v>237.4</v>
      </c>
      <c r="I577" t="s">
        <v>102</v>
      </c>
      <c r="J577" t="s">
        <v>160</v>
      </c>
      <c r="K577" t="s">
        <v>162</v>
      </c>
      <c r="L577">
        <v>47.606200000000001</v>
      </c>
      <c r="M577">
        <v>-122.3321</v>
      </c>
      <c r="N577" t="s">
        <v>10</v>
      </c>
      <c r="O577" s="1">
        <v>44605</v>
      </c>
      <c r="P577" s="3" t="s">
        <v>1488</v>
      </c>
    </row>
    <row r="578" spans="1:16" x14ac:dyDescent="0.3">
      <c r="A578">
        <v>2021</v>
      </c>
      <c r="B578" t="s">
        <v>120</v>
      </c>
      <c r="C578" s="4">
        <v>577</v>
      </c>
      <c r="D578" t="s">
        <v>1527</v>
      </c>
      <c r="E578" t="s">
        <v>137</v>
      </c>
      <c r="F578" t="s">
        <v>96</v>
      </c>
      <c r="G578" s="2">
        <v>2.756134259259259E-3</v>
      </c>
      <c r="H578">
        <v>238.1</v>
      </c>
      <c r="I578" t="s">
        <v>102</v>
      </c>
      <c r="J578" t="s">
        <v>160</v>
      </c>
      <c r="K578" t="s">
        <v>162</v>
      </c>
      <c r="L578">
        <v>47.606200000000001</v>
      </c>
      <c r="M578">
        <v>-122.3321</v>
      </c>
      <c r="N578" t="s">
        <v>10</v>
      </c>
      <c r="O578" s="1">
        <v>44605</v>
      </c>
      <c r="P578" t="s">
        <v>1489</v>
      </c>
    </row>
    <row r="579" spans="1:16" x14ac:dyDescent="0.3">
      <c r="A579">
        <v>2021</v>
      </c>
      <c r="B579" t="s">
        <v>120</v>
      </c>
      <c r="C579" s="4">
        <v>578</v>
      </c>
      <c r="D579" t="s">
        <v>1528</v>
      </c>
      <c r="E579" t="s">
        <v>209</v>
      </c>
      <c r="F579" t="s">
        <v>96</v>
      </c>
      <c r="G579" s="2">
        <v>2.7519675925925923E-3</v>
      </c>
      <c r="H579">
        <v>237.8</v>
      </c>
      <c r="I579" t="s">
        <v>102</v>
      </c>
      <c r="J579" t="s">
        <v>1377</v>
      </c>
      <c r="K579" t="s">
        <v>1115</v>
      </c>
      <c r="L579">
        <v>34.683399999999999</v>
      </c>
      <c r="M579">
        <v>-82.837400000000002</v>
      </c>
      <c r="N579" t="s">
        <v>10</v>
      </c>
      <c r="O579" s="1">
        <v>44619</v>
      </c>
      <c r="P579" t="s">
        <v>1490</v>
      </c>
    </row>
    <row r="580" spans="1:16" x14ac:dyDescent="0.3">
      <c r="A580">
        <v>2021</v>
      </c>
      <c r="B580" t="s">
        <v>120</v>
      </c>
      <c r="C580" s="4">
        <v>579</v>
      </c>
      <c r="D580" t="s">
        <v>1529</v>
      </c>
      <c r="E580" t="s">
        <v>209</v>
      </c>
      <c r="F580" t="s">
        <v>96</v>
      </c>
      <c r="G580" s="2">
        <v>2.7692129629629629E-3</v>
      </c>
      <c r="H580">
        <v>239.3</v>
      </c>
      <c r="I580" t="s">
        <v>102</v>
      </c>
      <c r="J580" t="s">
        <v>1377</v>
      </c>
      <c r="K580" t="s">
        <v>1115</v>
      </c>
      <c r="L580">
        <v>34.683399999999999</v>
      </c>
      <c r="M580">
        <v>-82.837400000000002</v>
      </c>
      <c r="N580" t="s">
        <v>10</v>
      </c>
      <c r="O580" s="1">
        <v>44619</v>
      </c>
      <c r="P580" t="s">
        <v>1491</v>
      </c>
    </row>
    <row r="581" spans="1:16" x14ac:dyDescent="0.3">
      <c r="A581">
        <v>2021</v>
      </c>
      <c r="B581" t="s">
        <v>120</v>
      </c>
      <c r="C581" s="4">
        <v>580</v>
      </c>
      <c r="D581" t="s">
        <v>1530</v>
      </c>
      <c r="E581" t="s">
        <v>248</v>
      </c>
      <c r="F581" t="s">
        <v>96</v>
      </c>
      <c r="G581" s="2">
        <v>2.7251157407407411E-3</v>
      </c>
      <c r="H581">
        <v>235.5</v>
      </c>
      <c r="I581" t="s">
        <v>102</v>
      </c>
      <c r="J581" t="s">
        <v>160</v>
      </c>
      <c r="K581" t="s">
        <v>162</v>
      </c>
      <c r="L581">
        <v>47.606200000000001</v>
      </c>
      <c r="M581">
        <v>-122.3321</v>
      </c>
      <c r="N581" t="s">
        <v>10</v>
      </c>
      <c r="O581" s="1">
        <v>44619</v>
      </c>
      <c r="P581" t="s">
        <v>1492</v>
      </c>
    </row>
    <row r="582" spans="1:16" x14ac:dyDescent="0.3">
      <c r="A582">
        <v>2021</v>
      </c>
      <c r="B582" t="s">
        <v>120</v>
      </c>
      <c r="C582" s="4">
        <v>581</v>
      </c>
      <c r="D582" t="s">
        <v>1531</v>
      </c>
      <c r="E582" t="s">
        <v>76</v>
      </c>
      <c r="F582" t="s">
        <v>96</v>
      </c>
      <c r="G582" s="2">
        <v>2.7453703703703702E-3</v>
      </c>
      <c r="H582">
        <v>237.2</v>
      </c>
      <c r="I582" t="s">
        <v>102</v>
      </c>
      <c r="J582" t="s">
        <v>407</v>
      </c>
      <c r="K582" t="s">
        <v>199</v>
      </c>
      <c r="L582">
        <v>36.0627</v>
      </c>
      <c r="M582">
        <v>-94.160600000000002</v>
      </c>
      <c r="N582" t="s">
        <v>10</v>
      </c>
      <c r="O582" s="1">
        <v>44632</v>
      </c>
      <c r="P582" t="s">
        <v>1493</v>
      </c>
    </row>
    <row r="583" spans="1:16" x14ac:dyDescent="0.3">
      <c r="A583">
        <v>2021</v>
      </c>
      <c r="B583" t="s">
        <v>120</v>
      </c>
      <c r="C583" s="4">
        <v>582</v>
      </c>
      <c r="D583" t="s">
        <v>1532</v>
      </c>
      <c r="E583" t="s">
        <v>248</v>
      </c>
      <c r="F583" t="s">
        <v>96</v>
      </c>
      <c r="G583" s="2">
        <v>2.7664351851851856E-3</v>
      </c>
      <c r="H583">
        <v>239</v>
      </c>
      <c r="I583" t="s">
        <v>101</v>
      </c>
      <c r="J583" t="s">
        <v>1502</v>
      </c>
      <c r="K583" t="s">
        <v>1275</v>
      </c>
      <c r="L583">
        <v>40.233800000000002</v>
      </c>
      <c r="M583">
        <v>-111.6585</v>
      </c>
      <c r="N583" t="s">
        <v>10</v>
      </c>
      <c r="O583" s="1">
        <v>44675</v>
      </c>
      <c r="P583" t="s">
        <v>1494</v>
      </c>
    </row>
    <row r="584" spans="1:16" x14ac:dyDescent="0.3">
      <c r="A584">
        <v>2021</v>
      </c>
      <c r="B584" t="s">
        <v>120</v>
      </c>
      <c r="C584" s="4">
        <v>583</v>
      </c>
      <c r="D584" t="s">
        <v>1533</v>
      </c>
      <c r="E584" t="s">
        <v>336</v>
      </c>
      <c r="F584" t="s">
        <v>96</v>
      </c>
      <c r="G584" s="2">
        <v>2.7340277777777779E-3</v>
      </c>
      <c r="H584">
        <v>236.2</v>
      </c>
      <c r="I584" t="s">
        <v>101</v>
      </c>
      <c r="J584" t="s">
        <v>1503</v>
      </c>
      <c r="K584" t="s">
        <v>816</v>
      </c>
      <c r="L584">
        <v>38.029299999999999</v>
      </c>
      <c r="M584">
        <v>-78.476699999999994</v>
      </c>
      <c r="N584" t="s">
        <v>10</v>
      </c>
      <c r="O584" s="1">
        <v>44682</v>
      </c>
      <c r="P584" t="s">
        <v>1495</v>
      </c>
    </row>
    <row r="585" spans="1:16" x14ac:dyDescent="0.3">
      <c r="A585">
        <v>2021</v>
      </c>
      <c r="B585" t="s">
        <v>120</v>
      </c>
      <c r="C585" s="4">
        <v>584</v>
      </c>
      <c r="D585" t="s">
        <v>1534</v>
      </c>
      <c r="E585" t="s">
        <v>336</v>
      </c>
      <c r="F585" t="s">
        <v>96</v>
      </c>
      <c r="G585" s="2">
        <v>2.7765046296296292E-3</v>
      </c>
      <c r="H585">
        <v>239.9</v>
      </c>
      <c r="I585" t="s">
        <v>101</v>
      </c>
      <c r="J585" t="s">
        <v>1503</v>
      </c>
      <c r="K585" t="s">
        <v>816</v>
      </c>
      <c r="L585">
        <v>38.029299999999999</v>
      </c>
      <c r="M585">
        <v>-78.476699999999994</v>
      </c>
      <c r="N585" t="s">
        <v>10</v>
      </c>
      <c r="O585" s="1">
        <v>44682</v>
      </c>
      <c r="P585" t="s">
        <v>1496</v>
      </c>
    </row>
    <row r="586" spans="1:16" x14ac:dyDescent="0.3">
      <c r="A586">
        <v>2021</v>
      </c>
      <c r="B586" t="s">
        <v>120</v>
      </c>
      <c r="C586" s="4">
        <v>585</v>
      </c>
      <c r="D586" t="s">
        <v>1535</v>
      </c>
      <c r="E586" t="s">
        <v>918</v>
      </c>
      <c r="F586" t="s">
        <v>96</v>
      </c>
      <c r="G586" s="2">
        <v>2.7597222222222224E-3</v>
      </c>
      <c r="H586">
        <v>238.4</v>
      </c>
      <c r="I586" t="s">
        <v>101</v>
      </c>
      <c r="J586" t="s">
        <v>1504</v>
      </c>
      <c r="K586" t="s">
        <v>1276</v>
      </c>
      <c r="L586">
        <v>41.652799999999999</v>
      </c>
      <c r="M586">
        <v>-83.537899999999993</v>
      </c>
      <c r="N586" t="s">
        <v>10</v>
      </c>
      <c r="O586" s="1">
        <v>44696</v>
      </c>
      <c r="P586" t="s">
        <v>1497</v>
      </c>
    </row>
    <row r="587" spans="1:16" x14ac:dyDescent="0.3">
      <c r="A587">
        <v>2021</v>
      </c>
      <c r="B587" t="s">
        <v>120</v>
      </c>
      <c r="C587" s="4">
        <v>586</v>
      </c>
      <c r="D587" t="s">
        <v>1536</v>
      </c>
      <c r="E587" t="s">
        <v>69</v>
      </c>
      <c r="F587" t="s">
        <v>97</v>
      </c>
      <c r="G587" s="2">
        <v>2.7501157407407409E-3</v>
      </c>
      <c r="H587">
        <v>237.6</v>
      </c>
      <c r="I587" t="s">
        <v>101</v>
      </c>
      <c r="J587" t="s">
        <v>865</v>
      </c>
      <c r="K587" t="s">
        <v>867</v>
      </c>
      <c r="L587">
        <v>38.627000000000002</v>
      </c>
      <c r="M587">
        <v>-90.199399999999997</v>
      </c>
      <c r="N587" t="s">
        <v>10</v>
      </c>
      <c r="O587" s="1">
        <v>44715</v>
      </c>
      <c r="P587" t="s">
        <v>1498</v>
      </c>
    </row>
    <row r="588" spans="1:16" x14ac:dyDescent="0.3">
      <c r="A588">
        <v>2021</v>
      </c>
      <c r="B588" t="s">
        <v>120</v>
      </c>
      <c r="C588" s="4">
        <v>587</v>
      </c>
      <c r="D588" t="s">
        <v>1537</v>
      </c>
      <c r="E588" t="s">
        <v>64</v>
      </c>
      <c r="F588" t="s">
        <v>96</v>
      </c>
      <c r="G588" s="2">
        <v>2.7666666666666668E-3</v>
      </c>
      <c r="H588">
        <v>239</v>
      </c>
      <c r="I588" t="s">
        <v>101</v>
      </c>
      <c r="J588" t="s">
        <v>739</v>
      </c>
      <c r="K588" t="s">
        <v>364</v>
      </c>
      <c r="L588">
        <v>36.162700000000001</v>
      </c>
      <c r="M588">
        <v>-86.781599999999997</v>
      </c>
      <c r="N588" t="s">
        <v>10</v>
      </c>
      <c r="O588" s="1">
        <v>44718</v>
      </c>
      <c r="P588" t="s">
        <v>1499</v>
      </c>
    </row>
    <row r="589" spans="1:16" x14ac:dyDescent="0.3">
      <c r="A589">
        <v>2021</v>
      </c>
      <c r="B589" t="s">
        <v>120</v>
      </c>
      <c r="C589" s="4">
        <v>588</v>
      </c>
      <c r="D589" t="s">
        <v>1538</v>
      </c>
      <c r="E589" t="s">
        <v>1509</v>
      </c>
      <c r="F589" t="s">
        <v>96</v>
      </c>
      <c r="G589" s="2">
        <v>2.7741898148148148E-3</v>
      </c>
      <c r="H589">
        <v>239.7</v>
      </c>
      <c r="I589" t="s">
        <v>101</v>
      </c>
      <c r="J589" t="s">
        <v>739</v>
      </c>
      <c r="K589" t="s">
        <v>364</v>
      </c>
      <c r="L589">
        <v>36.162700000000001</v>
      </c>
      <c r="M589">
        <v>-86.781599999999997</v>
      </c>
      <c r="N589" t="s">
        <v>10</v>
      </c>
      <c r="O589" s="1">
        <v>44718</v>
      </c>
      <c r="P589" t="s">
        <v>1500</v>
      </c>
    </row>
    <row r="590" spans="1:16" x14ac:dyDescent="0.3">
      <c r="A590">
        <v>2021</v>
      </c>
      <c r="B590" t="s">
        <v>120</v>
      </c>
      <c r="C590" s="4">
        <v>589</v>
      </c>
      <c r="D590" t="s">
        <v>1539</v>
      </c>
      <c r="E590" t="s">
        <v>1509</v>
      </c>
      <c r="F590" t="s">
        <v>96</v>
      </c>
      <c r="G590" s="2">
        <v>2.7550925925925924E-3</v>
      </c>
      <c r="H590">
        <v>238</v>
      </c>
      <c r="I590" t="s">
        <v>101</v>
      </c>
      <c r="J590" t="s">
        <v>1505</v>
      </c>
      <c r="K590" t="s">
        <v>757</v>
      </c>
      <c r="L590">
        <v>43.038899999999998</v>
      </c>
      <c r="M590">
        <v>-87.906499999999994</v>
      </c>
      <c r="N590" t="s">
        <v>10</v>
      </c>
      <c r="O590" s="1">
        <v>44743</v>
      </c>
      <c r="P590" t="s">
        <v>1501</v>
      </c>
    </row>
    <row r="591" spans="1:16" x14ac:dyDescent="0.3">
      <c r="A591">
        <v>2021</v>
      </c>
      <c r="B591" t="s">
        <v>120</v>
      </c>
      <c r="C591" s="4">
        <v>590</v>
      </c>
      <c r="D591" t="s">
        <v>1540</v>
      </c>
      <c r="E591" t="s">
        <v>275</v>
      </c>
      <c r="F591" t="s">
        <v>96</v>
      </c>
      <c r="G591" s="2">
        <v>2.7666666666666668E-3</v>
      </c>
      <c r="H591">
        <v>239</v>
      </c>
      <c r="I591" t="s">
        <v>101</v>
      </c>
      <c r="J591" t="s">
        <v>1505</v>
      </c>
      <c r="K591" t="s">
        <v>757</v>
      </c>
      <c r="L591">
        <v>43.038899999999998</v>
      </c>
      <c r="M591">
        <v>-87.906499999999994</v>
      </c>
      <c r="N591" t="s">
        <v>10</v>
      </c>
      <c r="O591" s="1">
        <v>44743</v>
      </c>
      <c r="P591" t="s">
        <v>1286</v>
      </c>
    </row>
    <row r="592" spans="1:16" x14ac:dyDescent="0.3">
      <c r="A592">
        <v>2021</v>
      </c>
      <c r="B592" t="s">
        <v>120</v>
      </c>
      <c r="C592" s="4">
        <v>591</v>
      </c>
      <c r="D592" t="s">
        <v>1541</v>
      </c>
      <c r="E592" t="s">
        <v>1510</v>
      </c>
      <c r="F592" t="s">
        <v>97</v>
      </c>
      <c r="G592" s="2">
        <v>2.7576388888888889E-3</v>
      </c>
      <c r="H592">
        <v>238.3</v>
      </c>
      <c r="I592" t="s">
        <v>101</v>
      </c>
      <c r="J592" t="s">
        <v>1506</v>
      </c>
      <c r="K592" t="s">
        <v>11</v>
      </c>
      <c r="L592">
        <v>33.596899999999998</v>
      </c>
      <c r="M592">
        <v>-117.65819999999999</v>
      </c>
      <c r="N592" t="s">
        <v>10</v>
      </c>
      <c r="O592" s="1">
        <v>44760</v>
      </c>
      <c r="P592" t="s">
        <v>1285</v>
      </c>
    </row>
    <row r="593" spans="1:16" x14ac:dyDescent="0.3">
      <c r="A593">
        <v>2021</v>
      </c>
      <c r="B593" t="s">
        <v>120</v>
      </c>
      <c r="C593" s="4">
        <v>592</v>
      </c>
      <c r="D593" t="s">
        <v>1542</v>
      </c>
      <c r="E593" t="s">
        <v>1454</v>
      </c>
      <c r="F593" t="s">
        <v>97</v>
      </c>
      <c r="G593" s="2">
        <v>2.7708333333333335E-3</v>
      </c>
      <c r="H593">
        <v>239.4</v>
      </c>
      <c r="I593" t="s">
        <v>101</v>
      </c>
      <c r="J593" t="s">
        <v>1506</v>
      </c>
      <c r="K593" t="s">
        <v>11</v>
      </c>
      <c r="L593">
        <v>33.596899999999998</v>
      </c>
      <c r="M593">
        <v>-117.65819999999999</v>
      </c>
      <c r="N593" t="s">
        <v>10</v>
      </c>
      <c r="O593" s="1">
        <v>44760</v>
      </c>
      <c r="P593" t="s">
        <v>1284</v>
      </c>
    </row>
    <row r="594" spans="1:16" x14ac:dyDescent="0.3">
      <c r="A594">
        <v>2021</v>
      </c>
      <c r="B594" t="s">
        <v>120</v>
      </c>
      <c r="C594" s="4">
        <v>593</v>
      </c>
      <c r="D594" t="s">
        <v>1543</v>
      </c>
      <c r="E594" t="s">
        <v>1511</v>
      </c>
      <c r="F594" t="s">
        <v>97</v>
      </c>
      <c r="G594" s="2">
        <v>2.7527777777777776E-3</v>
      </c>
      <c r="H594">
        <v>237.8</v>
      </c>
      <c r="I594" t="s">
        <v>101</v>
      </c>
      <c r="J594" t="s">
        <v>1506</v>
      </c>
      <c r="K594" t="s">
        <v>11</v>
      </c>
      <c r="L594">
        <v>33.596899999999998</v>
      </c>
      <c r="M594">
        <v>-117.65819999999999</v>
      </c>
      <c r="N594" t="s">
        <v>10</v>
      </c>
      <c r="O594" s="1">
        <v>44760</v>
      </c>
      <c r="P594" t="s">
        <v>1283</v>
      </c>
    </row>
    <row r="595" spans="1:16" x14ac:dyDescent="0.3">
      <c r="A595">
        <v>2021</v>
      </c>
      <c r="B595" t="s">
        <v>120</v>
      </c>
      <c r="C595" s="4">
        <v>594</v>
      </c>
      <c r="D595" t="s">
        <v>1544</v>
      </c>
      <c r="E595" t="s">
        <v>548</v>
      </c>
      <c r="F595" t="s">
        <v>97</v>
      </c>
      <c r="G595" s="2">
        <v>2.7690972222222218E-3</v>
      </c>
      <c r="H595">
        <v>239.2</v>
      </c>
      <c r="I595" t="s">
        <v>101</v>
      </c>
      <c r="J595" t="s">
        <v>1506</v>
      </c>
      <c r="K595" t="s">
        <v>11</v>
      </c>
      <c r="L595">
        <v>33.596899999999998</v>
      </c>
      <c r="M595">
        <v>-117.65819999999999</v>
      </c>
      <c r="N595" t="s">
        <v>10</v>
      </c>
      <c r="O595" s="1">
        <v>44760</v>
      </c>
      <c r="P595" s="3" t="s">
        <v>1282</v>
      </c>
    </row>
    <row r="596" spans="1:16" x14ac:dyDescent="0.3">
      <c r="A596">
        <v>2021</v>
      </c>
      <c r="B596" t="s">
        <v>120</v>
      </c>
      <c r="C596" s="4">
        <v>595</v>
      </c>
      <c r="D596" t="s">
        <v>1545</v>
      </c>
      <c r="E596" t="s">
        <v>69</v>
      </c>
      <c r="F596" t="s">
        <v>97</v>
      </c>
      <c r="G596" s="2">
        <v>2.7513888888888887E-3</v>
      </c>
      <c r="H596">
        <v>237.7</v>
      </c>
      <c r="I596" t="s">
        <v>101</v>
      </c>
      <c r="J596" t="s">
        <v>202</v>
      </c>
      <c r="K596" t="s">
        <v>197</v>
      </c>
      <c r="L596">
        <v>35.779600000000002</v>
      </c>
      <c r="M596">
        <v>-78.638199999999998</v>
      </c>
      <c r="N596" t="s">
        <v>10</v>
      </c>
      <c r="O596" s="1">
        <v>44779</v>
      </c>
      <c r="P596" t="s">
        <v>1281</v>
      </c>
    </row>
    <row r="597" spans="1:16" x14ac:dyDescent="0.3">
      <c r="A597">
        <v>2021</v>
      </c>
      <c r="B597" t="s">
        <v>120</v>
      </c>
      <c r="C597" s="4">
        <v>596</v>
      </c>
      <c r="D597" t="s">
        <v>1546</v>
      </c>
      <c r="E597" t="s">
        <v>581</v>
      </c>
      <c r="F597" t="s">
        <v>97</v>
      </c>
      <c r="G597" s="2">
        <v>2.7581018518518519E-3</v>
      </c>
      <c r="H597">
        <v>238.3</v>
      </c>
      <c r="I597" t="s">
        <v>101</v>
      </c>
      <c r="J597" t="s">
        <v>202</v>
      </c>
      <c r="K597" t="s">
        <v>197</v>
      </c>
      <c r="L597">
        <v>35.779600000000002</v>
      </c>
      <c r="M597">
        <v>-78.638199999999998</v>
      </c>
      <c r="N597" t="s">
        <v>10</v>
      </c>
      <c r="O597" s="1">
        <v>44779</v>
      </c>
      <c r="P597" t="s">
        <v>1280</v>
      </c>
    </row>
    <row r="598" spans="1:16" x14ac:dyDescent="0.3">
      <c r="A598">
        <v>2021</v>
      </c>
      <c r="B598" t="s">
        <v>120</v>
      </c>
      <c r="C598" s="4">
        <v>597</v>
      </c>
      <c r="D598" t="s">
        <v>1547</v>
      </c>
      <c r="E598" t="s">
        <v>1512</v>
      </c>
      <c r="F598" t="s">
        <v>97</v>
      </c>
      <c r="G598" s="2">
        <v>2.7628472222222221E-3</v>
      </c>
      <c r="H598">
        <v>238.7</v>
      </c>
      <c r="I598" t="s">
        <v>101</v>
      </c>
      <c r="J598" t="s">
        <v>202</v>
      </c>
      <c r="K598" t="s">
        <v>197</v>
      </c>
      <c r="L598">
        <v>35.779600000000002</v>
      </c>
      <c r="M598">
        <v>-78.638199999999998</v>
      </c>
      <c r="N598" t="s">
        <v>10</v>
      </c>
      <c r="O598" s="1">
        <v>44779</v>
      </c>
      <c r="P598" s="3" t="s">
        <v>1279</v>
      </c>
    </row>
    <row r="599" spans="1:16" x14ac:dyDescent="0.3">
      <c r="A599">
        <v>2021</v>
      </c>
      <c r="B599" t="s">
        <v>120</v>
      </c>
      <c r="C599" s="4">
        <v>598</v>
      </c>
      <c r="D599" t="s">
        <v>1548</v>
      </c>
      <c r="E599" t="s">
        <v>69</v>
      </c>
      <c r="F599" t="s">
        <v>97</v>
      </c>
      <c r="G599" s="2">
        <v>2.7630787037037034E-3</v>
      </c>
      <c r="H599">
        <v>238.7</v>
      </c>
      <c r="I599" t="s">
        <v>101</v>
      </c>
      <c r="J599" t="s">
        <v>1318</v>
      </c>
      <c r="K599" t="s">
        <v>83</v>
      </c>
      <c r="L599">
        <v>39.960700000000003</v>
      </c>
      <c r="M599">
        <v>-75.605500000000006</v>
      </c>
      <c r="N599" t="s">
        <v>10</v>
      </c>
      <c r="O599" s="1">
        <v>44785</v>
      </c>
      <c r="P599" t="s">
        <v>1278</v>
      </c>
    </row>
    <row r="600" spans="1:16" x14ac:dyDescent="0.3">
      <c r="A600">
        <v>2021</v>
      </c>
      <c r="B600" t="s">
        <v>120</v>
      </c>
      <c r="C600" s="4">
        <v>599</v>
      </c>
      <c r="D600" t="s">
        <v>1549</v>
      </c>
      <c r="E600" t="s">
        <v>1513</v>
      </c>
      <c r="F600" t="s">
        <v>96</v>
      </c>
      <c r="G600" s="2">
        <v>2.764814814814815E-3</v>
      </c>
      <c r="H600">
        <v>238.9</v>
      </c>
      <c r="I600" t="s">
        <v>102</v>
      </c>
      <c r="J600" t="s">
        <v>632</v>
      </c>
      <c r="K600" t="s">
        <v>631</v>
      </c>
      <c r="L600">
        <v>42.030799999999999</v>
      </c>
      <c r="M600">
        <v>-93.631900000000002</v>
      </c>
      <c r="N600" t="s">
        <v>10</v>
      </c>
      <c r="O600" s="1">
        <v>44906</v>
      </c>
      <c r="P600" t="s">
        <v>1277</v>
      </c>
    </row>
    <row r="601" spans="1:16" x14ac:dyDescent="0.3">
      <c r="A601">
        <v>2022</v>
      </c>
      <c r="B601" t="s">
        <v>120</v>
      </c>
      <c r="C601" s="4">
        <v>600</v>
      </c>
      <c r="D601" t="s">
        <v>1574</v>
      </c>
      <c r="E601" t="s">
        <v>169</v>
      </c>
      <c r="F601" t="s">
        <v>96</v>
      </c>
      <c r="G601" s="2">
        <v>2.7628472222222221E-3</v>
      </c>
      <c r="H601">
        <v>238.7</v>
      </c>
      <c r="I601" t="s">
        <v>102</v>
      </c>
      <c r="J601" t="s">
        <v>407</v>
      </c>
      <c r="K601" t="s">
        <v>199</v>
      </c>
      <c r="L601">
        <v>36.0627</v>
      </c>
      <c r="M601">
        <v>-94.160600000000002</v>
      </c>
      <c r="N601" t="s">
        <v>10</v>
      </c>
      <c r="O601" s="1">
        <v>44575</v>
      </c>
      <c r="P601" t="s">
        <v>1575</v>
      </c>
    </row>
    <row r="602" spans="1:16" x14ac:dyDescent="0.3">
      <c r="A602">
        <v>2022</v>
      </c>
      <c r="B602" t="s">
        <v>120</v>
      </c>
      <c r="C602" s="4">
        <v>601</v>
      </c>
      <c r="D602" t="s">
        <v>1576</v>
      </c>
      <c r="E602" t="s">
        <v>247</v>
      </c>
      <c r="F602" t="s">
        <v>96</v>
      </c>
      <c r="G602" s="2">
        <v>2.7450231481481479E-3</v>
      </c>
      <c r="H602">
        <v>237.2</v>
      </c>
      <c r="I602" t="s">
        <v>102</v>
      </c>
      <c r="J602" t="s">
        <v>160</v>
      </c>
      <c r="K602" t="s">
        <v>162</v>
      </c>
      <c r="L602">
        <v>47.606200000000001</v>
      </c>
      <c r="M602">
        <v>-122.3321</v>
      </c>
      <c r="N602" t="s">
        <v>10</v>
      </c>
      <c r="O602" s="1">
        <v>44576</v>
      </c>
      <c r="P602" t="s">
        <v>1577</v>
      </c>
    </row>
    <row r="603" spans="1:16" x14ac:dyDescent="0.3">
      <c r="A603">
        <v>2022</v>
      </c>
      <c r="B603" t="s">
        <v>120</v>
      </c>
      <c r="C603" s="4">
        <v>602</v>
      </c>
      <c r="D603" t="s">
        <v>1578</v>
      </c>
      <c r="E603" t="s">
        <v>263</v>
      </c>
      <c r="F603" t="s">
        <v>96</v>
      </c>
      <c r="G603" s="2">
        <v>2.7746527777777774E-3</v>
      </c>
      <c r="H603">
        <v>239.7</v>
      </c>
      <c r="I603" t="s">
        <v>102</v>
      </c>
      <c r="J603" t="s">
        <v>134</v>
      </c>
      <c r="K603" t="s">
        <v>140</v>
      </c>
      <c r="L603">
        <v>39.165300000000002</v>
      </c>
      <c r="M603">
        <v>-86.526399999999995</v>
      </c>
      <c r="N603" t="s">
        <v>10</v>
      </c>
      <c r="O603" s="1">
        <v>44582</v>
      </c>
      <c r="P603" t="s">
        <v>1579</v>
      </c>
    </row>
    <row r="604" spans="1:16" x14ac:dyDescent="0.3">
      <c r="A604">
        <v>2022</v>
      </c>
      <c r="B604" t="s">
        <v>120</v>
      </c>
      <c r="C604" s="4">
        <v>603</v>
      </c>
      <c r="D604" t="s">
        <v>1580</v>
      </c>
      <c r="E604" t="s">
        <v>1355</v>
      </c>
      <c r="F604" t="s">
        <v>96</v>
      </c>
      <c r="G604" s="2">
        <v>2.7715277777777777E-3</v>
      </c>
      <c r="H604">
        <v>239.5</v>
      </c>
      <c r="I604" t="s">
        <v>102</v>
      </c>
      <c r="J604" t="s">
        <v>739</v>
      </c>
      <c r="K604" t="s">
        <v>364</v>
      </c>
      <c r="L604">
        <v>36.162700000000001</v>
      </c>
      <c r="M604">
        <v>-86.781599999999997</v>
      </c>
      <c r="N604" t="s">
        <v>10</v>
      </c>
      <c r="O604" s="1">
        <v>44583</v>
      </c>
      <c r="P604" t="s">
        <v>1581</v>
      </c>
    </row>
    <row r="605" spans="1:16" x14ac:dyDescent="0.3">
      <c r="A605">
        <v>2022</v>
      </c>
      <c r="B605" t="s">
        <v>120</v>
      </c>
      <c r="C605" s="4">
        <v>604</v>
      </c>
      <c r="D605" t="s">
        <v>1582</v>
      </c>
      <c r="E605" t="s">
        <v>1555</v>
      </c>
      <c r="F605" t="s">
        <v>96</v>
      </c>
      <c r="G605" s="2">
        <v>2.7743055555555559E-3</v>
      </c>
      <c r="H605">
        <v>239.7</v>
      </c>
      <c r="I605" t="s">
        <v>102</v>
      </c>
      <c r="J605" t="s">
        <v>739</v>
      </c>
      <c r="K605" t="s">
        <v>364</v>
      </c>
      <c r="L605">
        <v>36.162700000000001</v>
      </c>
      <c r="M605">
        <v>-86.781599999999997</v>
      </c>
      <c r="N605" t="s">
        <v>10</v>
      </c>
      <c r="O605" s="1">
        <v>44583</v>
      </c>
      <c r="P605" t="s">
        <v>1569</v>
      </c>
    </row>
    <row r="606" spans="1:16" x14ac:dyDescent="0.3">
      <c r="A606">
        <v>2022</v>
      </c>
      <c r="B606" t="s">
        <v>120</v>
      </c>
      <c r="C606" s="4">
        <v>605</v>
      </c>
      <c r="D606" t="s">
        <v>1583</v>
      </c>
      <c r="E606" t="s">
        <v>337</v>
      </c>
      <c r="F606" t="s">
        <v>96</v>
      </c>
      <c r="G606" s="2">
        <v>2.7508101851851856E-3</v>
      </c>
      <c r="H606">
        <v>237.7</v>
      </c>
      <c r="I606" t="s">
        <v>102</v>
      </c>
      <c r="J606" t="s">
        <v>337</v>
      </c>
      <c r="K606" t="s">
        <v>140</v>
      </c>
      <c r="L606">
        <v>41.705599999999997</v>
      </c>
      <c r="M606">
        <v>-86.235299999999995</v>
      </c>
      <c r="N606" t="s">
        <v>10</v>
      </c>
      <c r="O606" s="1">
        <v>44583</v>
      </c>
      <c r="P606" t="s">
        <v>1584</v>
      </c>
    </row>
    <row r="607" spans="1:16" x14ac:dyDescent="0.3">
      <c r="A607">
        <v>2022</v>
      </c>
      <c r="B607" t="s">
        <v>120</v>
      </c>
      <c r="C607" s="4">
        <v>606</v>
      </c>
      <c r="D607" t="s">
        <v>1585</v>
      </c>
      <c r="E607" t="s">
        <v>320</v>
      </c>
      <c r="F607" t="s">
        <v>96</v>
      </c>
      <c r="G607" s="2">
        <v>2.7447916666666666E-3</v>
      </c>
      <c r="H607">
        <v>237.1</v>
      </c>
      <c r="I607" t="s">
        <v>102</v>
      </c>
      <c r="J607" t="s">
        <v>283</v>
      </c>
      <c r="K607" t="s">
        <v>83</v>
      </c>
      <c r="L607">
        <v>40.814799999999998</v>
      </c>
      <c r="M607">
        <v>-77.865300000000005</v>
      </c>
      <c r="N607" t="s">
        <v>10</v>
      </c>
      <c r="O607" s="1">
        <v>44590</v>
      </c>
      <c r="P607" t="s">
        <v>1586</v>
      </c>
    </row>
    <row r="608" spans="1:16" x14ac:dyDescent="0.3">
      <c r="A608">
        <v>2022</v>
      </c>
      <c r="B608" t="s">
        <v>120</v>
      </c>
      <c r="C608" s="4">
        <v>607</v>
      </c>
      <c r="D608" t="s">
        <v>1587</v>
      </c>
      <c r="E608" t="s">
        <v>251</v>
      </c>
      <c r="F608" t="s">
        <v>96</v>
      </c>
      <c r="G608" s="2">
        <v>2.7533564814814816E-3</v>
      </c>
      <c r="H608">
        <v>237.9</v>
      </c>
      <c r="I608" t="s">
        <v>102</v>
      </c>
      <c r="J608" t="s">
        <v>283</v>
      </c>
      <c r="K608" t="s">
        <v>83</v>
      </c>
      <c r="L608">
        <v>40.814799999999998</v>
      </c>
      <c r="M608">
        <v>-77.865300000000005</v>
      </c>
      <c r="N608" t="s">
        <v>10</v>
      </c>
      <c r="O608" s="1">
        <v>44590</v>
      </c>
      <c r="P608" t="s">
        <v>1588</v>
      </c>
    </row>
    <row r="609" spans="1:16" x14ac:dyDescent="0.3">
      <c r="A609">
        <v>2022</v>
      </c>
      <c r="B609" t="s">
        <v>120</v>
      </c>
      <c r="C609" s="4">
        <v>608</v>
      </c>
      <c r="D609" t="s">
        <v>1589</v>
      </c>
      <c r="E609" t="s">
        <v>76</v>
      </c>
      <c r="F609" t="s">
        <v>96</v>
      </c>
      <c r="G609" s="2">
        <v>2.7734953703703706E-3</v>
      </c>
      <c r="H609">
        <v>239.6</v>
      </c>
      <c r="I609" t="s">
        <v>102</v>
      </c>
      <c r="J609" t="s">
        <v>283</v>
      </c>
      <c r="K609" t="s">
        <v>83</v>
      </c>
      <c r="L609">
        <v>40.814799999999998</v>
      </c>
      <c r="M609">
        <v>-77.865300000000005</v>
      </c>
      <c r="N609" t="s">
        <v>10</v>
      </c>
      <c r="O609" s="1">
        <v>44590</v>
      </c>
      <c r="P609" t="s">
        <v>1590</v>
      </c>
    </row>
    <row r="610" spans="1:16" x14ac:dyDescent="0.3">
      <c r="A610">
        <v>2022</v>
      </c>
      <c r="B610" t="s">
        <v>120</v>
      </c>
      <c r="C610" s="4">
        <v>609</v>
      </c>
      <c r="D610" t="s">
        <v>1591</v>
      </c>
      <c r="E610" t="s">
        <v>22</v>
      </c>
      <c r="F610" t="s">
        <v>96</v>
      </c>
      <c r="G610" s="2">
        <v>2.7664351851851856E-3</v>
      </c>
      <c r="H610">
        <v>239</v>
      </c>
      <c r="I610" t="s">
        <v>102</v>
      </c>
      <c r="J610" t="s">
        <v>407</v>
      </c>
      <c r="K610" t="s">
        <v>199</v>
      </c>
      <c r="L610">
        <v>36.0627</v>
      </c>
      <c r="M610">
        <v>-94.160600000000002</v>
      </c>
      <c r="N610" t="s">
        <v>10</v>
      </c>
      <c r="O610" s="1">
        <v>44590</v>
      </c>
      <c r="P610" t="s">
        <v>1592</v>
      </c>
    </row>
    <row r="611" spans="1:16" x14ac:dyDescent="0.3">
      <c r="A611">
        <v>2022</v>
      </c>
      <c r="B611" t="s">
        <v>120</v>
      </c>
      <c r="C611" s="4">
        <v>610</v>
      </c>
      <c r="D611" t="s">
        <v>1593</v>
      </c>
      <c r="E611" t="s">
        <v>606</v>
      </c>
      <c r="F611" t="s">
        <v>96</v>
      </c>
      <c r="G611" s="2">
        <v>2.7684027777777776E-3</v>
      </c>
      <c r="H611">
        <v>239.2</v>
      </c>
      <c r="I611" t="s">
        <v>102</v>
      </c>
      <c r="J611" t="s">
        <v>160</v>
      </c>
      <c r="K611" t="s">
        <v>162</v>
      </c>
      <c r="L611">
        <v>47.606200000000001</v>
      </c>
      <c r="M611">
        <v>-122.3321</v>
      </c>
      <c r="N611" t="s">
        <v>10</v>
      </c>
      <c r="O611" s="1">
        <v>44590</v>
      </c>
      <c r="P611" t="s">
        <v>1594</v>
      </c>
    </row>
    <row r="612" spans="1:16" x14ac:dyDescent="0.3">
      <c r="A612">
        <v>2022</v>
      </c>
      <c r="B612" t="s">
        <v>120</v>
      </c>
      <c r="C612" s="4">
        <v>611</v>
      </c>
      <c r="D612" t="s">
        <v>1595</v>
      </c>
      <c r="E612" t="s">
        <v>1556</v>
      </c>
      <c r="F612" t="s">
        <v>97</v>
      </c>
      <c r="G612" s="2">
        <v>2.7685185185185187E-3</v>
      </c>
      <c r="H612">
        <v>239.2</v>
      </c>
      <c r="I612" t="s">
        <v>102</v>
      </c>
      <c r="J612" t="s">
        <v>160</v>
      </c>
      <c r="K612" t="s">
        <v>162</v>
      </c>
      <c r="L612">
        <v>47.606200000000001</v>
      </c>
      <c r="M612">
        <v>-122.3321</v>
      </c>
      <c r="N612" t="s">
        <v>10</v>
      </c>
      <c r="O612" s="1">
        <v>44590</v>
      </c>
      <c r="P612" t="s">
        <v>1596</v>
      </c>
    </row>
    <row r="613" spans="1:16" x14ac:dyDescent="0.3">
      <c r="A613">
        <v>2022</v>
      </c>
      <c r="B613" t="s">
        <v>120</v>
      </c>
      <c r="C613" s="4">
        <v>612</v>
      </c>
      <c r="D613" t="s">
        <v>1597</v>
      </c>
      <c r="E613" t="s">
        <v>1557</v>
      </c>
      <c r="F613" t="s">
        <v>96</v>
      </c>
      <c r="G613" s="2">
        <v>2.7307870370370368E-3</v>
      </c>
      <c r="H613">
        <v>235.9</v>
      </c>
      <c r="I613" t="s">
        <v>102</v>
      </c>
      <c r="J613" t="s">
        <v>160</v>
      </c>
      <c r="K613" t="s">
        <v>162</v>
      </c>
      <c r="L613">
        <v>47.606200000000001</v>
      </c>
      <c r="M613">
        <v>-122.3321</v>
      </c>
      <c r="N613" t="s">
        <v>10</v>
      </c>
      <c r="O613" s="1">
        <v>44590</v>
      </c>
      <c r="P613" t="s">
        <v>1598</v>
      </c>
    </row>
    <row r="614" spans="1:16" x14ac:dyDescent="0.3">
      <c r="A614">
        <v>2022</v>
      </c>
      <c r="B614" t="s">
        <v>120</v>
      </c>
      <c r="C614" s="4">
        <v>613</v>
      </c>
      <c r="D614" t="s">
        <v>1599</v>
      </c>
      <c r="E614" t="s">
        <v>1557</v>
      </c>
      <c r="F614" t="s">
        <v>96</v>
      </c>
      <c r="G614" s="2">
        <v>2.7314814814814819E-3</v>
      </c>
      <c r="H614">
        <v>236</v>
      </c>
      <c r="I614" t="s">
        <v>102</v>
      </c>
      <c r="J614" t="s">
        <v>160</v>
      </c>
      <c r="K614" t="s">
        <v>162</v>
      </c>
      <c r="L614">
        <v>47.606200000000001</v>
      </c>
      <c r="M614">
        <v>-122.3321</v>
      </c>
      <c r="N614" t="s">
        <v>10</v>
      </c>
      <c r="O614" s="1">
        <v>44590</v>
      </c>
      <c r="P614" t="s">
        <v>1600</v>
      </c>
    </row>
    <row r="615" spans="1:16" x14ac:dyDescent="0.3">
      <c r="A615">
        <v>2022</v>
      </c>
      <c r="B615" t="s">
        <v>120</v>
      </c>
      <c r="C615" s="4">
        <v>614</v>
      </c>
      <c r="D615" t="s">
        <v>1601</v>
      </c>
      <c r="E615" t="s">
        <v>1557</v>
      </c>
      <c r="F615" t="s">
        <v>96</v>
      </c>
      <c r="G615" s="2">
        <v>2.7701388888888884E-3</v>
      </c>
      <c r="H615">
        <v>239.3</v>
      </c>
      <c r="I615" t="s">
        <v>102</v>
      </c>
      <c r="J615" t="s">
        <v>160</v>
      </c>
      <c r="K615" t="s">
        <v>162</v>
      </c>
      <c r="L615">
        <v>47.606200000000001</v>
      </c>
      <c r="M615">
        <v>-122.3321</v>
      </c>
      <c r="N615" t="s">
        <v>10</v>
      </c>
      <c r="O615" s="1">
        <v>44590</v>
      </c>
      <c r="P615" t="s">
        <v>1602</v>
      </c>
    </row>
    <row r="616" spans="1:16" x14ac:dyDescent="0.3">
      <c r="A616">
        <v>2022</v>
      </c>
      <c r="B616" t="s">
        <v>120</v>
      </c>
      <c r="C616" s="4">
        <v>615</v>
      </c>
      <c r="D616" t="s">
        <v>1570</v>
      </c>
      <c r="E616" t="s">
        <v>1558</v>
      </c>
      <c r="F616" t="s">
        <v>96</v>
      </c>
      <c r="G616" s="2">
        <v>2.7416666666666666E-3</v>
      </c>
      <c r="H616">
        <v>236.9</v>
      </c>
      <c r="I616" t="s">
        <v>102</v>
      </c>
      <c r="J616" t="s">
        <v>346</v>
      </c>
      <c r="K616" t="s">
        <v>355</v>
      </c>
      <c r="L616">
        <v>42.360100000000003</v>
      </c>
      <c r="M616">
        <v>-71.058899999999994</v>
      </c>
      <c r="N616" t="s">
        <v>10</v>
      </c>
      <c r="O616" s="1">
        <v>44591</v>
      </c>
      <c r="P616" s="3" t="s">
        <v>1571</v>
      </c>
    </row>
    <row r="617" spans="1:16" x14ac:dyDescent="0.3">
      <c r="A617">
        <v>2022</v>
      </c>
      <c r="B617" t="s">
        <v>120</v>
      </c>
      <c r="C617" s="4">
        <v>616</v>
      </c>
      <c r="D617" t="s">
        <v>1663</v>
      </c>
      <c r="E617" t="s">
        <v>1559</v>
      </c>
      <c r="F617" t="s">
        <v>96</v>
      </c>
      <c r="G617" s="2">
        <v>2.7634259259259261E-3</v>
      </c>
      <c r="H617">
        <v>238.8</v>
      </c>
      <c r="I617" t="s">
        <v>102</v>
      </c>
      <c r="J617" t="s">
        <v>346</v>
      </c>
      <c r="K617" t="s">
        <v>355</v>
      </c>
      <c r="L617">
        <v>42.360100000000003</v>
      </c>
      <c r="M617">
        <v>-71.058899999999994</v>
      </c>
      <c r="N617" t="s">
        <v>10</v>
      </c>
      <c r="O617" s="1">
        <v>44591</v>
      </c>
      <c r="P617" t="s">
        <v>1664</v>
      </c>
    </row>
    <row r="618" spans="1:16" x14ac:dyDescent="0.3">
      <c r="A618">
        <v>2022</v>
      </c>
      <c r="B618" t="s">
        <v>120</v>
      </c>
      <c r="C618" s="4">
        <v>617</v>
      </c>
      <c r="D618" t="s">
        <v>1665</v>
      </c>
      <c r="E618" t="s">
        <v>69</v>
      </c>
      <c r="F618" t="s">
        <v>97</v>
      </c>
      <c r="G618" s="2">
        <v>2.7684027777777776E-3</v>
      </c>
      <c r="H618">
        <v>239.2</v>
      </c>
      <c r="I618" t="s">
        <v>102</v>
      </c>
      <c r="J618" t="s">
        <v>346</v>
      </c>
      <c r="K618" t="s">
        <v>355</v>
      </c>
      <c r="L618">
        <v>42.360100000000003</v>
      </c>
      <c r="M618">
        <v>-71.058899999999994</v>
      </c>
      <c r="N618" t="s">
        <v>10</v>
      </c>
      <c r="O618" s="1">
        <v>44591</v>
      </c>
      <c r="P618" t="s">
        <v>1666</v>
      </c>
    </row>
    <row r="619" spans="1:16" x14ac:dyDescent="0.3">
      <c r="A619">
        <v>2022</v>
      </c>
      <c r="B619" t="s">
        <v>120</v>
      </c>
      <c r="C619" s="4">
        <v>618</v>
      </c>
      <c r="D619" t="s">
        <v>1667</v>
      </c>
      <c r="E619" t="s">
        <v>1288</v>
      </c>
      <c r="F619" t="s">
        <v>96</v>
      </c>
      <c r="G619" s="2">
        <v>2.7711805555555558E-3</v>
      </c>
      <c r="H619">
        <v>239.4</v>
      </c>
      <c r="I619" t="s">
        <v>102</v>
      </c>
      <c r="J619" t="s">
        <v>346</v>
      </c>
      <c r="K619" t="s">
        <v>355</v>
      </c>
      <c r="L619">
        <v>42.360100000000003</v>
      </c>
      <c r="M619">
        <v>-71.058899999999994</v>
      </c>
      <c r="N619" t="s">
        <v>10</v>
      </c>
      <c r="O619" s="1">
        <v>44591</v>
      </c>
      <c r="P619" t="s">
        <v>1668</v>
      </c>
    </row>
    <row r="620" spans="1:16" x14ac:dyDescent="0.3">
      <c r="A620">
        <v>2022</v>
      </c>
      <c r="B620" t="s">
        <v>120</v>
      </c>
      <c r="C620" s="4">
        <v>619</v>
      </c>
      <c r="D620" t="s">
        <v>1669</v>
      </c>
      <c r="E620" t="s">
        <v>71</v>
      </c>
      <c r="F620" t="s">
        <v>98</v>
      </c>
      <c r="G620" s="2">
        <v>2.7640046296296297E-3</v>
      </c>
      <c r="H620">
        <v>238.8</v>
      </c>
      <c r="I620" t="s">
        <v>102</v>
      </c>
      <c r="J620" t="s">
        <v>47</v>
      </c>
      <c r="K620" t="s">
        <v>48</v>
      </c>
      <c r="L620">
        <v>40.712800000000001</v>
      </c>
      <c r="M620">
        <v>-74.006</v>
      </c>
      <c r="N620" t="s">
        <v>10</v>
      </c>
      <c r="O620" s="1">
        <v>44597</v>
      </c>
      <c r="P620" t="s">
        <v>1670</v>
      </c>
    </row>
    <row r="621" spans="1:16" x14ac:dyDescent="0.3">
      <c r="A621">
        <v>2022</v>
      </c>
      <c r="B621" t="s">
        <v>120</v>
      </c>
      <c r="C621" s="4">
        <v>620</v>
      </c>
      <c r="D621" t="s">
        <v>1671</v>
      </c>
      <c r="E621" t="s">
        <v>336</v>
      </c>
      <c r="F621" t="s">
        <v>96</v>
      </c>
      <c r="G621" s="2">
        <v>2.7260416666666665E-3</v>
      </c>
      <c r="H621">
        <v>235.5</v>
      </c>
      <c r="I621" t="s">
        <v>102</v>
      </c>
      <c r="J621" t="s">
        <v>346</v>
      </c>
      <c r="K621" t="s">
        <v>355</v>
      </c>
      <c r="L621">
        <v>42.360100000000003</v>
      </c>
      <c r="M621">
        <v>-71.058899999999994</v>
      </c>
      <c r="N621" t="s">
        <v>10</v>
      </c>
      <c r="O621" s="1">
        <v>44597</v>
      </c>
      <c r="P621" t="s">
        <v>1672</v>
      </c>
    </row>
    <row r="622" spans="1:16" x14ac:dyDescent="0.3">
      <c r="A622">
        <v>2022</v>
      </c>
      <c r="B622" t="s">
        <v>120</v>
      </c>
      <c r="C622" s="4">
        <v>621</v>
      </c>
      <c r="D622" t="s">
        <v>1673</v>
      </c>
      <c r="E622" t="s">
        <v>336</v>
      </c>
      <c r="F622" t="s">
        <v>96</v>
      </c>
      <c r="G622" s="2">
        <v>2.7587962962962961E-3</v>
      </c>
      <c r="H622">
        <v>238.4</v>
      </c>
      <c r="I622" t="s">
        <v>102</v>
      </c>
      <c r="J622" t="s">
        <v>346</v>
      </c>
      <c r="K622" t="s">
        <v>355</v>
      </c>
      <c r="L622">
        <v>42.360100000000003</v>
      </c>
      <c r="M622">
        <v>-71.058899999999994</v>
      </c>
      <c r="N622" t="s">
        <v>10</v>
      </c>
      <c r="O622" s="1">
        <v>44597</v>
      </c>
      <c r="P622" t="s">
        <v>1674</v>
      </c>
    </row>
    <row r="623" spans="1:16" x14ac:dyDescent="0.3">
      <c r="A623">
        <v>2022</v>
      </c>
      <c r="B623" t="s">
        <v>120</v>
      </c>
      <c r="C623" s="4">
        <v>622</v>
      </c>
      <c r="D623" t="s">
        <v>1603</v>
      </c>
      <c r="E623" t="s">
        <v>1560</v>
      </c>
      <c r="F623" t="s">
        <v>96</v>
      </c>
      <c r="G623" s="2">
        <v>2.7650462962962963E-3</v>
      </c>
      <c r="H623">
        <v>238.9</v>
      </c>
      <c r="I623" t="s">
        <v>102</v>
      </c>
      <c r="J623" t="s">
        <v>346</v>
      </c>
      <c r="K623" t="s">
        <v>355</v>
      </c>
      <c r="L623">
        <v>42.360100000000003</v>
      </c>
      <c r="M623">
        <v>-71.058899999999994</v>
      </c>
      <c r="N623" t="s">
        <v>10</v>
      </c>
      <c r="O623" s="1">
        <v>44597</v>
      </c>
      <c r="P623" t="s">
        <v>1604</v>
      </c>
    </row>
    <row r="624" spans="1:16" x14ac:dyDescent="0.3">
      <c r="A624">
        <v>2022</v>
      </c>
      <c r="B624" t="s">
        <v>120</v>
      </c>
      <c r="C624" s="4">
        <v>623</v>
      </c>
      <c r="D624" t="s">
        <v>1675</v>
      </c>
      <c r="E624" t="s">
        <v>1323</v>
      </c>
      <c r="F624" t="s">
        <v>96</v>
      </c>
      <c r="G624" s="2">
        <v>2.769328703703704E-3</v>
      </c>
      <c r="H624">
        <v>239.3</v>
      </c>
      <c r="I624" t="s">
        <v>102</v>
      </c>
      <c r="J624" t="s">
        <v>346</v>
      </c>
      <c r="K624" t="s">
        <v>355</v>
      </c>
      <c r="L624">
        <v>42.360100000000003</v>
      </c>
      <c r="M624">
        <v>-71.058899999999994</v>
      </c>
      <c r="N624" t="s">
        <v>10</v>
      </c>
      <c r="O624" s="1">
        <v>44597</v>
      </c>
      <c r="P624" t="s">
        <v>1676</v>
      </c>
    </row>
    <row r="625" spans="1:16" x14ac:dyDescent="0.3">
      <c r="A625">
        <v>2022</v>
      </c>
      <c r="B625" t="s">
        <v>120</v>
      </c>
      <c r="C625" s="4">
        <v>624</v>
      </c>
      <c r="D625" t="s">
        <v>1677</v>
      </c>
      <c r="E625" t="s">
        <v>977</v>
      </c>
      <c r="F625" t="s">
        <v>96</v>
      </c>
      <c r="G625" s="2">
        <v>2.7736111111111108E-3</v>
      </c>
      <c r="H625">
        <v>239.6</v>
      </c>
      <c r="I625" t="s">
        <v>102</v>
      </c>
      <c r="J625" t="s">
        <v>1550</v>
      </c>
      <c r="K625" t="s">
        <v>162</v>
      </c>
      <c r="L625">
        <v>47.658799999999999</v>
      </c>
      <c r="M625">
        <v>-117.426</v>
      </c>
      <c r="N625" t="s">
        <v>10</v>
      </c>
      <c r="O625" s="1">
        <v>44597</v>
      </c>
      <c r="P625" t="s">
        <v>1678</v>
      </c>
    </row>
    <row r="626" spans="1:16" x14ac:dyDescent="0.3">
      <c r="A626">
        <v>2022</v>
      </c>
      <c r="B626" t="s">
        <v>120</v>
      </c>
      <c r="C626" s="4">
        <v>625</v>
      </c>
      <c r="D626" t="s">
        <v>1679</v>
      </c>
      <c r="E626" t="s">
        <v>175</v>
      </c>
      <c r="F626" t="s">
        <v>96</v>
      </c>
      <c r="G626" s="2">
        <v>2.7302083333333332E-3</v>
      </c>
      <c r="H626">
        <v>235.9</v>
      </c>
      <c r="I626" t="s">
        <v>102</v>
      </c>
      <c r="J626" t="s">
        <v>739</v>
      </c>
      <c r="K626" t="s">
        <v>364</v>
      </c>
      <c r="L626">
        <v>36.162700000000001</v>
      </c>
      <c r="M626">
        <v>-86.781599999999997</v>
      </c>
      <c r="N626" t="s">
        <v>10</v>
      </c>
      <c r="O626" s="1">
        <v>44603</v>
      </c>
      <c r="P626" t="s">
        <v>1680</v>
      </c>
    </row>
    <row r="627" spans="1:16" x14ac:dyDescent="0.3">
      <c r="A627">
        <v>2022</v>
      </c>
      <c r="B627" t="s">
        <v>120</v>
      </c>
      <c r="C627" s="4">
        <v>626</v>
      </c>
      <c r="D627" t="s">
        <v>1681</v>
      </c>
      <c r="E627" t="s">
        <v>192</v>
      </c>
      <c r="F627" t="s">
        <v>96</v>
      </c>
      <c r="G627" s="2">
        <v>2.6855324074074073E-3</v>
      </c>
      <c r="H627">
        <v>232</v>
      </c>
      <c r="I627" t="s">
        <v>102</v>
      </c>
      <c r="J627" t="s">
        <v>1551</v>
      </c>
      <c r="K627" t="s">
        <v>164</v>
      </c>
      <c r="L627">
        <v>41.878100000000003</v>
      </c>
      <c r="M627">
        <v>-87.629800000000003</v>
      </c>
      <c r="N627" t="s">
        <v>10</v>
      </c>
      <c r="O627" s="1">
        <v>44603</v>
      </c>
      <c r="P627" t="s">
        <v>1682</v>
      </c>
    </row>
    <row r="628" spans="1:16" x14ac:dyDescent="0.3">
      <c r="A628">
        <v>2022</v>
      </c>
      <c r="B628" t="s">
        <v>120</v>
      </c>
      <c r="C628" s="4">
        <v>627</v>
      </c>
      <c r="D628" t="s">
        <v>1683</v>
      </c>
      <c r="E628" t="s">
        <v>244</v>
      </c>
      <c r="F628" t="s">
        <v>96</v>
      </c>
      <c r="G628" s="2">
        <v>2.7440972222222224E-3</v>
      </c>
      <c r="H628">
        <v>237.1</v>
      </c>
      <c r="I628" t="s">
        <v>102</v>
      </c>
      <c r="J628" t="s">
        <v>346</v>
      </c>
      <c r="K628" t="s">
        <v>355</v>
      </c>
      <c r="L628">
        <v>42.360100000000003</v>
      </c>
      <c r="M628">
        <v>-71.058899999999994</v>
      </c>
      <c r="N628" t="s">
        <v>10</v>
      </c>
      <c r="O628" s="1">
        <v>44604</v>
      </c>
      <c r="P628" t="s">
        <v>1684</v>
      </c>
    </row>
    <row r="629" spans="1:16" x14ac:dyDescent="0.3">
      <c r="A629">
        <v>2022</v>
      </c>
      <c r="B629" t="s">
        <v>120</v>
      </c>
      <c r="C629" s="4">
        <v>628</v>
      </c>
      <c r="D629" t="s">
        <v>1685</v>
      </c>
      <c r="E629" t="s">
        <v>244</v>
      </c>
      <c r="F629" t="s">
        <v>96</v>
      </c>
      <c r="G629" s="2">
        <v>2.749189814814815E-3</v>
      </c>
      <c r="H629">
        <v>237.5</v>
      </c>
      <c r="I629" t="s">
        <v>102</v>
      </c>
      <c r="J629" t="s">
        <v>346</v>
      </c>
      <c r="K629" t="s">
        <v>355</v>
      </c>
      <c r="L629">
        <v>42.360100000000003</v>
      </c>
      <c r="M629">
        <v>-71.058899999999994</v>
      </c>
      <c r="N629" t="s">
        <v>10</v>
      </c>
      <c r="O629" s="1">
        <v>44604</v>
      </c>
      <c r="P629" t="s">
        <v>1686</v>
      </c>
    </row>
    <row r="630" spans="1:16" x14ac:dyDescent="0.3">
      <c r="A630">
        <v>2022</v>
      </c>
      <c r="B630" t="s">
        <v>120</v>
      </c>
      <c r="C630" s="4">
        <v>629</v>
      </c>
      <c r="D630" t="s">
        <v>1687</v>
      </c>
      <c r="E630" t="s">
        <v>244</v>
      </c>
      <c r="F630" t="s">
        <v>96</v>
      </c>
      <c r="G630" s="2">
        <v>2.7766203703703703E-3</v>
      </c>
      <c r="H630">
        <v>239.9</v>
      </c>
      <c r="I630" t="s">
        <v>102</v>
      </c>
      <c r="J630" t="s">
        <v>346</v>
      </c>
      <c r="K630" t="s">
        <v>355</v>
      </c>
      <c r="L630">
        <v>42.360100000000003</v>
      </c>
      <c r="M630">
        <v>-71.058899999999994</v>
      </c>
      <c r="N630" t="s">
        <v>10</v>
      </c>
      <c r="O630" s="1">
        <v>44604</v>
      </c>
      <c r="P630" t="s">
        <v>1688</v>
      </c>
    </row>
    <row r="631" spans="1:16" x14ac:dyDescent="0.3">
      <c r="A631">
        <v>2022</v>
      </c>
      <c r="B631" t="s">
        <v>120</v>
      </c>
      <c r="C631" s="4">
        <v>630</v>
      </c>
      <c r="D631" t="s">
        <v>1605</v>
      </c>
      <c r="E631" t="s">
        <v>1453</v>
      </c>
      <c r="F631" t="s">
        <v>96</v>
      </c>
      <c r="G631" s="2">
        <v>2.7722222222222224E-3</v>
      </c>
      <c r="H631">
        <v>239.5</v>
      </c>
      <c r="I631" t="s">
        <v>102</v>
      </c>
      <c r="J631" t="s">
        <v>346</v>
      </c>
      <c r="K631" t="s">
        <v>355</v>
      </c>
      <c r="L631">
        <v>42.360100000000003</v>
      </c>
      <c r="M631">
        <v>-71.058899999999994</v>
      </c>
      <c r="N631" t="s">
        <v>10</v>
      </c>
      <c r="O631" s="1">
        <v>44604</v>
      </c>
      <c r="P631" t="s">
        <v>1606</v>
      </c>
    </row>
    <row r="632" spans="1:16" x14ac:dyDescent="0.3">
      <c r="A632">
        <v>2022</v>
      </c>
      <c r="B632" t="s">
        <v>120</v>
      </c>
      <c r="C632" s="4">
        <v>631</v>
      </c>
      <c r="D632" t="s">
        <v>1645</v>
      </c>
      <c r="E632" t="s">
        <v>1561</v>
      </c>
      <c r="F632" t="s">
        <v>96</v>
      </c>
      <c r="G632" s="2">
        <v>2.7770833333333332E-3</v>
      </c>
      <c r="H632">
        <v>239.9</v>
      </c>
      <c r="I632" t="s">
        <v>102</v>
      </c>
      <c r="J632" t="s">
        <v>805</v>
      </c>
      <c r="K632" t="s">
        <v>816</v>
      </c>
      <c r="L632">
        <v>37.413800000000002</v>
      </c>
      <c r="M632">
        <v>-79.142200000000003</v>
      </c>
      <c r="N632" t="s">
        <v>10</v>
      </c>
      <c r="O632" s="1">
        <v>44604</v>
      </c>
      <c r="P632" t="s">
        <v>1646</v>
      </c>
    </row>
    <row r="633" spans="1:16" x14ac:dyDescent="0.3">
      <c r="A633">
        <v>2022</v>
      </c>
      <c r="B633" t="s">
        <v>120</v>
      </c>
      <c r="C633" s="4">
        <v>632</v>
      </c>
      <c r="D633" t="s">
        <v>1647</v>
      </c>
      <c r="E633" t="s">
        <v>870</v>
      </c>
      <c r="F633" t="s">
        <v>96</v>
      </c>
      <c r="G633" s="2">
        <v>2.760300925925926E-3</v>
      </c>
      <c r="H633">
        <v>238.5</v>
      </c>
      <c r="I633" t="s">
        <v>102</v>
      </c>
      <c r="J633" t="s">
        <v>1551</v>
      </c>
      <c r="K633" t="s">
        <v>164</v>
      </c>
      <c r="L633">
        <v>41.878100000000003</v>
      </c>
      <c r="M633">
        <v>-87.629800000000003</v>
      </c>
      <c r="N633" t="s">
        <v>10</v>
      </c>
      <c r="O633" s="1">
        <v>44604</v>
      </c>
      <c r="P633" t="s">
        <v>1648</v>
      </c>
    </row>
    <row r="634" spans="1:16" x14ac:dyDescent="0.3">
      <c r="A634">
        <v>2022</v>
      </c>
      <c r="B634" t="s">
        <v>120</v>
      </c>
      <c r="C634" s="4">
        <v>633</v>
      </c>
      <c r="D634" t="s">
        <v>1653</v>
      </c>
      <c r="E634" t="s">
        <v>247</v>
      </c>
      <c r="F634" t="s">
        <v>96</v>
      </c>
      <c r="G634" s="2">
        <v>2.7737268518518519E-3</v>
      </c>
      <c r="H634">
        <v>239.6</v>
      </c>
      <c r="I634" t="s">
        <v>102</v>
      </c>
      <c r="J634" t="s">
        <v>160</v>
      </c>
      <c r="K634" t="s">
        <v>162</v>
      </c>
      <c r="L634">
        <v>47.606200000000001</v>
      </c>
      <c r="M634">
        <v>-122.3321</v>
      </c>
      <c r="N634" t="s">
        <v>10</v>
      </c>
      <c r="O634" s="1">
        <v>44604</v>
      </c>
      <c r="P634" t="s">
        <v>1654</v>
      </c>
    </row>
    <row r="635" spans="1:16" x14ac:dyDescent="0.3">
      <c r="A635">
        <v>2022</v>
      </c>
      <c r="B635" t="s">
        <v>120</v>
      </c>
      <c r="C635" s="4">
        <v>634</v>
      </c>
      <c r="D635" t="s">
        <v>1649</v>
      </c>
      <c r="E635" t="s">
        <v>169</v>
      </c>
      <c r="F635" t="s">
        <v>96</v>
      </c>
      <c r="G635" s="2">
        <v>2.736574074074074E-3</v>
      </c>
      <c r="H635">
        <v>236.4</v>
      </c>
      <c r="I635" t="s">
        <v>102</v>
      </c>
      <c r="J635" t="s">
        <v>160</v>
      </c>
      <c r="K635" t="s">
        <v>162</v>
      </c>
      <c r="L635">
        <v>47.606200000000001</v>
      </c>
      <c r="M635">
        <v>-122.3321</v>
      </c>
      <c r="N635" t="s">
        <v>10</v>
      </c>
      <c r="O635" s="1">
        <v>44604</v>
      </c>
      <c r="P635" t="s">
        <v>1650</v>
      </c>
    </row>
    <row r="636" spans="1:16" x14ac:dyDescent="0.3">
      <c r="A636">
        <v>2022</v>
      </c>
      <c r="B636" t="s">
        <v>120</v>
      </c>
      <c r="C636" s="4">
        <v>635</v>
      </c>
      <c r="D636" t="s">
        <v>1651</v>
      </c>
      <c r="E636" t="s">
        <v>677</v>
      </c>
      <c r="F636" t="s">
        <v>96</v>
      </c>
      <c r="G636" s="2">
        <v>2.7606481481481479E-3</v>
      </c>
      <c r="H636">
        <v>238.5</v>
      </c>
      <c r="I636" t="s">
        <v>102</v>
      </c>
      <c r="J636" t="s">
        <v>160</v>
      </c>
      <c r="K636" t="s">
        <v>162</v>
      </c>
      <c r="L636">
        <v>47.606200000000001</v>
      </c>
      <c r="M636">
        <v>-122.3321</v>
      </c>
      <c r="N636" t="s">
        <v>10</v>
      </c>
      <c r="O636" s="1">
        <v>44604</v>
      </c>
      <c r="P636" t="s">
        <v>1652</v>
      </c>
    </row>
    <row r="637" spans="1:16" x14ac:dyDescent="0.3">
      <c r="A637">
        <v>2022</v>
      </c>
      <c r="B637" t="s">
        <v>120</v>
      </c>
      <c r="C637" s="4">
        <v>636</v>
      </c>
      <c r="D637" t="s">
        <v>1655</v>
      </c>
      <c r="E637" t="s">
        <v>1421</v>
      </c>
      <c r="F637" t="s">
        <v>96</v>
      </c>
      <c r="G637" s="2">
        <v>2.7706018518518518E-3</v>
      </c>
      <c r="H637">
        <v>239.4</v>
      </c>
      <c r="I637" t="s">
        <v>102</v>
      </c>
      <c r="J637" t="s">
        <v>160</v>
      </c>
      <c r="K637" t="s">
        <v>162</v>
      </c>
      <c r="L637">
        <v>47.606200000000001</v>
      </c>
      <c r="M637">
        <v>-122.3321</v>
      </c>
      <c r="N637" t="s">
        <v>10</v>
      </c>
      <c r="O637" s="1">
        <v>44604</v>
      </c>
      <c r="P637" t="s">
        <v>1656</v>
      </c>
    </row>
    <row r="638" spans="1:16" x14ac:dyDescent="0.3">
      <c r="A638">
        <v>2022</v>
      </c>
      <c r="B638" t="s">
        <v>120</v>
      </c>
      <c r="C638" s="4">
        <v>637</v>
      </c>
      <c r="D638" t="s">
        <v>1657</v>
      </c>
      <c r="E638" t="s">
        <v>1562</v>
      </c>
      <c r="F638" t="s">
        <v>96</v>
      </c>
      <c r="G638" s="2">
        <v>2.7528935185185187E-3</v>
      </c>
      <c r="H638">
        <v>237.8</v>
      </c>
      <c r="I638" t="s">
        <v>102</v>
      </c>
      <c r="J638" t="s">
        <v>407</v>
      </c>
      <c r="K638" t="s">
        <v>199</v>
      </c>
      <c r="L638">
        <v>36.0627</v>
      </c>
      <c r="M638">
        <v>-94.160600000000002</v>
      </c>
      <c r="N638" t="s">
        <v>10</v>
      </c>
      <c r="O638" s="1">
        <v>44610</v>
      </c>
      <c r="P638" s="3" t="s">
        <v>1658</v>
      </c>
    </row>
    <row r="639" spans="1:16" x14ac:dyDescent="0.3">
      <c r="A639">
        <v>2022</v>
      </c>
      <c r="B639" t="s">
        <v>120</v>
      </c>
      <c r="C639" s="4">
        <v>638</v>
      </c>
      <c r="D639" t="s">
        <v>1659</v>
      </c>
      <c r="E639" t="s">
        <v>69</v>
      </c>
      <c r="F639" t="s">
        <v>97</v>
      </c>
      <c r="G639" s="2">
        <v>2.7534722222222218E-3</v>
      </c>
      <c r="H639">
        <v>237.9</v>
      </c>
      <c r="I639" t="s">
        <v>102</v>
      </c>
      <c r="J639" t="s">
        <v>407</v>
      </c>
      <c r="K639" t="s">
        <v>199</v>
      </c>
      <c r="L639">
        <v>36.0627</v>
      </c>
      <c r="M639">
        <v>-94.160600000000002</v>
      </c>
      <c r="N639" t="s">
        <v>10</v>
      </c>
      <c r="O639" s="1">
        <v>44610</v>
      </c>
      <c r="P639" t="s">
        <v>1660</v>
      </c>
    </row>
    <row r="640" spans="1:16" x14ac:dyDescent="0.3">
      <c r="A640">
        <v>2022</v>
      </c>
      <c r="B640" t="s">
        <v>120</v>
      </c>
      <c r="C640" s="4">
        <v>639</v>
      </c>
      <c r="D640" t="s">
        <v>1661</v>
      </c>
      <c r="E640" t="s">
        <v>474</v>
      </c>
      <c r="F640" t="s">
        <v>96</v>
      </c>
      <c r="G640" s="2">
        <v>2.7630787037037034E-3</v>
      </c>
      <c r="H640">
        <v>238.7</v>
      </c>
      <c r="I640" t="s">
        <v>102</v>
      </c>
      <c r="J640" t="s">
        <v>407</v>
      </c>
      <c r="K640" t="s">
        <v>199</v>
      </c>
      <c r="L640">
        <v>36.0627</v>
      </c>
      <c r="M640">
        <v>-94.160600000000002</v>
      </c>
      <c r="N640" t="s">
        <v>10</v>
      </c>
      <c r="O640" s="1">
        <v>44610</v>
      </c>
      <c r="P640" t="s">
        <v>1662</v>
      </c>
    </row>
    <row r="641" spans="1:16" x14ac:dyDescent="0.3">
      <c r="A641">
        <v>2022</v>
      </c>
      <c r="B641" t="s">
        <v>120</v>
      </c>
      <c r="C641" s="4">
        <v>640</v>
      </c>
      <c r="D641" t="s">
        <v>1572</v>
      </c>
      <c r="E641" t="s">
        <v>1563</v>
      </c>
      <c r="F641" t="s">
        <v>96</v>
      </c>
      <c r="G641" s="2">
        <v>2.7600694444444448E-3</v>
      </c>
      <c r="H641">
        <v>238.5</v>
      </c>
      <c r="I641" t="s">
        <v>102</v>
      </c>
      <c r="J641" t="s">
        <v>407</v>
      </c>
      <c r="K641" t="s">
        <v>199</v>
      </c>
      <c r="L641">
        <v>36.0627</v>
      </c>
      <c r="M641">
        <v>-94.160600000000002</v>
      </c>
      <c r="N641" t="s">
        <v>10</v>
      </c>
      <c r="O641" s="1">
        <v>44610</v>
      </c>
      <c r="P641" t="s">
        <v>1573</v>
      </c>
    </row>
    <row r="642" spans="1:16" x14ac:dyDescent="0.3">
      <c r="A642">
        <v>2022</v>
      </c>
      <c r="B642" t="s">
        <v>120</v>
      </c>
      <c r="C642" s="4">
        <v>641</v>
      </c>
      <c r="D642" t="s">
        <v>1643</v>
      </c>
      <c r="E642" t="s">
        <v>69</v>
      </c>
      <c r="F642" t="s">
        <v>97</v>
      </c>
      <c r="G642" s="2">
        <v>2.7611111111111113E-3</v>
      </c>
      <c r="H642">
        <v>238.6</v>
      </c>
      <c r="I642" t="s">
        <v>102</v>
      </c>
      <c r="J642" t="s">
        <v>407</v>
      </c>
      <c r="K642" t="s">
        <v>199</v>
      </c>
      <c r="L642">
        <v>36.0627</v>
      </c>
      <c r="M642">
        <v>-94.160600000000002</v>
      </c>
      <c r="N642" t="s">
        <v>10</v>
      </c>
      <c r="O642" s="1">
        <v>44610</v>
      </c>
      <c r="P642" t="s">
        <v>1644</v>
      </c>
    </row>
    <row r="643" spans="1:16" x14ac:dyDescent="0.3">
      <c r="A643">
        <v>2022</v>
      </c>
      <c r="B643" t="s">
        <v>120</v>
      </c>
      <c r="C643" s="4">
        <v>642</v>
      </c>
      <c r="D643" t="s">
        <v>1641</v>
      </c>
      <c r="E643" t="s">
        <v>69</v>
      </c>
      <c r="F643" t="s">
        <v>97</v>
      </c>
      <c r="G643" s="2">
        <v>2.7619212962962966E-3</v>
      </c>
      <c r="H643">
        <v>238.6</v>
      </c>
      <c r="I643" t="s">
        <v>102</v>
      </c>
      <c r="J643" t="s">
        <v>407</v>
      </c>
      <c r="K643" t="s">
        <v>199</v>
      </c>
      <c r="L643">
        <v>36.0627</v>
      </c>
      <c r="M643">
        <v>-94.160600000000002</v>
      </c>
      <c r="N643" t="s">
        <v>10</v>
      </c>
      <c r="O643" s="1">
        <v>44610</v>
      </c>
      <c r="P643" t="s">
        <v>1642</v>
      </c>
    </row>
    <row r="644" spans="1:16" x14ac:dyDescent="0.3">
      <c r="A644">
        <v>2022</v>
      </c>
      <c r="B644" t="s">
        <v>120</v>
      </c>
      <c r="C644" s="4">
        <v>643</v>
      </c>
      <c r="D644" t="s">
        <v>1639</v>
      </c>
      <c r="E644" t="s">
        <v>192</v>
      </c>
      <c r="F644" t="s">
        <v>96</v>
      </c>
      <c r="G644" s="2">
        <v>2.7564814814814813E-3</v>
      </c>
      <c r="H644">
        <v>238.2</v>
      </c>
      <c r="I644" t="s">
        <v>102</v>
      </c>
      <c r="J644" t="s">
        <v>1112</v>
      </c>
      <c r="K644" t="s">
        <v>1276</v>
      </c>
      <c r="L644">
        <v>41.805100000000003</v>
      </c>
      <c r="M644">
        <v>-80.948099999999997</v>
      </c>
      <c r="N644" t="s">
        <v>10</v>
      </c>
      <c r="O644" s="1">
        <v>44617</v>
      </c>
      <c r="P644" t="s">
        <v>1640</v>
      </c>
    </row>
    <row r="645" spans="1:16" x14ac:dyDescent="0.3">
      <c r="A645">
        <v>2022</v>
      </c>
      <c r="B645" t="s">
        <v>120</v>
      </c>
      <c r="C645" s="4">
        <v>644</v>
      </c>
      <c r="D645" t="s">
        <v>1637</v>
      </c>
      <c r="E645" t="s">
        <v>216</v>
      </c>
      <c r="F645" t="s">
        <v>96</v>
      </c>
      <c r="G645" s="2">
        <v>2.7650462962962963E-3</v>
      </c>
      <c r="H645">
        <v>238.9</v>
      </c>
      <c r="I645" t="s">
        <v>102</v>
      </c>
      <c r="J645" t="s">
        <v>1319</v>
      </c>
      <c r="K645" t="s">
        <v>161</v>
      </c>
      <c r="L645">
        <v>30.628</v>
      </c>
      <c r="M645">
        <v>-96.334400000000002</v>
      </c>
      <c r="N645" t="s">
        <v>10</v>
      </c>
      <c r="O645" s="1">
        <v>44618</v>
      </c>
      <c r="P645" t="s">
        <v>1638</v>
      </c>
    </row>
    <row r="646" spans="1:16" x14ac:dyDescent="0.3">
      <c r="A646">
        <v>2022</v>
      </c>
      <c r="B646" t="s">
        <v>120</v>
      </c>
      <c r="C646" s="4">
        <v>645</v>
      </c>
      <c r="D646" t="s">
        <v>1635</v>
      </c>
      <c r="E646" t="s">
        <v>256</v>
      </c>
      <c r="F646" t="s">
        <v>96</v>
      </c>
      <c r="G646" s="2">
        <v>2.7449074074074073E-3</v>
      </c>
      <c r="H646">
        <v>237.2</v>
      </c>
      <c r="I646" t="s">
        <v>102</v>
      </c>
      <c r="J646" t="s">
        <v>160</v>
      </c>
      <c r="K646" t="s">
        <v>162</v>
      </c>
      <c r="L646">
        <v>47.606200000000001</v>
      </c>
      <c r="M646">
        <v>-122.3321</v>
      </c>
      <c r="N646" t="s">
        <v>10</v>
      </c>
      <c r="O646" s="1">
        <v>44618</v>
      </c>
      <c r="P646" t="s">
        <v>1636</v>
      </c>
    </row>
    <row r="647" spans="1:16" x14ac:dyDescent="0.3">
      <c r="A647">
        <v>2022</v>
      </c>
      <c r="B647" t="s">
        <v>120</v>
      </c>
      <c r="C647" s="4">
        <v>646</v>
      </c>
      <c r="D647" t="s">
        <v>1633</v>
      </c>
      <c r="E647" t="s">
        <v>22</v>
      </c>
      <c r="F647" t="s">
        <v>96</v>
      </c>
      <c r="G647" s="2">
        <v>2.7145833333333332E-3</v>
      </c>
      <c r="H647">
        <v>234.5</v>
      </c>
      <c r="I647" t="s">
        <v>102</v>
      </c>
      <c r="J647" t="s">
        <v>346</v>
      </c>
      <c r="K647" t="s">
        <v>355</v>
      </c>
      <c r="L647">
        <v>42.360100000000003</v>
      </c>
      <c r="M647">
        <v>-71.058899999999994</v>
      </c>
      <c r="N647" t="s">
        <v>10</v>
      </c>
      <c r="O647" s="1">
        <v>44619</v>
      </c>
      <c r="P647" t="s">
        <v>1634</v>
      </c>
    </row>
    <row r="648" spans="1:16" x14ac:dyDescent="0.3">
      <c r="A648">
        <v>2022</v>
      </c>
      <c r="B648" t="s">
        <v>120</v>
      </c>
      <c r="C648" s="4">
        <v>647</v>
      </c>
      <c r="D648" t="s">
        <v>1631</v>
      </c>
      <c r="E648" t="s">
        <v>1512</v>
      </c>
      <c r="F648" t="s">
        <v>97</v>
      </c>
      <c r="G648" s="2">
        <v>2.7280092592592594E-3</v>
      </c>
      <c r="H648">
        <v>235.7</v>
      </c>
      <c r="I648" t="s">
        <v>102</v>
      </c>
      <c r="J648" t="s">
        <v>346</v>
      </c>
      <c r="K648" t="s">
        <v>355</v>
      </c>
      <c r="L648">
        <v>42.360100000000003</v>
      </c>
      <c r="M648">
        <v>-71.058899999999994</v>
      </c>
      <c r="N648" t="s">
        <v>10</v>
      </c>
      <c r="O648" s="1">
        <v>44619</v>
      </c>
      <c r="P648" t="s">
        <v>1632</v>
      </c>
    </row>
    <row r="649" spans="1:16" x14ac:dyDescent="0.3">
      <c r="A649">
        <v>2022</v>
      </c>
      <c r="B649" t="s">
        <v>120</v>
      </c>
      <c r="C649" s="4">
        <v>648</v>
      </c>
      <c r="D649" t="s">
        <v>1629</v>
      </c>
      <c r="E649" t="s">
        <v>1564</v>
      </c>
      <c r="F649" t="s">
        <v>96</v>
      </c>
      <c r="G649" s="2">
        <v>2.7728009259259264E-3</v>
      </c>
      <c r="H649">
        <v>239.6</v>
      </c>
      <c r="I649" t="s">
        <v>101</v>
      </c>
      <c r="J649" t="s">
        <v>1552</v>
      </c>
      <c r="K649" t="s">
        <v>1019</v>
      </c>
      <c r="L649">
        <v>41.823999999999998</v>
      </c>
      <c r="M649">
        <v>-71.412800000000004</v>
      </c>
      <c r="N649" t="s">
        <v>10</v>
      </c>
      <c r="O649" s="1">
        <v>44660</v>
      </c>
      <c r="P649" t="s">
        <v>1630</v>
      </c>
    </row>
    <row r="650" spans="1:16" x14ac:dyDescent="0.3">
      <c r="A650">
        <v>2022</v>
      </c>
      <c r="B650" t="s">
        <v>120</v>
      </c>
      <c r="C650" s="4">
        <v>649</v>
      </c>
      <c r="D650" t="s">
        <v>1607</v>
      </c>
      <c r="E650" t="s">
        <v>348</v>
      </c>
      <c r="F650" t="s">
        <v>96</v>
      </c>
      <c r="G650" s="2">
        <v>2.7643518518518516E-3</v>
      </c>
      <c r="H650">
        <v>238.8</v>
      </c>
      <c r="I650" t="s">
        <v>101</v>
      </c>
      <c r="J650" t="s">
        <v>1503</v>
      </c>
      <c r="K650" t="s">
        <v>816</v>
      </c>
      <c r="L650">
        <v>38.029299999999999</v>
      </c>
      <c r="M650">
        <v>-78.476699999999994</v>
      </c>
      <c r="N650" t="s">
        <v>10</v>
      </c>
      <c r="O650" s="1">
        <v>44685</v>
      </c>
      <c r="P650" t="s">
        <v>1608</v>
      </c>
    </row>
    <row r="651" spans="1:16" x14ac:dyDescent="0.3">
      <c r="A651">
        <v>2022</v>
      </c>
      <c r="B651" t="s">
        <v>120</v>
      </c>
      <c r="C651" s="4">
        <v>650</v>
      </c>
      <c r="D651" t="s">
        <v>1609</v>
      </c>
      <c r="E651" t="s">
        <v>348</v>
      </c>
      <c r="F651" t="s">
        <v>96</v>
      </c>
      <c r="G651" s="2">
        <v>2.765277777777778E-3</v>
      </c>
      <c r="H651">
        <v>238.9</v>
      </c>
      <c r="I651" t="s">
        <v>101</v>
      </c>
      <c r="J651" t="s">
        <v>1503</v>
      </c>
      <c r="K651" t="s">
        <v>816</v>
      </c>
      <c r="L651">
        <v>38.029299999999999</v>
      </c>
      <c r="M651">
        <v>-78.476699999999994</v>
      </c>
      <c r="N651" t="s">
        <v>10</v>
      </c>
      <c r="O651" s="1">
        <v>44685</v>
      </c>
      <c r="P651" t="s">
        <v>1610</v>
      </c>
    </row>
    <row r="652" spans="1:16" x14ac:dyDescent="0.3">
      <c r="A652">
        <v>2022</v>
      </c>
      <c r="B652" t="s">
        <v>120</v>
      </c>
      <c r="C652" s="4">
        <v>651</v>
      </c>
      <c r="D652" t="s">
        <v>1625</v>
      </c>
      <c r="E652" t="s">
        <v>336</v>
      </c>
      <c r="F652" t="s">
        <v>96</v>
      </c>
      <c r="G652" s="2">
        <v>2.7724537037037036E-3</v>
      </c>
      <c r="H652">
        <v>239.5</v>
      </c>
      <c r="I652" t="s">
        <v>101</v>
      </c>
      <c r="J652" t="s">
        <v>1503</v>
      </c>
      <c r="K652" t="s">
        <v>816</v>
      </c>
      <c r="L652">
        <v>38.029299999999999</v>
      </c>
      <c r="M652">
        <v>-78.476699999999994</v>
      </c>
      <c r="N652" t="s">
        <v>10</v>
      </c>
      <c r="O652" s="1">
        <v>44685</v>
      </c>
      <c r="P652" t="s">
        <v>1626</v>
      </c>
    </row>
    <row r="653" spans="1:16" x14ac:dyDescent="0.3">
      <c r="A653">
        <v>2022</v>
      </c>
      <c r="B653" t="s">
        <v>120</v>
      </c>
      <c r="C653" s="4">
        <v>652</v>
      </c>
      <c r="D653" t="s">
        <v>1627</v>
      </c>
      <c r="E653" t="s">
        <v>336</v>
      </c>
      <c r="F653" t="s">
        <v>96</v>
      </c>
      <c r="G653" s="2">
        <v>2.7756944444444448E-3</v>
      </c>
      <c r="H653">
        <v>239.8</v>
      </c>
      <c r="I653" t="s">
        <v>101</v>
      </c>
      <c r="J653" t="s">
        <v>1503</v>
      </c>
      <c r="K653" t="s">
        <v>816</v>
      </c>
      <c r="L653">
        <v>38.029299999999999</v>
      </c>
      <c r="M653">
        <v>-78.476699999999994</v>
      </c>
      <c r="N653" t="s">
        <v>10</v>
      </c>
      <c r="O653" s="1">
        <v>44685</v>
      </c>
      <c r="P653" t="s">
        <v>1628</v>
      </c>
    </row>
    <row r="654" spans="1:16" x14ac:dyDescent="0.3">
      <c r="A654">
        <v>2022</v>
      </c>
      <c r="B654" t="s">
        <v>120</v>
      </c>
      <c r="C654" s="4">
        <v>653</v>
      </c>
      <c r="D654" t="s">
        <v>1613</v>
      </c>
      <c r="E654" t="s">
        <v>1565</v>
      </c>
      <c r="F654" t="s">
        <v>98</v>
      </c>
      <c r="G654" s="2">
        <v>2.7534722222222218E-3</v>
      </c>
      <c r="H654">
        <v>237.9</v>
      </c>
      <c r="I654" t="s">
        <v>101</v>
      </c>
      <c r="J654" t="s">
        <v>1553</v>
      </c>
      <c r="K654" t="s">
        <v>83</v>
      </c>
      <c r="L654">
        <v>39.930700000000002</v>
      </c>
      <c r="M654">
        <v>-75.3202</v>
      </c>
      <c r="N654" t="s">
        <v>10</v>
      </c>
      <c r="O654" s="1">
        <v>44695</v>
      </c>
      <c r="P654" t="s">
        <v>1614</v>
      </c>
    </row>
    <row r="655" spans="1:16" x14ac:dyDescent="0.3">
      <c r="A655">
        <v>2022</v>
      </c>
      <c r="B655" t="s">
        <v>120</v>
      </c>
      <c r="C655" s="4">
        <v>654</v>
      </c>
      <c r="D655" t="s">
        <v>1615</v>
      </c>
      <c r="E655" t="s">
        <v>1566</v>
      </c>
      <c r="F655" t="s">
        <v>98</v>
      </c>
      <c r="G655" s="2">
        <v>2.7642361111111114E-3</v>
      </c>
      <c r="H655">
        <v>238.8</v>
      </c>
      <c r="I655" t="s">
        <v>101</v>
      </c>
      <c r="J655" t="s">
        <v>865</v>
      </c>
      <c r="K655" t="s">
        <v>867</v>
      </c>
      <c r="L655">
        <v>38.627000000000002</v>
      </c>
      <c r="M655">
        <v>-90.199399999999997</v>
      </c>
      <c r="N655" t="s">
        <v>10</v>
      </c>
      <c r="O655" s="1">
        <v>44714</v>
      </c>
      <c r="P655" t="s">
        <v>1616</v>
      </c>
    </row>
    <row r="656" spans="1:16" x14ac:dyDescent="0.3">
      <c r="A656">
        <v>2022</v>
      </c>
      <c r="B656" t="s">
        <v>120</v>
      </c>
      <c r="C656" s="4">
        <v>655</v>
      </c>
      <c r="D656" t="s">
        <v>1617</v>
      </c>
      <c r="E656" t="s">
        <v>1567</v>
      </c>
      <c r="F656" t="s">
        <v>98</v>
      </c>
      <c r="G656" s="2">
        <v>2.7700231481481482E-3</v>
      </c>
      <c r="H656">
        <v>239.3</v>
      </c>
      <c r="I656" t="s">
        <v>101</v>
      </c>
      <c r="J656" t="s">
        <v>1554</v>
      </c>
      <c r="K656" t="s">
        <v>198</v>
      </c>
      <c r="L656">
        <v>27.8536</v>
      </c>
      <c r="M656">
        <v>-82.382599999999996</v>
      </c>
      <c r="N656" t="s">
        <v>10</v>
      </c>
      <c r="O656" s="1">
        <v>44715</v>
      </c>
      <c r="P656" t="s">
        <v>1618</v>
      </c>
    </row>
    <row r="657" spans="1:16" x14ac:dyDescent="0.3">
      <c r="A657">
        <v>2022</v>
      </c>
      <c r="B657" t="s">
        <v>120</v>
      </c>
      <c r="C657" s="4">
        <v>656</v>
      </c>
      <c r="D657" t="s">
        <v>1623</v>
      </c>
      <c r="E657" t="s">
        <v>368</v>
      </c>
      <c r="F657" t="s">
        <v>96</v>
      </c>
      <c r="G657" s="2">
        <v>2.7535879629629629E-3</v>
      </c>
      <c r="H657">
        <v>237.9</v>
      </c>
      <c r="I657" t="s">
        <v>101</v>
      </c>
      <c r="J657" t="s">
        <v>739</v>
      </c>
      <c r="K657" t="s">
        <v>364</v>
      </c>
      <c r="L657">
        <v>36.162700000000001</v>
      </c>
      <c r="M657">
        <v>-86.781599999999997</v>
      </c>
      <c r="N657" t="s">
        <v>10</v>
      </c>
      <c r="O657" s="1">
        <v>44717</v>
      </c>
      <c r="P657" t="s">
        <v>1624</v>
      </c>
    </row>
    <row r="658" spans="1:16" x14ac:dyDescent="0.3">
      <c r="A658">
        <v>2022</v>
      </c>
      <c r="B658" t="s">
        <v>120</v>
      </c>
      <c r="C658" s="4">
        <v>657</v>
      </c>
      <c r="D658" t="s">
        <v>1621</v>
      </c>
      <c r="E658" t="s">
        <v>1508</v>
      </c>
      <c r="F658" t="s">
        <v>96</v>
      </c>
      <c r="G658" s="2">
        <v>2.7623842592592591E-3</v>
      </c>
      <c r="H658">
        <v>238.7</v>
      </c>
      <c r="I658" t="s">
        <v>101</v>
      </c>
      <c r="J658" t="s">
        <v>739</v>
      </c>
      <c r="K658" t="s">
        <v>364</v>
      </c>
      <c r="L658">
        <v>36.162700000000001</v>
      </c>
      <c r="M658">
        <v>-86.781599999999997</v>
      </c>
      <c r="N658" t="s">
        <v>10</v>
      </c>
      <c r="O658" s="1">
        <v>44717</v>
      </c>
      <c r="P658" t="s">
        <v>1622</v>
      </c>
    </row>
    <row r="659" spans="1:16" x14ac:dyDescent="0.3">
      <c r="A659">
        <v>2022</v>
      </c>
      <c r="B659" t="s">
        <v>120</v>
      </c>
      <c r="C659" s="4">
        <v>658</v>
      </c>
      <c r="D659" t="s">
        <v>1619</v>
      </c>
      <c r="E659" t="s">
        <v>1423</v>
      </c>
      <c r="F659" t="s">
        <v>97</v>
      </c>
      <c r="G659" s="2">
        <v>2.7635416666666663E-3</v>
      </c>
      <c r="H659">
        <v>238.8</v>
      </c>
      <c r="I659" t="s">
        <v>101</v>
      </c>
      <c r="J659" t="s">
        <v>739</v>
      </c>
      <c r="K659" t="s">
        <v>364</v>
      </c>
      <c r="L659">
        <v>36.162700000000001</v>
      </c>
      <c r="M659">
        <v>-86.781599999999997</v>
      </c>
      <c r="N659" t="s">
        <v>10</v>
      </c>
      <c r="O659" s="1">
        <v>44717</v>
      </c>
      <c r="P659" t="s">
        <v>1620</v>
      </c>
    </row>
    <row r="660" spans="1:16" x14ac:dyDescent="0.3">
      <c r="A660">
        <v>2022</v>
      </c>
      <c r="B660" t="s">
        <v>120</v>
      </c>
      <c r="C660" s="4">
        <v>659</v>
      </c>
      <c r="D660" t="s">
        <v>1611</v>
      </c>
      <c r="E660" t="s">
        <v>1568</v>
      </c>
      <c r="F660" t="s">
        <v>98</v>
      </c>
      <c r="G660" s="2">
        <v>2.7721064814814813E-3</v>
      </c>
      <c r="H660">
        <v>239.5</v>
      </c>
      <c r="I660" t="s">
        <v>101</v>
      </c>
      <c r="J660" t="s">
        <v>160</v>
      </c>
      <c r="K660" t="s">
        <v>162</v>
      </c>
      <c r="L660">
        <v>47.606200000000001</v>
      </c>
      <c r="M660">
        <v>-122.3321</v>
      </c>
      <c r="N660" t="s">
        <v>10</v>
      </c>
      <c r="O660" s="1">
        <v>44727</v>
      </c>
      <c r="P660" t="s">
        <v>1612</v>
      </c>
    </row>
  </sheetData>
  <autoFilter ref="G1:G660" xr:uid="{E5D9636F-EAD1-4DF2-A536-0DC762862177}"/>
  <phoneticPr fontId="2" type="noConversion"/>
  <hyperlinks>
    <hyperlink ref="P8" r:id="rId1" xr:uid="{D128918C-30A7-4644-8915-6E1BF836B108}"/>
    <hyperlink ref="P11" r:id="rId2" xr:uid="{3A031DC6-C0B6-4553-9282-5A5E3C66DCB4}"/>
    <hyperlink ref="P36" r:id="rId3" xr:uid="{DBDA874E-4F79-40DA-8ED0-941136909AA2}"/>
    <hyperlink ref="P39" r:id="rId4" xr:uid="{86E3FC1C-7DE2-4ABF-A89E-8D13057DC640}"/>
    <hyperlink ref="P40" r:id="rId5" xr:uid="{657A66DE-AB99-4C66-BD27-E85A3A0B6D90}"/>
    <hyperlink ref="P44" r:id="rId6" xr:uid="{C90A6ACB-0E86-408A-AE2B-A680B30E599F}"/>
    <hyperlink ref="P61" r:id="rId7" xr:uid="{7A2BD244-E33D-4086-88D7-650CD740A551}"/>
    <hyperlink ref="P181" r:id="rId8" xr:uid="{6B3BE507-F114-4702-9613-C495A3FB6F25}"/>
    <hyperlink ref="P187" r:id="rId9" xr:uid="{23D18741-008A-4554-8C3B-879782029E24}"/>
    <hyperlink ref="P107" r:id="rId10" xr:uid="{FC7D31F0-479A-42CD-9200-952C48358873}"/>
    <hyperlink ref="P137" r:id="rId11" xr:uid="{8C2B678C-A46A-4179-ADEB-312AB5584B7B}"/>
    <hyperlink ref="P192" r:id="rId12" xr:uid="{A2BAF727-370B-46FC-A94E-D7BCB7114D0C}"/>
    <hyperlink ref="P193" r:id="rId13" xr:uid="{FAB069AB-81AF-476C-BABF-98BAAB9981EB}"/>
    <hyperlink ref="P194" r:id="rId14" xr:uid="{B83B6395-33E1-465F-90CD-C725C552BB94}"/>
    <hyperlink ref="P134" r:id="rId15" xr:uid="{8557ACB7-D521-40D0-81FF-9A94BAA5C033}"/>
    <hyperlink ref="P205" r:id="rId16" xr:uid="{55D2BFB9-B823-4176-AF68-73991D533FE9}"/>
    <hyperlink ref="P227" r:id="rId17" xr:uid="{A46FE919-C820-41F8-AFD4-6F7D4D1B2733}"/>
    <hyperlink ref="P237" r:id="rId18" xr:uid="{5A8EFF53-BD8D-45F5-83E5-7A535147697F}"/>
    <hyperlink ref="P243" r:id="rId19" xr:uid="{37FC7351-5625-4CAF-9BB8-C016BDFEC342}"/>
    <hyperlink ref="P258" r:id="rId20" xr:uid="{60D741F7-B8E0-4480-8C75-4789B38DF779}"/>
    <hyperlink ref="P264" r:id="rId21" xr:uid="{5C228280-CE06-4013-AFA1-A117002389C9}"/>
    <hyperlink ref="P265" r:id="rId22" xr:uid="{4F138CE5-60B0-4E39-992B-59097D3B80BE}"/>
    <hyperlink ref="P275" r:id="rId23" xr:uid="{00C7296F-4521-4B3B-9B11-1636BC1798C3}"/>
    <hyperlink ref="P279" r:id="rId24" xr:uid="{CF3CED3C-8C79-4FF3-B43A-6E08A7DA6C04}"/>
    <hyperlink ref="P154" r:id="rId25" xr:uid="{1E6D2424-72A0-497F-BEE8-678D39A9714C}"/>
    <hyperlink ref="P156" r:id="rId26" xr:uid="{D9812BD8-BDED-4ACB-B421-3D13D4643732}"/>
    <hyperlink ref="P144" r:id="rId27" xr:uid="{4A5D227D-B72D-4856-974F-D9572F4A46D0}"/>
    <hyperlink ref="P149" r:id="rId28" xr:uid="{88F2121B-566B-4928-8B47-E4C6ABBCB66C}"/>
    <hyperlink ref="P163" r:id="rId29" xr:uid="{7E1115D3-7D9F-46E8-B3FC-8CA37DC5FD56}"/>
    <hyperlink ref="P307" r:id="rId30" xr:uid="{1BA607F2-965C-4CE1-A45E-2A119C91CAB7}"/>
    <hyperlink ref="P326" r:id="rId31" xr:uid="{82AE9CD2-4514-4FB2-AA05-E96350763F76}"/>
    <hyperlink ref="P331" r:id="rId32" xr:uid="{644FD30E-FC50-4587-B961-B3B05CDE9348}"/>
    <hyperlink ref="P356" r:id="rId33" xr:uid="{45B80918-0F86-448A-88D1-BBCDFF1EF1AC}"/>
    <hyperlink ref="P363" r:id="rId34" xr:uid="{35C3446B-2CE8-48B5-9C72-565122917030}"/>
    <hyperlink ref="P368" r:id="rId35" xr:uid="{46486990-7B01-4F1A-9A64-6B3AED9F1D1F}"/>
    <hyperlink ref="P377" r:id="rId36" xr:uid="{C338621F-F1F6-4620-9963-EE1AB71FB275}"/>
    <hyperlink ref="P378" r:id="rId37" xr:uid="{B8E9CADA-D252-4F9E-BB8E-95673FC3CFD2}"/>
    <hyperlink ref="P390" r:id="rId38" xr:uid="{8BBB0F89-2F44-45A4-AAFD-25AEADE988E9}"/>
    <hyperlink ref="P392" r:id="rId39" xr:uid="{7BFF703B-E8F0-4FB4-954C-5B972D445D75}"/>
    <hyperlink ref="P408" r:id="rId40" xr:uid="{F43CB1FF-FEC2-4637-AD6E-10B4949F333B}"/>
    <hyperlink ref="P422" r:id="rId41" xr:uid="{BB337495-3A5A-496D-A516-BF4EFD916DF9}"/>
    <hyperlink ref="P445" r:id="rId42" xr:uid="{5C40AA8B-D59B-4313-9BEB-D22F0D428ACC}"/>
    <hyperlink ref="P447" r:id="rId43" xr:uid="{6F168CA9-BF30-4D99-922A-21067E0A9F36}"/>
    <hyperlink ref="P465" r:id="rId44" xr:uid="{8C4B7926-D282-465C-9CA7-CA92AB2F7F4E}"/>
    <hyperlink ref="P473" r:id="rId45" xr:uid="{501770DC-E0B1-40BD-AB03-62760B14B521}"/>
    <hyperlink ref="P523" r:id="rId46" xr:uid="{21813087-5A1D-438D-9940-236DDE37A144}"/>
    <hyperlink ref="P513" r:id="rId47" xr:uid="{0C286761-D180-4634-AF90-95D83A13000E}"/>
    <hyperlink ref="P501" r:id="rId48" xr:uid="{9A71C394-1871-4CE4-8367-A20A67CF5356}"/>
    <hyperlink ref="P508" r:id="rId49" xr:uid="{EB33D4CB-9BB4-47A7-9786-A50B40C05C21}"/>
    <hyperlink ref="P539" r:id="rId50" xr:uid="{0640F8F0-1389-441A-8DC5-0F7DC48C3030}"/>
    <hyperlink ref="P540" r:id="rId51" xr:uid="{9C207D21-8C15-4844-8B18-D4BE53A4B000}"/>
    <hyperlink ref="P550" r:id="rId52" xr:uid="{5F6F4294-6C36-4E09-B8CD-C2CF0E282E5F}"/>
    <hyperlink ref="P551" r:id="rId53" xr:uid="{D6404720-71F9-4F46-814D-FD52D18B6907}"/>
    <hyperlink ref="P559" r:id="rId54" xr:uid="{90BC4D75-2EF5-4BFD-B23C-5FF9B1F64D11}"/>
    <hyperlink ref="P598" r:id="rId55" xr:uid="{20075A02-49AE-4AF6-AE1F-50A43DA999D7}"/>
    <hyperlink ref="P595" r:id="rId56" xr:uid="{1B86E3AF-FDF4-458A-8A2E-2150BE8D9D31}"/>
    <hyperlink ref="P566" r:id="rId57" xr:uid="{0DD9AD1D-EDE3-4B60-9DDF-4467BF9DCA7F}"/>
    <hyperlink ref="P577" r:id="rId58" xr:uid="{4CD2DA8C-FD43-40A2-966D-4F9462623139}"/>
    <hyperlink ref="P616" r:id="rId59" xr:uid="{39BC3F6C-570A-444C-ABE3-E10E080124C9}"/>
    <hyperlink ref="P638" r:id="rId60" xr:uid="{877B923B-01A8-4AC1-B37D-0CF17976F9EB}"/>
  </hyperlinks>
  <pageMargins left="0.7" right="0.7" top="0.75" bottom="0.75" header="0.3" footer="0.3"/>
  <pageSetup orientation="portrait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6DD3-D17E-46BB-8A78-8AF8C223F2B2}">
  <dimension ref="A1:C18"/>
  <sheetViews>
    <sheetView workbookViewId="0">
      <selection activeCell="E24" sqref="E24"/>
    </sheetView>
  </sheetViews>
  <sheetFormatPr defaultRowHeight="14.4" x14ac:dyDescent="0.3"/>
  <cols>
    <col min="1" max="1" width="24.5546875" customWidth="1"/>
    <col min="3" max="3" width="11.33203125" bestFit="1" customWidth="1"/>
    <col min="5" max="5" width="8.33203125" customWidth="1"/>
  </cols>
  <sheetData>
    <row r="1" spans="1:3" ht="15" thickBot="1" x14ac:dyDescent="0.35"/>
    <row r="2" spans="1:3" ht="15" thickBot="1" x14ac:dyDescent="0.35">
      <c r="A2" s="6" t="s">
        <v>1691</v>
      </c>
      <c r="B2" s="7">
        <f>AVERAGE('US Sub-4 Milers'!G2:G660)</f>
        <v>2.7625119428988936E-3</v>
      </c>
      <c r="C2" s="2"/>
    </row>
    <row r="3" spans="1:3" ht="15" thickBot="1" x14ac:dyDescent="0.35">
      <c r="A3" s="6" t="s">
        <v>1692</v>
      </c>
      <c r="B3" s="7">
        <f>MEDIAN('US Sub-4 Milers'!G2:G660)</f>
        <v>2.7662037037037034E-3</v>
      </c>
    </row>
    <row r="4" spans="1:3" ht="15" thickBot="1" x14ac:dyDescent="0.35">
      <c r="A4" s="6" t="s">
        <v>1693</v>
      </c>
      <c r="B4" s="7">
        <f>MIN('US Sub-4 Milers'!G2:G660)</f>
        <v>2.6484953703703705E-3</v>
      </c>
    </row>
    <row r="5" spans="1:3" ht="15" thickBot="1" x14ac:dyDescent="0.35">
      <c r="A5" s="6" t="s">
        <v>1694</v>
      </c>
      <c r="B5" s="7">
        <f>MAX('US Sub-4 Milers'!G2:G660)</f>
        <v>2.7770833333333332E-3</v>
      </c>
    </row>
    <row r="8" spans="1:3" ht="15" thickBot="1" x14ac:dyDescent="0.35"/>
    <row r="9" spans="1:3" ht="15" thickBot="1" x14ac:dyDescent="0.35">
      <c r="A9" s="6" t="s">
        <v>1695</v>
      </c>
      <c r="B9" s="7">
        <f>B5-B4</f>
        <v>1.2858796296296273E-4</v>
      </c>
    </row>
    <row r="14" spans="1:3" ht="15" thickBot="1" x14ac:dyDescent="0.35"/>
    <row r="15" spans="1:3" ht="15" thickBot="1" x14ac:dyDescent="0.35">
      <c r="A15" s="6" t="s">
        <v>1696</v>
      </c>
      <c r="B15" s="8">
        <f>QUARTILE('US Sub-4 Milers'!H:H,1)</f>
        <v>238.2</v>
      </c>
      <c r="C15" s="7">
        <v>2.7569444444444442E-3</v>
      </c>
    </row>
    <row r="16" spans="1:3" ht="15" thickBot="1" x14ac:dyDescent="0.35">
      <c r="A16" s="6" t="s">
        <v>1697</v>
      </c>
      <c r="B16" s="8">
        <f>QUARTILE('US Sub-4 Milers'!H:H,2)</f>
        <v>239</v>
      </c>
      <c r="C16" s="7">
        <v>2.7662037037037034E-3</v>
      </c>
    </row>
    <row r="17" spans="1:3" ht="15" thickBot="1" x14ac:dyDescent="0.35">
      <c r="A17" s="6" t="s">
        <v>1698</v>
      </c>
      <c r="B17" s="8">
        <f>QUARTILE('US Sub-4 Milers'!H:H,3)</f>
        <v>239.5</v>
      </c>
      <c r="C17" s="7">
        <v>2.7719907407407411E-3</v>
      </c>
    </row>
    <row r="18" spans="1:3" ht="15" thickBot="1" x14ac:dyDescent="0.35">
      <c r="A18" s="6" t="s">
        <v>1699</v>
      </c>
      <c r="B18" s="8">
        <f>QUARTILE('US Sub-4 Milers'!H:H,4)</f>
        <v>239.9</v>
      </c>
      <c r="C18" s="7">
        <v>2.7766203703703703E-3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B57D-B276-4F49-BA52-7BBD9A67C9B9}">
  <dimension ref="A1:E64"/>
  <sheetViews>
    <sheetView workbookViewId="0">
      <selection activeCell="F4" sqref="F4"/>
    </sheetView>
  </sheetViews>
  <sheetFormatPr defaultRowHeight="14.4" x14ac:dyDescent="0.3"/>
  <sheetData>
    <row r="1" spans="1:5" x14ac:dyDescent="0.3">
      <c r="A1" s="5" t="s">
        <v>6</v>
      </c>
      <c r="B1" s="5" t="s">
        <v>113</v>
      </c>
      <c r="C1" s="5" t="s">
        <v>114</v>
      </c>
      <c r="D1" s="5" t="s">
        <v>1736</v>
      </c>
      <c r="E1" s="5" t="s">
        <v>25</v>
      </c>
    </row>
    <row r="2" spans="1:5" x14ac:dyDescent="0.3">
      <c r="A2">
        <v>1957</v>
      </c>
      <c r="B2">
        <f>COUNTIF('US Sub-4 Milers'!A:A, "1957")</f>
        <v>1</v>
      </c>
      <c r="C2" s="2">
        <f>AVERAGE('US Sub-4 Milers'!G2)</f>
        <v>2.7627314814814819E-3</v>
      </c>
      <c r="D2" s="2"/>
      <c r="E2" t="s">
        <v>26</v>
      </c>
    </row>
    <row r="3" spans="1:5" x14ac:dyDescent="0.3">
      <c r="A3">
        <v>1960</v>
      </c>
      <c r="B3">
        <f>COUNTIF('US Sub-4 Milers'!A:A, "1960")</f>
        <v>2</v>
      </c>
      <c r="C3" s="2">
        <f>AVERAGE('US Sub-4 Milers'!G3:G4)</f>
        <v>2.7581018518518519E-3</v>
      </c>
      <c r="D3" s="2"/>
      <c r="E3" t="s">
        <v>27</v>
      </c>
    </row>
    <row r="4" spans="1:5" x14ac:dyDescent="0.3">
      <c r="A4">
        <v>1962</v>
      </c>
      <c r="B4">
        <f>COUNTIF('US Sub-4 Milers'!A:A, "1962")</f>
        <v>5</v>
      </c>
      <c r="C4" s="2">
        <f>AVERAGE('US Sub-4 Milers'!G5:G9)</f>
        <v>2.7652083333333331E-3</v>
      </c>
      <c r="D4" s="2"/>
      <c r="E4" t="s">
        <v>27</v>
      </c>
    </row>
    <row r="5" spans="1:5" x14ac:dyDescent="0.3">
      <c r="A5">
        <v>1963</v>
      </c>
      <c r="B5">
        <f>COUNTIF('US Sub-4 Milers'!A:A, "1963")</f>
        <v>1</v>
      </c>
      <c r="C5" s="2">
        <f>AVERAGE('US Sub-4 Milers'!G10)</f>
        <v>2.7685185185185187E-3</v>
      </c>
      <c r="D5" s="2"/>
      <c r="E5" t="s">
        <v>27</v>
      </c>
    </row>
    <row r="6" spans="1:5" x14ac:dyDescent="0.3">
      <c r="A6">
        <v>1964</v>
      </c>
      <c r="B6">
        <f>COUNTIF('US Sub-4 Milers'!A:A, "1964")</f>
        <v>5</v>
      </c>
      <c r="C6" s="2">
        <f>AVERAGE('US Sub-4 Milers'!G11:G15)</f>
        <v>2.7604166666666667E-3</v>
      </c>
      <c r="D6" s="2"/>
      <c r="E6" t="s">
        <v>27</v>
      </c>
    </row>
    <row r="7" spans="1:5" x14ac:dyDescent="0.3">
      <c r="A7">
        <v>1965</v>
      </c>
      <c r="B7">
        <f>COUNTIF('US Sub-4 Milers'!A:A, "1965")</f>
        <v>1</v>
      </c>
      <c r="C7" s="2">
        <f>AVERAGE('US Sub-4 Milers'!G16)</f>
        <v>2.7557870370370371E-3</v>
      </c>
      <c r="D7" s="2"/>
      <c r="E7" t="s">
        <v>27</v>
      </c>
    </row>
    <row r="8" spans="1:5" x14ac:dyDescent="0.3">
      <c r="A8">
        <v>1966</v>
      </c>
      <c r="B8">
        <f>COUNTIF('US Sub-4 Milers'!A:A, "1966")</f>
        <v>5</v>
      </c>
      <c r="C8" s="2">
        <f>AVERAGE('US Sub-4 Milers'!G17:G21)</f>
        <v>2.7696759259259259E-3</v>
      </c>
      <c r="D8" s="2"/>
      <c r="E8" t="s">
        <v>27</v>
      </c>
    </row>
    <row r="9" spans="1:5" x14ac:dyDescent="0.3">
      <c r="A9">
        <v>1967</v>
      </c>
      <c r="B9">
        <f>COUNTIF('US Sub-4 Milers'!A:A, "1967")</f>
        <v>5</v>
      </c>
      <c r="C9" s="2">
        <f>AVERAGE('US Sub-4 Milers'!G22:G26)</f>
        <v>2.756712962962963E-3</v>
      </c>
      <c r="D9" s="2"/>
      <c r="E9" t="s">
        <v>27</v>
      </c>
    </row>
    <row r="10" spans="1:5" x14ac:dyDescent="0.3">
      <c r="A10">
        <v>1968</v>
      </c>
      <c r="B10">
        <f>COUNTIF('US Sub-4 Milers'!A:A, "1968")</f>
        <v>4</v>
      </c>
      <c r="C10" s="2">
        <f>AVERAGE('US Sub-4 Milers'!G27:G30)</f>
        <v>2.7618634259259259E-3</v>
      </c>
      <c r="D10" s="2"/>
      <c r="E10" t="s">
        <v>27</v>
      </c>
    </row>
    <row r="11" spans="1:5" x14ac:dyDescent="0.3">
      <c r="A11">
        <v>1969</v>
      </c>
      <c r="B11">
        <f>COUNTIF('US Sub-4 Milers'!A:A, "1969")</f>
        <v>2</v>
      </c>
      <c r="C11" s="2">
        <f>AVERAGE('US Sub-4 Milers'!G31:G32)</f>
        <v>2.7656250000000003E-3</v>
      </c>
      <c r="D11" s="2"/>
      <c r="E11" t="s">
        <v>27</v>
      </c>
    </row>
    <row r="12" spans="1:5" x14ac:dyDescent="0.3">
      <c r="A12">
        <v>1970</v>
      </c>
      <c r="B12">
        <f>COUNTIF('US Sub-4 Milers'!A:A, "1970")</f>
        <v>8</v>
      </c>
      <c r="C12" s="2">
        <f>AVERAGE('US Sub-4 Milers'!G33:G40)</f>
        <v>2.7653356481481483E-3</v>
      </c>
      <c r="D12" s="2"/>
      <c r="E12" t="s">
        <v>115</v>
      </c>
    </row>
    <row r="13" spans="1:5" x14ac:dyDescent="0.3">
      <c r="A13">
        <v>1971</v>
      </c>
      <c r="B13">
        <f>COUNTIF('US Sub-4 Milers'!A:A, "1971")</f>
        <v>7</v>
      </c>
      <c r="C13" s="2">
        <f>AVERAGE('US Sub-4 Milers'!G41:G47)</f>
        <v>2.7713293650793651E-3</v>
      </c>
      <c r="D13" s="2"/>
      <c r="E13" t="s">
        <v>115</v>
      </c>
    </row>
    <row r="14" spans="1:5" x14ac:dyDescent="0.3">
      <c r="A14">
        <v>1972</v>
      </c>
      <c r="B14">
        <f>COUNTIF('US Sub-4 Milers'!A:A, "1972")</f>
        <v>4</v>
      </c>
      <c r="C14" s="2">
        <f>AVERAGE('US Sub-4 Milers'!G48:G51)</f>
        <v>2.7690972222222223E-3</v>
      </c>
      <c r="D14" s="2"/>
      <c r="E14" t="s">
        <v>115</v>
      </c>
    </row>
    <row r="15" spans="1:5" x14ac:dyDescent="0.3">
      <c r="A15">
        <v>1973</v>
      </c>
      <c r="B15">
        <f>COUNTIF('US Sub-4 Milers'!A:A, "1973")</f>
        <v>12</v>
      </c>
      <c r="C15" s="2">
        <f>AVERAGE('US Sub-4 Milers'!G52:G63)</f>
        <v>2.7635995370370371E-3</v>
      </c>
      <c r="D15" s="2"/>
      <c r="E15" t="s">
        <v>115</v>
      </c>
    </row>
    <row r="16" spans="1:5" x14ac:dyDescent="0.3">
      <c r="A16">
        <v>1974</v>
      </c>
      <c r="B16">
        <f>COUNTIF('US Sub-4 Milers'!A:A, "1974")</f>
        <v>11</v>
      </c>
      <c r="C16" s="2">
        <f>AVERAGE('US Sub-4 Milers'!G64:G74)</f>
        <v>2.759890572390573E-3</v>
      </c>
      <c r="D16" s="2"/>
      <c r="E16" t="s">
        <v>115</v>
      </c>
    </row>
    <row r="17" spans="1:5" x14ac:dyDescent="0.3">
      <c r="A17">
        <v>1975</v>
      </c>
      <c r="B17">
        <f>COUNTIF('US Sub-4 Milers'!A:A, "1975")</f>
        <v>7</v>
      </c>
      <c r="C17" s="2">
        <f>AVERAGE('US Sub-4 Milers'!G75:G81)</f>
        <v>2.7619047619047614E-3</v>
      </c>
      <c r="D17" s="2"/>
      <c r="E17" t="s">
        <v>115</v>
      </c>
    </row>
    <row r="18" spans="1:5" x14ac:dyDescent="0.3">
      <c r="A18">
        <v>1976</v>
      </c>
      <c r="B18">
        <f>COUNTIF('US Sub-4 Milers'!A:A, "1976")</f>
        <v>2</v>
      </c>
      <c r="C18" s="2">
        <f>AVERAGE('US Sub-4 Milers'!G82:G83)</f>
        <v>2.7702546296296295E-3</v>
      </c>
      <c r="D18" s="2"/>
      <c r="E18" t="s">
        <v>115</v>
      </c>
    </row>
    <row r="19" spans="1:5" x14ac:dyDescent="0.3">
      <c r="A19">
        <v>1977</v>
      </c>
      <c r="B19">
        <f>COUNTIF('US Sub-4 Milers'!A:A, "1977")</f>
        <v>4</v>
      </c>
      <c r="C19" s="2">
        <f>AVERAGE('US Sub-4 Milers'!G84:G87)</f>
        <v>2.7648726851851849E-3</v>
      </c>
      <c r="D19" s="2"/>
      <c r="E19" t="s">
        <v>115</v>
      </c>
    </row>
    <row r="20" spans="1:5" x14ac:dyDescent="0.3">
      <c r="A20">
        <v>1978</v>
      </c>
      <c r="B20">
        <f>COUNTIF('US Sub-4 Milers'!A:A, "1978")</f>
        <v>9</v>
      </c>
      <c r="C20" s="2">
        <f>AVERAGE('US Sub-4 Milers'!G88:G96)</f>
        <v>2.7649948559670778E-3</v>
      </c>
      <c r="D20" s="2"/>
      <c r="E20" t="s">
        <v>115</v>
      </c>
    </row>
    <row r="21" spans="1:5" x14ac:dyDescent="0.3">
      <c r="A21">
        <v>1979</v>
      </c>
      <c r="B21">
        <f>COUNTIF('US Sub-4 Milers'!A:A, "1979")</f>
        <v>4</v>
      </c>
      <c r="C21" s="2">
        <f>AVERAGE('US Sub-4 Milers'!G97:G100)</f>
        <v>2.7609664351851853E-3</v>
      </c>
      <c r="D21" s="2"/>
      <c r="E21" t="s">
        <v>115</v>
      </c>
    </row>
    <row r="22" spans="1:5" x14ac:dyDescent="0.3">
      <c r="A22">
        <v>1980</v>
      </c>
      <c r="B22">
        <f>COUNTIF('US Sub-4 Milers'!A:A, "1980")</f>
        <v>8</v>
      </c>
      <c r="C22" s="2">
        <f>AVERAGE('US Sub-4 Milers'!G101:G108)</f>
        <v>2.7611111111111109E-3</v>
      </c>
      <c r="D22" s="2"/>
      <c r="E22" t="s">
        <v>116</v>
      </c>
    </row>
    <row r="23" spans="1:5" x14ac:dyDescent="0.3">
      <c r="A23">
        <v>1981</v>
      </c>
      <c r="B23">
        <f>COUNTIF('US Sub-4 Milers'!A:A, "1981")</f>
        <v>9</v>
      </c>
      <c r="C23" s="2">
        <f>AVERAGE('US Sub-4 Milers'!G109:G117)</f>
        <v>2.7399305555555558E-3</v>
      </c>
      <c r="D23" s="2"/>
      <c r="E23" t="s">
        <v>116</v>
      </c>
    </row>
    <row r="24" spans="1:5" x14ac:dyDescent="0.3">
      <c r="A24">
        <v>1982</v>
      </c>
      <c r="B24">
        <f>COUNTIF('US Sub-4 Milers'!A:A, "1982")</f>
        <v>9</v>
      </c>
      <c r="C24" s="2">
        <f>AVERAGE('US Sub-4 Milers'!G118:G126)</f>
        <v>2.7569444444444447E-3</v>
      </c>
      <c r="D24" s="2"/>
      <c r="E24" t="s">
        <v>116</v>
      </c>
    </row>
    <row r="25" spans="1:5" x14ac:dyDescent="0.3">
      <c r="A25">
        <v>1983</v>
      </c>
      <c r="B25">
        <f>COUNTIF('US Sub-4 Milers'!A:A, "1983")</f>
        <v>8</v>
      </c>
      <c r="C25" s="2">
        <f>AVERAGE('US Sub-4 Milers'!G127:G134)</f>
        <v>2.7614004629629625E-3</v>
      </c>
      <c r="D25" s="2"/>
      <c r="E25" t="s">
        <v>116</v>
      </c>
    </row>
    <row r="26" spans="1:5" x14ac:dyDescent="0.3">
      <c r="A26">
        <v>1984</v>
      </c>
      <c r="B26">
        <f>COUNTIF('US Sub-4 Milers'!A:A, "1984")</f>
        <v>4</v>
      </c>
      <c r="C26" s="2">
        <f>AVERAGE('US Sub-4 Milers'!G135:G138)</f>
        <v>2.7603877314814813E-3</v>
      </c>
      <c r="D26" s="2"/>
      <c r="E26" t="s">
        <v>116</v>
      </c>
    </row>
    <row r="27" spans="1:5" x14ac:dyDescent="0.3">
      <c r="A27">
        <v>1985</v>
      </c>
      <c r="B27">
        <f>COUNTIF('US Sub-4 Milers'!A:A, "1985")</f>
        <v>5</v>
      </c>
      <c r="C27" s="2">
        <f>AVERAGE('US Sub-4 Milers'!G139:G143)</f>
        <v>2.7675231481481483E-3</v>
      </c>
      <c r="D27" s="2"/>
      <c r="E27" t="s">
        <v>116</v>
      </c>
    </row>
    <row r="28" spans="1:5" x14ac:dyDescent="0.3">
      <c r="A28">
        <v>1986</v>
      </c>
      <c r="B28">
        <f>COUNTIF('US Sub-4 Milers'!A:A, "1986")</f>
        <v>6</v>
      </c>
      <c r="C28" s="2">
        <f>AVERAGE('US Sub-4 Milers'!G144:G149)</f>
        <v>2.7684413580246919E-3</v>
      </c>
      <c r="D28" s="2"/>
      <c r="E28" t="s">
        <v>116</v>
      </c>
    </row>
    <row r="29" spans="1:5" x14ac:dyDescent="0.3">
      <c r="A29">
        <v>1987</v>
      </c>
      <c r="B29">
        <f>COUNTIF('US Sub-4 Milers'!A:A, "1987")</f>
        <v>5</v>
      </c>
      <c r="C29" s="2">
        <f>AVERAGE('US Sub-4 Milers'!G150:G154)</f>
        <v>2.7656249999999999E-3</v>
      </c>
      <c r="D29" s="2"/>
      <c r="E29" t="s">
        <v>116</v>
      </c>
    </row>
    <row r="30" spans="1:5" x14ac:dyDescent="0.3">
      <c r="A30">
        <v>1988</v>
      </c>
      <c r="B30">
        <f>COUNTIF('US Sub-4 Milers'!A:A, "1988")</f>
        <v>8</v>
      </c>
      <c r="C30" s="2">
        <f>AVERAGE('US Sub-4 Milers'!G155:G162)</f>
        <v>2.7584924768518518E-3</v>
      </c>
      <c r="D30" s="2"/>
      <c r="E30" t="s">
        <v>116</v>
      </c>
    </row>
    <row r="31" spans="1:5" x14ac:dyDescent="0.3">
      <c r="A31">
        <v>1989</v>
      </c>
      <c r="B31">
        <f>COUNTIF('US Sub-4 Milers'!A:A, "1989")</f>
        <v>7</v>
      </c>
      <c r="C31" s="2">
        <f>AVERAGE('US Sub-4 Milers'!G163:G169)</f>
        <v>2.7692294973544981E-3</v>
      </c>
      <c r="D31" s="2"/>
      <c r="E31" t="s">
        <v>116</v>
      </c>
    </row>
    <row r="32" spans="1:5" x14ac:dyDescent="0.3">
      <c r="A32">
        <v>1990</v>
      </c>
      <c r="B32">
        <f>COUNTIF('US Sub-4 Milers'!A:A, "1990")</f>
        <v>3</v>
      </c>
      <c r="C32" s="2">
        <f>AVERAGE('US Sub-4 Milers'!G170:G172)</f>
        <v>2.7702160493827161E-3</v>
      </c>
      <c r="D32" s="2"/>
      <c r="E32" t="s">
        <v>117</v>
      </c>
    </row>
    <row r="33" spans="1:5" x14ac:dyDescent="0.3">
      <c r="A33">
        <v>1991</v>
      </c>
      <c r="B33">
        <f>COUNTIF('US Sub-4 Milers'!A:A, "1991")</f>
        <v>12</v>
      </c>
      <c r="C33" s="2">
        <f>AVERAGE('US Sub-4 Milers'!G173:G184)</f>
        <v>2.7594714506172843E-3</v>
      </c>
      <c r="D33" s="2"/>
      <c r="E33" t="s">
        <v>117</v>
      </c>
    </row>
    <row r="34" spans="1:5" x14ac:dyDescent="0.3">
      <c r="A34">
        <v>1992</v>
      </c>
      <c r="B34">
        <f>COUNTIF('US Sub-4 Milers'!A:A, "1992")</f>
        <v>4</v>
      </c>
      <c r="C34" s="2">
        <f>AVERAGE('US Sub-4 Milers'!G185:G188)</f>
        <v>2.7524305555555553E-3</v>
      </c>
      <c r="D34" s="2"/>
      <c r="E34" t="s">
        <v>117</v>
      </c>
    </row>
    <row r="35" spans="1:5" x14ac:dyDescent="0.3">
      <c r="A35">
        <v>1993</v>
      </c>
      <c r="B35">
        <f>COUNTIF('US Sub-4 Milers'!A:A, "1993")</f>
        <v>7</v>
      </c>
      <c r="C35" s="2">
        <f>AVERAGE('US Sub-4 Milers'!G189:G195)</f>
        <v>2.7632275132275135E-3</v>
      </c>
      <c r="D35" s="2"/>
      <c r="E35" t="s">
        <v>117</v>
      </c>
    </row>
    <row r="36" spans="1:5" x14ac:dyDescent="0.3">
      <c r="A36">
        <v>1994</v>
      </c>
      <c r="B36">
        <f>COUNTIF('US Sub-4 Milers'!A:A, "1994")</f>
        <v>9</v>
      </c>
      <c r="C36" s="2">
        <f>AVERAGE('US Sub-4 Milers'!G196:G204)</f>
        <v>2.7645961934156375E-3</v>
      </c>
      <c r="D36" s="2"/>
      <c r="E36" t="s">
        <v>117</v>
      </c>
    </row>
    <row r="37" spans="1:5" x14ac:dyDescent="0.3">
      <c r="A37">
        <v>1995</v>
      </c>
      <c r="B37">
        <f>COUNTIF('US Sub-4 Milers'!A:A, "1995")</f>
        <v>6</v>
      </c>
      <c r="C37" s="2">
        <f>AVERAGE('US Sub-4 Milers'!G205:G210)</f>
        <v>2.760011574074074E-3</v>
      </c>
      <c r="D37" s="2"/>
      <c r="E37" t="s">
        <v>117</v>
      </c>
    </row>
    <row r="38" spans="1:5" x14ac:dyDescent="0.3">
      <c r="A38">
        <v>1996</v>
      </c>
      <c r="B38">
        <f>COUNTIF('US Sub-4 Milers'!A:A, "1996")</f>
        <v>2</v>
      </c>
      <c r="C38" s="2">
        <f>AVERAGE('US Sub-4 Milers'!G211:G212)</f>
        <v>2.7662037037037039E-3</v>
      </c>
      <c r="D38" s="2"/>
      <c r="E38" t="s">
        <v>117</v>
      </c>
    </row>
    <row r="39" spans="1:5" x14ac:dyDescent="0.3">
      <c r="A39">
        <v>1997</v>
      </c>
      <c r="B39">
        <f>COUNTIF('US Sub-4 Milers'!A:A, "1997")</f>
        <v>8</v>
      </c>
      <c r="C39" s="2">
        <f>AVERAGE('US Sub-4 Milers'!G213:G220)</f>
        <v>2.7585214120370368E-3</v>
      </c>
      <c r="D39" s="2"/>
      <c r="E39" t="s">
        <v>117</v>
      </c>
    </row>
    <row r="40" spans="1:5" x14ac:dyDescent="0.3">
      <c r="A40">
        <v>1998</v>
      </c>
      <c r="B40">
        <f>COUNTIF('US Sub-4 Milers'!A:A, "1998")</f>
        <v>8</v>
      </c>
      <c r="C40" s="2">
        <f>AVERAGE('US Sub-4 Milers'!G221:G228)</f>
        <v>2.7706163194444445E-3</v>
      </c>
      <c r="D40" s="2"/>
      <c r="E40" t="s">
        <v>117</v>
      </c>
    </row>
    <row r="41" spans="1:5" x14ac:dyDescent="0.3">
      <c r="A41">
        <v>1999</v>
      </c>
      <c r="B41">
        <f>COUNTIF('US Sub-4 Milers'!A:A, "1999")</f>
        <v>4</v>
      </c>
      <c r="C41" s="2">
        <f>AVERAGE('US Sub-4 Milers'!G229:G232)</f>
        <v>2.7553530092592595E-3</v>
      </c>
      <c r="D41" s="2"/>
      <c r="E41" t="s">
        <v>117</v>
      </c>
    </row>
    <row r="42" spans="1:5" x14ac:dyDescent="0.3">
      <c r="A42">
        <v>2000</v>
      </c>
      <c r="B42">
        <f>COUNTIF('US Sub-4 Milers'!A:A, "2000")</f>
        <v>6</v>
      </c>
      <c r="C42" s="2">
        <f>AVERAGE('US Sub-4 Milers'!G233:G238)</f>
        <v>2.7691358024691357E-3</v>
      </c>
      <c r="D42" s="2"/>
      <c r="E42" t="s">
        <v>118</v>
      </c>
    </row>
    <row r="43" spans="1:5" x14ac:dyDescent="0.3">
      <c r="A43">
        <v>2001</v>
      </c>
      <c r="B43">
        <f>COUNTIF('US Sub-4 Milers'!A:A, "2001")</f>
        <v>8</v>
      </c>
      <c r="C43" s="2">
        <f>AVERAGE('US Sub-4 Milers'!G239:G246)</f>
        <v>2.7673321759259257E-3</v>
      </c>
      <c r="D43" s="2"/>
      <c r="E43" t="s">
        <v>118</v>
      </c>
    </row>
    <row r="44" spans="1:5" x14ac:dyDescent="0.3">
      <c r="A44">
        <v>2002</v>
      </c>
      <c r="B44">
        <f>COUNTIF('US Sub-4 Milers'!A:A, "2002")</f>
        <v>7</v>
      </c>
      <c r="C44" s="2">
        <f>AVERAGE('US Sub-4 Milers'!G247:G253)</f>
        <v>2.7695601851851848E-3</v>
      </c>
      <c r="D44" s="2"/>
      <c r="E44" t="s">
        <v>118</v>
      </c>
    </row>
    <row r="45" spans="1:5" x14ac:dyDescent="0.3">
      <c r="A45">
        <v>2003</v>
      </c>
      <c r="B45">
        <f>COUNTIF('US Sub-4 Milers'!A:A, "2003")</f>
        <v>5</v>
      </c>
      <c r="C45" s="2">
        <f>AVERAGE('US Sub-4 Milers'!G254:G258)</f>
        <v>2.7628703703703708E-3</v>
      </c>
      <c r="D45" s="2"/>
      <c r="E45" t="s">
        <v>118</v>
      </c>
    </row>
    <row r="46" spans="1:5" x14ac:dyDescent="0.3">
      <c r="A46">
        <v>2004</v>
      </c>
      <c r="B46">
        <f>COUNTIF('US Sub-4 Milers'!A:A, "2004")</f>
        <v>7</v>
      </c>
      <c r="C46" s="2">
        <f>AVERAGE('US Sub-4 Milers'!G259:G265)</f>
        <v>2.7654927248677249E-3</v>
      </c>
      <c r="D46" s="2"/>
      <c r="E46" t="s">
        <v>118</v>
      </c>
    </row>
    <row r="47" spans="1:5" x14ac:dyDescent="0.3">
      <c r="A47">
        <v>2005</v>
      </c>
      <c r="B47">
        <f>COUNTIF('US Sub-4 Milers'!A:A, "2005")</f>
        <v>8</v>
      </c>
      <c r="C47" s="2">
        <f>AVERAGE('US Sub-4 Milers'!G266:G273)</f>
        <v>2.7516637731481476E-3</v>
      </c>
      <c r="D47" s="2"/>
      <c r="E47" t="s">
        <v>118</v>
      </c>
    </row>
    <row r="48" spans="1:5" x14ac:dyDescent="0.3">
      <c r="A48">
        <v>2006</v>
      </c>
      <c r="B48">
        <f>COUNTIF('US Sub-4 Milers'!A:A, "2006")</f>
        <v>12</v>
      </c>
      <c r="C48" s="2">
        <f>AVERAGE('US Sub-4 Milers'!G274:G285)</f>
        <v>2.7652006172839507E-3</v>
      </c>
      <c r="D48" s="2"/>
      <c r="E48" t="s">
        <v>118</v>
      </c>
    </row>
    <row r="49" spans="1:5" x14ac:dyDescent="0.3">
      <c r="A49">
        <v>2007</v>
      </c>
      <c r="B49">
        <f>COUNTIF('US Sub-4 Milers'!A:A, "2007")</f>
        <v>13</v>
      </c>
      <c r="C49" s="2">
        <f>AVERAGE('US Sub-4 Milers'!G286:G298)</f>
        <v>2.7620281339031339E-3</v>
      </c>
      <c r="D49" s="2"/>
      <c r="E49" t="s">
        <v>118</v>
      </c>
    </row>
    <row r="50" spans="1:5" x14ac:dyDescent="0.3">
      <c r="A50">
        <v>2008</v>
      </c>
      <c r="B50">
        <f>COUNTIF('US Sub-4 Milers'!A:A, "2008")</f>
        <v>15</v>
      </c>
      <c r="C50" s="2">
        <f>AVERAGE('US Sub-4 Milers'!G299:G313)</f>
        <v>2.7637422839506174E-3</v>
      </c>
      <c r="D50" s="2"/>
      <c r="E50" t="s">
        <v>118</v>
      </c>
    </row>
    <row r="51" spans="1:5" x14ac:dyDescent="0.3">
      <c r="A51">
        <v>2009</v>
      </c>
      <c r="B51">
        <f>COUNTIF('US Sub-4 Milers'!A:A, "2009")</f>
        <v>17</v>
      </c>
      <c r="C51" s="2">
        <f>AVERAGE('US Sub-4 Milers'!G314:G330)</f>
        <v>2.7568218954248367E-3</v>
      </c>
      <c r="D51" s="2"/>
      <c r="E51" t="s">
        <v>118</v>
      </c>
    </row>
    <row r="52" spans="1:5" x14ac:dyDescent="0.3">
      <c r="A52">
        <v>2010</v>
      </c>
      <c r="B52">
        <f>COUNTIF('US Sub-4 Milers'!A:A, "2010")</f>
        <v>20</v>
      </c>
      <c r="C52" s="2">
        <f>AVERAGE('US Sub-4 Milers'!G331:G350)</f>
        <v>2.7666087962962965E-3</v>
      </c>
      <c r="D52" s="2"/>
      <c r="E52" t="s">
        <v>119</v>
      </c>
    </row>
    <row r="53" spans="1:5" x14ac:dyDescent="0.3">
      <c r="A53">
        <v>2011</v>
      </c>
      <c r="B53">
        <f>COUNTIF('US Sub-4 Milers'!A:A, "2011")</f>
        <v>12</v>
      </c>
      <c r="C53" s="2">
        <f>AVERAGE('US Sub-4 Milers'!G351:G362)</f>
        <v>2.7589216820987656E-3</v>
      </c>
      <c r="D53" s="2"/>
      <c r="E53" t="s">
        <v>119</v>
      </c>
    </row>
    <row r="54" spans="1:5" x14ac:dyDescent="0.3">
      <c r="A54">
        <v>2012</v>
      </c>
      <c r="B54">
        <f>COUNTIF('US Sub-4 Milers'!A:A, "2012")</f>
        <v>23</v>
      </c>
      <c r="C54" s="2">
        <f>AVERAGE('US Sub-4 Milers'!G363:G385)</f>
        <v>2.7658514492753632E-3</v>
      </c>
      <c r="D54" s="2"/>
      <c r="E54" t="s">
        <v>119</v>
      </c>
    </row>
    <row r="55" spans="1:5" x14ac:dyDescent="0.3">
      <c r="A55">
        <v>2013</v>
      </c>
      <c r="B55">
        <f>COUNTIF('US Sub-4 Milers'!A:A, "2013")</f>
        <v>23</v>
      </c>
      <c r="C55" s="2">
        <f>AVERAGE('US Sub-4 Milers'!G386:G408)</f>
        <v>2.7647141706924313E-3</v>
      </c>
      <c r="D55" s="2"/>
      <c r="E55" t="s">
        <v>119</v>
      </c>
    </row>
    <row r="56" spans="1:5" x14ac:dyDescent="0.3">
      <c r="A56">
        <v>2014</v>
      </c>
      <c r="B56">
        <f>COUNTIF('US Sub-4 Milers'!A:A, "2014")</f>
        <v>18</v>
      </c>
      <c r="C56" s="2">
        <f>AVERAGE('US Sub-4 Milers'!G409:G426)</f>
        <v>2.7619984567901238E-3</v>
      </c>
      <c r="D56" s="2"/>
      <c r="E56" t="s">
        <v>119</v>
      </c>
    </row>
    <row r="57" spans="1:5" x14ac:dyDescent="0.3">
      <c r="A57">
        <v>2015</v>
      </c>
      <c r="B57">
        <f>COUNTIF('US Sub-4 Milers'!A:A, "2015")</f>
        <v>24</v>
      </c>
      <c r="C57" s="2">
        <f>AVERAGE('US Sub-4 Milers'!G427:G450)</f>
        <v>2.7656925154320986E-3</v>
      </c>
      <c r="D57" s="2"/>
      <c r="E57" t="s">
        <v>119</v>
      </c>
    </row>
    <row r="58" spans="1:5" x14ac:dyDescent="0.3">
      <c r="A58">
        <v>2016</v>
      </c>
      <c r="B58">
        <f>COUNTIF('US Sub-4 Milers'!A:A, "2016")</f>
        <v>27</v>
      </c>
      <c r="C58" s="2">
        <f>AVERAGE('US Sub-4 Milers'!G451:G477)</f>
        <v>2.7622899519890256E-3</v>
      </c>
      <c r="D58" s="2"/>
      <c r="E58" t="s">
        <v>119</v>
      </c>
    </row>
    <row r="59" spans="1:5" x14ac:dyDescent="0.3">
      <c r="A59">
        <v>2017</v>
      </c>
      <c r="B59">
        <f>COUNTIF('US Sub-4 Milers'!A:A, "2017")</f>
        <v>17</v>
      </c>
      <c r="C59" s="2">
        <f>AVERAGE('US Sub-4 Milers'!G478:G494)</f>
        <v>2.7646241830065355E-3</v>
      </c>
      <c r="D59" s="2"/>
      <c r="E59" t="s">
        <v>119</v>
      </c>
    </row>
    <row r="60" spans="1:5" x14ac:dyDescent="0.3">
      <c r="A60">
        <v>2018</v>
      </c>
      <c r="B60">
        <f>COUNTIF('US Sub-4 Milers'!A:A, "2018")</f>
        <v>29</v>
      </c>
      <c r="C60" s="2">
        <f>AVERAGE('US Sub-4 Milers'!G495:G523)</f>
        <v>2.7636454342273306E-3</v>
      </c>
      <c r="D60" s="2"/>
      <c r="E60" t="s">
        <v>119</v>
      </c>
    </row>
    <row r="61" spans="1:5" x14ac:dyDescent="0.3">
      <c r="A61">
        <v>2019</v>
      </c>
      <c r="B61">
        <f>COUNTIF('US Sub-4 Milers'!A:A, "2019")</f>
        <v>22</v>
      </c>
      <c r="C61" s="2">
        <f>AVERAGE('US Sub-4 Milers'!G524:G545)</f>
        <v>2.7666561447811447E-3</v>
      </c>
      <c r="D61" s="2"/>
      <c r="E61" t="s">
        <v>119</v>
      </c>
    </row>
    <row r="62" spans="1:5" x14ac:dyDescent="0.3">
      <c r="A62">
        <v>2020</v>
      </c>
      <c r="B62">
        <f>COUNTIF('US Sub-4 Milers'!A:A, "2020")</f>
        <v>19</v>
      </c>
      <c r="C62" s="2">
        <f>AVERAGE('US Sub-4 Milers'!G546:G564)</f>
        <v>2.7648574561403515E-3</v>
      </c>
      <c r="D62" s="2"/>
      <c r="E62" t="s">
        <v>120</v>
      </c>
    </row>
    <row r="63" spans="1:5" x14ac:dyDescent="0.3">
      <c r="A63">
        <v>2021</v>
      </c>
      <c r="B63">
        <f>COUNTIF('US Sub-4 Milers'!A:A, "2021")</f>
        <v>36</v>
      </c>
      <c r="C63" s="2">
        <f>AVERAGE('US Sub-4 Milers'!G565:G600)</f>
        <v>2.7602752057613168E-3</v>
      </c>
      <c r="D63" s="2"/>
      <c r="E63" t="s">
        <v>120</v>
      </c>
    </row>
    <row r="64" spans="1:5" x14ac:dyDescent="0.3">
      <c r="A64">
        <v>2022</v>
      </c>
      <c r="B64">
        <f>COUNTIF('US Sub-4 Milers'!A:A, "2022")</f>
        <v>60</v>
      </c>
      <c r="C64" s="2">
        <f>AVERAGE('US Sub-4 Milers'!G601:G660)</f>
        <v>2.7579398148148155E-3</v>
      </c>
      <c r="D64" s="2"/>
      <c r="E64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E45E-75E5-4B71-808F-B32CC610CE93}">
  <dimension ref="A1:C4"/>
  <sheetViews>
    <sheetView workbookViewId="0">
      <selection activeCell="E5" sqref="E5"/>
    </sheetView>
  </sheetViews>
  <sheetFormatPr defaultRowHeight="14.4" x14ac:dyDescent="0.3"/>
  <cols>
    <col min="1" max="1" width="25.77734375" customWidth="1"/>
    <col min="2" max="2" width="17.21875" customWidth="1"/>
  </cols>
  <sheetData>
    <row r="1" spans="1:3" ht="15" thickBot="1" x14ac:dyDescent="0.35">
      <c r="A1" s="20" t="s">
        <v>1733</v>
      </c>
      <c r="B1" s="20" t="s">
        <v>1734</v>
      </c>
      <c r="C1" s="20" t="s">
        <v>1735</v>
      </c>
    </row>
    <row r="2" spans="1:3" ht="15" thickBot="1" x14ac:dyDescent="0.35">
      <c r="A2" s="6" t="s">
        <v>1701</v>
      </c>
      <c r="B2" s="8">
        <f>COUNTIF('US Sub-4 Milers'!G:G, "&lt;03:58.7")</f>
        <v>250</v>
      </c>
      <c r="C2" s="8">
        <f>((B2/659)*100)</f>
        <v>37.936267071320188</v>
      </c>
    </row>
    <row r="3" spans="1:3" ht="15" thickBot="1" x14ac:dyDescent="0.35">
      <c r="A3" s="6" t="s">
        <v>1700</v>
      </c>
      <c r="B3" s="8">
        <f>COUNTIF('US Sub-4 Milers'!G:G, "=03:58.7")</f>
        <v>5</v>
      </c>
      <c r="C3" s="8">
        <f>((B3/659)*100)</f>
        <v>0.75872534142640369</v>
      </c>
    </row>
    <row r="4" spans="1:3" ht="15" thickBot="1" x14ac:dyDescent="0.35">
      <c r="A4" s="6" t="s">
        <v>1702</v>
      </c>
      <c r="B4" s="8">
        <f>COUNTIF('US Sub-4 Milers'!G:G, "&gt;03:58.7")</f>
        <v>404</v>
      </c>
      <c r="C4" s="8">
        <f>((B4/659)*100)</f>
        <v>61.305007587253414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72C3-FD29-42D6-B204-872167580F24}">
  <dimension ref="A1:D9"/>
  <sheetViews>
    <sheetView workbookViewId="0">
      <selection activeCell="F5" sqref="F5"/>
    </sheetView>
  </sheetViews>
  <sheetFormatPr defaultRowHeight="14.4" x14ac:dyDescent="0.3"/>
  <sheetData>
    <row r="1" spans="1:4" x14ac:dyDescent="0.3">
      <c r="A1" s="5" t="s">
        <v>25</v>
      </c>
      <c r="B1" s="5" t="s">
        <v>480</v>
      </c>
      <c r="C1" s="5" t="s">
        <v>114</v>
      </c>
      <c r="D1" s="5" t="s">
        <v>1736</v>
      </c>
    </row>
    <row r="2" spans="1:4" x14ac:dyDescent="0.3">
      <c r="A2" t="s">
        <v>26</v>
      </c>
      <c r="B2">
        <f>COUNTIF('US Sub-4 Milers'!B:B, "1950s")</f>
        <v>1</v>
      </c>
      <c r="C2" s="2">
        <f>AVERAGE('US Sub-4 Milers'!G2)</f>
        <v>2.7627314814814819E-3</v>
      </c>
    </row>
    <row r="3" spans="1:4" x14ac:dyDescent="0.3">
      <c r="A3" t="s">
        <v>27</v>
      </c>
      <c r="B3">
        <f>COUNTIF('US Sub-4 Milers'!B:B, "1960s")</f>
        <v>30</v>
      </c>
      <c r="C3" s="2">
        <f>AVERAGE('US Sub-4 Milers'!G3:G32)</f>
        <v>2.7626427469135792E-3</v>
      </c>
    </row>
    <row r="4" spans="1:4" x14ac:dyDescent="0.3">
      <c r="A4" t="s">
        <v>115</v>
      </c>
      <c r="B4">
        <f>COUNTIF('US Sub-4 Milers'!B:B, "1970s")</f>
        <v>68</v>
      </c>
      <c r="C4" s="2">
        <f>AVERAGE('US Sub-4 Milers'!G33:G100)</f>
        <v>2.7644488698257085E-3</v>
      </c>
    </row>
    <row r="5" spans="1:4" x14ac:dyDescent="0.3">
      <c r="A5" t="s">
        <v>116</v>
      </c>
      <c r="B5">
        <f>COUNTIF('US Sub-4 Milers'!B:B, "1980s")</f>
        <v>69</v>
      </c>
      <c r="C5" s="2">
        <f>AVERAGE('US Sub-4 Milers'!G101:G169)</f>
        <v>2.7597457058507789E-3</v>
      </c>
    </row>
    <row r="6" spans="1:4" x14ac:dyDescent="0.3">
      <c r="A6" t="s">
        <v>117</v>
      </c>
      <c r="B6">
        <f>COUNTIF('US Sub-4 Milers'!B:B, "1990s")</f>
        <v>63</v>
      </c>
      <c r="C6" s="2">
        <f>AVERAGE('US Sub-4 Milers'!G170:G232)</f>
        <v>2.7619837595532037E-3</v>
      </c>
    </row>
    <row r="7" spans="1:4" x14ac:dyDescent="0.3">
      <c r="A7" t="s">
        <v>118</v>
      </c>
      <c r="B7">
        <f>COUNTIF('US Sub-4 Milers'!B:B, "2000s")</f>
        <v>98</v>
      </c>
      <c r="C7" s="2">
        <f>AVERAGE('US Sub-4 Milers'!G233:G330)</f>
        <v>2.7626263699924414E-3</v>
      </c>
    </row>
    <row r="8" spans="1:4" x14ac:dyDescent="0.3">
      <c r="A8" t="s">
        <v>119</v>
      </c>
      <c r="B8">
        <f>COUNTIF('US Sub-4 Milers'!B:B, "2010s")</f>
        <v>215</v>
      </c>
      <c r="C8" s="2">
        <f>AVERAGE('US Sub-4 Milers'!G331:G545)</f>
        <v>2.7643136304909572E-3</v>
      </c>
    </row>
    <row r="9" spans="1:4" x14ac:dyDescent="0.3">
      <c r="A9" t="s">
        <v>120</v>
      </c>
      <c r="B9">
        <f>COUNTIF('US Sub-4 Milers'!B:B, "2020s")</f>
        <v>115</v>
      </c>
      <c r="C9" s="2">
        <f>AVERAGE('US Sub-4 Milers'!G546:G660)</f>
        <v>2.7598138083735914E-3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9CE3C-4020-418F-8C7D-E75F12C715CE}">
  <dimension ref="A1:B9"/>
  <sheetViews>
    <sheetView workbookViewId="0">
      <selection activeCell="E3" sqref="E3"/>
    </sheetView>
  </sheetViews>
  <sheetFormatPr defaultRowHeight="14.4" x14ac:dyDescent="0.3"/>
  <sheetData>
    <row r="1" spans="1:2" x14ac:dyDescent="0.3">
      <c r="A1" s="5" t="s">
        <v>25</v>
      </c>
      <c r="B1" s="5" t="s">
        <v>917</v>
      </c>
    </row>
    <row r="2" spans="1:2" x14ac:dyDescent="0.3">
      <c r="A2" t="s">
        <v>26</v>
      </c>
      <c r="B2">
        <f>AVERAGE('Sub-4 By Year'!B2)</f>
        <v>1</v>
      </c>
    </row>
    <row r="3" spans="1:2" x14ac:dyDescent="0.3">
      <c r="A3" t="s">
        <v>27</v>
      </c>
      <c r="B3">
        <f>AVERAGE('Sub-4 By Year'!B3:B11)</f>
        <v>3.3333333333333335</v>
      </c>
    </row>
    <row r="4" spans="1:2" x14ac:dyDescent="0.3">
      <c r="A4" t="s">
        <v>115</v>
      </c>
      <c r="B4">
        <f>AVERAGE('Sub-4 By Year'!B12:B21)</f>
        <v>6.8</v>
      </c>
    </row>
    <row r="5" spans="1:2" x14ac:dyDescent="0.3">
      <c r="A5" t="s">
        <v>116</v>
      </c>
      <c r="B5">
        <f>AVERAGE('Sub-4 By Year'!B22:B31)</f>
        <v>6.9</v>
      </c>
    </row>
    <row r="6" spans="1:2" x14ac:dyDescent="0.3">
      <c r="A6" t="s">
        <v>117</v>
      </c>
      <c r="B6">
        <f>AVERAGE('Sub-4 By Year'!B32:B41)</f>
        <v>6.3</v>
      </c>
    </row>
    <row r="7" spans="1:2" x14ac:dyDescent="0.3">
      <c r="A7" t="s">
        <v>118</v>
      </c>
      <c r="B7">
        <f>AVERAGE('Sub-4 By Year'!B42:B51)</f>
        <v>9.8000000000000007</v>
      </c>
    </row>
    <row r="8" spans="1:2" x14ac:dyDescent="0.3">
      <c r="A8" t="s">
        <v>119</v>
      </c>
      <c r="B8">
        <f>AVERAGE('Sub-4 By Year'!B52:B61)</f>
        <v>21.5</v>
      </c>
    </row>
    <row r="9" spans="1:2" x14ac:dyDescent="0.3">
      <c r="A9" t="s">
        <v>120</v>
      </c>
      <c r="B9">
        <f>AVERAGE('Sub-4 By Year'!B62:B64)</f>
        <v>38.333333333333336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9F90-A8EC-480A-B778-EE85CEA603AD}">
  <dimension ref="A1:F25"/>
  <sheetViews>
    <sheetView workbookViewId="0">
      <selection activeCell="I18" sqref="I18"/>
    </sheetView>
  </sheetViews>
  <sheetFormatPr defaultRowHeight="14.4" x14ac:dyDescent="0.3"/>
  <cols>
    <col min="1" max="1" width="18.109375" customWidth="1"/>
    <col min="2" max="2" width="13.5546875" customWidth="1"/>
    <col min="3" max="3" width="15.5546875" customWidth="1"/>
    <col min="4" max="4" width="23.44140625" customWidth="1"/>
    <col min="5" max="5" width="26.44140625" style="9" customWidth="1"/>
    <col min="6" max="6" width="11.33203125" customWidth="1"/>
  </cols>
  <sheetData>
    <row r="1" spans="1:6" ht="15" thickBot="1" x14ac:dyDescent="0.35">
      <c r="A1" s="16" t="s">
        <v>2</v>
      </c>
      <c r="B1" s="16" t="s">
        <v>1712</v>
      </c>
      <c r="C1" s="16" t="s">
        <v>1711</v>
      </c>
      <c r="D1" s="16" t="s">
        <v>1715</v>
      </c>
      <c r="E1" s="17" t="s">
        <v>1704</v>
      </c>
      <c r="F1" s="16" t="s">
        <v>1703</v>
      </c>
    </row>
    <row r="2" spans="1:6" ht="15" thickBot="1" x14ac:dyDescent="0.35">
      <c r="A2" s="8" t="s">
        <v>1705</v>
      </c>
      <c r="B2" s="7">
        <v>2.7638888888888886E-3</v>
      </c>
      <c r="C2" s="7">
        <v>2.7638888888888886E-3</v>
      </c>
      <c r="D2" s="7">
        <f>B2-C2</f>
        <v>0</v>
      </c>
      <c r="E2" s="10" t="s">
        <v>1707</v>
      </c>
      <c r="F2" s="8" t="s">
        <v>436</v>
      </c>
    </row>
    <row r="3" spans="1:6" ht="15" thickBot="1" x14ac:dyDescent="0.35">
      <c r="A3" s="8" t="s">
        <v>1706</v>
      </c>
      <c r="B3" s="7">
        <v>2.7766203703703703E-3</v>
      </c>
      <c r="C3" s="7">
        <v>2.7586805555555559E-3</v>
      </c>
      <c r="D3" s="7">
        <f>B3-C3</f>
        <v>1.7939814814814381E-5</v>
      </c>
      <c r="E3" s="11">
        <v>39543</v>
      </c>
      <c r="F3" s="8" t="s">
        <v>436</v>
      </c>
    </row>
    <row r="4" spans="1:6" ht="15" thickBot="1" x14ac:dyDescent="0.35">
      <c r="A4" s="8" t="s">
        <v>1708</v>
      </c>
      <c r="B4" s="7">
        <v>2.7685185185185187E-3</v>
      </c>
      <c r="C4" s="7">
        <v>2.7192129629629632E-3</v>
      </c>
      <c r="D4" s="7">
        <f t="shared" ref="D4:D13" si="0">B4-C4</f>
        <v>4.9305555555555474E-5</v>
      </c>
      <c r="E4" s="11">
        <v>27538</v>
      </c>
      <c r="F4" s="8" t="s">
        <v>1709</v>
      </c>
    </row>
    <row r="5" spans="1:6" ht="15" thickBot="1" x14ac:dyDescent="0.35">
      <c r="A5" s="8" t="s">
        <v>1710</v>
      </c>
      <c r="B5" s="7">
        <v>2.753703703703704E-3</v>
      </c>
      <c r="C5" s="7">
        <v>2.6681712962962965E-3</v>
      </c>
      <c r="D5" s="7">
        <f t="shared" si="0"/>
        <v>8.5532407407407432E-5</v>
      </c>
      <c r="E5" s="11">
        <v>39858</v>
      </c>
      <c r="F5" s="8" t="s">
        <v>1709</v>
      </c>
    </row>
    <row r="6" spans="1:6" ht="15" thickBot="1" x14ac:dyDescent="0.35">
      <c r="A6" s="8" t="s">
        <v>947</v>
      </c>
      <c r="B6" s="7">
        <v>2.7627314814814819E-3</v>
      </c>
      <c r="C6" s="7">
        <v>2.7395833333333335E-3</v>
      </c>
      <c r="D6" s="7">
        <f t="shared" si="0"/>
        <v>2.3148148148148442E-5</v>
      </c>
      <c r="E6" s="11">
        <v>24646</v>
      </c>
      <c r="F6" s="8" t="s">
        <v>1713</v>
      </c>
    </row>
    <row r="7" spans="1:6" ht="15" thickBot="1" x14ac:dyDescent="0.35">
      <c r="A7" s="8" t="s">
        <v>1714</v>
      </c>
      <c r="B7" s="7">
        <v>2.7745370370370372E-3</v>
      </c>
      <c r="C7" s="7">
        <v>2.7745370370370372E-3</v>
      </c>
      <c r="D7" s="7">
        <f t="shared" si="0"/>
        <v>0</v>
      </c>
      <c r="E7" s="10" t="s">
        <v>1719</v>
      </c>
      <c r="F7" s="8" t="s">
        <v>1713</v>
      </c>
    </row>
    <row r="8" spans="1:6" ht="15" thickBot="1" x14ac:dyDescent="0.35">
      <c r="A8" s="8" t="s">
        <v>1717</v>
      </c>
      <c r="B8" s="7">
        <v>2.7442129629629626E-3</v>
      </c>
      <c r="C8" s="7">
        <v>2.6775462962962964E-3</v>
      </c>
      <c r="D8" s="7">
        <f t="shared" si="0"/>
        <v>6.6666666666666263E-5</v>
      </c>
      <c r="E8" s="11">
        <v>29736</v>
      </c>
      <c r="F8" s="8" t="s">
        <v>1716</v>
      </c>
    </row>
    <row r="9" spans="1:6" ht="15" thickBot="1" x14ac:dyDescent="0.35">
      <c r="A9" s="8" t="s">
        <v>1718</v>
      </c>
      <c r="B9" s="7">
        <v>2.7484953703703703E-3</v>
      </c>
      <c r="C9" s="7">
        <v>2.6608796296296294E-3</v>
      </c>
      <c r="D9" s="7">
        <f t="shared" si="0"/>
        <v>8.761574074074097E-5</v>
      </c>
      <c r="E9" s="11">
        <v>42049</v>
      </c>
      <c r="F9" s="8" t="s">
        <v>1716</v>
      </c>
    </row>
    <row r="10" spans="1:6" ht="15" thickBot="1" x14ac:dyDescent="0.35">
      <c r="A10" s="8" t="s">
        <v>1720</v>
      </c>
      <c r="B10" s="7">
        <v>2.7563657407407411E-3</v>
      </c>
      <c r="C10" s="7">
        <v>2.7212962962962963E-3</v>
      </c>
      <c r="D10" s="7">
        <f t="shared" si="0"/>
        <v>3.5069444444444774E-5</v>
      </c>
      <c r="E10" s="11">
        <v>35561</v>
      </c>
      <c r="F10" s="8" t="s">
        <v>1721</v>
      </c>
    </row>
    <row r="11" spans="1:6" ht="15" thickBot="1" x14ac:dyDescent="0.35">
      <c r="A11" s="8" t="s">
        <v>1722</v>
      </c>
      <c r="B11" s="7">
        <v>2.772337962962963E-3</v>
      </c>
      <c r="C11" s="7">
        <v>2.7506944444444445E-3</v>
      </c>
      <c r="D11" s="7">
        <f t="shared" si="0"/>
        <v>2.1643518518518496E-5</v>
      </c>
      <c r="E11" s="11">
        <v>44226</v>
      </c>
      <c r="F11" s="8" t="s">
        <v>1721</v>
      </c>
    </row>
    <row r="12" spans="1:6" ht="15" thickBot="1" x14ac:dyDescent="0.35">
      <c r="A12" s="8" t="s">
        <v>1725</v>
      </c>
      <c r="B12" s="7">
        <v>2.7280092592592594E-3</v>
      </c>
      <c r="C12" s="7">
        <v>2.7221064814814812E-3</v>
      </c>
      <c r="D12" s="7">
        <f t="shared" si="0"/>
        <v>5.9027777777782842E-6</v>
      </c>
      <c r="E12" s="11">
        <v>32299</v>
      </c>
      <c r="F12" s="8" t="s">
        <v>1723</v>
      </c>
    </row>
    <row r="13" spans="1:6" ht="15" thickBot="1" x14ac:dyDescent="0.35">
      <c r="A13" s="8" t="s">
        <v>1726</v>
      </c>
      <c r="B13" s="7">
        <v>2.7666666666666668E-3</v>
      </c>
      <c r="C13" s="7">
        <v>2.7391203703703705E-3</v>
      </c>
      <c r="D13" s="7">
        <f t="shared" si="0"/>
        <v>2.7546296296296346E-5</v>
      </c>
      <c r="E13" s="10" t="s">
        <v>1724</v>
      </c>
      <c r="F13" s="8" t="s">
        <v>1723</v>
      </c>
    </row>
    <row r="17" spans="1:5" ht="15" thickBot="1" x14ac:dyDescent="0.35"/>
    <row r="18" spans="1:5" ht="15" thickBot="1" x14ac:dyDescent="0.35">
      <c r="A18" s="18" t="s">
        <v>1703</v>
      </c>
      <c r="B18" s="18" t="s">
        <v>1727</v>
      </c>
      <c r="C18" s="18" t="s">
        <v>1728</v>
      </c>
      <c r="D18" s="18" t="s">
        <v>1729</v>
      </c>
      <c r="E18" s="19" t="s">
        <v>1730</v>
      </c>
    </row>
    <row r="19" spans="1:5" ht="15" thickBot="1" x14ac:dyDescent="0.35">
      <c r="A19" s="8" t="s">
        <v>1713</v>
      </c>
      <c r="B19" s="7">
        <f>AVERAGE(B6:B7)</f>
        <v>2.7686342592592597E-3</v>
      </c>
      <c r="C19" s="7">
        <f>AVERAGE(C6:C7)</f>
        <v>2.7570601851851853E-3</v>
      </c>
      <c r="D19" s="7">
        <f>AVERAGE(D6:D7)</f>
        <v>1.1574074074074221E-5</v>
      </c>
      <c r="E19" s="12">
        <v>15576</v>
      </c>
    </row>
    <row r="20" spans="1:5" ht="15" thickBot="1" x14ac:dyDescent="0.35">
      <c r="A20" s="8" t="s">
        <v>436</v>
      </c>
      <c r="B20" s="7">
        <f>AVERAGE(B2:B3)</f>
        <v>2.7702546296296295E-3</v>
      </c>
      <c r="C20" s="7">
        <f>AVERAGE(C2:C3)</f>
        <v>2.7612847222222223E-3</v>
      </c>
      <c r="D20" s="7">
        <f>AVERAGE(D2:D3)</f>
        <v>8.9699074074071905E-6</v>
      </c>
      <c r="E20" s="12">
        <v>12746</v>
      </c>
    </row>
    <row r="21" spans="1:5" ht="15" thickBot="1" x14ac:dyDescent="0.35">
      <c r="A21" s="8" t="s">
        <v>1709</v>
      </c>
      <c r="B21" s="7">
        <f>AVERAGE(B4:B5)</f>
        <v>2.7611111111111113E-3</v>
      </c>
      <c r="C21" s="7">
        <f>AVERAGE(C4:C5)</f>
        <v>2.6936921296296301E-3</v>
      </c>
      <c r="D21" s="7">
        <f>AVERAGE(D4:D5)</f>
        <v>6.7418981481481453E-5</v>
      </c>
      <c r="E21" s="12">
        <v>12320</v>
      </c>
    </row>
    <row r="22" spans="1:5" ht="15" thickBot="1" x14ac:dyDescent="0.35">
      <c r="A22" s="8" t="s">
        <v>1721</v>
      </c>
      <c r="B22" s="7">
        <f>AVERAGE(B10:B11)</f>
        <v>2.764351851851852E-3</v>
      </c>
      <c r="C22" s="7">
        <f>AVERAGE(C10:C11)</f>
        <v>2.7359953703703704E-3</v>
      </c>
      <c r="D22" s="7">
        <f>AVERAGE(D10:D11)</f>
        <v>2.8356481481481635E-5</v>
      </c>
      <c r="E22" s="12">
        <v>8665</v>
      </c>
    </row>
    <row r="23" spans="1:5" ht="15" thickBot="1" x14ac:dyDescent="0.35">
      <c r="A23" s="8" t="s">
        <v>1716</v>
      </c>
      <c r="B23" s="7">
        <f>AVERAGE(B8:B9)</f>
        <v>2.7463541666666665E-3</v>
      </c>
      <c r="C23" s="7">
        <f>AVERAGE(C8:C9)</f>
        <v>2.6692129629629626E-3</v>
      </c>
      <c r="D23" s="7">
        <f>AVERAGE(D8:D9)</f>
        <v>7.7141203703703616E-5</v>
      </c>
      <c r="E23" s="12">
        <v>12313</v>
      </c>
    </row>
    <row r="24" spans="1:5" ht="15" thickBot="1" x14ac:dyDescent="0.35">
      <c r="A24" s="8" t="s">
        <v>1731</v>
      </c>
      <c r="B24" s="7">
        <f>AVERAGE(B12:B13)</f>
        <v>2.7473379629629631E-3</v>
      </c>
      <c r="C24" s="7">
        <f>AVERAGE(C12:C13)</f>
        <v>2.7306134259259258E-3</v>
      </c>
      <c r="D24" s="7">
        <f>AVERAGE(D12:D13)</f>
        <v>1.6724537037037315E-5</v>
      </c>
      <c r="E24" s="12">
        <v>12079</v>
      </c>
    </row>
    <row r="25" spans="1:5" ht="15" thickBot="1" x14ac:dyDescent="0.35">
      <c r="A25" s="13" t="s">
        <v>1732</v>
      </c>
      <c r="B25" s="14">
        <f>AVERAGE(B19:B24)</f>
        <v>2.7596739969135801E-3</v>
      </c>
      <c r="C25" s="14">
        <f>AVERAGE(C19:C24)</f>
        <v>2.7246431327160501E-3</v>
      </c>
      <c r="D25" s="14">
        <f>AVERAGE(D19:D24)</f>
        <v>3.5030864197530907E-5</v>
      </c>
      <c r="E25" s="15">
        <f>AVERAGE(E19:E24)</f>
        <v>12283.166666666666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0BB9-06BB-467C-AFF4-729369118CE1}">
  <dimension ref="A1:I13"/>
  <sheetViews>
    <sheetView tabSelected="1" workbookViewId="0">
      <selection activeCell="F19" sqref="F19"/>
    </sheetView>
  </sheetViews>
  <sheetFormatPr defaultRowHeight="14.4" x14ac:dyDescent="0.3"/>
  <cols>
    <col min="1" max="1" width="15" customWidth="1"/>
    <col min="2" max="2" width="20" customWidth="1"/>
    <col min="3" max="3" width="20" style="22" customWidth="1"/>
    <col min="4" max="4" width="10.33203125" customWidth="1"/>
    <col min="5" max="5" width="10.33203125" style="22" customWidth="1"/>
    <col min="6" max="6" width="35" customWidth="1"/>
    <col min="7" max="7" width="35" style="22" customWidth="1"/>
    <col min="8" max="8" width="21.33203125" customWidth="1"/>
    <col min="9" max="9" width="11.44140625" customWidth="1"/>
  </cols>
  <sheetData>
    <row r="1" spans="1:9" ht="15" thickBot="1" x14ac:dyDescent="0.35">
      <c r="A1" s="16" t="s">
        <v>2</v>
      </c>
      <c r="B1" s="16" t="s">
        <v>1712</v>
      </c>
      <c r="C1" s="23" t="s">
        <v>1737</v>
      </c>
      <c r="D1" s="16" t="s">
        <v>1711</v>
      </c>
      <c r="E1" s="23" t="s">
        <v>1738</v>
      </c>
      <c r="F1" s="16" t="s">
        <v>1715</v>
      </c>
      <c r="G1" s="23" t="s">
        <v>1739</v>
      </c>
      <c r="H1" s="17" t="s">
        <v>1704</v>
      </c>
      <c r="I1" s="16" t="s">
        <v>1703</v>
      </c>
    </row>
    <row r="2" spans="1:9" ht="15" thickBot="1" x14ac:dyDescent="0.35">
      <c r="A2" s="8" t="s">
        <v>1705</v>
      </c>
      <c r="B2" s="7">
        <v>2.7638888888888886E-3</v>
      </c>
      <c r="C2" s="12"/>
      <c r="D2" s="7">
        <v>2.7638888888888886E-3</v>
      </c>
      <c r="E2" s="12"/>
      <c r="F2" s="7">
        <f>B2-D2</f>
        <v>0</v>
      </c>
      <c r="G2" s="12">
        <v>0</v>
      </c>
      <c r="H2" s="10" t="s">
        <v>1707</v>
      </c>
      <c r="I2" s="8" t="s">
        <v>436</v>
      </c>
    </row>
    <row r="3" spans="1:9" ht="15" thickBot="1" x14ac:dyDescent="0.35">
      <c r="A3" s="8" t="s">
        <v>1706</v>
      </c>
      <c r="B3" s="7">
        <v>2.7766203703703703E-3</v>
      </c>
      <c r="C3" s="12"/>
      <c r="D3" s="7">
        <v>2.7586805555555559E-3</v>
      </c>
      <c r="E3" s="12"/>
      <c r="F3" s="7">
        <f>B3-D3</f>
        <v>1.7939814814814381E-5</v>
      </c>
      <c r="G3" s="12">
        <v>1.5</v>
      </c>
      <c r="H3" s="11">
        <v>39543</v>
      </c>
      <c r="I3" s="8" t="s">
        <v>436</v>
      </c>
    </row>
    <row r="4" spans="1:9" ht="15" thickBot="1" x14ac:dyDescent="0.35">
      <c r="A4" s="8" t="s">
        <v>1708</v>
      </c>
      <c r="B4" s="7">
        <v>2.7685185185185187E-3</v>
      </c>
      <c r="C4" s="12"/>
      <c r="D4" s="7">
        <v>2.7192129629629632E-3</v>
      </c>
      <c r="E4" s="12"/>
      <c r="F4" s="7">
        <f t="shared" ref="F4:F13" si="0">B4-D4</f>
        <v>4.9305555555555474E-5</v>
      </c>
      <c r="G4" s="12">
        <v>4.3</v>
      </c>
      <c r="H4" s="11">
        <v>27538</v>
      </c>
      <c r="I4" s="8" t="s">
        <v>1709</v>
      </c>
    </row>
    <row r="5" spans="1:9" ht="15" thickBot="1" x14ac:dyDescent="0.35">
      <c r="A5" s="8" t="s">
        <v>1710</v>
      </c>
      <c r="B5" s="7">
        <v>2.753703703703704E-3</v>
      </c>
      <c r="C5" s="12"/>
      <c r="D5" s="7">
        <v>2.6681712962962965E-3</v>
      </c>
      <c r="E5" s="12"/>
      <c r="F5" s="7">
        <f t="shared" si="0"/>
        <v>8.5532407407407432E-5</v>
      </c>
      <c r="G5" s="12">
        <v>7.4</v>
      </c>
      <c r="H5" s="11">
        <v>39858</v>
      </c>
      <c r="I5" s="8" t="s">
        <v>1709</v>
      </c>
    </row>
    <row r="6" spans="1:9" ht="15" thickBot="1" x14ac:dyDescent="0.35">
      <c r="A6" s="8" t="s">
        <v>947</v>
      </c>
      <c r="B6" s="7">
        <v>2.7627314814814819E-3</v>
      </c>
      <c r="C6" s="12"/>
      <c r="D6" s="7">
        <v>2.7395833333333335E-3</v>
      </c>
      <c r="E6" s="12"/>
      <c r="F6" s="7">
        <f t="shared" si="0"/>
        <v>2.3148148148148442E-5</v>
      </c>
      <c r="G6" s="12">
        <v>2</v>
      </c>
      <c r="H6" s="11">
        <v>24646</v>
      </c>
      <c r="I6" s="8" t="s">
        <v>1713</v>
      </c>
    </row>
    <row r="7" spans="1:9" ht="15" thickBot="1" x14ac:dyDescent="0.35">
      <c r="A7" s="8" t="s">
        <v>1714</v>
      </c>
      <c r="B7" s="7">
        <v>2.7745370370370372E-3</v>
      </c>
      <c r="C7" s="12"/>
      <c r="D7" s="7">
        <v>2.7745370370370372E-3</v>
      </c>
      <c r="E7" s="12"/>
      <c r="F7" s="7">
        <f t="shared" si="0"/>
        <v>0</v>
      </c>
      <c r="G7" s="12">
        <v>0</v>
      </c>
      <c r="H7" s="10" t="s">
        <v>1719</v>
      </c>
      <c r="I7" s="8" t="s">
        <v>1713</v>
      </c>
    </row>
    <row r="8" spans="1:9" ht="15" thickBot="1" x14ac:dyDescent="0.35">
      <c r="A8" s="8" t="s">
        <v>1717</v>
      </c>
      <c r="B8" s="7">
        <v>2.7442129629629626E-3</v>
      </c>
      <c r="C8" s="12"/>
      <c r="D8" s="7">
        <v>2.6775462962962964E-3</v>
      </c>
      <c r="E8" s="12"/>
      <c r="F8" s="7">
        <f t="shared" si="0"/>
        <v>6.6666666666666263E-5</v>
      </c>
      <c r="G8" s="12">
        <v>5.8</v>
      </c>
      <c r="H8" s="11">
        <v>29736</v>
      </c>
      <c r="I8" s="8" t="s">
        <v>1716</v>
      </c>
    </row>
    <row r="9" spans="1:9" ht="15" thickBot="1" x14ac:dyDescent="0.35">
      <c r="A9" s="8" t="s">
        <v>1718</v>
      </c>
      <c r="B9" s="7">
        <v>2.7484953703703703E-3</v>
      </c>
      <c r="C9" s="12"/>
      <c r="D9" s="7">
        <v>2.6608796296296294E-3</v>
      </c>
      <c r="E9" s="12"/>
      <c r="F9" s="7">
        <f t="shared" si="0"/>
        <v>8.761574074074097E-5</v>
      </c>
      <c r="G9" s="12">
        <v>7.6</v>
      </c>
      <c r="H9" s="11">
        <v>42049</v>
      </c>
      <c r="I9" s="8" t="s">
        <v>1716</v>
      </c>
    </row>
    <row r="10" spans="1:9" ht="15" thickBot="1" x14ac:dyDescent="0.35">
      <c r="A10" s="8" t="s">
        <v>1720</v>
      </c>
      <c r="B10" s="7">
        <v>2.7563657407407411E-3</v>
      </c>
      <c r="C10" s="12"/>
      <c r="D10" s="7">
        <v>2.7212962962962963E-3</v>
      </c>
      <c r="E10" s="12"/>
      <c r="F10" s="7">
        <f t="shared" si="0"/>
        <v>3.5069444444444774E-5</v>
      </c>
      <c r="G10" s="12">
        <v>3</v>
      </c>
      <c r="H10" s="11">
        <v>35561</v>
      </c>
      <c r="I10" s="8" t="s">
        <v>1721</v>
      </c>
    </row>
    <row r="11" spans="1:9" ht="15" thickBot="1" x14ac:dyDescent="0.35">
      <c r="A11" s="8" t="s">
        <v>1722</v>
      </c>
      <c r="B11" s="7">
        <v>2.772337962962963E-3</v>
      </c>
      <c r="C11" s="12"/>
      <c r="D11" s="7">
        <v>2.7506944444444445E-3</v>
      </c>
      <c r="E11" s="12"/>
      <c r="F11" s="7">
        <f t="shared" si="0"/>
        <v>2.1643518518518496E-5</v>
      </c>
      <c r="G11" s="12">
        <v>1.9</v>
      </c>
      <c r="H11" s="11">
        <v>44226</v>
      </c>
      <c r="I11" s="8" t="s">
        <v>1721</v>
      </c>
    </row>
    <row r="12" spans="1:9" ht="15" thickBot="1" x14ac:dyDescent="0.35">
      <c r="A12" s="8" t="s">
        <v>1725</v>
      </c>
      <c r="B12" s="7">
        <v>2.7280092592592594E-3</v>
      </c>
      <c r="C12" s="12"/>
      <c r="D12" s="7">
        <v>2.7221064814814812E-3</v>
      </c>
      <c r="E12" s="12"/>
      <c r="F12" s="7">
        <f t="shared" si="0"/>
        <v>5.9027777777782842E-6</v>
      </c>
      <c r="G12" s="12">
        <v>0.5</v>
      </c>
      <c r="H12" s="11">
        <v>32299</v>
      </c>
      <c r="I12" s="8" t="s">
        <v>1723</v>
      </c>
    </row>
    <row r="13" spans="1:9" ht="15" thickBot="1" x14ac:dyDescent="0.35">
      <c r="A13" s="8" t="s">
        <v>1726</v>
      </c>
      <c r="B13" s="7">
        <v>2.7666666666666668E-3</v>
      </c>
      <c r="C13" s="12"/>
      <c r="D13" s="7">
        <v>2.7391203703703705E-3</v>
      </c>
      <c r="E13" s="12"/>
      <c r="F13" s="7">
        <f t="shared" si="0"/>
        <v>2.7546296296296346E-5</v>
      </c>
      <c r="G13" s="12">
        <v>2.4</v>
      </c>
      <c r="H13" s="10" t="s">
        <v>1724</v>
      </c>
      <c r="I13" s="8" t="s">
        <v>1723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5CE0-4DCE-4B0B-810D-7D0F716F7306}">
  <dimension ref="A1:H7"/>
  <sheetViews>
    <sheetView workbookViewId="0">
      <selection activeCell="F10" sqref="F10"/>
    </sheetView>
  </sheetViews>
  <sheetFormatPr defaultRowHeight="14.4" x14ac:dyDescent="0.3"/>
  <cols>
    <col min="1" max="1" width="10.21875" customWidth="1"/>
    <col min="2" max="2" width="26.21875" customWidth="1"/>
    <col min="3" max="3" width="26.21875" style="22" customWidth="1"/>
    <col min="4" max="4" width="11.21875" customWidth="1"/>
    <col min="5" max="5" width="11.21875" style="22" customWidth="1"/>
    <col min="6" max="6" width="39.6640625" customWidth="1"/>
    <col min="7" max="7" width="39.6640625" style="22" customWidth="1"/>
    <col min="8" max="8" width="26" customWidth="1"/>
  </cols>
  <sheetData>
    <row r="1" spans="1:8" ht="15" thickBot="1" x14ac:dyDescent="0.35">
      <c r="A1" s="18" t="s">
        <v>1703</v>
      </c>
      <c r="B1" s="18" t="s">
        <v>1727</v>
      </c>
      <c r="C1" s="19" t="s">
        <v>1740</v>
      </c>
      <c r="D1" s="18" t="s">
        <v>1728</v>
      </c>
      <c r="E1" s="19" t="s">
        <v>1741</v>
      </c>
      <c r="F1" s="18" t="s">
        <v>1729</v>
      </c>
      <c r="G1" s="19" t="s">
        <v>1742</v>
      </c>
      <c r="H1" s="19" t="s">
        <v>1730</v>
      </c>
    </row>
    <row r="2" spans="1:8" ht="15" thickBot="1" x14ac:dyDescent="0.35">
      <c r="A2" s="8" t="s">
        <v>1713</v>
      </c>
      <c r="B2" s="7">
        <f>AVERAGE('Fastest American Father Son Duo'!B6:B7)</f>
        <v>2.7686342592592597E-3</v>
      </c>
      <c r="C2" s="12"/>
      <c r="D2" s="7">
        <f>AVERAGE('Fastest American Father Son Duo'!C6:C7)</f>
        <v>2.7570601851851853E-3</v>
      </c>
      <c r="E2" s="12"/>
      <c r="F2" s="7">
        <f>AVERAGE('Fastest American Father Son Duo'!D6:D7)</f>
        <v>1.1574074074074221E-5</v>
      </c>
      <c r="G2" s="12">
        <v>1</v>
      </c>
      <c r="H2" s="12">
        <v>15576</v>
      </c>
    </row>
    <row r="3" spans="1:8" ht="15" thickBot="1" x14ac:dyDescent="0.35">
      <c r="A3" s="8" t="s">
        <v>436</v>
      </c>
      <c r="B3" s="7">
        <f>AVERAGE('Fastest American Father Son Duo'!B2:B3)</f>
        <v>2.7702546296296295E-3</v>
      </c>
      <c r="C3" s="12"/>
      <c r="D3" s="7">
        <f>AVERAGE('Fastest American Father Son Duo'!C2:C3)</f>
        <v>2.7612847222222223E-3</v>
      </c>
      <c r="E3" s="12"/>
      <c r="F3" s="7">
        <f>AVERAGE('Fastest American Father Son Duo'!D2:D3)</f>
        <v>8.9699074074071905E-6</v>
      </c>
      <c r="G3" s="12">
        <v>0.8</v>
      </c>
      <c r="H3" s="12">
        <v>12746</v>
      </c>
    </row>
    <row r="4" spans="1:8" ht="15" thickBot="1" x14ac:dyDescent="0.35">
      <c r="A4" s="8" t="s">
        <v>1709</v>
      </c>
      <c r="B4" s="7">
        <f>AVERAGE('Fastest American Father Son Duo'!B4:B5)</f>
        <v>2.7611111111111113E-3</v>
      </c>
      <c r="C4" s="12"/>
      <c r="D4" s="7">
        <f>AVERAGE('Fastest American Father Son Duo'!C4:C5)</f>
        <v>2.6936921296296301E-3</v>
      </c>
      <c r="E4" s="12"/>
      <c r="F4" s="7">
        <f>AVERAGE('Fastest American Father Son Duo'!D4:D5)</f>
        <v>6.7418981481481453E-5</v>
      </c>
      <c r="G4" s="12">
        <v>5.8</v>
      </c>
      <c r="H4" s="12">
        <v>12320</v>
      </c>
    </row>
    <row r="5" spans="1:8" ht="15" thickBot="1" x14ac:dyDescent="0.35">
      <c r="A5" s="8" t="s">
        <v>1721</v>
      </c>
      <c r="B5" s="7">
        <f>AVERAGE('Fastest American Father Son Duo'!B10:B11)</f>
        <v>2.764351851851852E-3</v>
      </c>
      <c r="C5" s="12"/>
      <c r="D5" s="7">
        <f>AVERAGE('Fastest American Father Son Duo'!C10:C11)</f>
        <v>2.7359953703703704E-3</v>
      </c>
      <c r="E5" s="12"/>
      <c r="F5" s="7">
        <f>AVERAGE('Fastest American Father Son Duo'!D10:D11)</f>
        <v>2.8356481481481635E-5</v>
      </c>
      <c r="G5" s="12">
        <v>2.5</v>
      </c>
      <c r="H5" s="12">
        <v>8665</v>
      </c>
    </row>
    <row r="6" spans="1:8" ht="15" thickBot="1" x14ac:dyDescent="0.35">
      <c r="A6" s="8" t="s">
        <v>1716</v>
      </c>
      <c r="B6" s="7">
        <f>AVERAGE('Fastest American Father Son Duo'!B8:B9)</f>
        <v>2.7463541666666665E-3</v>
      </c>
      <c r="C6" s="12"/>
      <c r="D6" s="7">
        <f>AVERAGE('Fastest American Father Son Duo'!C8:C9)</f>
        <v>2.6692129629629626E-3</v>
      </c>
      <c r="E6" s="12"/>
      <c r="F6" s="7">
        <f>AVERAGE('Fastest American Father Son Duo'!D8:D9)</f>
        <v>7.7141203703703616E-5</v>
      </c>
      <c r="G6" s="12">
        <v>6.7</v>
      </c>
      <c r="H6" s="12">
        <v>12313</v>
      </c>
    </row>
    <row r="7" spans="1:8" ht="15" thickBot="1" x14ac:dyDescent="0.35">
      <c r="A7" s="8" t="s">
        <v>1731</v>
      </c>
      <c r="B7" s="7">
        <f>AVERAGE('Fastest American Father Son Duo'!B12:B13)</f>
        <v>2.7473379629629631E-3</v>
      </c>
      <c r="C7" s="12"/>
      <c r="D7" s="7">
        <f>AVERAGE('Fastest American Father Son Duo'!C12:C13)</f>
        <v>2.7306134259259258E-3</v>
      </c>
      <c r="E7" s="12"/>
      <c r="F7" s="7">
        <f>AVERAGE('Fastest American Father Son Duo'!D12:D13)</f>
        <v>1.6724537037037315E-5</v>
      </c>
      <c r="G7" s="12">
        <v>1.4</v>
      </c>
      <c r="H7" s="12">
        <v>12079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 Sub-4 Milers</vt:lpstr>
      <vt:lpstr>General Stats</vt:lpstr>
      <vt:lpstr>Sub-4 By Year</vt:lpstr>
      <vt:lpstr>Faster &amp; Slower than Avg</vt:lpstr>
      <vt:lpstr>Sub-4 By Decade</vt:lpstr>
      <vt:lpstr>Avg # of Runners Sub-4 Per Dec</vt:lpstr>
      <vt:lpstr>Fastest American Father Son Duo</vt:lpstr>
      <vt:lpstr>FS Duo General</vt:lpstr>
      <vt:lpstr>FS Duo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Roller, Lance J</dc:creator>
  <cp:lastModifiedBy>LJ R</cp:lastModifiedBy>
  <dcterms:created xsi:type="dcterms:W3CDTF">2022-07-06T16:38:31Z</dcterms:created>
  <dcterms:modified xsi:type="dcterms:W3CDTF">2022-07-23T04:04:03Z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2022-07-06T16:38:31Z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d779969b-3dfb-4487-ac1a-96b6e1865209</vt:lpwstr>
  </property>
  <property fmtid="{D5CDD505-2E9C-101B-9397-08002B2CF9AE}" pid="8" name="MSIP_Label_792c8cef-6f2b-4af1-b4ac-d815ff795cd6_ContentBits">
    <vt:lpwstr>0</vt:lpwstr>
  </property>
</Properties>
</file>