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kelsey/Documents/SouthamptonAstroJournalClub/"/>
    </mc:Choice>
  </mc:AlternateContent>
  <xr:revisionPtr revIDLastSave="0" documentId="13_ncr:1_{1DC9A815-E03B-1640-8A58-755337338440}" xr6:coauthVersionLast="43" xr6:coauthVersionMax="43" xr10:uidLastSave="{00000000-0000-0000-0000-000000000000}"/>
  <bookViews>
    <workbookView xWindow="10960" yWindow="1640" windowWidth="36600" windowHeight="21680" activeTab="1" xr2:uid="{04D80FDB-8FFA-AE49-88C4-52D9738D9BAA}"/>
  </bookViews>
  <sheets>
    <sheet name="Schedule" sheetId="1" r:id="rId1"/>
    <sheet name="Presenters" sheetId="2" r:id="rId2"/>
    <sheet name="Grou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2" l="1"/>
  <c r="D35" i="2" s="1"/>
  <c r="E35" i="2" s="1"/>
  <c r="B7" i="3" l="1"/>
  <c r="B6" i="3"/>
  <c r="B5" i="3"/>
  <c r="B4" i="3"/>
  <c r="B3" i="3"/>
  <c r="B2" i="3"/>
  <c r="B9" i="3" l="1"/>
  <c r="C2" i="2"/>
  <c r="C7" i="3" s="1"/>
  <c r="D7" i="3" s="1"/>
  <c r="D2" i="2" l="1"/>
  <c r="E2" i="2" s="1"/>
  <c r="C3" i="2"/>
  <c r="C5" i="2" l="1"/>
  <c r="C4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4" i="2"/>
  <c r="C25" i="2"/>
  <c r="C26" i="2"/>
  <c r="C27" i="2"/>
  <c r="C28" i="2"/>
  <c r="C29" i="2"/>
  <c r="C30" i="2"/>
  <c r="C31" i="2"/>
  <c r="C32" i="2"/>
  <c r="C33" i="2"/>
  <c r="C34" i="2"/>
  <c r="C4" i="3" l="1"/>
  <c r="D4" i="3" s="1"/>
  <c r="C6" i="3"/>
  <c r="D6" i="3" s="1"/>
  <c r="C3" i="3"/>
  <c r="D3" i="3" s="1"/>
  <c r="C5" i="3"/>
  <c r="D5" i="3" s="1"/>
  <c r="C2" i="3"/>
  <c r="D8" i="2"/>
  <c r="E8" i="2" s="1"/>
  <c r="D10" i="2"/>
  <c r="E10" i="2" s="1"/>
  <c r="D27" i="2"/>
  <c r="E27" i="2" s="1"/>
  <c r="D17" i="2"/>
  <c r="E17" i="2" s="1"/>
  <c r="C9" i="3" l="1"/>
  <c r="D2" i="3"/>
  <c r="D3" i="2"/>
  <c r="E3" i="2" s="1"/>
  <c r="D48" i="2" l="1"/>
</calcChain>
</file>

<file path=xl/sharedStrings.xml><?xml version="1.0" encoding="utf-8"?>
<sst xmlns="http://schemas.openxmlformats.org/spreadsheetml/2006/main" count="492" uniqueCount="289">
  <si>
    <t>Date</t>
  </si>
  <si>
    <t>Papers</t>
  </si>
  <si>
    <t>Journal Club Jamboree</t>
  </si>
  <si>
    <t>PostDocs</t>
  </si>
  <si>
    <t>Pete</t>
  </si>
  <si>
    <t>Bella</t>
  </si>
  <si>
    <t>Noel</t>
  </si>
  <si>
    <t>Pip</t>
  </si>
  <si>
    <t>Miika</t>
  </si>
  <si>
    <t>Marta</t>
  </si>
  <si>
    <t>Vicky</t>
  </si>
  <si>
    <t>Michael</t>
  </si>
  <si>
    <t>Dom</t>
  </si>
  <si>
    <t>Lisa</t>
  </si>
  <si>
    <t>Brian</t>
  </si>
  <si>
    <t>Chris</t>
  </si>
  <si>
    <t>Alessandra</t>
  </si>
  <si>
    <t>Tomas</t>
  </si>
  <si>
    <t>Ed</t>
  </si>
  <si>
    <t>David</t>
  </si>
  <si>
    <t>Lorenzo</t>
  </si>
  <si>
    <t>Link</t>
  </si>
  <si>
    <t>Fast Molecular Outflow from a Dusty Star-Forming Galaxy in the Early Universe</t>
  </si>
  <si>
    <t>https://arxiv.org/pdf/1809.01676.pdf</t>
  </si>
  <si>
    <t>Phil</t>
  </si>
  <si>
    <t>Charlotte</t>
  </si>
  <si>
    <t>Dave</t>
  </si>
  <si>
    <t>The Fabric of the Universe: Exploring the Cosmic Web in 3D Prints and Woven Textiles</t>
  </si>
  <si>
    <t>http://iopscience.iop.org/article/10.1088/1538-3873/aa6a46/pdf</t>
  </si>
  <si>
    <t>A study of X-ray emission of galaxies hosting molecular outflows (MOX sample)</t>
  </si>
  <si>
    <t>https://arxiv.org/pdf/1809.07906.pdf</t>
  </si>
  <si>
    <t xml:space="preserve"> </t>
  </si>
  <si>
    <t>Max</t>
  </si>
  <si>
    <t>Matthew</t>
  </si>
  <si>
    <t>Claire</t>
  </si>
  <si>
    <t>Ella</t>
  </si>
  <si>
    <t>Norman</t>
  </si>
  <si>
    <t>Dale</t>
  </si>
  <si>
    <t>Gender differences in individual variation in academic grades fail to fit expected patterns for STEM</t>
  </si>
  <si>
    <t>https://www.nature.com/articles/s41467-018-06292-0   https://www.bbc.co.uk/news/world-europe-45703700</t>
  </si>
  <si>
    <t>GAIA Cephid Parallaxes and Local Hole relieve H0 tension</t>
  </si>
  <si>
    <t>https://arxiv.org/pdf/1810.02595.pdf     https://arxiv.org/abs/1810.03526</t>
  </si>
  <si>
    <t>Gamma-ray quasi-periodicities of blazars. A cautions approach</t>
  </si>
  <si>
    <t>https://arxiv.org/pdf/1810.02409.pdf</t>
  </si>
  <si>
    <t>https://arxiv.org/abs/1810.05181v1</t>
  </si>
  <si>
    <t>A hot and fast ultra-stripped supernova that likely formed a compact neutron star binary</t>
  </si>
  <si>
    <t>Cosmic CARNage II: the evolution of the galaxy stellar mass function in observations and galaxy formation models</t>
  </si>
  <si>
    <t>https://arxiv.org/pdf/1807.03796.pdf</t>
  </si>
  <si>
    <t>Statistical Relations Between Field-Aligned Currents and Precipitating Electron Energy Flux</t>
  </si>
  <si>
    <t>https://agupubs.onlinelibrary.wiley.com/doi/10.1029/2018GL078718</t>
  </si>
  <si>
    <t>John</t>
  </si>
  <si>
    <t>H0 Tension: Response to Riess et al arXiv:1810.03526</t>
  </si>
  <si>
    <t>https://arxiv.org/pdf/1810.07628.pdf</t>
  </si>
  <si>
    <t>A search for the host galaxy of FRB171020</t>
  </si>
  <si>
    <t>https://arxiv.org/pdf/1810.04354.pdf</t>
  </si>
  <si>
    <t>Reproducable k-means clustering in galaxy feature data from the GAMA survey</t>
  </si>
  <si>
    <t>https://arxiv.org/pdf/1810.00887.pdf</t>
  </si>
  <si>
    <t>Mystery Paper</t>
  </si>
  <si>
    <t>Science withoout publication paywalls</t>
  </si>
  <si>
    <t>https://www.ncbi.nlm.nih.gov/pmc/articles/PMC6122174/</t>
  </si>
  <si>
    <t>advances.sciencemag.org/content/4/10/eaav1784/tab-pdf        https://arxiv.org/pdf/1810.03304.pdf     https://www.smithsonianmag.com/smart-news/earths-moon-could-host-moonmoon-if-moonmoons-are-thing-180970520/</t>
  </si>
  <si>
    <t>Evidence for a large exomoon orbiting Kepler-1625b           "Moon Moons" - Can moons have moons?</t>
  </si>
  <si>
    <t>Could Solar Radiation Pressure Explain 'Oumuamua's Peculiar Acceleration</t>
  </si>
  <si>
    <t>https://arxiv.org/pdf/1810.11490.pdf</t>
  </si>
  <si>
    <t>https://arxiv.org/pdf/1810.12913.pdf</t>
  </si>
  <si>
    <t>NuSTAR reveals the hidden nature of SS433</t>
  </si>
  <si>
    <t>https://arxiv.org/pdf/1810.10518.pdf</t>
  </si>
  <si>
    <t>On the Asymmetry Between Upward and Downward Field-Aligned Currents Interacting with the Ionosphere</t>
  </si>
  <si>
    <t>https://agupubs.onlinelibrary.wiley.com/doi/abs/10.1029/2018JA025826</t>
  </si>
  <si>
    <t>Using convolutional neural networks to predict galaxy metallcity from three-colour images</t>
  </si>
  <si>
    <t>A receding torus model for the Iwasawa-Taniguchi effect for Compton-thick AGN</t>
  </si>
  <si>
    <t>https://arxiv.org/pdf/1810.01178.pdf</t>
  </si>
  <si>
    <t>Prospecting Periodic Measurements with LSST - Low Mass X-ray Binaries as a Test Case</t>
  </si>
  <si>
    <t>https://arxiv.org/pdf/1809.09141.pdf</t>
  </si>
  <si>
    <t>Detection of a Star Forming Galaxy in the Center of a Low-Mass Galaxy Cluster</t>
  </si>
  <si>
    <t>https://arxiv.org/pdf/1811.04958.pdf</t>
  </si>
  <si>
    <t>The surface abundances of Red Supergiants at core-collapse</t>
  </si>
  <si>
    <t>https://arxiv.org/pdf/1811.04087.pdf</t>
  </si>
  <si>
    <t>Intake Year</t>
  </si>
  <si>
    <t>Name</t>
  </si>
  <si>
    <t>Count Papers</t>
  </si>
  <si>
    <t>Count Intake Contribution</t>
  </si>
  <si>
    <t>Judith</t>
  </si>
  <si>
    <t>Presenter</t>
  </si>
  <si>
    <t>https://arxiv.org/pdf/1811.08369.pdf</t>
  </si>
  <si>
    <t xml:space="preserve">Observing Supermassive Black Holes in Virtual Reality </t>
  </si>
  <si>
    <t>https://arxiv.org/pdf/1611.09353.pdf</t>
  </si>
  <si>
    <t>Observational and Physical Classification of Supernovae</t>
  </si>
  <si>
    <t>Count weighted by Intake Size</t>
  </si>
  <si>
    <t>Group</t>
  </si>
  <si>
    <t>Supernova</t>
  </si>
  <si>
    <t>SEP</t>
  </si>
  <si>
    <t>Accretion</t>
  </si>
  <si>
    <t>Galaxy</t>
  </si>
  <si>
    <t>Misc</t>
  </si>
  <si>
    <t>Groups</t>
  </si>
  <si>
    <t>Group size</t>
  </si>
  <si>
    <t>Total papers</t>
  </si>
  <si>
    <t>Count weighted by group size</t>
  </si>
  <si>
    <t>https://arxiv.org/abs/1811.07961</t>
  </si>
  <si>
    <t>Blazars in the LOFAR Two-Metre Sky Survey First Data Release</t>
  </si>
  <si>
    <t>https://arxiv.org/abs/1811.07929</t>
  </si>
  <si>
    <t>Evolutionary phases of merging clusters as seen by LOFAR</t>
  </si>
  <si>
    <t>https://arxiv.org/pdf/1811.11613v1.pdf</t>
  </si>
  <si>
    <t>MUFASA: Timescales for H1 consumption and SFR depletion of satellite galaxies in groups</t>
  </si>
  <si>
    <t>https://arxiv.org/pdf/1811.10061.pdf</t>
  </si>
  <si>
    <t>K2 Observations of SN 2018oh reveal a two-component rising light curve for a type Ia supernova</t>
  </si>
  <si>
    <t xml:space="preserve">STEPS: A Multi-GPU Cosmological N-body Code for Compactified Simulations </t>
  </si>
  <si>
    <t>https://arxiv.org/pdf/1811.05903.pdf</t>
  </si>
  <si>
    <t xml:space="preserve">Christmas Break </t>
  </si>
  <si>
    <t>Infrared echo and late-stage rebrightening of nuclear transient PS1-10adi: exploring Torus by tidal disruption event in active galactic nuclei</t>
  </si>
  <si>
    <t>http://inspirehep.net/record/1644598/files/1712.07962.pdf</t>
  </si>
  <si>
    <t>A unifying theoryof dark energy and dark matter: negative masses and matter creation within a modified LCDM framework</t>
  </si>
  <si>
    <t>Grave doubts over LIGO's discovery of graitational waves</t>
  </si>
  <si>
    <t>https://arxiv.org/pdf/1812.01295.pdf</t>
  </si>
  <si>
    <t>https://www.newscientist.com/article/mg24032022-600-exclusive-grave-doubts-over-ligos-discovery-of-gravitational-waves/   https://arxiv.org/pdf/1706.04191.pdf</t>
  </si>
  <si>
    <t>https://academic.oup.com/mnras/advance-article/doi/10.1093/mnras/sty3281/5228747</t>
  </si>
  <si>
    <t>A Statistical Semi-Empirical Model: Satellite galaxies in Groups and Clusters</t>
  </si>
  <si>
    <t xml:space="preserve">Student Conference - no rooms available </t>
  </si>
  <si>
    <t>Superluminous Supernovae from the Dark Energy Survey</t>
  </si>
  <si>
    <t>Quantifying the economic value of space weather forcasting for power grids: An exploratory study</t>
  </si>
  <si>
    <t>https://arxiv.org/pdf/1812.04071.pdf</t>
  </si>
  <si>
    <t>https://agupubs.onlinelibrary.wiley.com/doi/full/10.1029/2018SW002003</t>
  </si>
  <si>
    <t xml:space="preserve">At conference - Pip in charge - no JC?! </t>
  </si>
  <si>
    <t xml:space="preserve">The Fundamental Plane of Black Hole Accretion and its Use as a Black Hole-Mass Estimator </t>
  </si>
  <si>
    <t>Guest</t>
  </si>
  <si>
    <t xml:space="preserve">Dave </t>
  </si>
  <si>
    <t>https://arxiv.org/pdf/1901.02530.pdf</t>
  </si>
  <si>
    <t>The present-day mass-metallicity relation for galaxies using a new electron-temperature method</t>
  </si>
  <si>
    <t>https://arxiv.org/pdf/1901.02890.pdf</t>
  </si>
  <si>
    <t>https://arxiv.org/pdf/1901.10455.pdf</t>
  </si>
  <si>
    <t xml:space="preserve">The stellar-to-halo mass ratios of passive and star-forming galaxies at z~2-3 from the SMUVS survey </t>
  </si>
  <si>
    <t>https://arxiv.org/pdf/1511.00333.pdf</t>
  </si>
  <si>
    <t>Radiation-driven outflows and radiative support in dusty tori of active galactic nuclei</t>
  </si>
  <si>
    <t xml:space="preserve">Uni Closed for Easter </t>
  </si>
  <si>
    <t>https://www.nature.com/articles/s41586-018-0791-x</t>
  </si>
  <si>
    <t>Core crystallization and pile-up in the cooling sequence of evolving white dwarf</t>
  </si>
  <si>
    <t>ECS</t>
  </si>
  <si>
    <t>PT</t>
  </si>
  <si>
    <t xml:space="preserve">Survey Website </t>
  </si>
  <si>
    <t>https://arxiv.org/pdf/1901.09684.pdf</t>
  </si>
  <si>
    <t>The luminosity dependence of thermally-driven disc winds in low-mass X-ray binaries</t>
  </si>
  <si>
    <t>A case study comparing citizen science aurora data with global auroral boundaries derived from satellite imagery and empirical models</t>
  </si>
  <si>
    <t>https://www.sciencedirect.com/science/article/pii/S1364682617303413</t>
  </si>
  <si>
    <t>Detection of orbital motions near the last stable circular orbit of the massive black hole SgrA*</t>
  </si>
  <si>
    <t>https://arxiv.org/abs/1810.12641v1</t>
  </si>
  <si>
    <t>Cfro</t>
  </si>
  <si>
    <t xml:space="preserve">Medical data science stuff </t>
  </si>
  <si>
    <t>Low open fraction coded masks for x-ray backscatter imaging</t>
  </si>
  <si>
    <t>On the nature of the unusual transient AT2018cow from HI observations of its host galaxy</t>
  </si>
  <si>
    <t>https://arxiv.org/pdf/1902.10144.pdf</t>
  </si>
  <si>
    <t>Black hole scaling relations of active and quiescent galaxies: Addressing selection effects and constraining virial factors</t>
  </si>
  <si>
    <t>https://arxiv.org/pdf/1901.11036.pdf</t>
  </si>
  <si>
    <t xml:space="preserve">No JC - PhD interviews </t>
  </si>
  <si>
    <t>The Celestial Sign in the Anglo-Saxon Chronicle in the 770s: Insights on Contemporary Solar Activity</t>
  </si>
  <si>
    <t>https://arxiv.org/pdf/1903.03075.pdf</t>
  </si>
  <si>
    <t xml:space="preserve">A limit cycle model for long-term optical variations of V Sagittae: the second example of acretion wind evolution </t>
  </si>
  <si>
    <t>https://arxiv.org/pdf/astro-ph/0308065.pdf</t>
  </si>
  <si>
    <t>TOTALS</t>
  </si>
  <si>
    <r>
      <t xml:space="preserve">John - </t>
    </r>
    <r>
      <rPr>
        <sz val="12"/>
        <color rgb="FFFF0000"/>
        <rFont val="Calibri (Body)_x0000_"/>
      </rPr>
      <t>MYSTERY PAPER</t>
    </r>
  </si>
  <si>
    <t>http://adsabs.harvard.edu/abs/2018arXiv181205608L</t>
  </si>
  <si>
    <t xml:space="preserve">An Older, More Quiescent Universe from Panchromatic SED Fitting of the 3D-HST Survey </t>
  </si>
  <si>
    <t>https://arxiv.org/pdf/1903.08580.pdf</t>
  </si>
  <si>
    <t xml:space="preserve">The volumetric rate of normal type Ia supernovae in the local universe discovered by the Palomar Transient Factory </t>
  </si>
  <si>
    <t>Does the solar wind electric field control the reconnection rate at Earth's subsolar magnetopause?</t>
  </si>
  <si>
    <t>https://agupubs.onlinelibrary.wiley.com/doi/pdf/10.1029/2018JA025868</t>
  </si>
  <si>
    <t>Dependence of Type Ia supernova luminosities on their local environment</t>
  </si>
  <si>
    <t>https://www.aanda.org/articles/aa/pdf/2018/07/aa31425-17.pdf</t>
  </si>
  <si>
    <t>ZTF18aalrxas: A Type Iib Supernova from a very extended low-mass progenitor</t>
  </si>
  <si>
    <t>https://arxiv.org/abs/1903.09262</t>
  </si>
  <si>
    <t>April Fools week</t>
  </si>
  <si>
    <t xml:space="preserve">Time Cube </t>
  </si>
  <si>
    <t xml:space="preserve">Acronym </t>
  </si>
  <si>
    <t>https://arxiv.org/abs/1903.12180?fbclid=IwAR3StrOSSFIVhSCabheO1wJ6L7R2gLbmjG078e4ow_1lIzB7Xi7X8YLCi2E</t>
  </si>
  <si>
    <t>Stellar Metaorphosis</t>
  </si>
  <si>
    <t xml:space="preserve">http://vixra.org/pdf/1303.0157vD.pdf  </t>
  </si>
  <si>
    <t>No Random Process Causes The Solar Group Creation (No Big Bang)</t>
  </si>
  <si>
    <t>http://vixra.org/pdf/1904.0014v1.pdf</t>
  </si>
  <si>
    <t>http://timecube.2enp.com/</t>
  </si>
  <si>
    <t>1ES 1927+654: an AGN Caught Changing Look on a Timescale of Months</t>
  </si>
  <si>
    <t>https://arxiv.org/pdf/1903.11084.pdf</t>
  </si>
  <si>
    <t>Jakub</t>
  </si>
  <si>
    <t xml:space="preserve">3D Radiation Hydrodynamics of a Dynamical Torus </t>
  </si>
  <si>
    <t>https://arxiv.org/pdf/1812.07448v2.pdf</t>
  </si>
  <si>
    <t xml:space="preserve">The QUEST-La Silla AGN Variability Survey: selection of AGN candidates through optical variability </t>
  </si>
  <si>
    <t>https://arxiv.org/abs/1904.04844?fbclid=IwAR3jd0qwBjLJeZSEagRSepqjof464ymqDeBs7EijYVM3GOS0LPOMHRx92vk</t>
  </si>
  <si>
    <t>BCG Mass Evolution in Cosmological Hydro-Simulations</t>
  </si>
  <si>
    <t>https://arxiv.org/pdf/1803.08049.pdf</t>
  </si>
  <si>
    <t xml:space="preserve">Sexual harassment reported by undergraduate female physicists </t>
  </si>
  <si>
    <t>https://journals.aps.org/prper/pdf/10.1103/PhysRevPhysEducRes.15.010121</t>
  </si>
  <si>
    <t>First measurement of the Hubble constant from a dark standard siren using the Dark Energy Survey galaxies and the LIGO</t>
  </si>
  <si>
    <t>Investigating the Stellar Mass Growth Histories of Satellite Galaxies as a Function of Infall Time using Phase-Space</t>
  </si>
  <si>
    <t>https://arxiv.org/pdf/1904.07340v1.pdf</t>
  </si>
  <si>
    <t>https://arxiv.org/pdf/1901.01540.pdf</t>
  </si>
  <si>
    <t>https://arxiv.org/pdf/1904.10259.pdf</t>
  </si>
  <si>
    <t>The Effect of Minor and Major Mergers on the Evolution of Low Excitation Radio Galaxies</t>
  </si>
  <si>
    <t>Unveiling the 100pc scale nuclear radio structure of NGC6217 with e-MERLIN and the VLA</t>
  </si>
  <si>
    <t>TESS Photometric Mapping of a Terrestrial Planet in the Habitable Zone: Detection of Clouds, Oceans and Continents</t>
  </si>
  <si>
    <t>How would a nearby kilonova look on camera?</t>
  </si>
  <si>
    <t>https://arxiv.org/pdf/1903.12182.pdf</t>
  </si>
  <si>
    <t>https://arxiv.org/abs/1905.01594</t>
  </si>
  <si>
    <t>https://arxiv.org/pdf/1905.00018.pdf</t>
  </si>
  <si>
    <t xml:space="preserve">Old members of the group visiting etc. </t>
  </si>
  <si>
    <t xml:space="preserve">The hidden heart of the luminous infrared galaxy IC 860 I.  </t>
  </si>
  <si>
    <t>the independent pulsations of Jupiter's northern and southern X-ray auroras</t>
  </si>
  <si>
    <t>https://doi.org/10.1038/s41550-017-0262-6</t>
  </si>
  <si>
    <t>https://arxiv.org/pdf/1905.07275.pdf</t>
  </si>
  <si>
    <t>https://arxiv.org/pdf/1905.09353v1.pdf</t>
  </si>
  <si>
    <t>Physical Correlations of the Scatter between Galaxy Mass, Stellar Content, and Halo Mass</t>
  </si>
  <si>
    <t xml:space="preserve">Starlink Drama </t>
  </si>
  <si>
    <t>https://www.theverge.com/2019/5/29/18642577/spacex-starlink-satellite-constellation-astronomy-light-pollution</t>
  </si>
  <si>
    <t>https://agupubs.onlinelibrary.wiley.com/doi/pdf/10.1029/2018SW002148</t>
  </si>
  <si>
    <t xml:space="preserve">The influence of substorms on extreme rates of change of the surface horizontal magnetic field in the UK </t>
  </si>
  <si>
    <t>Characterizing the infall times and quenching timescales of milky way satellites with Gaia proper motions</t>
  </si>
  <si>
    <t>https://arxiv.org/pdf/1906.04180v1.pdf</t>
  </si>
  <si>
    <t xml:space="preserve">Active Galactic Nuclei: Boon or Bane for Biota? </t>
  </si>
  <si>
    <t>https://iopscience.iop.org/article/10.3847/1538-4357/ab1b2f</t>
  </si>
  <si>
    <t>Optional</t>
  </si>
  <si>
    <t xml:space="preserve">Optional </t>
  </si>
  <si>
    <t>Notes</t>
  </si>
  <si>
    <t xml:space="preserve">Compulsory </t>
  </si>
  <si>
    <t>Discovery of a 2.8s pulsar in a 2d orbit High-Mass X-ray Binary powering the Ultraluminous X-ray source ULX-7 in M51</t>
  </si>
  <si>
    <t>https://arxiv.org/abs/1906.04791</t>
  </si>
  <si>
    <t>https://agupubs.onlinelibrary.wiley.com/doi/pdf/10.1029/2019JA026521</t>
  </si>
  <si>
    <t>Continent-Wide R1/R2 Current System and Ohmic Losses by Broad Dipolarization-Injection Fronts</t>
  </si>
  <si>
    <t>https://www.aanda.org/articles/aa/pdf/forth/aa35659-19.pdf</t>
  </si>
  <si>
    <t xml:space="preserve">Optically variable AGN in the three-year VST survey of the COSMOS field </t>
  </si>
  <si>
    <t>EWASS</t>
  </si>
  <si>
    <t>NAM</t>
  </si>
  <si>
    <t>Indigenous use of stellar scintillation to predict weather and seasonal change</t>
  </si>
  <si>
    <t>https://arxiv.org/abs/1903.01060</t>
  </si>
  <si>
    <t>Excursion Set Halos - ExSHalos: A New Parameter Free Method for Fast Generation of Halo Catalogues</t>
  </si>
  <si>
    <t>https://arxiv.org/pdf/1906.06630.pdf</t>
  </si>
  <si>
    <t>A single fast radio burst localized to a massive galaxy at cosmological distance</t>
  </si>
  <si>
    <t>https://arxiv.org/pdf/1906.11476.pdf</t>
  </si>
  <si>
    <t>https://arxiv.org/pdf/1907.01542v1.pdf</t>
  </si>
  <si>
    <t>A fast radio burst localised to a massive galaxy</t>
  </si>
  <si>
    <t>What sets the line profiles in tidal disruption events?</t>
  </si>
  <si>
    <t>https://arxiv.org/abs/1707.02993</t>
  </si>
  <si>
    <t xml:space="preserve">Revisiting the Fanaroff-Riley dichotomy and radio-galaxy morphology with the LOFAR two-metre sky survey (LoTSS) </t>
  </si>
  <si>
    <t>https://arxiv.org/abs/1907.03726</t>
  </si>
  <si>
    <t>A SHARP view of H0LiCOW: H0 from three time-delay gravitational lens systems with adaptive optics imaging</t>
  </si>
  <si>
    <t>http://arxiv.org/abs/1907.02533v1</t>
  </si>
  <si>
    <t>Beyond UVJ: more efficient selection of quiescent galaxies with uv/mid-ir fluxes</t>
  </si>
  <si>
    <t>https://arxiv.org/pdf/1907.02970.pdf</t>
  </si>
  <si>
    <t>Spatial variation in the responses of the surface external and induced magnetic field to the solar wind</t>
  </si>
  <si>
    <t>https://agupubs.onlinelibrary.wiley.com/doi/abs/10.1029/2019JA026543?af=R</t>
  </si>
  <si>
    <t>Jamie Court - preprint not yet on Arxiv - The eclipsing accreting white dwarf Z Chameleontis as seen with TESS</t>
  </si>
  <si>
    <t>https://arxiv.org/pdf/1907.09193.pdf</t>
  </si>
  <si>
    <t>COMPTON-THICK AGN IN THE NuSTAR ERA. V: JOINT NuSTAR AND XMM-Newton SPECTRAL ANALYSIS OF THREE “SOFT–Γ” CANDIDATE CT-AGNs IN THE Swift-BAT 100-MONTH CATALOG</t>
  </si>
  <si>
    <t>https://agupubs.onlinelibrary.wiley.com/doi/10.1029/2019GL082951</t>
  </si>
  <si>
    <t>Alfvénic Fluctuations Associated With Jupiter's Auroral Emissions</t>
  </si>
  <si>
    <t>Obscure clouds playing hide-and-seek in the active nucleus H0557-385</t>
  </si>
  <si>
    <t>Death by Dark Matter</t>
  </si>
  <si>
    <t>https://academic.oup.com/mnrasl/article/394/1/L1/1081575#19589401</t>
  </si>
  <si>
    <t>https://arxiv.org/pdf/1907.06674.pdf</t>
  </si>
  <si>
    <t>https://agupubs.onlinelibrary.wiley.com/doi/full/10.1029/2018GL081658</t>
  </si>
  <si>
    <t>https://ui.adsabs.harvard.edu/abs/2019arXiv190705426M/abstract</t>
  </si>
  <si>
    <t>Measuring the Obscuring Column of a Disk Megamaser AGN in a Nearby Merger</t>
  </si>
  <si>
    <t xml:space="preserve">Timescales of Birkeland Currents Driven by the IMF </t>
  </si>
  <si>
    <t>ETHOS - an effective theory of structure formation: formation of the first haloes and their stars</t>
  </si>
  <si>
    <t>https://ui.adsabs.harvard.edu/abs/2019MNRAS.485.5474L/abstract</t>
  </si>
  <si>
    <t>http://articles.adsabs.harvard.edu/pdf/2013JAHH...16..325H</t>
  </si>
  <si>
    <t>A review of Maori astronomy in Aotearoa-New Zealand</t>
  </si>
  <si>
    <t>Laser SEE Sensitivity Mapping of SRAM Cells</t>
  </si>
  <si>
    <t>https://ieeexplore.ieee.org/stamp/stamp.jsp?tp=&amp;arnumber=4395011&amp;tag=1</t>
  </si>
  <si>
    <t>Absorption at the dust sublimation radius and the dichotomy between X-ray and optical classification in the Seyfert galaxy H0557-385</t>
  </si>
  <si>
    <t>https://ui.adsabs.harvard.edu/abs/2014MNRAS.443.1788C/abstract</t>
  </si>
  <si>
    <t>How feedback shapes galaxies: an analytic model</t>
  </si>
  <si>
    <t>https://arxiv.org/pdf/1908.00552v1.pdf</t>
  </si>
  <si>
    <t>Composite biasing in Monte Carlo radiative transfer</t>
  </si>
  <si>
    <t>https://arxiv.org/abs/1603.07945</t>
  </si>
  <si>
    <t>Time-slicing spiral galaxies with SDSS-IV MaNGA</t>
  </si>
  <si>
    <t>https://ui.adsabs.harvard.edu/abs/2019MNRAS.tmp.2135P/abstract</t>
  </si>
  <si>
    <t>https://www.ann-geophys-discuss.net/angeo-2019-113/</t>
  </si>
  <si>
    <t xml:space="preserve">AMPERE Polar Cap Boundaries </t>
  </si>
  <si>
    <t>The X-ray properties of z &gt; 6 quasars: no evident evolution of accretion physics in the first Gyr of the Universe</t>
  </si>
  <si>
    <t>https://arxiv.org/pdf/1908.09849.pdf</t>
  </si>
  <si>
    <t>James L</t>
  </si>
  <si>
    <t>James W</t>
  </si>
  <si>
    <t>NGCM</t>
  </si>
  <si>
    <t>Arianna</t>
  </si>
  <si>
    <t>A 10,000-solar-mass black hole in the nucleus of a bulgeless dwarf galaxy</t>
  </si>
  <si>
    <t>https://arxiv.org/pdf/1905.00145.pdf</t>
  </si>
  <si>
    <t>India</t>
  </si>
  <si>
    <t>Other</t>
  </si>
  <si>
    <t>No</t>
  </si>
  <si>
    <t>Own JC with Matt</t>
  </si>
  <si>
    <t xml:space="preserve">Own JC with Matt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</si>
</sst>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2222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rgb="FFFF0000"/>
      <name val="Calibri (Body)_x0000_"/>
    </font>
    <font>
      <sz val="12"/>
      <color rgb="FF1C1D1E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6E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8E8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0" fillId="0" borderId="0" xfId="0" applyFill="1"/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3" fillId="0" borderId="0" xfId="0" applyFont="1" applyFill="1"/>
    <xf numFmtId="0" fontId="0" fillId="0" borderId="13" xfId="0" applyFont="1" applyBorder="1"/>
    <xf numFmtId="0" fontId="0" fillId="0" borderId="13" xfId="0" applyFont="1" applyBorder="1" applyAlignment="1">
      <alignment wrapText="1"/>
    </xf>
    <xf numFmtId="0" fontId="0" fillId="0" borderId="14" xfId="0" applyBorder="1"/>
    <xf numFmtId="0" fontId="3" fillId="0" borderId="13" xfId="0" applyFont="1" applyBorder="1" applyAlignment="1">
      <alignment horizontal="center"/>
    </xf>
    <xf numFmtId="2" fontId="3" fillId="0" borderId="0" xfId="0" applyNumberFormat="1" applyFont="1"/>
    <xf numFmtId="2" fontId="0" fillId="0" borderId="0" xfId="0" applyNumberFormat="1"/>
    <xf numFmtId="2" fontId="0" fillId="0" borderId="0" xfId="0" applyNumberFormat="1" applyFill="1"/>
    <xf numFmtId="0" fontId="4" fillId="0" borderId="1" xfId="0" applyFont="1" applyBorder="1"/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3" xfId="0" applyFont="1" applyBorder="1"/>
    <xf numFmtId="0" fontId="0" fillId="0" borderId="0" xfId="0" applyFont="1" applyFill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7" fillId="0" borderId="0" xfId="0" applyFont="1"/>
    <xf numFmtId="0" fontId="1" fillId="0" borderId="14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E8FF"/>
      <color rgb="FFDAAEFF"/>
      <color rgb="FFF6E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DE34-72B4-2540-AE8D-E1699D9CC6B2}">
  <dimension ref="A1:F256"/>
  <sheetViews>
    <sheetView topLeftCell="A225" workbookViewId="0">
      <selection activeCell="D250" sqref="D250"/>
    </sheetView>
  </sheetViews>
  <sheetFormatPr baseColWidth="10" defaultRowHeight="16"/>
  <cols>
    <col min="1" max="1" width="10.83203125" style="1"/>
    <col min="2" max="2" width="117.5" style="2" bestFit="1" customWidth="1"/>
    <col min="3" max="3" width="140" style="12" bestFit="1" customWidth="1"/>
    <col min="4" max="4" width="10.1640625" style="21" customWidth="1"/>
    <col min="5" max="5" width="20.33203125" style="14" bestFit="1" customWidth="1"/>
    <col min="11" max="11" width="13.5" bestFit="1" customWidth="1"/>
  </cols>
  <sheetData>
    <row r="1" spans="1:6">
      <c r="A1" s="3" t="s">
        <v>0</v>
      </c>
      <c r="B1" s="4" t="s">
        <v>1</v>
      </c>
      <c r="C1" s="15" t="s">
        <v>21</v>
      </c>
      <c r="D1" s="20" t="s">
        <v>83</v>
      </c>
    </row>
    <row r="2" spans="1:6">
      <c r="A2" s="34">
        <v>43370</v>
      </c>
      <c r="B2" s="2" t="s">
        <v>22</v>
      </c>
      <c r="C2" s="12" t="s">
        <v>23</v>
      </c>
      <c r="D2" s="21" t="s">
        <v>24</v>
      </c>
    </row>
    <row r="3" spans="1:6">
      <c r="A3" s="35"/>
      <c r="B3" s="2" t="s">
        <v>27</v>
      </c>
      <c r="C3" s="12" t="s">
        <v>28</v>
      </c>
      <c r="D3" s="21" t="s">
        <v>7</v>
      </c>
    </row>
    <row r="4" spans="1:6">
      <c r="A4" s="35"/>
      <c r="B4" s="2" t="s">
        <v>29</v>
      </c>
      <c r="C4" s="12" t="s">
        <v>30</v>
      </c>
      <c r="D4" s="21" t="s">
        <v>4</v>
      </c>
    </row>
    <row r="5" spans="1:6">
      <c r="A5" s="35"/>
    </row>
    <row r="6" spans="1:6">
      <c r="A6" s="35"/>
    </row>
    <row r="7" spans="1:6" ht="16" customHeight="1">
      <c r="A7" s="55">
        <v>43377</v>
      </c>
      <c r="B7" s="49" t="s">
        <v>2</v>
      </c>
      <c r="C7" s="50"/>
      <c r="D7" s="22"/>
      <c r="E7" s="8"/>
    </row>
    <row r="8" spans="1:6">
      <c r="A8" s="56"/>
      <c r="B8" s="51"/>
      <c r="C8" s="52"/>
      <c r="D8" s="22"/>
      <c r="E8" s="9"/>
    </row>
    <row r="9" spans="1:6">
      <c r="A9" s="56"/>
      <c r="B9" s="51"/>
      <c r="C9" s="52"/>
      <c r="D9" s="22"/>
      <c r="E9" s="9"/>
    </row>
    <row r="10" spans="1:6">
      <c r="A10" s="56"/>
      <c r="B10" s="51"/>
      <c r="C10" s="52"/>
      <c r="D10" s="22"/>
      <c r="E10" s="9"/>
    </row>
    <row r="11" spans="1:6">
      <c r="A11" s="56"/>
      <c r="B11" s="53"/>
      <c r="C11" s="54"/>
      <c r="D11" s="22"/>
      <c r="E11" s="10"/>
      <c r="F11" t="s">
        <v>31</v>
      </c>
    </row>
    <row r="12" spans="1:6" ht="37" customHeight="1">
      <c r="A12" s="34">
        <v>43384</v>
      </c>
      <c r="B12" s="5" t="s">
        <v>38</v>
      </c>
      <c r="C12" s="13" t="s">
        <v>39</v>
      </c>
      <c r="D12" s="23" t="s">
        <v>5</v>
      </c>
    </row>
    <row r="13" spans="1:6">
      <c r="A13" s="35"/>
      <c r="B13" s="2" t="s">
        <v>40</v>
      </c>
      <c r="C13" s="7" t="s">
        <v>41</v>
      </c>
      <c r="D13" s="24" t="s">
        <v>17</v>
      </c>
    </row>
    <row r="14" spans="1:6">
      <c r="A14" s="35"/>
      <c r="B14" s="2" t="s">
        <v>42</v>
      </c>
      <c r="C14" s="7" t="s">
        <v>43</v>
      </c>
      <c r="D14" s="24" t="s">
        <v>12</v>
      </c>
    </row>
    <row r="15" spans="1:6">
      <c r="A15" s="35"/>
    </row>
    <row r="16" spans="1:6">
      <c r="A16" s="35"/>
    </row>
    <row r="17" spans="1:5">
      <c r="A17" s="57">
        <v>43391</v>
      </c>
      <c r="B17" s="2" t="s">
        <v>46</v>
      </c>
      <c r="C17" s="12" t="s">
        <v>47</v>
      </c>
      <c r="D17" s="21" t="s">
        <v>20</v>
      </c>
    </row>
    <row r="18" spans="1:5">
      <c r="A18" s="37"/>
      <c r="B18" s="2" t="s">
        <v>48</v>
      </c>
      <c r="C18" s="12" t="s">
        <v>49</v>
      </c>
      <c r="D18" s="21" t="s">
        <v>50</v>
      </c>
    </row>
    <row r="19" spans="1:5">
      <c r="A19" s="37"/>
      <c r="B19" s="2" t="s">
        <v>45</v>
      </c>
      <c r="C19" s="7" t="s">
        <v>44</v>
      </c>
      <c r="D19" s="24" t="s">
        <v>8</v>
      </c>
    </row>
    <row r="20" spans="1:5">
      <c r="A20" s="37"/>
      <c r="B20" s="2" t="s">
        <v>51</v>
      </c>
      <c r="C20" s="12" t="s">
        <v>52</v>
      </c>
      <c r="D20" s="21" t="s">
        <v>17</v>
      </c>
    </row>
    <row r="21" spans="1:5">
      <c r="A21" s="38"/>
    </row>
    <row r="22" spans="1:5">
      <c r="A22" s="34">
        <v>43398</v>
      </c>
      <c r="B22" s="2" t="s">
        <v>53</v>
      </c>
      <c r="C22" s="12" t="s">
        <v>54</v>
      </c>
      <c r="D22" s="21" t="s">
        <v>24</v>
      </c>
    </row>
    <row r="23" spans="1:5">
      <c r="A23" s="35"/>
      <c r="B23" s="2" t="s">
        <v>55</v>
      </c>
      <c r="C23" s="12" t="s">
        <v>56</v>
      </c>
      <c r="D23" s="21" t="s">
        <v>20</v>
      </c>
    </row>
    <row r="24" spans="1:5">
      <c r="A24" s="35"/>
    </row>
    <row r="25" spans="1:5">
      <c r="A25" s="35"/>
    </row>
    <row r="26" spans="1:5">
      <c r="A26" s="35"/>
    </row>
    <row r="27" spans="1:5" ht="41" customHeight="1">
      <c r="A27" s="55">
        <v>43405</v>
      </c>
      <c r="B27" s="43" t="s">
        <v>61</v>
      </c>
      <c r="C27" s="41" t="s">
        <v>60</v>
      </c>
      <c r="D27" s="25" t="s">
        <v>13</v>
      </c>
      <c r="E27" s="39" t="s">
        <v>57</v>
      </c>
    </row>
    <row r="28" spans="1:5">
      <c r="A28" s="56"/>
      <c r="B28" s="44"/>
      <c r="C28" s="42"/>
      <c r="D28" s="25"/>
      <c r="E28" s="40"/>
    </row>
    <row r="29" spans="1:5">
      <c r="A29" s="56"/>
      <c r="B29" s="2" t="s">
        <v>58</v>
      </c>
      <c r="C29" s="12" t="s">
        <v>59</v>
      </c>
      <c r="D29" s="21" t="s">
        <v>181</v>
      </c>
    </row>
    <row r="30" spans="1:5">
      <c r="A30" s="56"/>
      <c r="B30" s="2" t="s">
        <v>62</v>
      </c>
      <c r="C30" s="12" t="s">
        <v>63</v>
      </c>
      <c r="D30" s="21" t="s">
        <v>26</v>
      </c>
    </row>
    <row r="31" spans="1:5">
      <c r="A31" s="56"/>
    </row>
    <row r="32" spans="1:5">
      <c r="A32" s="34">
        <v>43412</v>
      </c>
      <c r="B32" s="2" t="s">
        <v>69</v>
      </c>
      <c r="C32" s="12" t="s">
        <v>64</v>
      </c>
      <c r="D32" s="21" t="s">
        <v>24</v>
      </c>
    </row>
    <row r="33" spans="1:4">
      <c r="A33" s="35"/>
      <c r="B33" s="2" t="s">
        <v>65</v>
      </c>
      <c r="C33" s="12" t="s">
        <v>66</v>
      </c>
      <c r="D33" s="21" t="s">
        <v>4</v>
      </c>
    </row>
    <row r="34" spans="1:4">
      <c r="A34" s="35"/>
      <c r="B34" s="2" t="s">
        <v>67</v>
      </c>
      <c r="C34" s="12" t="s">
        <v>68</v>
      </c>
      <c r="D34" s="21" t="s">
        <v>50</v>
      </c>
    </row>
    <row r="35" spans="1:4">
      <c r="A35" s="35"/>
      <c r="B35" s="2" t="s">
        <v>70</v>
      </c>
      <c r="C35" s="12" t="s">
        <v>71</v>
      </c>
      <c r="D35" s="21" t="s">
        <v>11</v>
      </c>
    </row>
    <row r="36" spans="1:4">
      <c r="A36" s="35"/>
    </row>
    <row r="37" spans="1:4">
      <c r="A37" s="55">
        <v>43419</v>
      </c>
      <c r="B37" s="2" t="s">
        <v>72</v>
      </c>
      <c r="C37" s="12" t="s">
        <v>73</v>
      </c>
      <c r="D37" s="21" t="s">
        <v>4</v>
      </c>
    </row>
    <row r="38" spans="1:4">
      <c r="A38" s="56"/>
      <c r="B38" s="2" t="s">
        <v>74</v>
      </c>
      <c r="C38" s="12" t="s">
        <v>75</v>
      </c>
      <c r="D38" s="21" t="s">
        <v>7</v>
      </c>
    </row>
    <row r="39" spans="1:4">
      <c r="A39" s="56"/>
      <c r="B39" s="2" t="s">
        <v>76</v>
      </c>
      <c r="C39" s="12" t="s">
        <v>77</v>
      </c>
      <c r="D39" s="21" t="s">
        <v>17</v>
      </c>
    </row>
    <row r="40" spans="1:4">
      <c r="A40" s="56"/>
    </row>
    <row r="41" spans="1:4">
      <c r="A41" s="56"/>
    </row>
    <row r="42" spans="1:4">
      <c r="A42" s="34">
        <v>43426</v>
      </c>
      <c r="B42" s="45" t="s">
        <v>85</v>
      </c>
      <c r="C42" s="47" t="s">
        <v>84</v>
      </c>
      <c r="D42" s="21" t="s">
        <v>7</v>
      </c>
    </row>
    <row r="43" spans="1:4">
      <c r="A43" s="35"/>
      <c r="B43" s="46"/>
      <c r="C43" s="48"/>
      <c r="D43" s="21" t="s">
        <v>4</v>
      </c>
    </row>
    <row r="44" spans="1:4">
      <c r="A44" s="35"/>
      <c r="B44" s="2" t="s">
        <v>87</v>
      </c>
      <c r="C44" s="12" t="s">
        <v>86</v>
      </c>
      <c r="D44" s="21" t="s">
        <v>24</v>
      </c>
    </row>
    <row r="45" spans="1:4">
      <c r="A45" s="35"/>
    </row>
    <row r="46" spans="1:4">
      <c r="A46" s="35"/>
    </row>
    <row r="47" spans="1:4">
      <c r="A47" s="55">
        <v>43433</v>
      </c>
      <c r="B47" s="2" t="s">
        <v>102</v>
      </c>
      <c r="C47" s="7" t="s">
        <v>101</v>
      </c>
      <c r="D47" s="21" t="s">
        <v>82</v>
      </c>
    </row>
    <row r="48" spans="1:4">
      <c r="A48" s="56"/>
      <c r="B48" s="2" t="s">
        <v>100</v>
      </c>
      <c r="C48" s="12" t="s">
        <v>99</v>
      </c>
      <c r="D48" s="21" t="s">
        <v>82</v>
      </c>
    </row>
    <row r="49" spans="1:5">
      <c r="A49" s="56"/>
      <c r="B49" s="2" t="s">
        <v>104</v>
      </c>
      <c r="C49" s="12" t="s">
        <v>103</v>
      </c>
      <c r="D49" s="21" t="s">
        <v>7</v>
      </c>
    </row>
    <row r="50" spans="1:5">
      <c r="A50" s="56"/>
      <c r="B50" s="2" t="s">
        <v>106</v>
      </c>
      <c r="C50" s="12" t="s">
        <v>105</v>
      </c>
      <c r="D50" s="21" t="s">
        <v>25</v>
      </c>
    </row>
    <row r="51" spans="1:5">
      <c r="A51" s="56"/>
    </row>
    <row r="52" spans="1:5">
      <c r="A52" s="34">
        <v>43440</v>
      </c>
      <c r="B52" s="27" t="s">
        <v>112</v>
      </c>
      <c r="C52" s="27" t="s">
        <v>111</v>
      </c>
      <c r="D52" s="26" t="s">
        <v>11</v>
      </c>
      <c r="E52" s="39" t="s">
        <v>57</v>
      </c>
    </row>
    <row r="53" spans="1:5">
      <c r="A53" s="35"/>
      <c r="B53" s="19" t="s">
        <v>113</v>
      </c>
      <c r="C53" s="27" t="s">
        <v>115</v>
      </c>
      <c r="D53" s="26" t="s">
        <v>33</v>
      </c>
      <c r="E53" s="40"/>
    </row>
    <row r="54" spans="1:5">
      <c r="A54" s="35"/>
      <c r="B54" s="19" t="s">
        <v>107</v>
      </c>
      <c r="C54" s="28" t="s">
        <v>108</v>
      </c>
      <c r="D54" s="21" t="s">
        <v>15</v>
      </c>
    </row>
    <row r="55" spans="1:5">
      <c r="A55" s="35"/>
    </row>
    <row r="56" spans="1:5">
      <c r="A56" s="35"/>
    </row>
    <row r="57" spans="1:5">
      <c r="A57" s="34">
        <v>43447</v>
      </c>
      <c r="B57" s="19" t="s">
        <v>110</v>
      </c>
      <c r="C57" s="28" t="s">
        <v>114</v>
      </c>
      <c r="D57" s="21" t="s">
        <v>24</v>
      </c>
    </row>
    <row r="58" spans="1:5">
      <c r="A58" s="35"/>
      <c r="B58" s="2" t="s">
        <v>117</v>
      </c>
      <c r="C58" s="12" t="s">
        <v>116</v>
      </c>
      <c r="D58" s="21" t="s">
        <v>15</v>
      </c>
    </row>
    <row r="59" spans="1:5">
      <c r="A59" s="35"/>
    </row>
    <row r="60" spans="1:5">
      <c r="A60" s="35"/>
    </row>
    <row r="61" spans="1:5">
      <c r="A61" s="35"/>
    </row>
    <row r="62" spans="1:5">
      <c r="A62" s="55">
        <v>43454</v>
      </c>
      <c r="B62" s="36" t="s">
        <v>109</v>
      </c>
    </row>
    <row r="63" spans="1:5">
      <c r="A63" s="56"/>
      <c r="B63" s="37"/>
    </row>
    <row r="64" spans="1:5">
      <c r="A64" s="56"/>
      <c r="B64" s="37"/>
    </row>
    <row r="65" spans="1:2">
      <c r="A65" s="56"/>
      <c r="B65" s="37"/>
    </row>
    <row r="66" spans="1:2">
      <c r="A66" s="56"/>
      <c r="B66" s="37"/>
    </row>
    <row r="67" spans="1:2">
      <c r="A67" s="55">
        <v>43461</v>
      </c>
      <c r="B67" s="37"/>
    </row>
    <row r="68" spans="1:2">
      <c r="A68" s="56"/>
      <c r="B68" s="37"/>
    </row>
    <row r="69" spans="1:2">
      <c r="A69" s="56"/>
      <c r="B69" s="37"/>
    </row>
    <row r="70" spans="1:2">
      <c r="A70" s="56"/>
      <c r="B70" s="37"/>
    </row>
    <row r="71" spans="1:2">
      <c r="A71" s="56"/>
      <c r="B71" s="37"/>
    </row>
    <row r="72" spans="1:2">
      <c r="A72" s="34">
        <v>43468</v>
      </c>
      <c r="B72" s="37"/>
    </row>
    <row r="73" spans="1:2">
      <c r="A73" s="35"/>
      <c r="B73" s="37"/>
    </row>
    <row r="74" spans="1:2">
      <c r="A74" s="35"/>
      <c r="B74" s="37"/>
    </row>
    <row r="75" spans="1:2">
      <c r="A75" s="35"/>
      <c r="B75" s="37"/>
    </row>
    <row r="76" spans="1:2">
      <c r="A76" s="35"/>
      <c r="B76" s="38"/>
    </row>
    <row r="77" spans="1:2">
      <c r="A77" s="34">
        <v>43475</v>
      </c>
      <c r="B77" s="58" t="s">
        <v>118</v>
      </c>
    </row>
    <row r="78" spans="1:2">
      <c r="A78" s="35"/>
      <c r="B78" s="59"/>
    </row>
    <row r="79" spans="1:2">
      <c r="A79" s="35"/>
      <c r="B79" s="59"/>
    </row>
    <row r="80" spans="1:2">
      <c r="A80" s="35"/>
      <c r="B80" s="59"/>
    </row>
    <row r="81" spans="1:4">
      <c r="A81" s="35"/>
      <c r="B81" s="60"/>
    </row>
    <row r="82" spans="1:4">
      <c r="A82" s="34">
        <v>43482</v>
      </c>
      <c r="B82" s="2" t="s">
        <v>119</v>
      </c>
      <c r="C82" s="12" t="s">
        <v>121</v>
      </c>
      <c r="D82" s="21" t="s">
        <v>8</v>
      </c>
    </row>
    <row r="83" spans="1:4">
      <c r="A83" s="35"/>
      <c r="B83" s="2" t="s">
        <v>120</v>
      </c>
      <c r="C83" s="12" t="s">
        <v>122</v>
      </c>
      <c r="D83" s="21" t="s">
        <v>50</v>
      </c>
    </row>
    <row r="84" spans="1:4">
      <c r="A84" s="35"/>
    </row>
    <row r="85" spans="1:4">
      <c r="A85" s="35"/>
    </row>
    <row r="86" spans="1:4">
      <c r="A86" s="35"/>
    </row>
    <row r="87" spans="1:4">
      <c r="A87" s="34">
        <v>43489</v>
      </c>
      <c r="B87" s="36" t="s">
        <v>123</v>
      </c>
    </row>
    <row r="88" spans="1:4">
      <c r="A88" s="35"/>
      <c r="B88" s="37"/>
    </row>
    <row r="89" spans="1:4">
      <c r="A89" s="35"/>
      <c r="B89" s="37"/>
    </row>
    <row r="90" spans="1:4">
      <c r="A90" s="35"/>
      <c r="B90" s="37"/>
    </row>
    <row r="91" spans="1:4">
      <c r="A91" s="35"/>
      <c r="B91" s="38"/>
    </row>
    <row r="92" spans="1:4">
      <c r="A92" s="34">
        <v>43496</v>
      </c>
      <c r="B92" s="2" t="s">
        <v>128</v>
      </c>
      <c r="C92" s="12" t="s">
        <v>129</v>
      </c>
      <c r="D92" s="21" t="s">
        <v>24</v>
      </c>
    </row>
    <row r="93" spans="1:4">
      <c r="A93" s="35"/>
      <c r="B93" s="2" t="s">
        <v>131</v>
      </c>
      <c r="C93" s="12" t="s">
        <v>130</v>
      </c>
      <c r="D93" s="21" t="s">
        <v>7</v>
      </c>
    </row>
    <row r="94" spans="1:4">
      <c r="A94" s="35"/>
    </row>
    <row r="95" spans="1:4">
      <c r="A95" s="35"/>
    </row>
    <row r="96" spans="1:4">
      <c r="A96" s="35"/>
    </row>
    <row r="97" spans="1:5">
      <c r="A97" s="34">
        <v>43503</v>
      </c>
      <c r="B97" s="2" t="s">
        <v>124</v>
      </c>
      <c r="C97" s="12" t="s">
        <v>127</v>
      </c>
      <c r="D97" s="21" t="s">
        <v>125</v>
      </c>
      <c r="E97" s="14" t="s">
        <v>126</v>
      </c>
    </row>
    <row r="98" spans="1:5">
      <c r="A98" s="35"/>
      <c r="B98" s="2" t="s">
        <v>133</v>
      </c>
      <c r="C98" s="12" t="s">
        <v>132</v>
      </c>
      <c r="D98" s="21" t="s">
        <v>9</v>
      </c>
    </row>
    <row r="99" spans="1:5">
      <c r="A99" s="35"/>
      <c r="B99" s="2" t="s">
        <v>139</v>
      </c>
      <c r="D99" s="21" t="s">
        <v>4</v>
      </c>
    </row>
    <row r="100" spans="1:5">
      <c r="A100" s="35"/>
    </row>
    <row r="101" spans="1:5">
      <c r="A101" s="35"/>
    </row>
    <row r="102" spans="1:5">
      <c r="A102" s="34">
        <v>43510</v>
      </c>
      <c r="B102" s="2" t="s">
        <v>142</v>
      </c>
      <c r="C102" s="12" t="s">
        <v>143</v>
      </c>
      <c r="D102" s="21" t="s">
        <v>19</v>
      </c>
    </row>
    <row r="103" spans="1:5">
      <c r="A103" s="35"/>
      <c r="B103" s="2" t="s">
        <v>141</v>
      </c>
      <c r="C103" s="12" t="s">
        <v>140</v>
      </c>
      <c r="D103" s="21" t="s">
        <v>18</v>
      </c>
    </row>
    <row r="104" spans="1:5">
      <c r="A104" s="35"/>
    </row>
    <row r="105" spans="1:5">
      <c r="A105" s="35"/>
    </row>
    <row r="106" spans="1:5">
      <c r="A106" s="35"/>
    </row>
    <row r="107" spans="1:5">
      <c r="A107" s="34">
        <v>43517</v>
      </c>
      <c r="B107" s="2" t="s">
        <v>144</v>
      </c>
      <c r="C107" s="12" t="s">
        <v>145</v>
      </c>
      <c r="D107" s="21" t="s">
        <v>278</v>
      </c>
    </row>
    <row r="108" spans="1:5">
      <c r="A108" s="35"/>
      <c r="B108" s="2" t="s">
        <v>147</v>
      </c>
      <c r="D108" s="21" t="s">
        <v>125</v>
      </c>
      <c r="E108" s="14" t="s">
        <v>146</v>
      </c>
    </row>
    <row r="109" spans="1:5">
      <c r="A109" s="35"/>
    </row>
    <row r="110" spans="1:5">
      <c r="A110" s="35"/>
    </row>
    <row r="111" spans="1:5">
      <c r="A111" s="35"/>
    </row>
    <row r="112" spans="1:5">
      <c r="A112" s="34">
        <v>43524</v>
      </c>
      <c r="B112" s="2" t="s">
        <v>136</v>
      </c>
      <c r="C112" s="12" t="s">
        <v>135</v>
      </c>
      <c r="D112" s="21" t="s">
        <v>6</v>
      </c>
    </row>
    <row r="113" spans="1:5">
      <c r="A113" s="35"/>
      <c r="B113" s="2" t="s">
        <v>148</v>
      </c>
      <c r="D113" s="21" t="s">
        <v>16</v>
      </c>
    </row>
    <row r="114" spans="1:5">
      <c r="A114" s="35"/>
      <c r="B114" s="2" t="s">
        <v>149</v>
      </c>
      <c r="C114" s="12" t="s">
        <v>150</v>
      </c>
      <c r="D114" s="21" t="s">
        <v>24</v>
      </c>
    </row>
    <row r="115" spans="1:5">
      <c r="A115" s="35"/>
    </row>
    <row r="116" spans="1:5">
      <c r="A116" s="35"/>
    </row>
    <row r="117" spans="1:5">
      <c r="A117" s="34">
        <v>43531</v>
      </c>
      <c r="B117" s="36" t="s">
        <v>153</v>
      </c>
    </row>
    <row r="118" spans="1:5">
      <c r="A118" s="35"/>
      <c r="B118" s="37"/>
    </row>
    <row r="119" spans="1:5">
      <c r="A119" s="35"/>
      <c r="B119" s="37"/>
    </row>
    <row r="120" spans="1:5">
      <c r="A120" s="35"/>
      <c r="B120" s="37"/>
    </row>
    <row r="121" spans="1:5">
      <c r="A121" s="35"/>
      <c r="B121" s="38"/>
    </row>
    <row r="122" spans="1:5">
      <c r="A122" s="34">
        <v>43538</v>
      </c>
      <c r="B122" s="2" t="s">
        <v>151</v>
      </c>
      <c r="C122" s="12" t="s">
        <v>152</v>
      </c>
      <c r="D122" s="21" t="s">
        <v>15</v>
      </c>
    </row>
    <row r="123" spans="1:5">
      <c r="A123" s="35"/>
      <c r="B123" s="2" t="s">
        <v>156</v>
      </c>
      <c r="C123" s="12" t="s">
        <v>157</v>
      </c>
      <c r="D123" s="21" t="s">
        <v>6</v>
      </c>
    </row>
    <row r="124" spans="1:5">
      <c r="A124" s="35"/>
      <c r="B124" s="2" t="s">
        <v>154</v>
      </c>
      <c r="C124" s="12" t="s">
        <v>155</v>
      </c>
      <c r="D124" s="21" t="s">
        <v>125</v>
      </c>
      <c r="E124" s="14" t="s">
        <v>159</v>
      </c>
    </row>
    <row r="125" spans="1:5">
      <c r="A125" s="35"/>
    </row>
    <row r="126" spans="1:5">
      <c r="A126" s="35"/>
    </row>
    <row r="127" spans="1:5">
      <c r="A127" s="34">
        <v>43545</v>
      </c>
      <c r="B127" s="2" t="s">
        <v>163</v>
      </c>
      <c r="C127" s="12" t="s">
        <v>162</v>
      </c>
      <c r="D127" s="21" t="s">
        <v>24</v>
      </c>
    </row>
    <row r="128" spans="1:5">
      <c r="A128" s="35"/>
      <c r="B128" s="2" t="s">
        <v>161</v>
      </c>
      <c r="C128" s="12" t="s">
        <v>160</v>
      </c>
      <c r="D128" s="21" t="s">
        <v>7</v>
      </c>
    </row>
    <row r="129" spans="1:5">
      <c r="A129" s="35"/>
      <c r="B129" s="2" t="s">
        <v>164</v>
      </c>
      <c r="C129" s="12" t="s">
        <v>165</v>
      </c>
      <c r="D129" s="21" t="s">
        <v>50</v>
      </c>
    </row>
    <row r="130" spans="1:5">
      <c r="A130" s="35"/>
    </row>
    <row r="131" spans="1:5">
      <c r="A131" s="35"/>
    </row>
    <row r="132" spans="1:5">
      <c r="A132" s="34">
        <v>43552</v>
      </c>
      <c r="B132" s="2" t="s">
        <v>166</v>
      </c>
      <c r="C132" s="12" t="s">
        <v>167</v>
      </c>
      <c r="D132" s="21" t="s">
        <v>13</v>
      </c>
    </row>
    <row r="133" spans="1:5">
      <c r="A133" s="35"/>
      <c r="B133" s="2" t="s">
        <v>168</v>
      </c>
      <c r="C133" s="12" t="s">
        <v>169</v>
      </c>
      <c r="D133" s="21" t="s">
        <v>8</v>
      </c>
    </row>
    <row r="134" spans="1:5">
      <c r="A134" s="35"/>
    </row>
    <row r="135" spans="1:5">
      <c r="A135" s="35"/>
    </row>
    <row r="136" spans="1:5">
      <c r="A136" s="35"/>
    </row>
    <row r="137" spans="1:5">
      <c r="A137" s="34">
        <v>43559</v>
      </c>
      <c r="B137" s="2" t="s">
        <v>174</v>
      </c>
      <c r="C137" s="7" t="s">
        <v>175</v>
      </c>
      <c r="D137" s="21" t="s">
        <v>35</v>
      </c>
      <c r="E137" s="33" t="s">
        <v>170</v>
      </c>
    </row>
    <row r="138" spans="1:5">
      <c r="A138" s="35"/>
      <c r="B138" s="2" t="s">
        <v>176</v>
      </c>
      <c r="C138" s="12" t="s">
        <v>177</v>
      </c>
      <c r="D138" s="21" t="s">
        <v>33</v>
      </c>
    </row>
    <row r="139" spans="1:5">
      <c r="A139" s="35"/>
      <c r="B139" s="2" t="s">
        <v>171</v>
      </c>
      <c r="C139" s="12" t="s">
        <v>178</v>
      </c>
      <c r="D139" s="21" t="s">
        <v>26</v>
      </c>
    </row>
    <row r="140" spans="1:5">
      <c r="A140" s="35"/>
      <c r="B140" s="2" t="s">
        <v>172</v>
      </c>
      <c r="C140" s="12" t="s">
        <v>173</v>
      </c>
      <c r="D140" s="21" t="s">
        <v>7</v>
      </c>
    </row>
    <row r="141" spans="1:5">
      <c r="A141" s="35"/>
    </row>
    <row r="142" spans="1:5">
      <c r="A142" s="34">
        <v>43566</v>
      </c>
      <c r="B142" s="2" t="s">
        <v>186</v>
      </c>
      <c r="C142" s="12" t="s">
        <v>187</v>
      </c>
      <c r="D142" s="21" t="s">
        <v>7</v>
      </c>
    </row>
    <row r="143" spans="1:5">
      <c r="A143" s="35"/>
      <c r="B143" s="2" t="s">
        <v>179</v>
      </c>
      <c r="C143" s="12" t="s">
        <v>180</v>
      </c>
      <c r="D143" s="21" t="s">
        <v>5</v>
      </c>
    </row>
    <row r="144" spans="1:5">
      <c r="A144" s="35"/>
      <c r="B144" s="2" t="s">
        <v>182</v>
      </c>
      <c r="C144" s="12" t="s">
        <v>183</v>
      </c>
      <c r="D144" s="21" t="s">
        <v>9</v>
      </c>
    </row>
    <row r="145" spans="1:4">
      <c r="A145" s="35"/>
    </row>
    <row r="146" spans="1:4">
      <c r="A146" s="35"/>
    </row>
    <row r="147" spans="1:4">
      <c r="A147" s="34">
        <v>43573</v>
      </c>
      <c r="B147" s="36" t="s">
        <v>134</v>
      </c>
    </row>
    <row r="148" spans="1:4">
      <c r="A148" s="35"/>
      <c r="B148" s="37"/>
    </row>
    <row r="149" spans="1:4">
      <c r="A149" s="35"/>
      <c r="B149" s="37"/>
    </row>
    <row r="150" spans="1:4">
      <c r="A150" s="35"/>
      <c r="B150" s="37"/>
    </row>
    <row r="151" spans="1:4">
      <c r="A151" s="35"/>
      <c r="B151" s="38"/>
    </row>
    <row r="152" spans="1:4">
      <c r="A152" s="34">
        <v>43580</v>
      </c>
      <c r="B152" s="2" t="s">
        <v>184</v>
      </c>
      <c r="C152" s="12" t="s">
        <v>185</v>
      </c>
      <c r="D152" s="21" t="s">
        <v>5</v>
      </c>
    </row>
    <row r="153" spans="1:4">
      <c r="A153" s="35"/>
      <c r="B153" s="2" t="s">
        <v>188</v>
      </c>
      <c r="C153" s="12" t="s">
        <v>189</v>
      </c>
      <c r="D153" s="21" t="s">
        <v>5</v>
      </c>
    </row>
    <row r="154" spans="1:4">
      <c r="A154" s="35"/>
    </row>
    <row r="155" spans="1:4">
      <c r="A155" s="35"/>
    </row>
    <row r="156" spans="1:4">
      <c r="A156" s="35"/>
    </row>
    <row r="157" spans="1:4">
      <c r="A157" s="34">
        <v>43587</v>
      </c>
      <c r="B157" s="2" t="s">
        <v>190</v>
      </c>
      <c r="C157" s="12" t="s">
        <v>193</v>
      </c>
      <c r="D157" s="21" t="s">
        <v>24</v>
      </c>
    </row>
    <row r="158" spans="1:4">
      <c r="A158" s="35"/>
      <c r="B158" s="2" t="s">
        <v>191</v>
      </c>
      <c r="C158" s="12" t="s">
        <v>192</v>
      </c>
      <c r="D158" s="21" t="s">
        <v>7</v>
      </c>
    </row>
    <row r="159" spans="1:4">
      <c r="A159" s="35"/>
    </row>
    <row r="160" spans="1:4">
      <c r="A160" s="35"/>
    </row>
    <row r="161" spans="1:4">
      <c r="A161" s="35"/>
    </row>
    <row r="162" spans="1:4">
      <c r="A162" s="34">
        <v>43594</v>
      </c>
      <c r="B162" s="2" t="s">
        <v>196</v>
      </c>
      <c r="C162" s="12" t="s">
        <v>194</v>
      </c>
      <c r="D162" s="21" t="s">
        <v>5</v>
      </c>
    </row>
    <row r="163" spans="1:4">
      <c r="A163" s="35"/>
      <c r="B163" s="2" t="s">
        <v>195</v>
      </c>
      <c r="C163" s="12" t="s">
        <v>201</v>
      </c>
      <c r="D163" s="21" t="s">
        <v>82</v>
      </c>
    </row>
    <row r="164" spans="1:4">
      <c r="A164" s="35"/>
    </row>
    <row r="165" spans="1:4">
      <c r="A165" s="35"/>
    </row>
    <row r="166" spans="1:4">
      <c r="A166" s="35"/>
    </row>
    <row r="167" spans="1:4">
      <c r="A167" s="34">
        <v>43601</v>
      </c>
      <c r="B167" s="2" t="s">
        <v>197</v>
      </c>
      <c r="C167" s="12" t="s">
        <v>199</v>
      </c>
      <c r="D167" s="21" t="s">
        <v>5</v>
      </c>
    </row>
    <row r="168" spans="1:4">
      <c r="A168" s="35"/>
      <c r="B168" s="2" t="s">
        <v>198</v>
      </c>
      <c r="C168" s="12" t="s">
        <v>200</v>
      </c>
      <c r="D168" s="21" t="s">
        <v>13</v>
      </c>
    </row>
    <row r="169" spans="1:4">
      <c r="A169" s="35"/>
    </row>
    <row r="170" spans="1:4">
      <c r="A170" s="35"/>
    </row>
    <row r="171" spans="1:4">
      <c r="A171" s="35"/>
    </row>
    <row r="172" spans="1:4">
      <c r="A172" s="34">
        <v>43608</v>
      </c>
      <c r="B172" s="2" t="s">
        <v>203</v>
      </c>
      <c r="C172" s="12" t="s">
        <v>206</v>
      </c>
      <c r="D172" s="21" t="s">
        <v>4</v>
      </c>
    </row>
    <row r="173" spans="1:4">
      <c r="A173" s="35"/>
      <c r="B173" s="2" t="s">
        <v>204</v>
      </c>
      <c r="C173" s="7" t="s">
        <v>205</v>
      </c>
      <c r="D173" s="21" t="s">
        <v>37</v>
      </c>
    </row>
    <row r="174" spans="1:4">
      <c r="A174" s="35"/>
    </row>
    <row r="175" spans="1:4">
      <c r="A175" s="35"/>
    </row>
    <row r="176" spans="1:4">
      <c r="A176" s="35"/>
    </row>
    <row r="177" spans="1:4">
      <c r="A177" s="34">
        <v>43615</v>
      </c>
      <c r="B177" s="2" t="s">
        <v>212</v>
      </c>
      <c r="C177" s="12" t="s">
        <v>211</v>
      </c>
      <c r="D177" s="21" t="s">
        <v>50</v>
      </c>
    </row>
    <row r="178" spans="1:4">
      <c r="A178" s="35"/>
      <c r="B178" s="2" t="s">
        <v>209</v>
      </c>
      <c r="C178" s="12" t="s">
        <v>210</v>
      </c>
      <c r="D178" s="21" t="s">
        <v>13</v>
      </c>
    </row>
    <row r="179" spans="1:4">
      <c r="A179" s="35"/>
    </row>
    <row r="180" spans="1:4">
      <c r="A180" s="35"/>
    </row>
    <row r="181" spans="1:4">
      <c r="A181" s="35"/>
    </row>
    <row r="182" spans="1:4">
      <c r="A182" s="34">
        <v>43622</v>
      </c>
      <c r="B182" s="2" t="s">
        <v>208</v>
      </c>
      <c r="C182" s="12" t="s">
        <v>207</v>
      </c>
      <c r="D182" s="21" t="s">
        <v>7</v>
      </c>
    </row>
    <row r="183" spans="1:4">
      <c r="A183" s="35"/>
    </row>
    <row r="184" spans="1:4">
      <c r="A184" s="35"/>
    </row>
    <row r="185" spans="1:4">
      <c r="A185" s="35"/>
    </row>
    <row r="186" spans="1:4">
      <c r="A186" s="35"/>
    </row>
    <row r="187" spans="1:4">
      <c r="A187" s="34">
        <v>43629</v>
      </c>
      <c r="B187" s="2" t="s">
        <v>213</v>
      </c>
      <c r="C187" s="12" t="s">
        <v>214</v>
      </c>
      <c r="D187" s="21" t="s">
        <v>7</v>
      </c>
    </row>
    <row r="188" spans="1:4">
      <c r="A188" s="35"/>
      <c r="B188" s="2" t="s">
        <v>215</v>
      </c>
      <c r="C188" s="12" t="s">
        <v>216</v>
      </c>
      <c r="D188" s="21" t="s">
        <v>4</v>
      </c>
    </row>
    <row r="189" spans="1:4">
      <c r="A189" s="35"/>
    </row>
    <row r="190" spans="1:4">
      <c r="A190" s="35"/>
    </row>
    <row r="191" spans="1:4">
      <c r="A191" s="35"/>
    </row>
    <row r="192" spans="1:4">
      <c r="A192" s="34">
        <v>43636</v>
      </c>
      <c r="B192" s="2" t="s">
        <v>224</v>
      </c>
      <c r="C192" s="12" t="s">
        <v>223</v>
      </c>
      <c r="D192" s="21" t="s">
        <v>50</v>
      </c>
    </row>
    <row r="193" spans="1:4">
      <c r="A193" s="35"/>
      <c r="B193" s="2" t="s">
        <v>221</v>
      </c>
      <c r="C193" s="12" t="s">
        <v>222</v>
      </c>
      <c r="D193" s="21" t="s">
        <v>36</v>
      </c>
    </row>
    <row r="194" spans="1:4">
      <c r="A194" s="35"/>
      <c r="B194" s="2" t="s">
        <v>226</v>
      </c>
      <c r="C194" s="12" t="s">
        <v>225</v>
      </c>
      <c r="D194" s="21" t="s">
        <v>35</v>
      </c>
    </row>
    <row r="195" spans="1:4">
      <c r="A195" s="35"/>
    </row>
    <row r="196" spans="1:4">
      <c r="A196" s="35"/>
    </row>
    <row r="197" spans="1:4">
      <c r="A197" s="34" t="s">
        <v>227</v>
      </c>
      <c r="B197" s="2" t="s">
        <v>231</v>
      </c>
      <c r="C197" s="12" t="s">
        <v>232</v>
      </c>
      <c r="D197" s="21" t="s">
        <v>7</v>
      </c>
    </row>
    <row r="198" spans="1:4">
      <c r="A198" s="35"/>
    </row>
    <row r="199" spans="1:4">
      <c r="A199" s="35"/>
    </row>
    <row r="200" spans="1:4">
      <c r="A200" s="35"/>
    </row>
    <row r="201" spans="1:4">
      <c r="A201" s="35"/>
    </row>
    <row r="202" spans="1:4">
      <c r="A202" s="34" t="s">
        <v>228</v>
      </c>
      <c r="B202" s="2" t="s">
        <v>229</v>
      </c>
      <c r="C202" s="12" t="s">
        <v>230</v>
      </c>
      <c r="D202" s="21" t="s">
        <v>26</v>
      </c>
    </row>
    <row r="203" spans="1:4">
      <c r="A203" s="35"/>
      <c r="B203" s="2" t="s">
        <v>233</v>
      </c>
      <c r="C203" s="12" t="s">
        <v>234</v>
      </c>
      <c r="D203" s="21" t="s">
        <v>24</v>
      </c>
    </row>
    <row r="204" spans="1:4">
      <c r="A204" s="35"/>
      <c r="B204" s="2" t="s">
        <v>236</v>
      </c>
      <c r="C204" s="12" t="s">
        <v>235</v>
      </c>
      <c r="D204" s="21" t="s">
        <v>24</v>
      </c>
    </row>
    <row r="205" spans="1:4">
      <c r="A205" s="35"/>
    </row>
    <row r="206" spans="1:4">
      <c r="A206" s="35"/>
    </row>
    <row r="207" spans="1:4">
      <c r="A207" s="34">
        <v>43657</v>
      </c>
      <c r="B207" s="2" t="s">
        <v>239</v>
      </c>
      <c r="C207" s="12" t="s">
        <v>240</v>
      </c>
      <c r="D207" s="21" t="s">
        <v>82</v>
      </c>
    </row>
    <row r="208" spans="1:4">
      <c r="A208" s="35"/>
      <c r="B208" s="2" t="s">
        <v>241</v>
      </c>
      <c r="C208" s="12" t="s">
        <v>242</v>
      </c>
      <c r="D208" s="21" t="s">
        <v>26</v>
      </c>
    </row>
    <row r="209" spans="1:4">
      <c r="A209" s="35"/>
      <c r="B209" s="2" t="s">
        <v>243</v>
      </c>
      <c r="C209" s="12" t="s">
        <v>244</v>
      </c>
      <c r="D209" s="21" t="s">
        <v>7</v>
      </c>
    </row>
    <row r="210" spans="1:4">
      <c r="A210" s="35"/>
    </row>
    <row r="211" spans="1:4">
      <c r="A211" s="35"/>
    </row>
    <row r="212" spans="1:4">
      <c r="A212" s="34">
        <v>43664</v>
      </c>
      <c r="B212" s="2" t="s">
        <v>245</v>
      </c>
      <c r="C212" s="12" t="s">
        <v>246</v>
      </c>
      <c r="D212" s="21" t="s">
        <v>50</v>
      </c>
    </row>
    <row r="213" spans="1:4">
      <c r="A213" s="35"/>
      <c r="B213" s="2" t="s">
        <v>247</v>
      </c>
      <c r="D213" s="21" t="s">
        <v>6</v>
      </c>
    </row>
    <row r="214" spans="1:4">
      <c r="A214" s="35"/>
    </row>
    <row r="215" spans="1:4">
      <c r="A215" s="35"/>
    </row>
    <row r="216" spans="1:4">
      <c r="A216" s="35"/>
    </row>
    <row r="217" spans="1:4">
      <c r="A217" s="34">
        <v>43671</v>
      </c>
      <c r="B217" s="2" t="s">
        <v>237</v>
      </c>
      <c r="C217" s="12" t="s">
        <v>238</v>
      </c>
      <c r="D217" s="21" t="s">
        <v>18</v>
      </c>
    </row>
    <row r="218" spans="1:4">
      <c r="A218" s="35"/>
      <c r="B218" s="32" t="s">
        <v>251</v>
      </c>
      <c r="C218" s="7" t="s">
        <v>250</v>
      </c>
      <c r="D218" s="21" t="s">
        <v>37</v>
      </c>
    </row>
    <row r="219" spans="1:4">
      <c r="A219" s="35"/>
      <c r="B219" t="s">
        <v>249</v>
      </c>
      <c r="C219" s="7" t="s">
        <v>248</v>
      </c>
      <c r="D219" s="21" t="s">
        <v>34</v>
      </c>
    </row>
    <row r="220" spans="1:4">
      <c r="A220" s="35"/>
    </row>
    <row r="221" spans="1:4">
      <c r="A221" s="35"/>
    </row>
    <row r="222" spans="1:4">
      <c r="A222" s="34">
        <v>43678</v>
      </c>
      <c r="B222" s="2" t="s">
        <v>252</v>
      </c>
      <c r="C222" s="12" t="s">
        <v>254</v>
      </c>
      <c r="D222" s="21" t="s">
        <v>5</v>
      </c>
    </row>
    <row r="223" spans="1:4">
      <c r="A223" s="35"/>
      <c r="B223" s="2" t="s">
        <v>253</v>
      </c>
      <c r="C223" s="12" t="s">
        <v>255</v>
      </c>
      <c r="D223" s="21" t="s">
        <v>5</v>
      </c>
    </row>
    <row r="224" spans="1:4">
      <c r="A224" s="35"/>
      <c r="B224" s="2" t="s">
        <v>258</v>
      </c>
      <c r="C224" s="12" t="s">
        <v>257</v>
      </c>
      <c r="D224" s="21" t="s">
        <v>4</v>
      </c>
    </row>
    <row r="225" spans="1:4">
      <c r="A225" s="35"/>
      <c r="B225" s="2" t="s">
        <v>259</v>
      </c>
      <c r="C225" s="12" t="s">
        <v>256</v>
      </c>
      <c r="D225" s="21" t="s">
        <v>19</v>
      </c>
    </row>
    <row r="226" spans="1:4">
      <c r="A226" s="35"/>
    </row>
    <row r="227" spans="1:4">
      <c r="A227" s="34">
        <v>43685</v>
      </c>
      <c r="B227" s="2" t="s">
        <v>260</v>
      </c>
      <c r="C227" s="12" t="s">
        <v>261</v>
      </c>
      <c r="D227" s="21" t="s">
        <v>26</v>
      </c>
    </row>
    <row r="228" spans="1:4">
      <c r="A228" s="35"/>
      <c r="B228" s="2" t="s">
        <v>264</v>
      </c>
      <c r="C228" s="12" t="s">
        <v>265</v>
      </c>
      <c r="D228" s="21" t="s">
        <v>16</v>
      </c>
    </row>
    <row r="229" spans="1:4">
      <c r="A229" s="35"/>
    </row>
    <row r="230" spans="1:4">
      <c r="A230" s="35"/>
    </row>
    <row r="231" spans="1:4">
      <c r="A231" s="35"/>
    </row>
    <row r="232" spans="1:4">
      <c r="A232" s="34">
        <v>43692</v>
      </c>
      <c r="B232" s="2" t="s">
        <v>263</v>
      </c>
      <c r="C232" s="12" t="s">
        <v>262</v>
      </c>
      <c r="D232" s="21" t="s">
        <v>26</v>
      </c>
    </row>
    <row r="233" spans="1:4">
      <c r="A233" s="35"/>
      <c r="B233" s="2" t="s">
        <v>266</v>
      </c>
      <c r="C233" s="12" t="s">
        <v>267</v>
      </c>
      <c r="D233" s="21" t="s">
        <v>5</v>
      </c>
    </row>
    <row r="234" spans="1:4">
      <c r="A234" s="35"/>
      <c r="B234" s="2" t="s">
        <v>268</v>
      </c>
      <c r="C234" s="12" t="s">
        <v>269</v>
      </c>
      <c r="D234" s="21" t="s">
        <v>7</v>
      </c>
    </row>
    <row r="235" spans="1:4">
      <c r="A235" s="35"/>
    </row>
    <row r="236" spans="1:4">
      <c r="A236" s="35"/>
    </row>
    <row r="237" spans="1:4">
      <c r="A237" s="34">
        <v>43699</v>
      </c>
      <c r="B237" s="2" t="s">
        <v>270</v>
      </c>
      <c r="C237" s="12" t="s">
        <v>271</v>
      </c>
      <c r="D237" s="21" t="s">
        <v>18</v>
      </c>
    </row>
    <row r="238" spans="1:4">
      <c r="A238" s="35"/>
      <c r="B238" s="2" t="s">
        <v>272</v>
      </c>
      <c r="C238" s="12" t="s">
        <v>273</v>
      </c>
      <c r="D238" s="21" t="s">
        <v>4</v>
      </c>
    </row>
    <row r="239" spans="1:4">
      <c r="A239" s="35"/>
    </row>
    <row r="240" spans="1:4">
      <c r="A240" s="35"/>
    </row>
    <row r="241" spans="1:4">
      <c r="A241" s="35"/>
    </row>
    <row r="242" spans="1:4">
      <c r="A242" s="34">
        <v>43706</v>
      </c>
      <c r="B242" s="2" t="s">
        <v>275</v>
      </c>
      <c r="C242" s="12" t="s">
        <v>274</v>
      </c>
      <c r="D242" s="21" t="s">
        <v>50</v>
      </c>
    </row>
    <row r="243" spans="1:4">
      <c r="A243" s="35"/>
      <c r="B243" s="2" t="s">
        <v>276</v>
      </c>
      <c r="C243" s="12" t="s">
        <v>277</v>
      </c>
      <c r="D243" s="21" t="s">
        <v>4</v>
      </c>
    </row>
    <row r="244" spans="1:4">
      <c r="A244" s="35"/>
    </row>
    <row r="245" spans="1:4">
      <c r="A245" s="35"/>
    </row>
    <row r="246" spans="1:4">
      <c r="A246" s="35"/>
    </row>
    <row r="247" spans="1:4">
      <c r="A247" s="34">
        <v>43713</v>
      </c>
      <c r="B247" s="2" t="s">
        <v>282</v>
      </c>
      <c r="C247" s="12" t="s">
        <v>283</v>
      </c>
      <c r="D247" s="21" t="s">
        <v>32</v>
      </c>
    </row>
    <row r="248" spans="1:4">
      <c r="A248" s="35"/>
      <c r="D248" s="21" t="s">
        <v>278</v>
      </c>
    </row>
    <row r="249" spans="1:4">
      <c r="A249" s="35"/>
      <c r="D249" s="21" t="s">
        <v>12</v>
      </c>
    </row>
    <row r="250" spans="1:4">
      <c r="A250" s="35"/>
    </row>
    <row r="251" spans="1:4">
      <c r="A251" s="35"/>
    </row>
    <row r="252" spans="1:4">
      <c r="A252" s="34">
        <v>43720</v>
      </c>
    </row>
    <row r="253" spans="1:4">
      <c r="A253" s="35"/>
    </row>
    <row r="254" spans="1:4">
      <c r="A254" s="35"/>
    </row>
    <row r="255" spans="1:4">
      <c r="A255" s="35"/>
    </row>
    <row r="256" spans="1:4">
      <c r="A256" s="35"/>
    </row>
  </sheetData>
  <mergeCells count="63">
    <mergeCell ref="A232:A236"/>
    <mergeCell ref="A237:A241"/>
    <mergeCell ref="A202:A206"/>
    <mergeCell ref="A207:A211"/>
    <mergeCell ref="A212:A216"/>
    <mergeCell ref="A217:A221"/>
    <mergeCell ref="A222:A226"/>
    <mergeCell ref="A182:A186"/>
    <mergeCell ref="A187:A191"/>
    <mergeCell ref="A192:A196"/>
    <mergeCell ref="A197:A201"/>
    <mergeCell ref="A227:A231"/>
    <mergeCell ref="A92:A96"/>
    <mergeCell ref="A97:A101"/>
    <mergeCell ref="B62:B76"/>
    <mergeCell ref="B77:B81"/>
    <mergeCell ref="A82:A86"/>
    <mergeCell ref="A87:A91"/>
    <mergeCell ref="B87:B91"/>
    <mergeCell ref="A77:A81"/>
    <mergeCell ref="A62:A66"/>
    <mergeCell ref="A67:A71"/>
    <mergeCell ref="A72:A76"/>
    <mergeCell ref="A2:A6"/>
    <mergeCell ref="A7:A11"/>
    <mergeCell ref="A12:A16"/>
    <mergeCell ref="A17:A21"/>
    <mergeCell ref="A57:A61"/>
    <mergeCell ref="B7:C11"/>
    <mergeCell ref="A37:A41"/>
    <mergeCell ref="A42:A46"/>
    <mergeCell ref="A47:A51"/>
    <mergeCell ref="A52:A56"/>
    <mergeCell ref="A22:A26"/>
    <mergeCell ref="A27:A31"/>
    <mergeCell ref="A32:A36"/>
    <mergeCell ref="E27:E28"/>
    <mergeCell ref="C27:C28"/>
    <mergeCell ref="B27:B28"/>
    <mergeCell ref="E52:E53"/>
    <mergeCell ref="B42:B43"/>
    <mergeCell ref="C42:C43"/>
    <mergeCell ref="A102:A106"/>
    <mergeCell ref="A107:A111"/>
    <mergeCell ref="A112:A116"/>
    <mergeCell ref="A117:A121"/>
    <mergeCell ref="A122:A126"/>
    <mergeCell ref="A242:A246"/>
    <mergeCell ref="A247:A251"/>
    <mergeCell ref="A252:A256"/>
    <mergeCell ref="B147:B151"/>
    <mergeCell ref="B117:B121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850A-0E78-C646-BC9E-A89257B9BA4F}">
  <dimension ref="A1:L48"/>
  <sheetViews>
    <sheetView tabSelected="1" workbookViewId="0">
      <selection activeCell="H34" sqref="H34"/>
    </sheetView>
  </sheetViews>
  <sheetFormatPr baseColWidth="10" defaultRowHeight="16"/>
  <cols>
    <col min="2" max="2" width="10.83203125" style="7"/>
    <col min="3" max="3" width="11.83203125" bestFit="1" customWidth="1"/>
    <col min="4" max="4" width="22.33203125" bestFit="1" customWidth="1"/>
    <col min="5" max="5" width="26.33203125" style="17" bestFit="1" customWidth="1"/>
    <col min="6" max="6" width="22.33203125" bestFit="1" customWidth="1"/>
    <col min="7" max="7" width="33.83203125" bestFit="1" customWidth="1"/>
    <col min="10" max="10" width="11.33203125" bestFit="1" customWidth="1"/>
    <col min="11" max="11" width="25.5" style="17" bestFit="1" customWidth="1"/>
  </cols>
  <sheetData>
    <row r="1" spans="1:12">
      <c r="A1" s="6" t="s">
        <v>78</v>
      </c>
      <c r="B1" s="11" t="s">
        <v>79</v>
      </c>
      <c r="C1" s="6" t="s">
        <v>80</v>
      </c>
      <c r="D1" s="6" t="s">
        <v>81</v>
      </c>
      <c r="E1" s="16" t="s">
        <v>88</v>
      </c>
      <c r="F1" s="11" t="s">
        <v>89</v>
      </c>
      <c r="G1" s="11" t="s">
        <v>219</v>
      </c>
      <c r="H1" s="11" t="s">
        <v>285</v>
      </c>
      <c r="I1" s="7"/>
      <c r="J1" s="7"/>
      <c r="K1" s="18"/>
      <c r="L1" s="7"/>
    </row>
    <row r="2" spans="1:12">
      <c r="A2" s="6"/>
      <c r="B2" s="29" t="s">
        <v>125</v>
      </c>
      <c r="C2">
        <f xml:space="preserve"> SUMPRODUCT( -- (ISNUMBER(FIND("*"&amp;B2&amp;"*", "*"&amp;Schedule!D:D&amp;"*"))))</f>
        <v>3</v>
      </c>
      <c r="D2" s="30">
        <f>C2</f>
        <v>3</v>
      </c>
      <c r="E2" s="31">
        <f>D2/COUNT(C2)</f>
        <v>3</v>
      </c>
      <c r="F2" s="29" t="s">
        <v>125</v>
      </c>
      <c r="G2" s="7" t="s">
        <v>202</v>
      </c>
      <c r="H2" t="s">
        <v>286</v>
      </c>
      <c r="I2" s="7"/>
      <c r="J2" s="7"/>
      <c r="K2" s="18"/>
      <c r="L2" s="7"/>
    </row>
    <row r="3" spans="1:12">
      <c r="A3" s="61" t="s">
        <v>3</v>
      </c>
      <c r="B3" s="7" t="s">
        <v>25</v>
      </c>
      <c r="C3">
        <f xml:space="preserve"> SUMPRODUCT( -- (ISNUMBER(FIND("*"&amp;B3&amp;"*", "*"&amp;Schedule!D:D&amp;"*"))))</f>
        <v>1</v>
      </c>
      <c r="D3" s="61">
        <f>SUM(C3:C7)</f>
        <v>30</v>
      </c>
      <c r="E3" s="66">
        <f>D3/COUNT(C3:C7)</f>
        <v>6</v>
      </c>
      <c r="F3" s="7" t="s">
        <v>90</v>
      </c>
      <c r="G3" s="7" t="s">
        <v>217</v>
      </c>
      <c r="H3" t="s">
        <v>286</v>
      </c>
      <c r="I3" s="7"/>
      <c r="J3" s="7"/>
      <c r="K3" s="18"/>
      <c r="L3" s="7"/>
    </row>
    <row r="4" spans="1:12">
      <c r="A4" s="61"/>
      <c r="B4" s="7" t="s">
        <v>26</v>
      </c>
      <c r="C4">
        <f xml:space="preserve"> SUMPRODUCT( -- (ISNUMBER(FIND("*"&amp;B4&amp;"*", "*"&amp;Schedule!D:D&amp;"*"))))</f>
        <v>6</v>
      </c>
      <c r="D4" s="61"/>
      <c r="E4" s="66"/>
      <c r="F4" s="7" t="s">
        <v>92</v>
      </c>
      <c r="G4" s="7" t="s">
        <v>217</v>
      </c>
      <c r="H4" t="s">
        <v>286</v>
      </c>
      <c r="I4" s="7"/>
      <c r="J4" s="7"/>
      <c r="K4" s="18"/>
      <c r="L4" s="7"/>
    </row>
    <row r="5" spans="1:12">
      <c r="A5" s="61"/>
      <c r="B5" s="7" t="s">
        <v>50</v>
      </c>
      <c r="C5">
        <f xml:space="preserve"> SUMPRODUCT( -- (ISNUMBER(FIND("*"&amp;B5&amp;"*", "*"&amp;Schedule!D:D&amp;"*"))))</f>
        <v>8</v>
      </c>
      <c r="D5" s="61"/>
      <c r="E5" s="66"/>
      <c r="F5" s="7" t="s">
        <v>91</v>
      </c>
      <c r="G5" s="7" t="s">
        <v>217</v>
      </c>
      <c r="H5" t="s">
        <v>286</v>
      </c>
      <c r="I5" s="7"/>
      <c r="J5" s="7"/>
      <c r="K5" s="18"/>
      <c r="L5" s="7"/>
    </row>
    <row r="6" spans="1:12">
      <c r="A6" s="61"/>
      <c r="B6" s="7" t="s">
        <v>82</v>
      </c>
      <c r="C6">
        <f xml:space="preserve"> SUMPRODUCT( -- (ISNUMBER(FIND("*"&amp;B6&amp;"*", "*"&amp;Schedule!D:D&amp;"*"))))</f>
        <v>4</v>
      </c>
      <c r="D6" s="61"/>
      <c r="E6" s="66"/>
      <c r="F6" s="7" t="s">
        <v>92</v>
      </c>
      <c r="G6" s="7" t="s">
        <v>217</v>
      </c>
      <c r="H6" t="s">
        <v>286</v>
      </c>
      <c r="I6" s="7"/>
      <c r="J6" s="7"/>
      <c r="K6" s="18"/>
      <c r="L6" s="7"/>
    </row>
    <row r="7" spans="1:12">
      <c r="A7" s="61"/>
      <c r="B7" s="7" t="s">
        <v>24</v>
      </c>
      <c r="C7">
        <f xml:space="preserve"> SUMPRODUCT( -- (ISNUMBER(FIND("*"&amp;B7&amp;"*", "*"&amp;Schedule!D:D&amp;"*"))))</f>
        <v>11</v>
      </c>
      <c r="D7" s="61"/>
      <c r="E7" s="66"/>
      <c r="F7" s="7" t="s">
        <v>90</v>
      </c>
      <c r="G7" s="7" t="s">
        <v>218</v>
      </c>
      <c r="H7" t="s">
        <v>286</v>
      </c>
      <c r="I7" s="7"/>
      <c r="J7" s="7"/>
      <c r="K7" s="18"/>
      <c r="L7" s="7"/>
    </row>
    <row r="8" spans="1:12">
      <c r="A8" s="67">
        <v>2015</v>
      </c>
      <c r="B8" s="7" t="s">
        <v>5</v>
      </c>
      <c r="C8">
        <f xml:space="preserve"> SUMPRODUCT( -- (ISNUMBER(FIND("*"&amp;B8&amp;"*", "*"&amp;Schedule!D:D&amp;"*"))))</f>
        <v>9</v>
      </c>
      <c r="D8" s="62">
        <f>SUM(C8:C9)</f>
        <v>19</v>
      </c>
      <c r="E8" s="66">
        <f>D8/COUNT(C8:C9)</f>
        <v>9.5</v>
      </c>
      <c r="F8" s="7" t="s">
        <v>92</v>
      </c>
      <c r="G8" s="7" t="s">
        <v>220</v>
      </c>
      <c r="H8" t="s">
        <v>286</v>
      </c>
    </row>
    <row r="9" spans="1:12">
      <c r="A9" s="67"/>
      <c r="B9" s="7" t="s">
        <v>4</v>
      </c>
      <c r="C9">
        <f xml:space="preserve"> SUMPRODUCT( -- (ISNUMBER(FIND("*"&amp;B9&amp;"*", "*"&amp;Schedule!D:D&amp;"*"))))</f>
        <v>10</v>
      </c>
      <c r="D9" s="62"/>
      <c r="E9" s="66"/>
      <c r="F9" s="7" t="s">
        <v>92</v>
      </c>
      <c r="G9" s="7" t="s">
        <v>220</v>
      </c>
      <c r="H9" t="s">
        <v>286</v>
      </c>
    </row>
    <row r="10" spans="1:12">
      <c r="A10" s="63">
        <v>2016</v>
      </c>
      <c r="B10" s="7" t="s">
        <v>278</v>
      </c>
      <c r="C10">
        <f xml:space="preserve"> SUMPRODUCT( -- (ISNUMBER(FIND("*"&amp;B10&amp;"*", "*"&amp;Schedule!D:D&amp;"*"))))</f>
        <v>2</v>
      </c>
      <c r="D10" s="63">
        <f>SUM(C10:C16)</f>
        <v>26</v>
      </c>
      <c r="E10" s="66">
        <f>D10/COUNT(C10:C16)</f>
        <v>3.7142857142857144</v>
      </c>
      <c r="F10" s="7" t="s">
        <v>92</v>
      </c>
      <c r="G10" s="7" t="s">
        <v>220</v>
      </c>
      <c r="H10" t="s">
        <v>286</v>
      </c>
    </row>
    <row r="11" spans="1:12">
      <c r="A11" s="63"/>
      <c r="B11" s="7" t="s">
        <v>9</v>
      </c>
      <c r="C11">
        <f xml:space="preserve"> SUMPRODUCT( -- (ISNUMBER(FIND("*"&amp;B11&amp;"*", "*"&amp;Schedule!D:D&amp;"*"))))</f>
        <v>2</v>
      </c>
      <c r="D11" s="63"/>
      <c r="E11" s="66"/>
      <c r="F11" s="7" t="s">
        <v>92</v>
      </c>
      <c r="G11" s="7" t="s">
        <v>220</v>
      </c>
      <c r="H11" t="s">
        <v>286</v>
      </c>
    </row>
    <row r="12" spans="1:12">
      <c r="A12" s="63"/>
      <c r="B12" s="7" t="s">
        <v>11</v>
      </c>
      <c r="C12">
        <f xml:space="preserve"> SUMPRODUCT( -- (ISNUMBER(FIND("*"&amp;B12&amp;"*", "*"&amp;Schedule!D:D&amp;"*"))))</f>
        <v>2</v>
      </c>
      <c r="D12" s="63"/>
      <c r="E12" s="66"/>
      <c r="F12" s="7" t="s">
        <v>92</v>
      </c>
      <c r="G12" t="s">
        <v>137</v>
      </c>
      <c r="H12" t="s">
        <v>286</v>
      </c>
    </row>
    <row r="13" spans="1:12">
      <c r="A13" s="63"/>
      <c r="B13" s="7" t="s">
        <v>8</v>
      </c>
      <c r="C13">
        <f xml:space="preserve"> SUMPRODUCT( -- (ISNUMBER(FIND("*"&amp;B13&amp;"*", "*"&amp;Schedule!D:D&amp;"*"))))</f>
        <v>3</v>
      </c>
      <c r="D13" s="63"/>
      <c r="E13" s="66"/>
      <c r="F13" s="7" t="s">
        <v>90</v>
      </c>
      <c r="G13" t="s">
        <v>220</v>
      </c>
      <c r="H13" t="s">
        <v>286</v>
      </c>
    </row>
    <row r="14" spans="1:12">
      <c r="A14" s="63"/>
      <c r="B14" s="7" t="s">
        <v>6</v>
      </c>
      <c r="C14">
        <f xml:space="preserve"> SUMPRODUCT( -- (ISNUMBER(FIND("*"&amp;B14&amp;"*", "*"&amp;Schedule!D:D&amp;"*"))))</f>
        <v>3</v>
      </c>
      <c r="D14" s="63"/>
      <c r="E14" s="66"/>
      <c r="F14" s="7" t="s">
        <v>92</v>
      </c>
      <c r="G14" t="s">
        <v>220</v>
      </c>
      <c r="H14" t="s">
        <v>286</v>
      </c>
    </row>
    <row r="15" spans="1:12">
      <c r="A15" s="63"/>
      <c r="B15" s="7" t="s">
        <v>7</v>
      </c>
      <c r="C15">
        <f xml:space="preserve"> SUMPRODUCT( -- (ISNUMBER(FIND("*"&amp;B15&amp;"*", "*"&amp;Schedule!D:D&amp;"*"))))</f>
        <v>14</v>
      </c>
      <c r="D15" s="63"/>
      <c r="E15" s="66"/>
      <c r="F15" t="s">
        <v>93</v>
      </c>
      <c r="G15" t="s">
        <v>220</v>
      </c>
      <c r="H15" t="s">
        <v>286</v>
      </c>
    </row>
    <row r="16" spans="1:12">
      <c r="A16" s="63"/>
      <c r="B16" s="7" t="s">
        <v>10</v>
      </c>
      <c r="C16">
        <f xml:space="preserve"> SUMPRODUCT( -- (ISNUMBER(FIND("*"&amp;B16&amp;"*", "*"&amp;Schedule!D:D&amp;"*"))))</f>
        <v>0</v>
      </c>
      <c r="D16" s="63"/>
      <c r="E16" s="66"/>
      <c r="F16" t="s">
        <v>94</v>
      </c>
      <c r="G16" t="s">
        <v>137</v>
      </c>
      <c r="H16" t="s">
        <v>286</v>
      </c>
    </row>
    <row r="17" spans="1:8">
      <c r="A17" s="64">
        <v>2017</v>
      </c>
      <c r="B17" s="7" t="s">
        <v>16</v>
      </c>
      <c r="C17">
        <f xml:space="preserve"> SUMPRODUCT( -- (ISNUMBER(FIND("*"&amp;B17&amp;"*", "*"&amp;Schedule!D:D&amp;"*"))))</f>
        <v>2</v>
      </c>
      <c r="D17" s="64">
        <f>SUM(C17:C26)</f>
        <v>21</v>
      </c>
      <c r="E17" s="66">
        <f>D17/COUNT(C17:C26)</f>
        <v>2.1</v>
      </c>
      <c r="F17" t="s">
        <v>94</v>
      </c>
      <c r="G17" t="s">
        <v>220</v>
      </c>
      <c r="H17" t="s">
        <v>286</v>
      </c>
    </row>
    <row r="18" spans="1:8">
      <c r="A18" s="64"/>
      <c r="B18" s="7" t="s">
        <v>14</v>
      </c>
      <c r="C18">
        <f xml:space="preserve"> SUMPRODUCT( -- (ISNUMBER(FIND("*"&amp;B18&amp;"*", "*"&amp;Schedule!D:D&amp;"*"))))</f>
        <v>0</v>
      </c>
      <c r="D18" s="64"/>
      <c r="E18" s="66"/>
      <c r="F18" t="s">
        <v>92</v>
      </c>
      <c r="G18" t="s">
        <v>138</v>
      </c>
      <c r="H18" t="s">
        <v>286</v>
      </c>
    </row>
    <row r="19" spans="1:8">
      <c r="A19" s="64"/>
      <c r="B19" s="7" t="s">
        <v>15</v>
      </c>
      <c r="C19">
        <f xml:space="preserve"> SUMPRODUCT( -- (ISNUMBER(FIND("*"&amp;B19&amp;"*", "*"&amp;Schedule!D:D&amp;"*"))))</f>
        <v>3</v>
      </c>
      <c r="D19" s="64"/>
      <c r="E19" s="66"/>
      <c r="F19" t="s">
        <v>93</v>
      </c>
      <c r="G19" t="s">
        <v>138</v>
      </c>
      <c r="H19" t="s">
        <v>286</v>
      </c>
    </row>
    <row r="20" spans="1:8">
      <c r="A20" s="64"/>
      <c r="B20" s="7" t="s">
        <v>19</v>
      </c>
      <c r="C20">
        <f xml:space="preserve"> SUMPRODUCT( -- (ISNUMBER(FIND("*"&amp;B20&amp;"*", "*"&amp;Schedule!D:D&amp;"*"))))</f>
        <v>2</v>
      </c>
      <c r="D20" s="64"/>
      <c r="E20" s="66"/>
      <c r="F20" t="s">
        <v>91</v>
      </c>
      <c r="G20" t="s">
        <v>220</v>
      </c>
      <c r="H20" t="s">
        <v>280</v>
      </c>
    </row>
    <row r="21" spans="1:8">
      <c r="A21" s="64"/>
      <c r="B21" s="7" t="s">
        <v>12</v>
      </c>
      <c r="C21">
        <f xml:space="preserve"> SUMPRODUCT( -- (ISNUMBER(FIND("*"&amp;B21&amp;"*", "*"&amp;Schedule!D:D&amp;"*"))))</f>
        <v>2</v>
      </c>
      <c r="D21" s="64"/>
      <c r="E21" s="66"/>
      <c r="F21" t="s">
        <v>92</v>
      </c>
      <c r="G21" t="s">
        <v>220</v>
      </c>
      <c r="H21" t="s">
        <v>287</v>
      </c>
    </row>
    <row r="22" spans="1:8">
      <c r="A22" s="64"/>
      <c r="B22" s="7" t="s">
        <v>18</v>
      </c>
      <c r="C22">
        <f xml:space="preserve"> SUMPRODUCT( -- (ISNUMBER(FIND("*"&amp;B22&amp;"*", "*"&amp;Schedule!D:D&amp;"*"))))</f>
        <v>3</v>
      </c>
      <c r="D22" s="64"/>
      <c r="E22" s="66"/>
      <c r="F22" t="s">
        <v>92</v>
      </c>
      <c r="G22" t="s">
        <v>220</v>
      </c>
      <c r="H22" t="s">
        <v>280</v>
      </c>
    </row>
    <row r="23" spans="1:8">
      <c r="A23" s="64"/>
      <c r="B23" s="7" t="s">
        <v>50</v>
      </c>
      <c r="C23">
        <v>0</v>
      </c>
      <c r="D23" s="64"/>
      <c r="E23" s="66"/>
      <c r="F23" t="s">
        <v>92</v>
      </c>
      <c r="G23" t="s">
        <v>220</v>
      </c>
      <c r="H23" t="s">
        <v>284</v>
      </c>
    </row>
    <row r="24" spans="1:8">
      <c r="A24" s="64"/>
      <c r="B24" s="7" t="s">
        <v>13</v>
      </c>
      <c r="C24">
        <f xml:space="preserve"> SUMPRODUCT( -- (ISNUMBER(FIND("*"&amp;B24&amp;"*", "*"&amp;Schedule!D:D&amp;"*"))))</f>
        <v>4</v>
      </c>
      <c r="D24" s="64"/>
      <c r="E24" s="66"/>
      <c r="F24" t="s">
        <v>90</v>
      </c>
      <c r="G24" t="s">
        <v>220</v>
      </c>
      <c r="H24" t="s">
        <v>286</v>
      </c>
    </row>
    <row r="25" spans="1:8">
      <c r="A25" s="64"/>
      <c r="B25" s="7" t="s">
        <v>20</v>
      </c>
      <c r="C25">
        <f xml:space="preserve"> SUMPRODUCT( -- (ISNUMBER(FIND("*"&amp;B25&amp;"*", "*"&amp;Schedule!D:D&amp;"*"))))</f>
        <v>2</v>
      </c>
      <c r="D25" s="64"/>
      <c r="E25" s="66"/>
      <c r="F25" t="s">
        <v>93</v>
      </c>
      <c r="G25" t="s">
        <v>220</v>
      </c>
      <c r="H25" t="s">
        <v>286</v>
      </c>
    </row>
    <row r="26" spans="1:8">
      <c r="A26" s="64"/>
      <c r="B26" s="7" t="s">
        <v>17</v>
      </c>
      <c r="C26">
        <f xml:space="preserve"> SUMPRODUCT( -- (ISNUMBER(FIND("*"&amp;B26&amp;"*", "*"&amp;Schedule!D:D&amp;"*"))))</f>
        <v>3</v>
      </c>
      <c r="D26" s="64"/>
      <c r="E26" s="66"/>
      <c r="F26" t="s">
        <v>90</v>
      </c>
      <c r="G26" t="s">
        <v>220</v>
      </c>
      <c r="H26" t="s">
        <v>286</v>
      </c>
    </row>
    <row r="27" spans="1:8">
      <c r="A27" s="65">
        <v>2018</v>
      </c>
      <c r="B27" s="7" t="s">
        <v>34</v>
      </c>
      <c r="C27">
        <f xml:space="preserve"> SUMPRODUCT( -- (ISNUMBER(FIND("*"&amp;B27&amp;"*", "*"&amp;Schedule!D:D&amp;"*"))))</f>
        <v>1</v>
      </c>
      <c r="D27" s="65">
        <f>SUM(C27:C34)</f>
        <v>10</v>
      </c>
      <c r="E27" s="66">
        <f>D27/COUNT(C27:C34)</f>
        <v>1.25</v>
      </c>
      <c r="F27" t="s">
        <v>92</v>
      </c>
      <c r="G27" t="s">
        <v>220</v>
      </c>
      <c r="H27" t="s">
        <v>286</v>
      </c>
    </row>
    <row r="28" spans="1:8">
      <c r="A28" s="65"/>
      <c r="B28" s="7" t="s">
        <v>37</v>
      </c>
      <c r="C28">
        <f xml:space="preserve"> SUMPRODUCT( -- (ISNUMBER(FIND("*"&amp;B28&amp;"*", "*"&amp;Schedule!D:D&amp;"*"))))</f>
        <v>2</v>
      </c>
      <c r="D28" s="65"/>
      <c r="E28" s="66"/>
      <c r="F28" t="s">
        <v>91</v>
      </c>
      <c r="G28" t="s">
        <v>220</v>
      </c>
      <c r="H28" t="s">
        <v>286</v>
      </c>
    </row>
    <row r="29" spans="1:8">
      <c r="A29" s="65"/>
      <c r="B29" s="7" t="s">
        <v>35</v>
      </c>
      <c r="C29">
        <f xml:space="preserve"> SUMPRODUCT( -- (ISNUMBER(FIND("*"&amp;B29&amp;"*", "*"&amp;Schedule!D:D&amp;"*"))))</f>
        <v>2</v>
      </c>
      <c r="D29" s="65"/>
      <c r="E29" s="66"/>
      <c r="F29" t="s">
        <v>92</v>
      </c>
      <c r="G29" t="s">
        <v>220</v>
      </c>
      <c r="H29" t="s">
        <v>286</v>
      </c>
    </row>
    <row r="30" spans="1:8">
      <c r="A30" s="65"/>
      <c r="B30" s="7" t="s">
        <v>181</v>
      </c>
      <c r="C30">
        <f xml:space="preserve"> SUMPRODUCT( -- (ISNUMBER(FIND("*"&amp;B30&amp;"*", "*"&amp;Schedule!D:D&amp;"*"))))</f>
        <v>1</v>
      </c>
      <c r="D30" s="65"/>
      <c r="E30" s="66"/>
      <c r="F30" t="s">
        <v>92</v>
      </c>
      <c r="G30" t="s">
        <v>220</v>
      </c>
      <c r="H30" t="s">
        <v>286</v>
      </c>
    </row>
    <row r="31" spans="1:8">
      <c r="A31" s="65"/>
      <c r="B31" s="7" t="s">
        <v>279</v>
      </c>
      <c r="C31">
        <f xml:space="preserve"> SUMPRODUCT( -- (ISNUMBER(FIND("*"&amp;B31&amp;"*", "*"&amp;Schedule!D:D&amp;"*"))))</f>
        <v>0</v>
      </c>
      <c r="D31" s="65"/>
      <c r="E31" s="66"/>
      <c r="F31" t="s">
        <v>91</v>
      </c>
      <c r="G31" t="s">
        <v>220</v>
      </c>
      <c r="H31" t="s">
        <v>280</v>
      </c>
    </row>
    <row r="32" spans="1:8">
      <c r="A32" s="65"/>
      <c r="B32" s="7" t="s">
        <v>33</v>
      </c>
      <c r="C32">
        <f xml:space="preserve"> SUMPRODUCT( -- (ISNUMBER(FIND("*"&amp;B32&amp;"*", "*"&amp;Schedule!D:D&amp;"*"))))</f>
        <v>2</v>
      </c>
      <c r="D32" s="65"/>
      <c r="E32" s="66"/>
      <c r="F32" t="s">
        <v>90</v>
      </c>
      <c r="G32" t="s">
        <v>220</v>
      </c>
      <c r="H32" t="s">
        <v>286</v>
      </c>
    </row>
    <row r="33" spans="1:8">
      <c r="A33" s="65"/>
      <c r="B33" s="7" t="s">
        <v>32</v>
      </c>
      <c r="C33">
        <f xml:space="preserve"> SUMPRODUCT( -- (ISNUMBER(FIND("*"&amp;B33&amp;"*", "*"&amp;Schedule!D:D&amp;"*"))))</f>
        <v>1</v>
      </c>
      <c r="D33" s="65"/>
      <c r="E33" s="66"/>
      <c r="F33" t="s">
        <v>92</v>
      </c>
      <c r="G33" t="s">
        <v>220</v>
      </c>
      <c r="H33" t="s">
        <v>286</v>
      </c>
    </row>
    <row r="34" spans="1:8">
      <c r="A34" s="65"/>
      <c r="B34" s="7" t="s">
        <v>36</v>
      </c>
      <c r="C34">
        <f xml:space="preserve"> SUMPRODUCT( -- (ISNUMBER(FIND("*"&amp;B34&amp;"*", "*"&amp;Schedule!D:D&amp;"*"))))</f>
        <v>1</v>
      </c>
      <c r="D34" s="65"/>
      <c r="E34" s="66"/>
      <c r="F34" t="s">
        <v>92</v>
      </c>
      <c r="G34" t="s">
        <v>220</v>
      </c>
      <c r="H34" t="s">
        <v>288</v>
      </c>
    </row>
    <row r="35" spans="1:8">
      <c r="A35" s="69">
        <v>2019</v>
      </c>
      <c r="B35" s="7" t="s">
        <v>281</v>
      </c>
      <c r="C35">
        <f xml:space="preserve"> SUMPRODUCT( -- (ISNUMBER(FIND("*"&amp;B35&amp;"*", "*"&amp;Schedule!D:D&amp;"*"))))</f>
        <v>0</v>
      </c>
      <c r="D35" s="68">
        <f>SUM(C35)</f>
        <v>0</v>
      </c>
      <c r="E35" s="70">
        <f>(D35/COUNT(C35))</f>
        <v>0</v>
      </c>
      <c r="F35" t="s">
        <v>92</v>
      </c>
      <c r="G35" t="s">
        <v>220</v>
      </c>
      <c r="H35" t="s">
        <v>286</v>
      </c>
    </row>
    <row r="48" spans="1:8">
      <c r="D48">
        <f>SUM(D3:D34)</f>
        <v>106</v>
      </c>
    </row>
  </sheetData>
  <sortState xmlns:xlrd2="http://schemas.microsoft.com/office/spreadsheetml/2017/richdata2" ref="B27:B34">
    <sortCondition ref="B27"/>
  </sortState>
  <mergeCells count="15">
    <mergeCell ref="A3:A7"/>
    <mergeCell ref="A8:A9"/>
    <mergeCell ref="A10:A16"/>
    <mergeCell ref="A17:A26"/>
    <mergeCell ref="A27:A34"/>
    <mergeCell ref="E3:E7"/>
    <mergeCell ref="E8:E9"/>
    <mergeCell ref="E10:E16"/>
    <mergeCell ref="E17:E26"/>
    <mergeCell ref="E27:E34"/>
    <mergeCell ref="D3:D7"/>
    <mergeCell ref="D8:D9"/>
    <mergeCell ref="D10:D16"/>
    <mergeCell ref="D17:D26"/>
    <mergeCell ref="D27:D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C2EA-1192-634F-B246-030E0667BCB0}">
  <dimension ref="A1:D9"/>
  <sheetViews>
    <sheetView workbookViewId="0">
      <selection activeCell="B2" sqref="B2"/>
    </sheetView>
  </sheetViews>
  <sheetFormatPr baseColWidth="10" defaultRowHeight="16"/>
  <cols>
    <col min="4" max="4" width="25.6640625" bestFit="1" customWidth="1"/>
  </cols>
  <sheetData>
    <row r="1" spans="1:4">
      <c r="A1" s="6" t="s">
        <v>95</v>
      </c>
      <c r="B1" s="6" t="s">
        <v>96</v>
      </c>
      <c r="C1" s="6" t="s">
        <v>97</v>
      </c>
      <c r="D1" s="16" t="s">
        <v>98</v>
      </c>
    </row>
    <row r="2" spans="1:4">
      <c r="A2" t="s">
        <v>92</v>
      </c>
      <c r="B2">
        <f xml:space="preserve"> SUMPRODUCT( -- (ISNUMBER(FIND("*"&amp;A2&amp;"*", "*"&amp;Presenters!F:F&amp;"*"))))</f>
        <v>18</v>
      </c>
      <c r="C2">
        <f>SUMIF(Presenters!F:F,A2,Presenters!C:C)</f>
        <v>49</v>
      </c>
      <c r="D2" s="17">
        <f t="shared" ref="D2:D7" si="0">(C2/B2)</f>
        <v>2.7222222222222223</v>
      </c>
    </row>
    <row r="3" spans="1:4">
      <c r="A3" t="s">
        <v>93</v>
      </c>
      <c r="B3">
        <f xml:space="preserve"> SUMPRODUCT( -- (ISNUMBER(FIND("*"&amp;A3&amp;"*", "*"&amp;Presenters!F:F&amp;"*"))))</f>
        <v>3</v>
      </c>
      <c r="C3">
        <f>SUMIF(Presenters!F:F,A3,Presenters!C:C)</f>
        <v>19</v>
      </c>
      <c r="D3" s="17">
        <f t="shared" si="0"/>
        <v>6.333333333333333</v>
      </c>
    </row>
    <row r="4" spans="1:4">
      <c r="A4" t="s">
        <v>91</v>
      </c>
      <c r="B4">
        <f xml:space="preserve"> SUMPRODUCT( -- (ISNUMBER(FIND("*"&amp;A4&amp;"*", "*"&amp;Presenters!F:F&amp;"*"))))</f>
        <v>4</v>
      </c>
      <c r="C4">
        <f>SUMIF(Presenters!F:F,A4,Presenters!C:C)</f>
        <v>12</v>
      </c>
      <c r="D4" s="17">
        <f t="shared" si="0"/>
        <v>3</v>
      </c>
    </row>
    <row r="5" spans="1:4">
      <c r="A5" t="s">
        <v>90</v>
      </c>
      <c r="B5">
        <f xml:space="preserve"> SUMPRODUCT( -- (ISNUMBER(FIND("*"&amp;A5&amp;"*", "*"&amp;Presenters!F:F&amp;"*"))))</f>
        <v>6</v>
      </c>
      <c r="C5">
        <f>SUMIF(Presenters!F:F,A5,Presenters!C:C)</f>
        <v>24</v>
      </c>
      <c r="D5" s="17">
        <f t="shared" si="0"/>
        <v>4</v>
      </c>
    </row>
    <row r="6" spans="1:4">
      <c r="A6" t="s">
        <v>94</v>
      </c>
      <c r="B6">
        <f xml:space="preserve"> SUMPRODUCT( -- (ISNUMBER(FIND("*"&amp;A6&amp;"*", "*"&amp;Presenters!F:F&amp;"*"))))</f>
        <v>2</v>
      </c>
      <c r="C6">
        <f>SUMIF(Presenters!F:F,A6,Presenters!C:C)</f>
        <v>2</v>
      </c>
      <c r="D6" s="17">
        <f t="shared" si="0"/>
        <v>1</v>
      </c>
    </row>
    <row r="7" spans="1:4">
      <c r="A7" t="s">
        <v>125</v>
      </c>
      <c r="B7">
        <f xml:space="preserve"> SUMPRODUCT( -- (ISNUMBER(FIND("*"&amp;A7&amp;"*", "*"&amp;Presenters!F:F&amp;"*"))))</f>
        <v>1</v>
      </c>
      <c r="C7">
        <f>SUMIF(Presenters!F:F,A7,Presenters!C:C)</f>
        <v>3</v>
      </c>
      <c r="D7" s="17">
        <f t="shared" si="0"/>
        <v>3</v>
      </c>
    </row>
    <row r="8" spans="1:4">
      <c r="D8" s="17"/>
    </row>
    <row r="9" spans="1:4">
      <c r="A9" t="s">
        <v>158</v>
      </c>
      <c r="B9">
        <f>SUM(B2:B7)</f>
        <v>34</v>
      </c>
      <c r="C9">
        <f>SUM(C2:C7)</f>
        <v>109</v>
      </c>
      <c r="D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Presenters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L.</dc:creator>
  <cp:lastModifiedBy>Kelsey L.</cp:lastModifiedBy>
  <dcterms:created xsi:type="dcterms:W3CDTF">2018-09-20T11:05:25Z</dcterms:created>
  <dcterms:modified xsi:type="dcterms:W3CDTF">2019-09-03T14:07:39Z</dcterms:modified>
</cp:coreProperties>
</file>