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291" documentId="11_AD4DB114E44117BA4C33AC715191D634693EDF37" xr6:coauthVersionLast="37" xr6:coauthVersionMax="37" xr10:uidLastSave="{93D9F52F-8A07-4FDC-B18F-D00908AD8949}"/>
  <bookViews>
    <workbookView xWindow="0" yWindow="0" windowWidth="22260" windowHeight="12645" xr2:uid="{00000000-000D-0000-FFFF-FFFF00000000}"/>
  </bookViews>
  <sheets>
    <sheet name="Tabelle1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6" i="1" l="1"/>
  <c r="C16" i="1"/>
  <c r="D16" i="1" s="1"/>
  <c r="E16" i="1" s="1"/>
  <c r="B26" i="1" l="1"/>
  <c r="B27" i="1"/>
  <c r="B28" i="1"/>
  <c r="B29" i="1"/>
  <c r="B30" i="1"/>
  <c r="B31" i="1"/>
  <c r="B32" i="1"/>
  <c r="B33" i="1"/>
  <c r="B25" i="1"/>
  <c r="E6" i="1"/>
  <c r="D6" i="1"/>
  <c r="K6" i="1"/>
  <c r="C7" i="1"/>
  <c r="D7" i="1" s="1"/>
  <c r="C8" i="1"/>
  <c r="D8" i="1" s="1"/>
  <c r="C9" i="1"/>
  <c r="D9" i="1" s="1"/>
  <c r="C10" i="1"/>
  <c r="D10" i="1" s="1"/>
  <c r="C11" i="1"/>
  <c r="D11" i="1" s="1"/>
  <c r="C12" i="1"/>
  <c r="D12" i="1" s="1"/>
  <c r="C13" i="1"/>
  <c r="D13" i="1" s="1"/>
  <c r="C14" i="1"/>
  <c r="D14" i="1" s="1"/>
  <c r="C15" i="1"/>
  <c r="D15" i="1" s="1"/>
  <c r="C17" i="1"/>
  <c r="D17" i="1" s="1"/>
  <c r="C18" i="1"/>
  <c r="D18" i="1" s="1"/>
  <c r="C19" i="1"/>
  <c r="D19" i="1" s="1"/>
  <c r="C20" i="1"/>
  <c r="D20" i="1" s="1"/>
  <c r="C6" i="1"/>
  <c r="K8" i="1"/>
  <c r="L8" i="1" s="1"/>
  <c r="K9" i="1"/>
  <c r="L9" i="1" s="1"/>
  <c r="K12" i="1"/>
  <c r="L12" i="1" s="1"/>
  <c r="K13" i="1"/>
  <c r="L13" i="1" s="1"/>
  <c r="K16" i="1"/>
  <c r="L16" i="1" s="1"/>
  <c r="K17" i="1"/>
  <c r="L17" i="1" s="1"/>
  <c r="L6" i="1"/>
  <c r="J7" i="1"/>
  <c r="K7" i="1" s="1"/>
  <c r="L7" i="1" s="1"/>
  <c r="J8" i="1"/>
  <c r="J9" i="1"/>
  <c r="J10" i="1"/>
  <c r="K10" i="1" s="1"/>
  <c r="L10" i="1" s="1"/>
  <c r="J11" i="1"/>
  <c r="K11" i="1" s="1"/>
  <c r="L11" i="1" s="1"/>
  <c r="J12" i="1"/>
  <c r="J13" i="1"/>
  <c r="J14" i="1"/>
  <c r="K14" i="1" s="1"/>
  <c r="L14" i="1" s="1"/>
  <c r="J15" i="1"/>
  <c r="K15" i="1" s="1"/>
  <c r="L15" i="1" s="1"/>
  <c r="J16" i="1"/>
  <c r="J17" i="1"/>
  <c r="J18" i="1"/>
  <c r="K18" i="1" s="1"/>
  <c r="L18" i="1" s="1"/>
  <c r="J19" i="1"/>
  <c r="K19" i="1" s="1"/>
  <c r="L19" i="1" s="1"/>
  <c r="J6" i="1"/>
  <c r="B7" i="1" l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7" i="1"/>
  <c r="E17" i="1" s="1"/>
  <c r="B18" i="1"/>
  <c r="E18" i="1" s="1"/>
  <c r="B19" i="1"/>
  <c r="E19" i="1" s="1"/>
  <c r="B20" i="1"/>
  <c r="E20" i="1" s="1"/>
  <c r="B6" i="1"/>
</calcChain>
</file>

<file path=xl/sharedStrings.xml><?xml version="1.0" encoding="utf-8"?>
<sst xmlns="http://schemas.openxmlformats.org/spreadsheetml/2006/main" count="19" uniqueCount="10">
  <si>
    <t>kW Kälte</t>
  </si>
  <si>
    <t>kEUR</t>
  </si>
  <si>
    <t>Preisatlas einstufig</t>
  </si>
  <si>
    <t>einstufig da Abwärme nicht kostenlos</t>
  </si>
  <si>
    <t>BROAD X einstufiger hot water chiller</t>
  </si>
  <si>
    <t>Rückkühler</t>
  </si>
  <si>
    <t>kW Wärme</t>
  </si>
  <si>
    <t>Wärmeverhältnis</t>
  </si>
  <si>
    <t>kEUR gesamt</t>
  </si>
  <si>
    <t>Preisatlas Schlott mit Rückkühler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</si>
</sst>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0" borderId="0" xfId="0" applyFill="1" applyBorder="1"/>
    <xf numFmtId="0" fontId="0" fillId="0" borderId="1" xfId="0" applyFill="1" applyBorder="1"/>
    <xf numFmtId="2" fontId="0" fillId="0" borderId="1" xfId="0" applyNumberFormat="1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Preisatlas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Tabelle1!$A$6:$A$20</c:f>
              <c:numCache>
                <c:formatCode>General</c:formatCode>
                <c:ptCount val="15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750</c:v>
                </c:pt>
                <c:pt idx="9">
                  <c:v>1000</c:v>
                </c:pt>
                <c:pt idx="10">
                  <c:v>1500</c:v>
                </c:pt>
                <c:pt idx="11">
                  <c:v>2000</c:v>
                </c:pt>
                <c:pt idx="12">
                  <c:v>3000</c:v>
                </c:pt>
                <c:pt idx="13">
                  <c:v>4000</c:v>
                </c:pt>
                <c:pt idx="14">
                  <c:v>5000</c:v>
                </c:pt>
              </c:numCache>
            </c:numRef>
          </c:xVal>
          <c:yVal>
            <c:numRef>
              <c:f>Tabelle1!$E$6:$E$20</c:f>
              <c:numCache>
                <c:formatCode>0.00</c:formatCode>
                <c:ptCount val="15"/>
                <c:pt idx="0">
                  <c:v>63.170394387130749</c:v>
                </c:pt>
                <c:pt idx="1">
                  <c:v>41.429047022327225</c:v>
                </c:pt>
                <c:pt idx="2">
                  <c:v>88.155399979213939</c:v>
                </c:pt>
                <c:pt idx="3">
                  <c:v>96.972309302126376</c:v>
                </c:pt>
                <c:pt idx="4">
                  <c:v>104.70777702729882</c:v>
                </c:pt>
                <c:pt idx="5">
                  <c:v>111.70723645372948</c:v>
                </c:pt>
                <c:pt idx="6">
                  <c:v>124.21421754488321</c:v>
                </c:pt>
                <c:pt idx="7">
                  <c:v>135.37577943196584</c:v>
                </c:pt>
                <c:pt idx="8">
                  <c:v>159.78432960194772</c:v>
                </c:pt>
                <c:pt idx="9">
                  <c:v>181.21919061750813</c:v>
                </c:pt>
                <c:pt idx="10">
                  <c:v>219.2752305190989</c:v>
                </c:pt>
                <c:pt idx="11">
                  <c:v>253.63171003420402</c:v>
                </c:pt>
                <c:pt idx="12">
                  <c:v>316.35597730991003</c:v>
                </c:pt>
                <c:pt idx="13">
                  <c:v>374.47762933482454</c:v>
                </c:pt>
                <c:pt idx="14">
                  <c:v>429.81983931789875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4B-4928-9B0B-929A7C9E6271}"/>
            </c:ext>
          </c:extLst>
        </c:ser>
        <c:ser>
          <c:idx val="1"/>
          <c:order val="1"/>
          <c:tx>
            <c:v>Broad 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Tabelle1!$H$6:$H$16</c:f>
              <c:numCache>
                <c:formatCode>0.00</c:formatCode>
                <c:ptCount val="11"/>
                <c:pt idx="0">
                  <c:v>205</c:v>
                </c:pt>
                <c:pt idx="1">
                  <c:v>512</c:v>
                </c:pt>
                <c:pt idx="2">
                  <c:v>767</c:v>
                </c:pt>
                <c:pt idx="3">
                  <c:v>1023</c:v>
                </c:pt>
                <c:pt idx="4">
                  <c:v>1279</c:v>
                </c:pt>
                <c:pt idx="5">
                  <c:v>1535</c:v>
                </c:pt>
                <c:pt idx="6">
                  <c:v>2046</c:v>
                </c:pt>
                <c:pt idx="7">
                  <c:v>2558</c:v>
                </c:pt>
                <c:pt idx="8">
                  <c:v>3069</c:v>
                </c:pt>
                <c:pt idx="9">
                  <c:v>4092</c:v>
                </c:pt>
                <c:pt idx="10">
                  <c:v>5115</c:v>
                </c:pt>
              </c:numCache>
            </c:numRef>
          </c:xVal>
          <c:yVal>
            <c:numRef>
              <c:f>Tabelle1!$L$6:$L$16</c:f>
              <c:numCache>
                <c:formatCode>0.00</c:formatCode>
                <c:ptCount val="11"/>
                <c:pt idx="0">
                  <c:v>73.238</c:v>
                </c:pt>
                <c:pt idx="1">
                  <c:v>140.71979999999999</c:v>
                </c:pt>
                <c:pt idx="2">
                  <c:v>182.2568</c:v>
                </c:pt>
                <c:pt idx="3">
                  <c:v>216.8312</c:v>
                </c:pt>
                <c:pt idx="4">
                  <c:v>247.40559999999999</c:v>
                </c:pt>
                <c:pt idx="5">
                  <c:v>275.98</c:v>
                </c:pt>
                <c:pt idx="6">
                  <c:v>336.09140000000002</c:v>
                </c:pt>
                <c:pt idx="7">
                  <c:v>395.24020000000002</c:v>
                </c:pt>
                <c:pt idx="8">
                  <c:v>459.35160000000002</c:v>
                </c:pt>
                <c:pt idx="9">
                  <c:v>564.61180000000002</c:v>
                </c:pt>
                <c:pt idx="10">
                  <c:v>676.87200000000007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4B-4928-9B0B-929A7C9E6271}"/>
            </c:ext>
          </c:extLst>
        </c:ser>
        <c:ser>
          <c:idx val="2"/>
          <c:order val="2"/>
          <c:tx>
            <c:v>0-250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0"/>
            <c:dispRSqr val="0"/>
            <c:dispEq val="1"/>
            <c:trendlineLbl>
              <c:layout>
                <c:manualLayout>
                  <c:x val="0.14042054185375494"/>
                  <c:y val="7.573636628754738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(Tabelle1!$A$6:$A$10,Tabelle1!$H$6,Tabelle1!$A$25)</c:f>
              <c:numCache>
                <c:formatCode>General</c:formatCode>
                <c:ptCount val="7"/>
                <c:pt idx="0">
                  <c:v>50</c:v>
                </c:pt>
                <c:pt idx="1">
                  <c:v>10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 formatCode="0.00">
                  <c:v>205</c:v>
                </c:pt>
                <c:pt idx="6">
                  <c:v>250</c:v>
                </c:pt>
              </c:numCache>
            </c:numRef>
          </c:xVal>
          <c:yVal>
            <c:numRef>
              <c:f>(Tabelle1!$E$6:$E$10,Tabelle1!$L$6,Tabelle1!$B$25)</c:f>
              <c:numCache>
                <c:formatCode>0.00</c:formatCode>
                <c:ptCount val="7"/>
                <c:pt idx="0">
                  <c:v>63.170394387130749</c:v>
                </c:pt>
                <c:pt idx="1">
                  <c:v>41.429047022327225</c:v>
                </c:pt>
                <c:pt idx="2">
                  <c:v>88.155399979213939</c:v>
                </c:pt>
                <c:pt idx="3">
                  <c:v>96.972309302126376</c:v>
                </c:pt>
                <c:pt idx="4">
                  <c:v>104.70777702729882</c:v>
                </c:pt>
                <c:pt idx="5">
                  <c:v>73.238</c:v>
                </c:pt>
                <c:pt idx="6" formatCode="General">
                  <c:v>193.32387030992871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04B-4928-9B0B-929A7C9E6271}"/>
            </c:ext>
          </c:extLst>
        </c:ser>
        <c:ser>
          <c:idx val="3"/>
          <c:order val="3"/>
          <c:tx>
            <c:v>1535-5115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182"/>
            <c:dispRSqr val="0"/>
            <c:dispEq val="1"/>
            <c:trendlineLbl>
              <c:layout>
                <c:manualLayout>
                  <c:x val="-5.5326604045074189E-2"/>
                  <c:y val="0.2868044619422572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(Tabelle1!$A$17:$A$20,Tabelle1!$H$11:$H$16,Tabelle1!$A$30:$A$33)</c:f>
              <c:numCache>
                <c:formatCode>General</c:formatCode>
                <c:ptCount val="14"/>
                <c:pt idx="0">
                  <c:v>2000</c:v>
                </c:pt>
                <c:pt idx="1">
                  <c:v>3000</c:v>
                </c:pt>
                <c:pt idx="2">
                  <c:v>4000</c:v>
                </c:pt>
                <c:pt idx="3">
                  <c:v>5000</c:v>
                </c:pt>
                <c:pt idx="4" formatCode="0.00">
                  <c:v>1535</c:v>
                </c:pt>
                <c:pt idx="5" formatCode="0.00">
                  <c:v>2046</c:v>
                </c:pt>
                <c:pt idx="6" formatCode="0.00">
                  <c:v>2558</c:v>
                </c:pt>
                <c:pt idx="7" formatCode="0.00">
                  <c:v>3069</c:v>
                </c:pt>
                <c:pt idx="8" formatCode="0.00">
                  <c:v>4092</c:v>
                </c:pt>
                <c:pt idx="9" formatCode="0.00">
                  <c:v>5115</c:v>
                </c:pt>
                <c:pt idx="10">
                  <c:v>2000</c:v>
                </c:pt>
                <c:pt idx="11">
                  <c:v>3000</c:v>
                </c:pt>
                <c:pt idx="12">
                  <c:v>4000</c:v>
                </c:pt>
                <c:pt idx="13">
                  <c:v>5000</c:v>
                </c:pt>
              </c:numCache>
            </c:numRef>
          </c:xVal>
          <c:yVal>
            <c:numRef>
              <c:f>(Tabelle1!$E$17:$E$20,Tabelle1!$L$11:$L$16,Tabelle1!$B$30:$B$33)</c:f>
              <c:numCache>
                <c:formatCode>0.00</c:formatCode>
                <c:ptCount val="14"/>
                <c:pt idx="0">
                  <c:v>253.63171003420402</c:v>
                </c:pt>
                <c:pt idx="1">
                  <c:v>316.35597730991003</c:v>
                </c:pt>
                <c:pt idx="2">
                  <c:v>374.47762933482454</c:v>
                </c:pt>
                <c:pt idx="3">
                  <c:v>429.81983931789875</c:v>
                </c:pt>
                <c:pt idx="4">
                  <c:v>275.98</c:v>
                </c:pt>
                <c:pt idx="5">
                  <c:v>336.09140000000002</c:v>
                </c:pt>
                <c:pt idx="6">
                  <c:v>395.24020000000002</c:v>
                </c:pt>
                <c:pt idx="7">
                  <c:v>459.35160000000002</c:v>
                </c:pt>
                <c:pt idx="8">
                  <c:v>564.61180000000002</c:v>
                </c:pt>
                <c:pt idx="9">
                  <c:v>676.87200000000007</c:v>
                </c:pt>
                <c:pt idx="10" formatCode="General">
                  <c:v>477.17543754370661</c:v>
                </c:pt>
                <c:pt idx="11" formatCode="General">
                  <c:v>569.10150283883968</c:v>
                </c:pt>
                <c:pt idx="12" formatCode="General">
                  <c:v>644.8751078553629</c:v>
                </c:pt>
                <c:pt idx="13" formatCode="General">
                  <c:v>710.53097302107585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04B-4928-9B0B-929A7C9E6271}"/>
            </c:ext>
          </c:extLst>
        </c:ser>
        <c:ser>
          <c:idx val="4"/>
          <c:order val="4"/>
          <c:tx>
            <c:v>Schlott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Tabelle1!$A$25:$A$33</c:f>
              <c:numCache>
                <c:formatCode>General</c:formatCode>
                <c:ptCount val="9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1500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5000</c:v>
                </c:pt>
              </c:numCache>
            </c:numRef>
          </c:xVal>
          <c:yVal>
            <c:numRef>
              <c:f>Tabelle1!$B$25:$B$33</c:f>
              <c:numCache>
                <c:formatCode>General</c:formatCode>
                <c:ptCount val="9"/>
                <c:pt idx="0">
                  <c:v>193.32387030992871</c:v>
                </c:pt>
                <c:pt idx="1">
                  <c:v>261.26607094212056</c:v>
                </c:pt>
                <c:pt idx="2">
                  <c:v>311.59800340800399</c:v>
                </c:pt>
                <c:pt idx="3">
                  <c:v>353.08604010514421</c:v>
                </c:pt>
                <c:pt idx="4">
                  <c:v>421.10674658698713</c:v>
                </c:pt>
                <c:pt idx="5">
                  <c:v>477.17543754370661</c:v>
                </c:pt>
                <c:pt idx="6">
                  <c:v>569.10150283883968</c:v>
                </c:pt>
                <c:pt idx="7">
                  <c:v>644.8751078553629</c:v>
                </c:pt>
                <c:pt idx="8">
                  <c:v>710.53097302107585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3C-4843-A58E-BBA9584D5929}"/>
            </c:ext>
          </c:extLst>
        </c:ser>
        <c:ser>
          <c:idx val="5"/>
          <c:order val="5"/>
          <c:tx>
            <c:v>250-1535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intercept val="100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(Tabelle1!$A$10:$A$16,Tabelle1!$H$7:$H$11,Tabelle1!$A$25:$A$29)</c:f>
              <c:numCache>
                <c:formatCode>General</c:formatCode>
                <c:ptCount val="17"/>
                <c:pt idx="0">
                  <c:v>250</c:v>
                </c:pt>
                <c:pt idx="1">
                  <c:v>300</c:v>
                </c:pt>
                <c:pt idx="2">
                  <c:v>400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  <c:pt idx="6">
                  <c:v>1500</c:v>
                </c:pt>
                <c:pt idx="7" formatCode="0.00">
                  <c:v>512</c:v>
                </c:pt>
                <c:pt idx="8" formatCode="0.00">
                  <c:v>767</c:v>
                </c:pt>
                <c:pt idx="9" formatCode="0.00">
                  <c:v>1023</c:v>
                </c:pt>
                <c:pt idx="10" formatCode="0.00">
                  <c:v>1279</c:v>
                </c:pt>
                <c:pt idx="11" formatCode="0.00">
                  <c:v>1535</c:v>
                </c:pt>
                <c:pt idx="12">
                  <c:v>250</c:v>
                </c:pt>
                <c:pt idx="13">
                  <c:v>500</c:v>
                </c:pt>
                <c:pt idx="14">
                  <c:v>750</c:v>
                </c:pt>
                <c:pt idx="15">
                  <c:v>1000</c:v>
                </c:pt>
                <c:pt idx="16">
                  <c:v>1500</c:v>
                </c:pt>
              </c:numCache>
            </c:numRef>
          </c:xVal>
          <c:yVal>
            <c:numRef>
              <c:f>(Tabelle1!$E$10:$E$16,Tabelle1!$L$7:$L$11,Tabelle1!$B$25:$B$29)</c:f>
              <c:numCache>
                <c:formatCode>0.00</c:formatCode>
                <c:ptCount val="17"/>
                <c:pt idx="0">
                  <c:v>104.70777702729882</c:v>
                </c:pt>
                <c:pt idx="1">
                  <c:v>111.70723645372948</c:v>
                </c:pt>
                <c:pt idx="2">
                  <c:v>124.21421754488321</c:v>
                </c:pt>
                <c:pt idx="3">
                  <c:v>135.37577943196584</c:v>
                </c:pt>
                <c:pt idx="4">
                  <c:v>159.78432960194772</c:v>
                </c:pt>
                <c:pt idx="5">
                  <c:v>181.21919061750813</c:v>
                </c:pt>
                <c:pt idx="6">
                  <c:v>219.2752305190989</c:v>
                </c:pt>
                <c:pt idx="7">
                  <c:v>140.71979999999999</c:v>
                </c:pt>
                <c:pt idx="8">
                  <c:v>182.2568</c:v>
                </c:pt>
                <c:pt idx="9">
                  <c:v>216.8312</c:v>
                </c:pt>
                <c:pt idx="10">
                  <c:v>247.40559999999999</c:v>
                </c:pt>
                <c:pt idx="11">
                  <c:v>275.98</c:v>
                </c:pt>
                <c:pt idx="12" formatCode="General">
                  <c:v>193.32387030992871</c:v>
                </c:pt>
                <c:pt idx="13" formatCode="General">
                  <c:v>261.26607094212056</c:v>
                </c:pt>
                <c:pt idx="14" formatCode="General">
                  <c:v>311.59800340800399</c:v>
                </c:pt>
                <c:pt idx="15" formatCode="General">
                  <c:v>353.08604010514421</c:v>
                </c:pt>
                <c:pt idx="16" formatCode="General">
                  <c:v>421.10674658698713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C3C-4843-A58E-BBA9584D59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193184"/>
        <c:axId val="1965374448"/>
      </c:scatterChart>
      <c:valAx>
        <c:axId val="3311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374448"/>
        <c:crosses val="autoZero"/>
        <c:crossBetween val="midCat"/>
      </c:valAx>
      <c:valAx>
        <c:axId val="196537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193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529018</xdr:colOff>
      <xdr:row>22</xdr:row>
      <xdr:rowOff>112128</xdr:rowOff>
    </xdr:from>
    <xdr:to>
      <xdr:col>9</xdr:col>
      <xdr:colOff>75984</xdr:colOff>
      <xdr:row>36</xdr:row>
      <xdr:rowOff>188328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3EEFB52-6DD8-4CAE-BF5E-340A54CB45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topLeftCell="A15" zoomScale="130" zoomScaleNormal="130" workbookViewId="0">
      <selection activeCell="K31" sqref="K31"/>
    </sheetView>
  </sheetViews>
  <sheetFormatPr baseColWidth="10" defaultColWidth="9.140625" defaultRowHeight="15" x14ac:dyDescent="0.25"/>
  <cols>
    <col min="1" max="1" width="9.140625" customWidth="1"/>
    <col min="2" max="2" width="16.42578125" bestFit="1" customWidth="1"/>
    <col min="5" max="5" width="16.28515625" customWidth="1"/>
    <col min="6" max="6" width="17.140625" customWidth="1"/>
    <col min="8" max="8" width="24.28515625" customWidth="1"/>
  </cols>
  <sheetData>
    <row r="1" spans="1:12" x14ac:dyDescent="0.25">
      <c r="A1" t="s">
        <v>3</v>
      </c>
    </row>
    <row r="2" spans="1:12" x14ac:dyDescent="0.25">
      <c r="F2" t="s">
        <v>7</v>
      </c>
      <c r="G2">
        <v>0.7</v>
      </c>
    </row>
    <row r="3" spans="1:12" x14ac:dyDescent="0.25">
      <c r="B3" s="2"/>
    </row>
    <row r="4" spans="1:12" x14ac:dyDescent="0.25">
      <c r="A4" t="s">
        <v>2</v>
      </c>
      <c r="B4" s="2"/>
      <c r="C4" t="s">
        <v>5</v>
      </c>
      <c r="H4" t="s">
        <v>4</v>
      </c>
      <c r="I4" s="2"/>
      <c r="J4" t="s">
        <v>5</v>
      </c>
      <c r="K4" s="2"/>
    </row>
    <row r="5" spans="1:12" x14ac:dyDescent="0.25">
      <c r="A5" t="s">
        <v>0</v>
      </c>
      <c r="B5" s="2" t="s">
        <v>1</v>
      </c>
      <c r="C5" s="4" t="s">
        <v>6</v>
      </c>
      <c r="D5" s="5" t="s">
        <v>1</v>
      </c>
      <c r="E5" s="4" t="s">
        <v>8</v>
      </c>
      <c r="H5" t="s">
        <v>0</v>
      </c>
      <c r="I5" s="2" t="s">
        <v>1</v>
      </c>
      <c r="J5" s="4" t="s">
        <v>6</v>
      </c>
      <c r="K5" s="5" t="s">
        <v>1</v>
      </c>
      <c r="L5" s="4" t="s">
        <v>8</v>
      </c>
    </row>
    <row r="6" spans="1:12" x14ac:dyDescent="0.25">
      <c r="A6">
        <v>50</v>
      </c>
      <c r="B6" s="3">
        <f>(14740.2095*A6^(-0.6849)+3.29)*A6/1000</f>
        <v>50.729394387130746</v>
      </c>
      <c r="C6">
        <f>A6*(1+1/$G$2)</f>
        <v>121.42857142857144</v>
      </c>
      <c r="D6" s="2">
        <f>0.0154*C6+10.571</f>
        <v>12.441000000000001</v>
      </c>
      <c r="E6" s="1">
        <f>B6+D6</f>
        <v>63.170394387130749</v>
      </c>
      <c r="H6" s="1">
        <v>205</v>
      </c>
      <c r="I6" s="3">
        <v>55</v>
      </c>
      <c r="J6">
        <f>H6*(1+1/$G$2)</f>
        <v>497.85714285714289</v>
      </c>
      <c r="K6" s="2">
        <f>0.0154*J6+10.571</f>
        <v>18.238</v>
      </c>
      <c r="L6" s="1">
        <f>I6+K6</f>
        <v>73.238</v>
      </c>
    </row>
    <row r="7" spans="1:12" x14ac:dyDescent="0.25">
      <c r="A7">
        <v>10</v>
      </c>
      <c r="B7" s="3">
        <f t="shared" ref="B7:B19" si="0">(14740.2095*A7^(-0.6849)+3.29)*A7/1000</f>
        <v>30.484047022327221</v>
      </c>
      <c r="C7">
        <f t="shared" ref="C7:C19" si="1">A7*(1+1/$G$2)</f>
        <v>24.285714285714288</v>
      </c>
      <c r="D7" s="2">
        <f t="shared" ref="D7:D19" si="2">0.0154*C7+10.571</f>
        <v>10.945</v>
      </c>
      <c r="E7" s="1">
        <f t="shared" ref="E7:E19" si="3">B7+D7</f>
        <v>41.429047022327225</v>
      </c>
      <c r="H7" s="1">
        <v>512</v>
      </c>
      <c r="I7" s="3">
        <v>111</v>
      </c>
      <c r="J7">
        <f t="shared" ref="J7:J19" si="4">H7*(1+1/$G$2)</f>
        <v>1243.4285714285716</v>
      </c>
      <c r="K7" s="2">
        <f t="shared" ref="K7:K19" si="5">0.0154*J7+10.571</f>
        <v>29.719799999999999</v>
      </c>
      <c r="L7" s="1">
        <f t="shared" ref="L7:L19" si="6">I7+K7</f>
        <v>140.71979999999999</v>
      </c>
    </row>
    <row r="8" spans="1:12" x14ac:dyDescent="0.25">
      <c r="A8">
        <v>150</v>
      </c>
      <c r="B8" s="3">
        <f t="shared" si="0"/>
        <v>71.974399979213942</v>
      </c>
      <c r="C8">
        <f t="shared" si="1"/>
        <v>364.28571428571433</v>
      </c>
      <c r="D8" s="2">
        <f t="shared" si="2"/>
        <v>16.181000000000001</v>
      </c>
      <c r="E8" s="1">
        <f t="shared" si="3"/>
        <v>88.155399979213939</v>
      </c>
      <c r="H8" s="1">
        <v>767</v>
      </c>
      <c r="I8" s="3">
        <v>143</v>
      </c>
      <c r="J8">
        <f t="shared" si="4"/>
        <v>1862.714285714286</v>
      </c>
      <c r="K8" s="2">
        <f t="shared" si="5"/>
        <v>39.256800000000005</v>
      </c>
      <c r="L8" s="1">
        <f t="shared" si="6"/>
        <v>182.2568</v>
      </c>
    </row>
    <row r="9" spans="1:12" x14ac:dyDescent="0.25">
      <c r="A9">
        <v>200</v>
      </c>
      <c r="B9" s="3">
        <f t="shared" si="0"/>
        <v>78.921309302126375</v>
      </c>
      <c r="C9">
        <f t="shared" si="1"/>
        <v>485.71428571428578</v>
      </c>
      <c r="D9" s="2">
        <f t="shared" si="2"/>
        <v>18.051000000000002</v>
      </c>
      <c r="E9" s="1">
        <f t="shared" si="3"/>
        <v>96.972309302126376</v>
      </c>
      <c r="H9" s="1">
        <v>1023</v>
      </c>
      <c r="I9" s="3">
        <v>168</v>
      </c>
      <c r="J9">
        <f t="shared" si="4"/>
        <v>2484.4285714285716</v>
      </c>
      <c r="K9" s="2">
        <f t="shared" si="5"/>
        <v>48.831200000000003</v>
      </c>
      <c r="L9" s="1">
        <f t="shared" si="6"/>
        <v>216.8312</v>
      </c>
    </row>
    <row r="10" spans="1:12" x14ac:dyDescent="0.25">
      <c r="A10">
        <v>250</v>
      </c>
      <c r="B10" s="3">
        <f t="shared" si="0"/>
        <v>84.786777027298825</v>
      </c>
      <c r="C10">
        <f t="shared" si="1"/>
        <v>607.14285714285722</v>
      </c>
      <c r="D10" s="2">
        <f t="shared" si="2"/>
        <v>19.920999999999999</v>
      </c>
      <c r="E10" s="1">
        <f t="shared" si="3"/>
        <v>104.70777702729882</v>
      </c>
      <c r="H10" s="1">
        <v>1279</v>
      </c>
      <c r="I10" s="3">
        <v>189</v>
      </c>
      <c r="J10">
        <f t="shared" si="4"/>
        <v>3106.1428571428573</v>
      </c>
      <c r="K10" s="2">
        <f t="shared" si="5"/>
        <v>58.4056</v>
      </c>
      <c r="L10" s="1">
        <f t="shared" si="6"/>
        <v>247.40559999999999</v>
      </c>
    </row>
    <row r="11" spans="1:12" x14ac:dyDescent="0.25">
      <c r="A11">
        <v>300</v>
      </c>
      <c r="B11" s="3">
        <f t="shared" si="0"/>
        <v>89.916236453729482</v>
      </c>
      <c r="C11">
        <f t="shared" si="1"/>
        <v>728.57142857142867</v>
      </c>
      <c r="D11" s="2">
        <f t="shared" si="2"/>
        <v>21.791000000000004</v>
      </c>
      <c r="E11" s="1">
        <f t="shared" si="3"/>
        <v>111.70723645372948</v>
      </c>
      <c r="H11" s="1">
        <v>1535</v>
      </c>
      <c r="I11" s="3">
        <v>208</v>
      </c>
      <c r="J11">
        <f t="shared" si="4"/>
        <v>3727.8571428571431</v>
      </c>
      <c r="K11" s="2">
        <f t="shared" si="5"/>
        <v>67.98</v>
      </c>
      <c r="L11" s="1">
        <f t="shared" si="6"/>
        <v>275.98</v>
      </c>
    </row>
    <row r="12" spans="1:12" x14ac:dyDescent="0.25">
      <c r="A12">
        <v>400</v>
      </c>
      <c r="B12" s="3">
        <f t="shared" si="0"/>
        <v>98.683217544883206</v>
      </c>
      <c r="C12">
        <f t="shared" si="1"/>
        <v>971.42857142857156</v>
      </c>
      <c r="D12" s="2">
        <f t="shared" si="2"/>
        <v>25.531000000000002</v>
      </c>
      <c r="E12" s="1">
        <f t="shared" si="3"/>
        <v>124.21421754488321</v>
      </c>
      <c r="H12" s="1">
        <v>2046</v>
      </c>
      <c r="I12" s="3">
        <v>249</v>
      </c>
      <c r="J12">
        <f t="shared" si="4"/>
        <v>4968.8571428571431</v>
      </c>
      <c r="K12" s="2">
        <f t="shared" si="5"/>
        <v>87.091400000000007</v>
      </c>
      <c r="L12" s="1">
        <f t="shared" si="6"/>
        <v>336.09140000000002</v>
      </c>
    </row>
    <row r="13" spans="1:12" x14ac:dyDescent="0.25">
      <c r="A13">
        <v>500</v>
      </c>
      <c r="B13" s="3">
        <f t="shared" si="0"/>
        <v>106.10477943196585</v>
      </c>
      <c r="C13">
        <f t="shared" si="1"/>
        <v>1214.2857142857144</v>
      </c>
      <c r="D13" s="2">
        <f t="shared" si="2"/>
        <v>29.271000000000001</v>
      </c>
      <c r="E13" s="1">
        <f t="shared" si="3"/>
        <v>135.37577943196584</v>
      </c>
      <c r="H13" s="1">
        <v>2558</v>
      </c>
      <c r="I13" s="3">
        <v>289</v>
      </c>
      <c r="J13">
        <f t="shared" si="4"/>
        <v>6212.2857142857147</v>
      </c>
      <c r="K13" s="2">
        <f t="shared" si="5"/>
        <v>106.2402</v>
      </c>
      <c r="L13" s="1">
        <f t="shared" si="6"/>
        <v>395.24020000000002</v>
      </c>
    </row>
    <row r="14" spans="1:12" x14ac:dyDescent="0.25">
      <c r="A14">
        <v>750</v>
      </c>
      <c r="B14" s="3">
        <f t="shared" si="0"/>
        <v>121.16332960194772</v>
      </c>
      <c r="C14">
        <f t="shared" si="1"/>
        <v>1821.4285714285716</v>
      </c>
      <c r="D14" s="2">
        <f t="shared" si="2"/>
        <v>38.621000000000002</v>
      </c>
      <c r="E14" s="1">
        <f t="shared" si="3"/>
        <v>159.78432960194772</v>
      </c>
      <c r="H14" s="1">
        <v>3069</v>
      </c>
      <c r="I14" s="3">
        <v>334</v>
      </c>
      <c r="J14">
        <f t="shared" si="4"/>
        <v>7453.2857142857147</v>
      </c>
      <c r="K14" s="2">
        <f t="shared" si="5"/>
        <v>125.3516</v>
      </c>
      <c r="L14" s="1">
        <f t="shared" si="6"/>
        <v>459.35160000000002</v>
      </c>
    </row>
    <row r="15" spans="1:12" x14ac:dyDescent="0.25">
      <c r="A15">
        <v>1000</v>
      </c>
      <c r="B15" s="3">
        <f t="shared" si="0"/>
        <v>133.24819061750813</v>
      </c>
      <c r="C15">
        <f t="shared" si="1"/>
        <v>2428.5714285714289</v>
      </c>
      <c r="D15" s="2">
        <f t="shared" si="2"/>
        <v>47.971000000000004</v>
      </c>
      <c r="E15" s="1">
        <f t="shared" si="3"/>
        <v>181.21919061750813</v>
      </c>
      <c r="H15" s="1">
        <v>4092</v>
      </c>
      <c r="I15" s="3">
        <v>401</v>
      </c>
      <c r="J15">
        <f t="shared" si="4"/>
        <v>9937.7142857142862</v>
      </c>
      <c r="K15" s="2">
        <f t="shared" si="5"/>
        <v>163.61180000000002</v>
      </c>
      <c r="L15" s="1">
        <f t="shared" si="6"/>
        <v>564.61180000000002</v>
      </c>
    </row>
    <row r="16" spans="1:12" x14ac:dyDescent="0.25">
      <c r="A16">
        <v>1500</v>
      </c>
      <c r="B16" s="6">
        <f t="shared" si="0"/>
        <v>152.60423051909888</v>
      </c>
      <c r="C16">
        <f t="shared" si="1"/>
        <v>3642.8571428571431</v>
      </c>
      <c r="D16" s="5">
        <f t="shared" si="2"/>
        <v>66.671000000000006</v>
      </c>
      <c r="E16" s="1">
        <f t="shared" si="3"/>
        <v>219.2752305190989</v>
      </c>
      <c r="H16" s="1">
        <v>5115</v>
      </c>
      <c r="I16" s="3">
        <v>475</v>
      </c>
      <c r="J16">
        <f t="shared" si="4"/>
        <v>12422.142857142859</v>
      </c>
      <c r="K16" s="2">
        <f t="shared" si="5"/>
        <v>201.87200000000001</v>
      </c>
      <c r="L16" s="1">
        <f t="shared" si="6"/>
        <v>676.87200000000007</v>
      </c>
    </row>
    <row r="17" spans="1:12" x14ac:dyDescent="0.25">
      <c r="A17">
        <v>2000</v>
      </c>
      <c r="B17" s="3">
        <f>(14740.2095*A17^(-0.6849)+3.29)*A17/1000</f>
        <v>168.26071003420401</v>
      </c>
      <c r="C17">
        <f>A17*(1+1/$G$2)</f>
        <v>4857.1428571428578</v>
      </c>
      <c r="D17" s="2">
        <f>0.0154*C17+10.571</f>
        <v>85.371000000000009</v>
      </c>
      <c r="E17" s="1">
        <f>B17+D17</f>
        <v>253.63171003420402</v>
      </c>
      <c r="H17" s="1">
        <v>6138</v>
      </c>
      <c r="I17" s="3">
        <v>533</v>
      </c>
      <c r="J17">
        <f t="shared" si="4"/>
        <v>14906.571428571429</v>
      </c>
      <c r="K17" s="2">
        <f t="shared" si="5"/>
        <v>240.13220000000001</v>
      </c>
      <c r="L17" s="1">
        <f t="shared" si="6"/>
        <v>773.13220000000001</v>
      </c>
    </row>
    <row r="18" spans="1:12" x14ac:dyDescent="0.25">
      <c r="A18">
        <v>3000</v>
      </c>
      <c r="B18" s="3">
        <f>(14740.2095*A18^(-0.6849)+3.29)*A18/1000</f>
        <v>193.58497730991002</v>
      </c>
      <c r="C18">
        <f>A18*(1+1/$G$2)</f>
        <v>7285.7142857142862</v>
      </c>
      <c r="D18" s="2">
        <f>0.0154*C18+10.571</f>
        <v>122.77100000000002</v>
      </c>
      <c r="E18" s="1">
        <f>B18+D18</f>
        <v>316.35597730991003</v>
      </c>
      <c r="H18" s="1">
        <v>8184</v>
      </c>
      <c r="I18" s="3">
        <v>668</v>
      </c>
      <c r="J18">
        <f t="shared" si="4"/>
        <v>19875.428571428572</v>
      </c>
      <c r="K18" s="2">
        <f t="shared" si="5"/>
        <v>316.65260000000006</v>
      </c>
      <c r="L18" s="1">
        <f t="shared" si="6"/>
        <v>984.65260000000012</v>
      </c>
    </row>
    <row r="19" spans="1:12" x14ac:dyDescent="0.25">
      <c r="A19">
        <v>4000</v>
      </c>
      <c r="B19" s="3">
        <f>(14740.2095*A19^(-0.6849)+3.29)*A19/1000</f>
        <v>214.30662933482452</v>
      </c>
      <c r="C19">
        <f>A19*(1+1/$G$2)</f>
        <v>9714.2857142857156</v>
      </c>
      <c r="D19" s="2">
        <f>0.0154*C19+10.571</f>
        <v>160.17100000000002</v>
      </c>
      <c r="E19" s="1">
        <f>B19+D19</f>
        <v>374.47762933482454</v>
      </c>
      <c r="H19" s="1">
        <v>10230</v>
      </c>
      <c r="I19" s="3">
        <v>795</v>
      </c>
      <c r="J19">
        <f t="shared" si="4"/>
        <v>24844.285714285717</v>
      </c>
      <c r="K19" s="2">
        <f t="shared" si="5"/>
        <v>393.17300000000006</v>
      </c>
      <c r="L19" s="1">
        <f t="shared" si="6"/>
        <v>1188.173</v>
      </c>
    </row>
    <row r="20" spans="1:12" x14ac:dyDescent="0.25">
      <c r="A20">
        <v>5000</v>
      </c>
      <c r="B20" s="3">
        <f>(14740.2095*A20^(-0.6849)+3.29)*A20/1000</f>
        <v>232.24883931789873</v>
      </c>
      <c r="C20">
        <f>A20*(1+1/$G$2)</f>
        <v>12142.857142857145</v>
      </c>
      <c r="D20" s="2">
        <f>0.0154*C20+10.571</f>
        <v>197.57100000000003</v>
      </c>
      <c r="E20" s="1">
        <f>B20+D20</f>
        <v>429.81983931789875</v>
      </c>
    </row>
    <row r="23" spans="1:12" x14ac:dyDescent="0.25">
      <c r="A23" t="s">
        <v>9</v>
      </c>
    </row>
    <row r="24" spans="1:12" x14ac:dyDescent="0.25">
      <c r="A24" t="s">
        <v>0</v>
      </c>
      <c r="B24" t="s">
        <v>1</v>
      </c>
    </row>
    <row r="25" spans="1:12" x14ac:dyDescent="0.25">
      <c r="A25">
        <v>250</v>
      </c>
      <c r="B25">
        <f>17554.18*A25^(-0.5655)*A25/1000</f>
        <v>193.32387030992871</v>
      </c>
    </row>
    <row r="26" spans="1:12" x14ac:dyDescent="0.25">
      <c r="A26">
        <v>500</v>
      </c>
      <c r="B26">
        <f t="shared" ref="B26:B33" si="7">17554.18*A26^(-0.5655)*A26/1000</f>
        <v>261.26607094212056</v>
      </c>
    </row>
    <row r="27" spans="1:12" x14ac:dyDescent="0.25">
      <c r="A27">
        <v>750</v>
      </c>
      <c r="B27">
        <f t="shared" si="7"/>
        <v>311.59800340800399</v>
      </c>
    </row>
    <row r="28" spans="1:12" x14ac:dyDescent="0.25">
      <c r="A28">
        <v>1000</v>
      </c>
      <c r="B28">
        <f t="shared" si="7"/>
        <v>353.08604010514421</v>
      </c>
    </row>
    <row r="29" spans="1:12" x14ac:dyDescent="0.25">
      <c r="A29">
        <v>1500</v>
      </c>
      <c r="B29">
        <f t="shared" si="7"/>
        <v>421.10674658698713</v>
      </c>
    </row>
    <row r="30" spans="1:12" x14ac:dyDescent="0.25">
      <c r="A30">
        <v>2000</v>
      </c>
      <c r="B30">
        <f t="shared" si="7"/>
        <v>477.17543754370661</v>
      </c>
    </row>
    <row r="31" spans="1:12" x14ac:dyDescent="0.25">
      <c r="A31">
        <v>3000</v>
      </c>
      <c r="B31">
        <f t="shared" si="7"/>
        <v>569.10150283883968</v>
      </c>
    </row>
    <row r="32" spans="1:12" x14ac:dyDescent="0.25">
      <c r="A32">
        <v>4000</v>
      </c>
      <c r="B32">
        <f t="shared" si="7"/>
        <v>644.8751078553629</v>
      </c>
    </row>
    <row r="33" spans="1:2" x14ac:dyDescent="0.25">
      <c r="A33">
        <v>5000</v>
      </c>
      <c r="B33">
        <f t="shared" si="7"/>
        <v>710.53097302107585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2018-10-27T00:22:18Z</dcterms:modified>
</cp:coreProperties>
</file>