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 codeName="DieseArbeitsmappe"/>
  <xr:revisionPtr revIDLastSave="39" documentId="11_5B8D24C4888485FE58F42C498F87E25B2C1BE759" xr6:coauthVersionLast="38" xr6:coauthVersionMax="38" xr10:uidLastSave="{FF257A51-183C-4170-BD20-219344C7E823}"/>
  <bookViews>
    <workbookView xWindow="0" yWindow="0" windowWidth="22260" windowHeight="12645" xr2:uid="{00000000-000D-0000-FFFF-FFFF00000000}"/>
  </bookViews>
  <sheets>
    <sheet name="Tabelle" sheetId="1" r:id="rId1"/>
    <sheet name="Diagramm" sheetId="4" r:id="rId2"/>
    <sheet name="Konstanten" sheetId="3" r:id="rId3"/>
    <sheet name="Linien konstante Mengen" sheetId="6" r:id="rId4"/>
  </sheets>
  <definedNames>
    <definedName name="solver_adj" localSheetId="0" hidden="1">Tabelle!$H$2:$H$3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Tabelle!$H$123</definedName>
    <definedName name="solver_lhs2" localSheetId="0" hidden="1">Tabelle!$H$100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Tabelle!$H$4</definedName>
    <definedName name="solver_pre" localSheetId="0" hidden="1">0.000001</definedName>
    <definedName name="solver_rel1" localSheetId="0" hidden="1">2</definedName>
    <definedName name="solver_rel2" localSheetId="0" hidden="1">2</definedName>
    <definedName name="solver_rhs1" localSheetId="0" hidden="1">0</definedName>
    <definedName name="solver_rhs2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I12" i="1" l="1"/>
  <c r="F84" i="1"/>
  <c r="E84" i="1"/>
  <c r="D84" i="1"/>
  <c r="C84" i="1"/>
  <c r="G84" i="1"/>
  <c r="F61" i="1"/>
  <c r="E61" i="1"/>
  <c r="D61" i="1"/>
  <c r="C61" i="1"/>
  <c r="G61" i="1"/>
  <c r="F38" i="1"/>
  <c r="E38" i="1"/>
  <c r="D38" i="1"/>
  <c r="C38" i="1"/>
  <c r="G38" i="1" s="1"/>
  <c r="C15" i="1"/>
  <c r="G15" i="1" s="1"/>
  <c r="F178" i="1" l="1"/>
  <c r="F179" i="1"/>
  <c r="F180" i="1"/>
  <c r="E178" i="1"/>
  <c r="E179" i="1"/>
  <c r="E180" i="1"/>
  <c r="D178" i="1"/>
  <c r="D179" i="1"/>
  <c r="D180" i="1"/>
  <c r="D19" i="1" l="1"/>
  <c r="D20" i="1"/>
  <c r="D21" i="1"/>
  <c r="F133" i="1" l="1"/>
  <c r="F134" i="1"/>
  <c r="F135" i="1"/>
  <c r="E133" i="1"/>
  <c r="E134" i="1"/>
  <c r="E135" i="1"/>
  <c r="D133" i="1"/>
  <c r="D134" i="1"/>
  <c r="D135" i="1"/>
  <c r="D88" i="1"/>
  <c r="D89" i="1"/>
  <c r="D90" i="1"/>
  <c r="E43" i="1"/>
  <c r="D42" i="1"/>
  <c r="D43" i="1"/>
  <c r="F43" i="1" s="1"/>
  <c r="D44" i="1"/>
  <c r="D65" i="1"/>
  <c r="D66" i="1"/>
  <c r="D67" i="1"/>
  <c r="S6" i="6"/>
  <c r="S7" i="6"/>
  <c r="S8" i="6"/>
  <c r="S9" i="6"/>
  <c r="S10" i="6"/>
  <c r="S11" i="6"/>
  <c r="R6" i="6"/>
  <c r="R7" i="6"/>
  <c r="R8" i="6"/>
  <c r="R9" i="6"/>
  <c r="R10" i="6"/>
  <c r="R11" i="6"/>
  <c r="N6" i="6"/>
  <c r="M6" i="6"/>
  <c r="N7" i="6"/>
  <c r="N8" i="6"/>
  <c r="N9" i="6"/>
  <c r="N10" i="6"/>
  <c r="N11" i="6"/>
  <c r="N12" i="6"/>
  <c r="M7" i="6"/>
  <c r="M8" i="6"/>
  <c r="M9" i="6"/>
  <c r="M10" i="6"/>
  <c r="M11" i="6"/>
  <c r="M12" i="6"/>
  <c r="C168" i="1"/>
  <c r="G168" i="1" s="1"/>
  <c r="D168" i="1"/>
  <c r="G149" i="1"/>
  <c r="G153" i="1"/>
  <c r="G157" i="1"/>
  <c r="C169" i="1"/>
  <c r="E169" i="1" s="1"/>
  <c r="C170" i="1"/>
  <c r="G170" i="1" s="1"/>
  <c r="C171" i="1"/>
  <c r="G171" i="1" s="1"/>
  <c r="C172" i="1"/>
  <c r="E172" i="1" s="1"/>
  <c r="C173" i="1"/>
  <c r="E173" i="1" s="1"/>
  <c r="F173" i="1" s="1"/>
  <c r="C174" i="1"/>
  <c r="G174" i="1" s="1"/>
  <c r="C175" i="1"/>
  <c r="G175" i="1" s="1"/>
  <c r="C176" i="1"/>
  <c r="G176" i="1" s="1"/>
  <c r="C178" i="1"/>
  <c r="G178" i="1" s="1"/>
  <c r="C179" i="1"/>
  <c r="G179" i="1" s="1"/>
  <c r="C180" i="1"/>
  <c r="G180" i="1" s="1"/>
  <c r="B177" i="1"/>
  <c r="C177" i="1" s="1"/>
  <c r="G177" i="1" s="1"/>
  <c r="B176" i="1"/>
  <c r="D176" i="1" s="1"/>
  <c r="E175" i="1"/>
  <c r="F175" i="1" s="1"/>
  <c r="D175" i="1"/>
  <c r="D174" i="1"/>
  <c r="D173" i="1"/>
  <c r="D172" i="1"/>
  <c r="D171" i="1"/>
  <c r="E170" i="1"/>
  <c r="D170" i="1"/>
  <c r="D169" i="1"/>
  <c r="D147" i="1"/>
  <c r="C148" i="1"/>
  <c r="E148" i="1" s="1"/>
  <c r="C149" i="1"/>
  <c r="C150" i="1"/>
  <c r="G150" i="1" s="1"/>
  <c r="C151" i="1"/>
  <c r="E151" i="1" s="1"/>
  <c r="C152" i="1"/>
  <c r="E152" i="1" s="1"/>
  <c r="F152" i="1" s="1"/>
  <c r="C153" i="1"/>
  <c r="C154" i="1"/>
  <c r="G154" i="1" s="1"/>
  <c r="C156" i="1"/>
  <c r="G156" i="1" s="1"/>
  <c r="C157" i="1"/>
  <c r="C158" i="1"/>
  <c r="G158" i="1" s="1"/>
  <c r="C159" i="1"/>
  <c r="G159" i="1" s="1"/>
  <c r="C147" i="1"/>
  <c r="G147" i="1" s="1"/>
  <c r="B156" i="1"/>
  <c r="B155" i="1"/>
  <c r="D155" i="1" s="1"/>
  <c r="E154" i="1"/>
  <c r="D154" i="1"/>
  <c r="F154" i="1" s="1"/>
  <c r="D153" i="1"/>
  <c r="D152" i="1"/>
  <c r="D151" i="1"/>
  <c r="F151" i="1" s="1"/>
  <c r="E150" i="1"/>
  <c r="D150" i="1"/>
  <c r="F150" i="1" s="1"/>
  <c r="E149" i="1"/>
  <c r="D149" i="1"/>
  <c r="F149" i="1" s="1"/>
  <c r="D148" i="1"/>
  <c r="F148" i="1" s="1"/>
  <c r="AM7" i="6"/>
  <c r="AM8" i="6"/>
  <c r="AM9" i="6"/>
  <c r="AM10" i="6"/>
  <c r="AM11" i="6"/>
  <c r="AM6" i="6"/>
  <c r="AL7" i="6"/>
  <c r="AL8" i="6"/>
  <c r="AL9" i="6"/>
  <c r="AL10" i="6"/>
  <c r="AL11" i="6"/>
  <c r="AL12" i="6"/>
  <c r="AL6" i="6"/>
  <c r="AK12" i="6"/>
  <c r="AM12" i="6" s="1"/>
  <c r="AH7" i="6"/>
  <c r="AH8" i="6"/>
  <c r="AH9" i="6"/>
  <c r="AH10" i="6"/>
  <c r="AH11" i="6"/>
  <c r="AH6" i="6"/>
  <c r="AG7" i="6"/>
  <c r="AG8" i="6"/>
  <c r="AG9" i="6"/>
  <c r="AG10" i="6"/>
  <c r="AG11" i="6"/>
  <c r="AG6" i="6"/>
  <c r="AF12" i="6"/>
  <c r="AF13" i="6" s="1"/>
  <c r="AC7" i="6"/>
  <c r="AC8" i="6"/>
  <c r="AC9" i="6"/>
  <c r="AC10" i="6"/>
  <c r="AC11" i="6"/>
  <c r="AC6" i="6"/>
  <c r="AB7" i="6"/>
  <c r="AB8" i="6"/>
  <c r="AB9" i="6"/>
  <c r="AB10" i="6"/>
  <c r="AB11" i="6"/>
  <c r="AB6" i="6"/>
  <c r="AA12" i="6"/>
  <c r="AC12" i="6" s="1"/>
  <c r="G134" i="1"/>
  <c r="C133" i="1"/>
  <c r="G133" i="1" s="1"/>
  <c r="C134" i="1"/>
  <c r="C135" i="1"/>
  <c r="G135" i="1" s="1"/>
  <c r="C112" i="1"/>
  <c r="G112" i="1" s="1"/>
  <c r="C111" i="1"/>
  <c r="G111" i="1" s="1"/>
  <c r="C110" i="1"/>
  <c r="G110" i="1" s="1"/>
  <c r="C88" i="1"/>
  <c r="E88" i="1" s="1"/>
  <c r="C89" i="1"/>
  <c r="G89" i="1" s="1"/>
  <c r="C90" i="1"/>
  <c r="G90" i="1" s="1"/>
  <c r="C65" i="1"/>
  <c r="G65" i="1" s="1"/>
  <c r="C66" i="1"/>
  <c r="G66" i="1" s="1"/>
  <c r="C67" i="1"/>
  <c r="G67" i="1" s="1"/>
  <c r="G43" i="1"/>
  <c r="C42" i="1"/>
  <c r="E42" i="1" s="1"/>
  <c r="F42" i="1" s="1"/>
  <c r="C43" i="1"/>
  <c r="C44" i="1"/>
  <c r="E44" i="1" s="1"/>
  <c r="C21" i="1"/>
  <c r="C20" i="1"/>
  <c r="C19" i="1"/>
  <c r="X11" i="6"/>
  <c r="W11" i="6"/>
  <c r="X7" i="6"/>
  <c r="X8" i="6"/>
  <c r="X9" i="6"/>
  <c r="W7" i="6"/>
  <c r="W8" i="6"/>
  <c r="W9" i="6"/>
  <c r="S17" i="6"/>
  <c r="R17" i="6"/>
  <c r="S13" i="6"/>
  <c r="S14" i="6"/>
  <c r="S15" i="6"/>
  <c r="R13" i="6"/>
  <c r="R14" i="6"/>
  <c r="R15" i="6"/>
  <c r="N14" i="6"/>
  <c r="N15" i="6"/>
  <c r="N16" i="6"/>
  <c r="M14" i="6"/>
  <c r="M15" i="6"/>
  <c r="M16" i="6"/>
  <c r="I7" i="6"/>
  <c r="I8" i="6"/>
  <c r="I9" i="6"/>
  <c r="H7" i="6"/>
  <c r="H8" i="6"/>
  <c r="H9" i="6"/>
  <c r="C6" i="6"/>
  <c r="D11" i="6"/>
  <c r="D7" i="6"/>
  <c r="D8" i="6"/>
  <c r="D9" i="6"/>
  <c r="C11" i="6"/>
  <c r="C7" i="6"/>
  <c r="C8" i="6"/>
  <c r="C9" i="6"/>
  <c r="X10" i="6"/>
  <c r="X6" i="6"/>
  <c r="W10" i="6"/>
  <c r="W6" i="6"/>
  <c r="V12" i="6"/>
  <c r="W12" i="6" s="1"/>
  <c r="S16" i="6"/>
  <c r="S12" i="6"/>
  <c r="R16" i="6"/>
  <c r="R12" i="6"/>
  <c r="Q18" i="6"/>
  <c r="Q19" i="6" s="1"/>
  <c r="R19" i="6" s="1"/>
  <c r="N17" i="6"/>
  <c r="N13" i="6"/>
  <c r="M17" i="6"/>
  <c r="M13" i="6"/>
  <c r="L18" i="6"/>
  <c r="L19" i="6" s="1"/>
  <c r="I10" i="6"/>
  <c r="I6" i="6"/>
  <c r="H10" i="6"/>
  <c r="H6" i="6"/>
  <c r="G11" i="6"/>
  <c r="G12" i="6" s="1"/>
  <c r="C10" i="6"/>
  <c r="D10" i="6"/>
  <c r="D6" i="6"/>
  <c r="B12" i="6"/>
  <c r="C12" i="6" s="1"/>
  <c r="C128" i="1"/>
  <c r="G128" i="1" s="1"/>
  <c r="F88" i="1" l="1"/>
  <c r="G88" i="1"/>
  <c r="E90" i="1"/>
  <c r="F90" i="1" s="1"/>
  <c r="E89" i="1"/>
  <c r="F89" i="1" s="1"/>
  <c r="E66" i="1"/>
  <c r="F66" i="1" s="1"/>
  <c r="E65" i="1"/>
  <c r="F65" i="1" s="1"/>
  <c r="E67" i="1"/>
  <c r="F67" i="1" s="1"/>
  <c r="F44" i="1"/>
  <c r="G42" i="1"/>
  <c r="G44" i="1"/>
  <c r="G21" i="1"/>
  <c r="E21" i="1"/>
  <c r="F21" i="1" s="1"/>
  <c r="I21" i="1" s="1"/>
  <c r="G20" i="1"/>
  <c r="E20" i="1"/>
  <c r="F20" i="1" s="1"/>
  <c r="I20" i="1" s="1"/>
  <c r="G19" i="1"/>
  <c r="E19" i="1"/>
  <c r="F19" i="1" s="1"/>
  <c r="I19" i="1" s="1"/>
  <c r="AK13" i="6"/>
  <c r="AM13" i="6" s="1"/>
  <c r="AA13" i="6"/>
  <c r="AA14" i="6" s="1"/>
  <c r="AB12" i="6"/>
  <c r="AG13" i="6"/>
  <c r="AH13" i="6"/>
  <c r="F155" i="1"/>
  <c r="AH12" i="6"/>
  <c r="AG12" i="6"/>
  <c r="E147" i="1"/>
  <c r="F147" i="1" s="1"/>
  <c r="F169" i="1"/>
  <c r="G151" i="1"/>
  <c r="AB13" i="6"/>
  <c r="AL13" i="6"/>
  <c r="E171" i="1"/>
  <c r="F171" i="1" s="1"/>
  <c r="F172" i="1"/>
  <c r="M18" i="6"/>
  <c r="S18" i="6"/>
  <c r="AC13" i="6"/>
  <c r="C155" i="1"/>
  <c r="G155" i="1" s="1"/>
  <c r="F170" i="1"/>
  <c r="G152" i="1"/>
  <c r="G148" i="1"/>
  <c r="G173" i="1"/>
  <c r="E168" i="1"/>
  <c r="F168" i="1" s="1"/>
  <c r="G169" i="1"/>
  <c r="G172" i="1"/>
  <c r="E177" i="1"/>
  <c r="E174" i="1"/>
  <c r="F174" i="1" s="1"/>
  <c r="D177" i="1"/>
  <c r="E176" i="1"/>
  <c r="F176" i="1" s="1"/>
  <c r="E156" i="1"/>
  <c r="E153" i="1"/>
  <c r="F153" i="1" s="1"/>
  <c r="D156" i="1"/>
  <c r="F156" i="1" s="1"/>
  <c r="E155" i="1"/>
  <c r="AK14" i="6"/>
  <c r="AF14" i="6"/>
  <c r="AA15" i="6"/>
  <c r="X12" i="6"/>
  <c r="S19" i="6"/>
  <c r="B13" i="6"/>
  <c r="B14" i="6" s="1"/>
  <c r="B15" i="6" s="1"/>
  <c r="B16" i="6" s="1"/>
  <c r="B17" i="6" s="1"/>
  <c r="C17" i="6" s="1"/>
  <c r="V13" i="6"/>
  <c r="N18" i="6"/>
  <c r="G13" i="6"/>
  <c r="G14" i="6" s="1"/>
  <c r="H12" i="6"/>
  <c r="I12" i="6"/>
  <c r="L20" i="6"/>
  <c r="M19" i="6"/>
  <c r="N19" i="6"/>
  <c r="I11" i="6"/>
  <c r="H11" i="6"/>
  <c r="R18" i="6"/>
  <c r="D12" i="6"/>
  <c r="Q20" i="6"/>
  <c r="C77" i="1"/>
  <c r="G77" i="1" s="1"/>
  <c r="C31" i="1"/>
  <c r="G31" i="1" s="1"/>
  <c r="D108" i="1"/>
  <c r="D109" i="1"/>
  <c r="C108" i="1"/>
  <c r="G108" i="1" s="1"/>
  <c r="C109" i="1"/>
  <c r="G109" i="1" s="1"/>
  <c r="D17" i="1"/>
  <c r="D18" i="1"/>
  <c r="C18" i="1"/>
  <c r="G18" i="1" s="1"/>
  <c r="C17" i="1"/>
  <c r="G17" i="1" s="1"/>
  <c r="B40" i="1"/>
  <c r="B41" i="1" s="1"/>
  <c r="C126" i="1"/>
  <c r="G126" i="1" s="1"/>
  <c r="D128" i="1"/>
  <c r="D123" i="1"/>
  <c r="C123" i="1"/>
  <c r="G123" i="1" s="1"/>
  <c r="D8" i="1"/>
  <c r="C8" i="1"/>
  <c r="G8" i="1" s="1"/>
  <c r="D31" i="1"/>
  <c r="D54" i="1"/>
  <c r="D55" i="1"/>
  <c r="C54" i="1"/>
  <c r="G54" i="1" s="1"/>
  <c r="C56" i="1"/>
  <c r="G56" i="1" s="1"/>
  <c r="C57" i="1"/>
  <c r="G57" i="1" s="1"/>
  <c r="C58" i="1"/>
  <c r="G58" i="1" s="1"/>
  <c r="C59" i="1"/>
  <c r="G59" i="1" s="1"/>
  <c r="C60" i="1"/>
  <c r="G60" i="1" s="1"/>
  <c r="C62" i="1"/>
  <c r="G62" i="1" s="1"/>
  <c r="D77" i="1"/>
  <c r="D78" i="1"/>
  <c r="D100" i="1"/>
  <c r="C100" i="1"/>
  <c r="G100" i="1" s="1"/>
  <c r="C101" i="1"/>
  <c r="G101" i="1" s="1"/>
  <c r="C124" i="1"/>
  <c r="G124" i="1" s="1"/>
  <c r="C125" i="1"/>
  <c r="G125" i="1" s="1"/>
  <c r="C127" i="1"/>
  <c r="G127" i="1" s="1"/>
  <c r="C129" i="1"/>
  <c r="G129" i="1" s="1"/>
  <c r="C130" i="1"/>
  <c r="G130" i="1" s="1"/>
  <c r="B131" i="1"/>
  <c r="B132" i="1" s="1"/>
  <c r="C132" i="1" s="1"/>
  <c r="G132" i="1" s="1"/>
  <c r="D130" i="1"/>
  <c r="D129" i="1"/>
  <c r="D127" i="1"/>
  <c r="D126" i="1"/>
  <c r="D125" i="1"/>
  <c r="D124" i="1"/>
  <c r="C102" i="1"/>
  <c r="G102" i="1" s="1"/>
  <c r="C103" i="1"/>
  <c r="G103" i="1" s="1"/>
  <c r="C104" i="1"/>
  <c r="G104" i="1" s="1"/>
  <c r="C105" i="1"/>
  <c r="G105" i="1" s="1"/>
  <c r="C106" i="1"/>
  <c r="G106" i="1" s="1"/>
  <c r="C107" i="1"/>
  <c r="G107" i="1" s="1"/>
  <c r="D107" i="1"/>
  <c r="D106" i="1"/>
  <c r="D105" i="1"/>
  <c r="D104" i="1"/>
  <c r="D103" i="1"/>
  <c r="D102" i="1"/>
  <c r="D101" i="1"/>
  <c r="C78" i="1"/>
  <c r="G78" i="1" s="1"/>
  <c r="C79" i="1"/>
  <c r="G79" i="1" s="1"/>
  <c r="C80" i="1"/>
  <c r="G80" i="1" s="1"/>
  <c r="C81" i="1"/>
  <c r="G81" i="1" s="1"/>
  <c r="C82" i="1"/>
  <c r="G82" i="1" s="1"/>
  <c r="C83" i="1"/>
  <c r="G83" i="1" s="1"/>
  <c r="C85" i="1"/>
  <c r="G85" i="1" s="1"/>
  <c r="B86" i="1"/>
  <c r="C86" i="1" s="1"/>
  <c r="G86" i="1" s="1"/>
  <c r="D85" i="1"/>
  <c r="D83" i="1"/>
  <c r="D82" i="1"/>
  <c r="D81" i="1"/>
  <c r="D80" i="1"/>
  <c r="D79" i="1"/>
  <c r="C55" i="1"/>
  <c r="G55" i="1" s="1"/>
  <c r="B63" i="1"/>
  <c r="D63" i="1" s="1"/>
  <c r="D62" i="1"/>
  <c r="D60" i="1"/>
  <c r="D59" i="1"/>
  <c r="D58" i="1"/>
  <c r="D57" i="1"/>
  <c r="D56" i="1"/>
  <c r="D32" i="1"/>
  <c r="D33" i="1"/>
  <c r="D34" i="1"/>
  <c r="D35" i="1"/>
  <c r="D36" i="1"/>
  <c r="D37" i="1"/>
  <c r="D39" i="1"/>
  <c r="C32" i="1"/>
  <c r="G32" i="1" s="1"/>
  <c r="C33" i="1"/>
  <c r="G33" i="1" s="1"/>
  <c r="C34" i="1"/>
  <c r="G34" i="1" s="1"/>
  <c r="C35" i="1"/>
  <c r="G35" i="1" s="1"/>
  <c r="C36" i="1"/>
  <c r="G36" i="1" s="1"/>
  <c r="C37" i="1"/>
  <c r="G37" i="1" s="1"/>
  <c r="C39" i="1"/>
  <c r="G39" i="1" s="1"/>
  <c r="D9" i="1"/>
  <c r="D10" i="1"/>
  <c r="D11" i="1"/>
  <c r="D12" i="1"/>
  <c r="D13" i="1"/>
  <c r="D14" i="1"/>
  <c r="D16" i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6" i="1"/>
  <c r="G16" i="1" s="1"/>
  <c r="C16" i="6" l="1"/>
  <c r="AB14" i="6"/>
  <c r="AC14" i="6"/>
  <c r="AB15" i="6"/>
  <c r="AC15" i="6"/>
  <c r="AG14" i="6"/>
  <c r="AH14" i="6"/>
  <c r="AM14" i="6"/>
  <c r="AL14" i="6"/>
  <c r="F177" i="1"/>
  <c r="AK15" i="6"/>
  <c r="AF15" i="6"/>
  <c r="AA16" i="6"/>
  <c r="X13" i="6"/>
  <c r="W13" i="6"/>
  <c r="C13" i="6"/>
  <c r="D13" i="6"/>
  <c r="D17" i="6"/>
  <c r="C15" i="6"/>
  <c r="D15" i="6"/>
  <c r="D16" i="6"/>
  <c r="B18" i="6"/>
  <c r="D18" i="6" s="1"/>
  <c r="C14" i="6"/>
  <c r="D14" i="6"/>
  <c r="V14" i="6"/>
  <c r="M20" i="6"/>
  <c r="N20" i="6"/>
  <c r="R20" i="6"/>
  <c r="S20" i="6"/>
  <c r="H13" i="6"/>
  <c r="I13" i="6"/>
  <c r="L21" i="6"/>
  <c r="L22" i="6" s="1"/>
  <c r="H14" i="6"/>
  <c r="I14" i="6"/>
  <c r="Q21" i="6"/>
  <c r="G15" i="6"/>
  <c r="E77" i="1"/>
  <c r="F77" i="1" s="1"/>
  <c r="H77" i="1" s="1"/>
  <c r="E125" i="1"/>
  <c r="F125" i="1" s="1"/>
  <c r="E107" i="1"/>
  <c r="F107" i="1" s="1"/>
  <c r="E127" i="1"/>
  <c r="F127" i="1" s="1"/>
  <c r="E102" i="1"/>
  <c r="F102" i="1" s="1"/>
  <c r="E56" i="1"/>
  <c r="F56" i="1" s="1"/>
  <c r="E85" i="1"/>
  <c r="F85" i="1" s="1"/>
  <c r="E59" i="1"/>
  <c r="F59" i="1" s="1"/>
  <c r="E82" i="1"/>
  <c r="F82" i="1" s="1"/>
  <c r="E103" i="1"/>
  <c r="F103" i="1" s="1"/>
  <c r="E100" i="1"/>
  <c r="F100" i="1" s="1"/>
  <c r="E123" i="1"/>
  <c r="F123" i="1" s="1"/>
  <c r="E83" i="1"/>
  <c r="F83" i="1" s="1"/>
  <c r="E104" i="1"/>
  <c r="F104" i="1" s="1"/>
  <c r="E129" i="1"/>
  <c r="F129" i="1" s="1"/>
  <c r="H129" i="1" s="1"/>
  <c r="E10" i="1"/>
  <c r="F10" i="1" s="1"/>
  <c r="I10" i="1" s="1"/>
  <c r="E33" i="1"/>
  <c r="F33" i="1" s="1"/>
  <c r="E31" i="1"/>
  <c r="F31" i="1" s="1"/>
  <c r="H31" i="1" s="1"/>
  <c r="E16" i="1"/>
  <c r="F16" i="1" s="1"/>
  <c r="I16" i="1" s="1"/>
  <c r="E36" i="1"/>
  <c r="F36" i="1" s="1"/>
  <c r="E13" i="1"/>
  <c r="F13" i="1" s="1"/>
  <c r="I13" i="1" s="1"/>
  <c r="E35" i="1"/>
  <c r="F35" i="1" s="1"/>
  <c r="E37" i="1"/>
  <c r="F37" i="1" s="1"/>
  <c r="E8" i="1"/>
  <c r="F8" i="1" s="1"/>
  <c r="H8" i="1" s="1"/>
  <c r="E39" i="1"/>
  <c r="F39" i="1" s="1"/>
  <c r="E14" i="1"/>
  <c r="F14" i="1" s="1"/>
  <c r="I14" i="1" s="1"/>
  <c r="E78" i="1"/>
  <c r="F78" i="1" s="1"/>
  <c r="E108" i="1"/>
  <c r="F108" i="1" s="1"/>
  <c r="H108" i="1" s="1"/>
  <c r="E58" i="1"/>
  <c r="F58" i="1" s="1"/>
  <c r="H58" i="1" s="1"/>
  <c r="E54" i="1"/>
  <c r="F54" i="1" s="1"/>
  <c r="E109" i="1"/>
  <c r="F109" i="1" s="1"/>
  <c r="H109" i="1" s="1"/>
  <c r="E17" i="1"/>
  <c r="F17" i="1" s="1"/>
  <c r="E18" i="1"/>
  <c r="F18" i="1" s="1"/>
  <c r="D41" i="1"/>
  <c r="C41" i="1"/>
  <c r="G41" i="1" s="1"/>
  <c r="C40" i="1"/>
  <c r="G40" i="1" s="1"/>
  <c r="D40" i="1"/>
  <c r="E81" i="1"/>
  <c r="F81" i="1" s="1"/>
  <c r="C63" i="1"/>
  <c r="G63" i="1" s="1"/>
  <c r="E80" i="1"/>
  <c r="F80" i="1" s="1"/>
  <c r="H80" i="1" s="1"/>
  <c r="E105" i="1"/>
  <c r="F105" i="1" s="1"/>
  <c r="E130" i="1"/>
  <c r="F130" i="1" s="1"/>
  <c r="H130" i="1" s="1"/>
  <c r="C131" i="1"/>
  <c r="G131" i="1" s="1"/>
  <c r="D131" i="1"/>
  <c r="E9" i="1"/>
  <c r="F9" i="1" s="1"/>
  <c r="I9" i="1" s="1"/>
  <c r="E11" i="1"/>
  <c r="F11" i="1" s="1"/>
  <c r="I11" i="1" s="1"/>
  <c r="B64" i="1"/>
  <c r="D64" i="1" s="1"/>
  <c r="E79" i="1"/>
  <c r="F79" i="1" s="1"/>
  <c r="H79" i="1" s="1"/>
  <c r="E106" i="1"/>
  <c r="F106" i="1" s="1"/>
  <c r="H106" i="1" s="1"/>
  <c r="E12" i="1"/>
  <c r="F12" i="1" s="1"/>
  <c r="E32" i="1"/>
  <c r="F32" i="1" s="1"/>
  <c r="E34" i="1"/>
  <c r="F34" i="1" s="1"/>
  <c r="H34" i="1" s="1"/>
  <c r="E57" i="1"/>
  <c r="F57" i="1" s="1"/>
  <c r="H57" i="1" s="1"/>
  <c r="E62" i="1"/>
  <c r="F62" i="1" s="1"/>
  <c r="H61" i="1" s="1"/>
  <c r="E60" i="1"/>
  <c r="F60" i="1" s="1"/>
  <c r="H60" i="1" s="1"/>
  <c r="E126" i="1"/>
  <c r="F126" i="1" s="1"/>
  <c r="H126" i="1" s="1"/>
  <c r="E128" i="1"/>
  <c r="E124" i="1"/>
  <c r="F124" i="1" s="1"/>
  <c r="D132" i="1"/>
  <c r="E132" i="1"/>
  <c r="E101" i="1"/>
  <c r="F101" i="1" s="1"/>
  <c r="H101" i="1" s="1"/>
  <c r="B87" i="1"/>
  <c r="C87" i="1" s="1"/>
  <c r="G87" i="1" s="1"/>
  <c r="E86" i="1"/>
  <c r="D86" i="1"/>
  <c r="E55" i="1"/>
  <c r="F55" i="1" s="1"/>
  <c r="H55" i="1" s="1"/>
  <c r="H12" i="1" l="1"/>
  <c r="H17" i="1"/>
  <c r="I17" i="1"/>
  <c r="H18" i="1"/>
  <c r="I18" i="1"/>
  <c r="AL15" i="6"/>
  <c r="AM15" i="6"/>
  <c r="AC16" i="6"/>
  <c r="AB16" i="6"/>
  <c r="AH15" i="6"/>
  <c r="AG15" i="6"/>
  <c r="AK16" i="6"/>
  <c r="AF16" i="6"/>
  <c r="AA17" i="6"/>
  <c r="W14" i="6"/>
  <c r="X14" i="6"/>
  <c r="B19" i="6"/>
  <c r="C19" i="6" s="1"/>
  <c r="C18" i="6"/>
  <c r="V15" i="6"/>
  <c r="M21" i="6"/>
  <c r="N21" i="6"/>
  <c r="M22" i="6"/>
  <c r="N22" i="6"/>
  <c r="R21" i="6"/>
  <c r="S21" i="6"/>
  <c r="I15" i="6"/>
  <c r="H15" i="6"/>
  <c r="Q22" i="6"/>
  <c r="L23" i="6"/>
  <c r="G16" i="6"/>
  <c r="H103" i="1"/>
  <c r="H123" i="1"/>
  <c r="H100" i="1"/>
  <c r="H102" i="1"/>
  <c r="H39" i="1"/>
  <c r="E41" i="1"/>
  <c r="F41" i="1" s="1"/>
  <c r="H41" i="1" s="1"/>
  <c r="H54" i="1"/>
  <c r="H33" i="1"/>
  <c r="H127" i="1"/>
  <c r="H125" i="1"/>
  <c r="H83" i="1"/>
  <c r="H59" i="1"/>
  <c r="H16" i="1"/>
  <c r="H56" i="1"/>
  <c r="H13" i="1"/>
  <c r="H85" i="1"/>
  <c r="E63" i="1"/>
  <c r="F63" i="1" s="1"/>
  <c r="E40" i="1"/>
  <c r="F40" i="1" s="1"/>
  <c r="H40" i="1" s="1"/>
  <c r="H10" i="1"/>
  <c r="C64" i="1"/>
  <c r="G64" i="1" s="1"/>
  <c r="E131" i="1"/>
  <c r="F131" i="1" s="1"/>
  <c r="H35" i="1"/>
  <c r="H9" i="1"/>
  <c r="H14" i="1"/>
  <c r="F128" i="1"/>
  <c r="H128" i="1" s="1"/>
  <c r="H107" i="1"/>
  <c r="H11" i="1"/>
  <c r="H37" i="1"/>
  <c r="H36" i="1"/>
  <c r="F132" i="1"/>
  <c r="H132" i="1" s="1"/>
  <c r="H82" i="1"/>
  <c r="F86" i="1"/>
  <c r="H86" i="1" s="1"/>
  <c r="H124" i="1"/>
  <c r="H104" i="1"/>
  <c r="H105" i="1"/>
  <c r="D87" i="1"/>
  <c r="E87" i="1"/>
  <c r="H81" i="1"/>
  <c r="AH16" i="6" l="1"/>
  <c r="AG16" i="6"/>
  <c r="AL16" i="6"/>
  <c r="AM16" i="6"/>
  <c r="AC17" i="6"/>
  <c r="AB17" i="6"/>
  <c r="AK17" i="6"/>
  <c r="AF17" i="6"/>
  <c r="AA18" i="6"/>
  <c r="X15" i="6"/>
  <c r="W15" i="6"/>
  <c r="D19" i="6"/>
  <c r="B20" i="6"/>
  <c r="B21" i="6" s="1"/>
  <c r="D21" i="6" s="1"/>
  <c r="V16" i="6"/>
  <c r="R22" i="6"/>
  <c r="S22" i="6"/>
  <c r="M23" i="6"/>
  <c r="N23" i="6"/>
  <c r="I16" i="6"/>
  <c r="H16" i="6"/>
  <c r="Q23" i="6"/>
  <c r="L24" i="6"/>
  <c r="G17" i="6"/>
  <c r="K102" i="1"/>
  <c r="K10" i="1"/>
  <c r="H62" i="1"/>
  <c r="E64" i="1"/>
  <c r="F64" i="1" s="1"/>
  <c r="H63" i="1" s="1"/>
  <c r="H131" i="1"/>
  <c r="K125" i="1" s="1"/>
  <c r="F87" i="1"/>
  <c r="H87" i="1" s="1"/>
  <c r="AG17" i="6" l="1"/>
  <c r="AH17" i="6"/>
  <c r="AM17" i="6"/>
  <c r="AL17" i="6"/>
  <c r="AB18" i="6"/>
  <c r="AC18" i="6"/>
  <c r="AK18" i="6"/>
  <c r="AF18" i="6"/>
  <c r="AA19" i="6"/>
  <c r="W16" i="6"/>
  <c r="X16" i="6"/>
  <c r="C21" i="6"/>
  <c r="D20" i="6"/>
  <c r="B22" i="6"/>
  <c r="B23" i="6" s="1"/>
  <c r="C20" i="6"/>
  <c r="D22" i="6"/>
  <c r="V17" i="6"/>
  <c r="S23" i="6"/>
  <c r="R23" i="6"/>
  <c r="N24" i="6"/>
  <c r="M24" i="6"/>
  <c r="I17" i="6"/>
  <c r="H17" i="6"/>
  <c r="Q24" i="6"/>
  <c r="L25" i="6"/>
  <c r="G18" i="6"/>
  <c r="K56" i="1"/>
  <c r="AG18" i="6" l="1"/>
  <c r="AH18" i="6"/>
  <c r="AM18" i="6"/>
  <c r="AL18" i="6"/>
  <c r="C22" i="6"/>
  <c r="AB19" i="6"/>
  <c r="AC19" i="6"/>
  <c r="AK19" i="6"/>
  <c r="AF19" i="6"/>
  <c r="AA20" i="6"/>
  <c r="W17" i="6"/>
  <c r="X17" i="6"/>
  <c r="B24" i="6"/>
  <c r="C23" i="6"/>
  <c r="D23" i="6"/>
  <c r="V18" i="6"/>
  <c r="S24" i="6"/>
  <c r="R24" i="6"/>
  <c r="N25" i="6"/>
  <c r="M25" i="6"/>
  <c r="I18" i="6"/>
  <c r="H18" i="6"/>
  <c r="Q25" i="6"/>
  <c r="L26" i="6"/>
  <c r="L27" i="6" s="1"/>
  <c r="G19" i="6"/>
  <c r="G20" i="6" s="1"/>
  <c r="H32" i="1"/>
  <c r="H78" i="1"/>
  <c r="AB20" i="6" l="1"/>
  <c r="AC20" i="6"/>
  <c r="AL19" i="6"/>
  <c r="AM19" i="6"/>
  <c r="AH19" i="6"/>
  <c r="AG19" i="6"/>
  <c r="AK20" i="6"/>
  <c r="AF20" i="6"/>
  <c r="AA21" i="6"/>
  <c r="W18" i="6"/>
  <c r="X18" i="6"/>
  <c r="L28" i="6"/>
  <c r="M27" i="6"/>
  <c r="N27" i="6"/>
  <c r="G21" i="6"/>
  <c r="H20" i="6"/>
  <c r="I20" i="6"/>
  <c r="B25" i="6"/>
  <c r="D24" i="6"/>
  <c r="C24" i="6"/>
  <c r="V19" i="6"/>
  <c r="S25" i="6"/>
  <c r="R25" i="6"/>
  <c r="N26" i="6"/>
  <c r="M26" i="6"/>
  <c r="I19" i="6"/>
  <c r="H19" i="6"/>
  <c r="Q26" i="6"/>
  <c r="Q27" i="6" s="1"/>
  <c r="K33" i="1"/>
  <c r="K79" i="1"/>
  <c r="AG20" i="6" l="1"/>
  <c r="AH20" i="6"/>
  <c r="AL20" i="6"/>
  <c r="AM20" i="6"/>
  <c r="AC21" i="6"/>
  <c r="AB21" i="6"/>
  <c r="AK21" i="6"/>
  <c r="AF21" i="6"/>
  <c r="AA22" i="6"/>
  <c r="W19" i="6"/>
  <c r="X19" i="6"/>
  <c r="Q28" i="6"/>
  <c r="S27" i="6"/>
  <c r="R27" i="6"/>
  <c r="L29" i="6"/>
  <c r="N28" i="6"/>
  <c r="M28" i="6"/>
  <c r="G22" i="6"/>
  <c r="H21" i="6"/>
  <c r="I21" i="6"/>
  <c r="D25" i="6"/>
  <c r="C25" i="6"/>
  <c r="B26" i="6"/>
  <c r="V20" i="6"/>
  <c r="R26" i="6"/>
  <c r="S26" i="6"/>
  <c r="AG21" i="6" l="1"/>
  <c r="AH21" i="6"/>
  <c r="AM21" i="6"/>
  <c r="AL21" i="6"/>
  <c r="AB22" i="6"/>
  <c r="AC22" i="6"/>
  <c r="AK22" i="6"/>
  <c r="AF22" i="6"/>
  <c r="AA23" i="6"/>
  <c r="X20" i="6"/>
  <c r="W20" i="6"/>
  <c r="Q29" i="6"/>
  <c r="S28" i="6"/>
  <c r="R28" i="6"/>
  <c r="L30" i="6"/>
  <c r="N29" i="6"/>
  <c r="M29" i="6"/>
  <c r="G23" i="6"/>
  <c r="H22" i="6"/>
  <c r="I22" i="6"/>
  <c r="B27" i="6"/>
  <c r="C26" i="6"/>
  <c r="D26" i="6"/>
  <c r="V21" i="6"/>
  <c r="AG22" i="6" l="1"/>
  <c r="AH22" i="6"/>
  <c r="AL22" i="6"/>
  <c r="AM22" i="6"/>
  <c r="AB23" i="6"/>
  <c r="AC23" i="6"/>
  <c r="AK23" i="6"/>
  <c r="AF23" i="6"/>
  <c r="AA24" i="6"/>
  <c r="X21" i="6"/>
  <c r="W21" i="6"/>
  <c r="Q30" i="6"/>
  <c r="S29" i="6"/>
  <c r="R29" i="6"/>
  <c r="L31" i="6"/>
  <c r="N30" i="6"/>
  <c r="M30" i="6"/>
  <c r="G24" i="6"/>
  <c r="I23" i="6"/>
  <c r="H23" i="6"/>
  <c r="D27" i="6"/>
  <c r="C27" i="6"/>
  <c r="V22" i="6"/>
  <c r="AL23" i="6" l="1"/>
  <c r="AM23" i="6"/>
  <c r="AH23" i="6"/>
  <c r="AG23" i="6"/>
  <c r="AC24" i="6"/>
  <c r="AB24" i="6"/>
  <c r="AK24" i="6"/>
  <c r="AF24" i="6"/>
  <c r="AA25" i="6"/>
  <c r="W22" i="6"/>
  <c r="X22" i="6"/>
  <c r="Q31" i="6"/>
  <c r="S30" i="6"/>
  <c r="R30" i="6"/>
  <c r="L32" i="6"/>
  <c r="N31" i="6"/>
  <c r="M31" i="6"/>
  <c r="G25" i="6"/>
  <c r="H24" i="6"/>
  <c r="I24" i="6"/>
  <c r="V23" i="6"/>
  <c r="AM24" i="6" l="1"/>
  <c r="AL24" i="6"/>
  <c r="AH24" i="6"/>
  <c r="AG24" i="6"/>
  <c r="AC25" i="6"/>
  <c r="AB25" i="6"/>
  <c r="AK25" i="6"/>
  <c r="AF25" i="6"/>
  <c r="AA26" i="6"/>
  <c r="W23" i="6"/>
  <c r="X23" i="6"/>
  <c r="Q32" i="6"/>
  <c r="S31" i="6"/>
  <c r="R31" i="6"/>
  <c r="L33" i="6"/>
  <c r="M32" i="6"/>
  <c r="N32" i="6"/>
  <c r="G26" i="6"/>
  <c r="I25" i="6"/>
  <c r="H25" i="6"/>
  <c r="V24" i="6"/>
  <c r="AG25" i="6" l="1"/>
  <c r="AH25" i="6"/>
  <c r="AM25" i="6"/>
  <c r="AL25" i="6"/>
  <c r="AC26" i="6"/>
  <c r="AB26" i="6"/>
  <c r="AK26" i="6"/>
  <c r="AF26" i="6"/>
  <c r="AA27" i="6"/>
  <c r="X24" i="6"/>
  <c r="W24" i="6"/>
  <c r="Q33" i="6"/>
  <c r="S32" i="6"/>
  <c r="R32" i="6"/>
  <c r="N33" i="6"/>
  <c r="M33" i="6"/>
  <c r="I26" i="6"/>
  <c r="H26" i="6"/>
  <c r="V25" i="6"/>
  <c r="AG26" i="6" l="1"/>
  <c r="AH26" i="6"/>
  <c r="AM26" i="6"/>
  <c r="AL26" i="6"/>
  <c r="AB27" i="6"/>
  <c r="AC27" i="6"/>
  <c r="AK27" i="6"/>
  <c r="AF27" i="6"/>
  <c r="W25" i="6"/>
  <c r="X25" i="6"/>
  <c r="S33" i="6"/>
  <c r="R33" i="6"/>
  <c r="V26" i="6"/>
  <c r="AH27" i="6" l="1"/>
  <c r="AG27" i="6"/>
  <c r="AL27" i="6"/>
  <c r="AM27" i="6"/>
  <c r="X26" i="6"/>
  <c r="W26" i="6"/>
  <c r="V27" i="6"/>
  <c r="W27" i="6" l="1"/>
  <c r="X27" i="6"/>
</calcChain>
</file>

<file path=xl/sharedStrings.xml><?xml version="1.0" encoding="utf-8"?>
<sst xmlns="http://schemas.openxmlformats.org/spreadsheetml/2006/main" count="115" uniqueCount="25">
  <si>
    <t>Gesamtkosten kEUR</t>
  </si>
  <si>
    <t>konstanter Arbeitspreis ct/kWh</t>
  </si>
  <si>
    <t>&lt;2500 h/a</t>
  </si>
  <si>
    <t>&gt;= 2500 h/a</t>
  </si>
  <si>
    <t>Arbeitspreis Netznutzung ct/kWh</t>
  </si>
  <si>
    <t>Grundpreise EUR/a</t>
  </si>
  <si>
    <t>ersten 10^6 kWh</t>
  </si>
  <si>
    <t>darüber hinaus</t>
  </si>
  <si>
    <t>NEV ct/kWh</t>
  </si>
  <si>
    <t>Offshore ct/kWh</t>
  </si>
  <si>
    <t>Leistungspreis Netznutzung EUR/kW</t>
  </si>
  <si>
    <t>Leistungspreis EUR/kW</t>
  </si>
  <si>
    <t>Arbeitspreis ct/kWh</t>
  </si>
  <si>
    <t>Fehlerquadrat</t>
  </si>
  <si>
    <t>b ct/kWh</t>
  </si>
  <si>
    <t>Anschlussleistung kW</t>
  </si>
  <si>
    <t>Volllaststunden</t>
  </si>
  <si>
    <t>Jahresmenge kWh</t>
  </si>
  <si>
    <t>Summe Fehler</t>
  </si>
  <si>
    <t>a EUR/kW</t>
  </si>
  <si>
    <t>a*Leistung + b*Menge</t>
  </si>
  <si>
    <t>Kosten kEUR</t>
  </si>
  <si>
    <t>Leistung</t>
  </si>
  <si>
    <t>ermittelt mit Leistungsstufen 50kW, 100kW, 250kW, 500kW, 750 kW, 1000kW Volllaststunden 0-5000 h/a</t>
  </si>
  <si>
    <t>Gesamtergebnis: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</si>
</sst>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2" fontId="0" fillId="0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083099848048337E-2"/>
          <c:y val="2.3433267322257041E-2"/>
          <c:w val="0.88270941911152989"/>
          <c:h val="0.87893615140135584"/>
        </c:manualLayout>
      </c:layout>
      <c:scatterChart>
        <c:scatterStyle val="lineMarker"/>
        <c:varyColors val="0"/>
        <c:ser>
          <c:idx val="0"/>
          <c:order val="0"/>
          <c:tx>
            <c:v>100 kW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Tabelle!$B$31:$B$44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</c:numCache>
            </c:numRef>
          </c:xVal>
          <c:yVal>
            <c:numRef>
              <c:f>Tabelle!$F$31:$F$44</c:f>
              <c:numCache>
                <c:formatCode>0.00</c:formatCode>
                <c:ptCount val="14"/>
                <c:pt idx="0">
                  <c:v>1.556</c:v>
                </c:pt>
                <c:pt idx="1">
                  <c:v>10.161000000000001</c:v>
                </c:pt>
                <c:pt idx="2">
                  <c:v>18.766000000000002</c:v>
                </c:pt>
                <c:pt idx="3">
                  <c:v>27.371000000000002</c:v>
                </c:pt>
                <c:pt idx="4">
                  <c:v>35.975999999999999</c:v>
                </c:pt>
                <c:pt idx="5">
                  <c:v>44.573000000000008</c:v>
                </c:pt>
                <c:pt idx="6">
                  <c:v>51.283000000000008</c:v>
                </c:pt>
                <c:pt idx="7">
                  <c:v>57.993000000000009</c:v>
                </c:pt>
                <c:pt idx="8">
                  <c:v>64.703000000000003</c:v>
                </c:pt>
                <c:pt idx="9">
                  <c:v>71.413000000000011</c:v>
                </c:pt>
                <c:pt idx="10">
                  <c:v>78.123000000000005</c:v>
                </c:pt>
                <c:pt idx="11">
                  <c:v>91.543000000000006</c:v>
                </c:pt>
                <c:pt idx="12">
                  <c:v>104.96300000000001</c:v>
                </c:pt>
                <c:pt idx="13">
                  <c:v>118.38300000000001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D09-4316-803A-8FCC730A0470}"/>
            </c:ext>
          </c:extLst>
        </c:ser>
        <c:ser>
          <c:idx val="2"/>
          <c:order val="1"/>
          <c:tx>
            <c:v>250 kW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Tabelle!$B$54:$B$67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</c:numCache>
            </c:numRef>
          </c:xVal>
          <c:yVal>
            <c:numRef>
              <c:f>Tabelle!$F$54:$F$67</c:f>
              <c:numCache>
                <c:formatCode>0.00</c:formatCode>
                <c:ptCount val="14"/>
                <c:pt idx="0">
                  <c:v>3.89</c:v>
                </c:pt>
                <c:pt idx="1">
                  <c:v>25.402500000000003</c:v>
                </c:pt>
                <c:pt idx="2">
                  <c:v>46.915000000000006</c:v>
                </c:pt>
                <c:pt idx="3">
                  <c:v>68.427500000000009</c:v>
                </c:pt>
                <c:pt idx="4">
                  <c:v>89.940000000000012</c:v>
                </c:pt>
                <c:pt idx="5">
                  <c:v>111.4325</c:v>
                </c:pt>
                <c:pt idx="6">
                  <c:v>128.20750000000001</c:v>
                </c:pt>
                <c:pt idx="7">
                  <c:v>144.98250000000002</c:v>
                </c:pt>
                <c:pt idx="8">
                  <c:v>161.75750000000002</c:v>
                </c:pt>
                <c:pt idx="9">
                  <c:v>178.14750000000001</c:v>
                </c:pt>
                <c:pt idx="10">
                  <c:v>194.53749999999999</c:v>
                </c:pt>
                <c:pt idx="11">
                  <c:v>227.31750000000002</c:v>
                </c:pt>
                <c:pt idx="12">
                  <c:v>260.09750000000003</c:v>
                </c:pt>
                <c:pt idx="13">
                  <c:v>292.8775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D09-4316-803A-8FCC730A0470}"/>
            </c:ext>
          </c:extLst>
        </c:ser>
        <c:ser>
          <c:idx val="4"/>
          <c:order val="2"/>
          <c:tx>
            <c:v>500 kW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Tabelle!$B$77:$B$90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</c:numCache>
            </c:numRef>
          </c:xVal>
          <c:yVal>
            <c:numRef>
              <c:f>Tabelle!$F$77:$F$90</c:f>
              <c:numCache>
                <c:formatCode>0.00</c:formatCode>
                <c:ptCount val="14"/>
                <c:pt idx="0">
                  <c:v>7.78</c:v>
                </c:pt>
                <c:pt idx="1">
                  <c:v>50.805000000000007</c:v>
                </c:pt>
                <c:pt idx="2">
                  <c:v>93.830000000000013</c:v>
                </c:pt>
                <c:pt idx="3">
                  <c:v>136.85500000000002</c:v>
                </c:pt>
                <c:pt idx="4">
                  <c:v>179.88000000000002</c:v>
                </c:pt>
                <c:pt idx="5">
                  <c:v>222.095</c:v>
                </c:pt>
                <c:pt idx="6">
                  <c:v>254.87500000000003</c:v>
                </c:pt>
                <c:pt idx="7">
                  <c:v>287.65500000000003</c:v>
                </c:pt>
                <c:pt idx="8">
                  <c:v>320.435</c:v>
                </c:pt>
                <c:pt idx="9">
                  <c:v>353.21500000000003</c:v>
                </c:pt>
                <c:pt idx="10">
                  <c:v>385.995</c:v>
                </c:pt>
                <c:pt idx="11">
                  <c:v>451.55500000000001</c:v>
                </c:pt>
                <c:pt idx="12">
                  <c:v>517.1149999999999</c:v>
                </c:pt>
                <c:pt idx="13">
                  <c:v>582.67500000000007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D09-4316-803A-8FCC730A0470}"/>
            </c:ext>
          </c:extLst>
        </c:ser>
        <c:ser>
          <c:idx val="6"/>
          <c:order val="3"/>
          <c:tx>
            <c:v>1000 kW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0070C0"/>
              </a:solidFill>
              <a:ln>
                <a:noFill/>
              </a:ln>
            </c:spPr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9D8D-4391-96B5-24405FA1A6E5}"/>
              </c:ext>
            </c:extLst>
          </c:dPt>
          <c:xVal>
            <c:numRef>
              <c:f>Tabelle!$B$123:$B$135</c:f>
              <c:numCache>
                <c:formatCode>0.00</c:formatCode>
                <c:ptCount val="13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</c:numCache>
            </c:numRef>
          </c:xVal>
          <c:yVal>
            <c:numRef>
              <c:f>Tabelle!$F$123:$F$136</c:f>
              <c:numCache>
                <c:formatCode>0.00</c:formatCode>
                <c:ptCount val="14"/>
                <c:pt idx="0">
                  <c:v>15.56</c:v>
                </c:pt>
                <c:pt idx="1">
                  <c:v>101.61000000000001</c:v>
                </c:pt>
                <c:pt idx="2">
                  <c:v>187.66000000000003</c:v>
                </c:pt>
                <c:pt idx="3">
                  <c:v>272.17</c:v>
                </c:pt>
                <c:pt idx="4">
                  <c:v>356.68000000000006</c:v>
                </c:pt>
                <c:pt idx="5">
                  <c:v>441.11</c:v>
                </c:pt>
                <c:pt idx="6">
                  <c:v>506.67</c:v>
                </c:pt>
                <c:pt idx="7">
                  <c:v>637.79000000000008</c:v>
                </c:pt>
                <c:pt idx="8">
                  <c:v>703.34999999999991</c:v>
                </c:pt>
                <c:pt idx="9">
                  <c:v>768.91</c:v>
                </c:pt>
                <c:pt idx="10">
                  <c:v>900.03000000000009</c:v>
                </c:pt>
                <c:pt idx="11">
                  <c:v>1031.1499999999999</c:v>
                </c:pt>
                <c:pt idx="12">
                  <c:v>1162.27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09-4316-803A-8FCC730A0470}"/>
            </c:ext>
          </c:extLst>
        </c:ser>
        <c:ser>
          <c:idx val="7"/>
          <c:order val="4"/>
          <c:tx>
            <c:v>500kW Gerade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Tabelle!$B$77:$B$90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</c:numCache>
            </c:numRef>
          </c:xVal>
          <c:yVal>
            <c:numRef>
              <c:f>Tabelle!$G$77:$G$90</c:f>
              <c:numCache>
                <c:formatCode>0.00</c:formatCode>
                <c:ptCount val="14"/>
                <c:pt idx="0">
                  <c:v>19.414751641113096</c:v>
                </c:pt>
                <c:pt idx="1">
                  <c:v>57.016336002489069</c:v>
                </c:pt>
                <c:pt idx="2">
                  <c:v>94.617920363865053</c:v>
                </c:pt>
                <c:pt idx="3">
                  <c:v>132.21950472524102</c:v>
                </c:pt>
                <c:pt idx="4">
                  <c:v>169.82108908661701</c:v>
                </c:pt>
                <c:pt idx="5">
                  <c:v>207.42267344799296</c:v>
                </c:pt>
                <c:pt idx="6">
                  <c:v>245.02425780936895</c:v>
                </c:pt>
                <c:pt idx="7">
                  <c:v>282.62584217074487</c:v>
                </c:pt>
                <c:pt idx="8">
                  <c:v>320.22742653212089</c:v>
                </c:pt>
                <c:pt idx="9">
                  <c:v>357.82901089349684</c:v>
                </c:pt>
                <c:pt idx="10">
                  <c:v>395.4305952548728</c:v>
                </c:pt>
                <c:pt idx="11">
                  <c:v>470.63376397762477</c:v>
                </c:pt>
                <c:pt idx="12">
                  <c:v>545.83693270037668</c:v>
                </c:pt>
                <c:pt idx="13">
                  <c:v>621.0401014231287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9D-49B7-835A-9150609870AC}"/>
            </c:ext>
          </c:extLst>
        </c:ser>
        <c:ser>
          <c:idx val="9"/>
          <c:order val="5"/>
          <c:tx>
            <c:v>1000kW Gerade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Tabelle!$B$123:$B$132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Tabelle!$G$123:$G$132</c:f>
              <c:numCache>
                <c:formatCode>0.00</c:formatCode>
                <c:ptCount val="10"/>
                <c:pt idx="0">
                  <c:v>38.829503282226192</c:v>
                </c:pt>
                <c:pt idx="1">
                  <c:v>114.03267200497814</c:v>
                </c:pt>
                <c:pt idx="2">
                  <c:v>189.23584072773011</c:v>
                </c:pt>
                <c:pt idx="3">
                  <c:v>264.43900945048205</c:v>
                </c:pt>
                <c:pt idx="4">
                  <c:v>339.64217817323402</c:v>
                </c:pt>
                <c:pt idx="5">
                  <c:v>414.84534689598593</c:v>
                </c:pt>
                <c:pt idx="6">
                  <c:v>490.04851561873789</c:v>
                </c:pt>
                <c:pt idx="7">
                  <c:v>640.45485306424177</c:v>
                </c:pt>
                <c:pt idx="8">
                  <c:v>715.65802178699369</c:v>
                </c:pt>
                <c:pt idx="9">
                  <c:v>790.8611905097456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9D-49B7-835A-9150609870AC}"/>
            </c:ext>
          </c:extLst>
        </c:ser>
        <c:ser>
          <c:idx val="1"/>
          <c:order val="6"/>
          <c:tx>
            <c:v>500000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'Linien konstante Mengen'!$Q$6:$Q$32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750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2500</c:v>
                </c:pt>
                <c:pt idx="16">
                  <c:v>3000</c:v>
                </c:pt>
                <c:pt idx="17">
                  <c:v>3500</c:v>
                </c:pt>
                <c:pt idx="18">
                  <c:v>4000</c:v>
                </c:pt>
                <c:pt idx="19">
                  <c:v>4500</c:v>
                </c:pt>
                <c:pt idx="20">
                  <c:v>5000</c:v>
                </c:pt>
                <c:pt idx="21">
                  <c:v>5500</c:v>
                </c:pt>
                <c:pt idx="22">
                  <c:v>6000</c:v>
                </c:pt>
                <c:pt idx="23">
                  <c:v>6500</c:v>
                </c:pt>
                <c:pt idx="24">
                  <c:v>7000</c:v>
                </c:pt>
                <c:pt idx="25">
                  <c:v>7500</c:v>
                </c:pt>
                <c:pt idx="26">
                  <c:v>8000</c:v>
                </c:pt>
              </c:numCache>
            </c:numRef>
          </c:xVal>
          <c:yVal>
            <c:numRef>
              <c:f>'Linien konstante Mengen'!$S$6:$S$32</c:f>
              <c:numCache>
                <c:formatCode>0.00</c:formatCode>
                <c:ptCount val="27"/>
                <c:pt idx="0">
                  <c:v>19489.954809835846</c:v>
                </c:pt>
                <c:pt idx="1">
                  <c:v>2016.6783328340616</c:v>
                </c:pt>
                <c:pt idx="2">
                  <c:v>1045.9407507784067</c:v>
                </c:pt>
                <c:pt idx="3">
                  <c:v>722.36155675985515</c:v>
                </c:pt>
                <c:pt idx="4">
                  <c:v>560.57195975057937</c:v>
                </c:pt>
                <c:pt idx="5">
                  <c:v>463.4982015450139</c:v>
                </c:pt>
                <c:pt idx="6">
                  <c:v>269.35068513388296</c:v>
                </c:pt>
                <c:pt idx="7">
                  <c:v>172.27692692831744</c:v>
                </c:pt>
                <c:pt idx="8">
                  <c:v>139.91900752646228</c:v>
                </c:pt>
                <c:pt idx="9">
                  <c:v>123.74004782553469</c:v>
                </c:pt>
                <c:pt idx="10">
                  <c:v>114.03267200497815</c:v>
                </c:pt>
                <c:pt idx="11">
                  <c:v>101.08950424423608</c:v>
                </c:pt>
                <c:pt idx="12">
                  <c:v>94.617920363865039</c:v>
                </c:pt>
                <c:pt idx="13">
                  <c:v>88.146336483494011</c:v>
                </c:pt>
                <c:pt idx="14">
                  <c:v>84.910544543308504</c:v>
                </c:pt>
                <c:pt idx="15">
                  <c:v>82.969069379197194</c:v>
                </c:pt>
                <c:pt idx="16">
                  <c:v>81.674752603122982</c:v>
                </c:pt>
                <c:pt idx="17">
                  <c:v>80.750240620212836</c:v>
                </c:pt>
                <c:pt idx="18">
                  <c:v>80.056856633030236</c:v>
                </c:pt>
                <c:pt idx="19">
                  <c:v>79.51755797633264</c:v>
                </c:pt>
                <c:pt idx="20">
                  <c:v>79.086119050974588</c:v>
                </c:pt>
                <c:pt idx="21">
                  <c:v>78.733123566590706</c:v>
                </c:pt>
                <c:pt idx="22">
                  <c:v>78.438960662937475</c:v>
                </c:pt>
                <c:pt idx="23">
                  <c:v>78.19005359061552</c:v>
                </c:pt>
                <c:pt idx="24">
                  <c:v>77.976704671482409</c:v>
                </c:pt>
                <c:pt idx="25">
                  <c:v>77.791802274900377</c:v>
                </c:pt>
                <c:pt idx="26">
                  <c:v>77.630012677891088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9-4316-803A-8FCC730A0470}"/>
            </c:ext>
          </c:extLst>
        </c:ser>
        <c:ser>
          <c:idx val="8"/>
          <c:order val="7"/>
          <c:tx>
            <c:v>1500000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'Linien konstante Mengen'!$AF$6:$AF$26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  <c:pt idx="12">
                  <c:v>4000</c:v>
                </c:pt>
                <c:pt idx="13">
                  <c:v>4500</c:v>
                </c:pt>
                <c:pt idx="14">
                  <c:v>5000</c:v>
                </c:pt>
                <c:pt idx="15">
                  <c:v>5500</c:v>
                </c:pt>
                <c:pt idx="16">
                  <c:v>6000</c:v>
                </c:pt>
                <c:pt idx="17">
                  <c:v>6500</c:v>
                </c:pt>
                <c:pt idx="18">
                  <c:v>7000</c:v>
                </c:pt>
                <c:pt idx="19">
                  <c:v>7500</c:v>
                </c:pt>
                <c:pt idx="20">
                  <c:v>8000</c:v>
                </c:pt>
              </c:numCache>
            </c:numRef>
          </c:xVal>
          <c:yVal>
            <c:numRef>
              <c:f>'Linien konstante Mengen'!$AH$6:$AH$26</c:f>
              <c:numCache>
                <c:formatCode>0.00</c:formatCode>
                <c:ptCount val="21"/>
                <c:pt idx="0">
                  <c:v>808.05205540164889</c:v>
                </c:pt>
                <c:pt idx="1">
                  <c:v>516.83078078495225</c:v>
                </c:pt>
                <c:pt idx="2">
                  <c:v>419.75702257938678</c:v>
                </c:pt>
                <c:pt idx="3">
                  <c:v>371.22014347660405</c:v>
                </c:pt>
                <c:pt idx="4">
                  <c:v>342.09801601493444</c:v>
                </c:pt>
                <c:pt idx="5">
                  <c:v>303.26851273270825</c:v>
                </c:pt>
                <c:pt idx="6">
                  <c:v>283.85376109159512</c:v>
                </c:pt>
                <c:pt idx="7">
                  <c:v>264.43900945048205</c:v>
                </c:pt>
                <c:pt idx="8">
                  <c:v>254.73163362992551</c:v>
                </c:pt>
                <c:pt idx="9">
                  <c:v>248.9072081375916</c:v>
                </c:pt>
                <c:pt idx="10">
                  <c:v>245.02425780936898</c:v>
                </c:pt>
                <c:pt idx="11">
                  <c:v>242.25072186063852</c:v>
                </c:pt>
                <c:pt idx="12">
                  <c:v>240.17056989909071</c:v>
                </c:pt>
                <c:pt idx="13">
                  <c:v>238.5526739289979</c:v>
                </c:pt>
                <c:pt idx="14">
                  <c:v>237.25835715292376</c:v>
                </c:pt>
                <c:pt idx="15">
                  <c:v>236.19937069977212</c:v>
                </c:pt>
                <c:pt idx="16">
                  <c:v>235.31688198881241</c:v>
                </c:pt>
                <c:pt idx="17">
                  <c:v>234.57016077184653</c:v>
                </c:pt>
                <c:pt idx="18">
                  <c:v>233.93011401444721</c:v>
                </c:pt>
                <c:pt idx="19">
                  <c:v>233.37540682470114</c:v>
                </c:pt>
                <c:pt idx="20">
                  <c:v>232.89003803367325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09-4316-803A-8FCC730A0470}"/>
            </c:ext>
          </c:extLst>
        </c:ser>
        <c:ser>
          <c:idx val="10"/>
          <c:order val="8"/>
          <c:tx>
            <c:v>2500000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'Linien konstante Mengen'!$AK$6:$AK$26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  <c:pt idx="12">
                  <c:v>4000</c:v>
                </c:pt>
                <c:pt idx="13">
                  <c:v>4500</c:v>
                </c:pt>
                <c:pt idx="14">
                  <c:v>5000</c:v>
                </c:pt>
                <c:pt idx="15">
                  <c:v>5500</c:v>
                </c:pt>
                <c:pt idx="16">
                  <c:v>6000</c:v>
                </c:pt>
                <c:pt idx="17">
                  <c:v>6500</c:v>
                </c:pt>
                <c:pt idx="18">
                  <c:v>7000</c:v>
                </c:pt>
                <c:pt idx="19">
                  <c:v>7500</c:v>
                </c:pt>
                <c:pt idx="20">
                  <c:v>8000</c:v>
                </c:pt>
              </c:numCache>
            </c:numRef>
          </c:xVal>
          <c:yVal>
            <c:numRef>
              <c:f>'Linien konstante Mengen'!$AM$6:$AM$26</c:f>
              <c:numCache>
                <c:formatCode>0.00</c:formatCode>
                <c:ptCount val="21"/>
                <c:pt idx="0">
                  <c:v>1346.7534256694148</c:v>
                </c:pt>
                <c:pt idx="1">
                  <c:v>861.38463464158713</c:v>
                </c:pt>
                <c:pt idx="2">
                  <c:v>699.59503763231135</c:v>
                </c:pt>
                <c:pt idx="3">
                  <c:v>618.7002391276734</c:v>
                </c:pt>
                <c:pt idx="4">
                  <c:v>570.16336002489072</c:v>
                </c:pt>
                <c:pt idx="5">
                  <c:v>505.44752122118041</c:v>
                </c:pt>
                <c:pt idx="6">
                  <c:v>473.0896018193252</c:v>
                </c:pt>
                <c:pt idx="7">
                  <c:v>440.7316824174701</c:v>
                </c:pt>
                <c:pt idx="8">
                  <c:v>424.55272271654252</c:v>
                </c:pt>
                <c:pt idx="9">
                  <c:v>414.84534689598598</c:v>
                </c:pt>
                <c:pt idx="10">
                  <c:v>408.37376301561494</c:v>
                </c:pt>
                <c:pt idx="11">
                  <c:v>403.75120310106422</c:v>
                </c:pt>
                <c:pt idx="12">
                  <c:v>400.28428316515118</c:v>
                </c:pt>
                <c:pt idx="13">
                  <c:v>397.58778988166318</c:v>
                </c:pt>
                <c:pt idx="14">
                  <c:v>395.43059525487291</c:v>
                </c:pt>
                <c:pt idx="15">
                  <c:v>393.66561783295356</c:v>
                </c:pt>
                <c:pt idx="16">
                  <c:v>392.19480331468736</c:v>
                </c:pt>
                <c:pt idx="17">
                  <c:v>390.95026795307757</c:v>
                </c:pt>
                <c:pt idx="18">
                  <c:v>389.88352335741206</c:v>
                </c:pt>
                <c:pt idx="19">
                  <c:v>388.95901137450187</c:v>
                </c:pt>
                <c:pt idx="20">
                  <c:v>388.15006338945545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09-4316-803A-8FCC730A0470}"/>
            </c:ext>
          </c:extLst>
        </c:ser>
        <c:ser>
          <c:idx val="3"/>
          <c:order val="9"/>
          <c:tx>
            <c:v>250kW Gerade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Tabelle!$B$54:$B$69</c:f>
              <c:numCache>
                <c:formatCode>0.00</c:formatCode>
                <c:ptCount val="16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</c:numCache>
            </c:numRef>
          </c:xVal>
          <c:yVal>
            <c:numRef>
              <c:f>Tabelle!$G$54:$G$69</c:f>
              <c:numCache>
                <c:formatCode>0.00</c:formatCode>
                <c:ptCount val="16"/>
                <c:pt idx="0">
                  <c:v>9.7073758205565479</c:v>
                </c:pt>
                <c:pt idx="1">
                  <c:v>28.508168001244535</c:v>
                </c:pt>
                <c:pt idx="2">
                  <c:v>47.308960181932527</c:v>
                </c:pt>
                <c:pt idx="3">
                  <c:v>66.109752362620512</c:v>
                </c:pt>
                <c:pt idx="4">
                  <c:v>84.910544543308504</c:v>
                </c:pt>
                <c:pt idx="5">
                  <c:v>103.71133672399648</c:v>
                </c:pt>
                <c:pt idx="6">
                  <c:v>122.51212890468447</c:v>
                </c:pt>
                <c:pt idx="7">
                  <c:v>141.31292108537244</c:v>
                </c:pt>
                <c:pt idx="8">
                  <c:v>160.11371326606044</c:v>
                </c:pt>
                <c:pt idx="9">
                  <c:v>178.91450544674842</c:v>
                </c:pt>
                <c:pt idx="10">
                  <c:v>197.7152976274364</c:v>
                </c:pt>
                <c:pt idx="11">
                  <c:v>235.31688198881238</c:v>
                </c:pt>
                <c:pt idx="12">
                  <c:v>272.91846635018834</c:v>
                </c:pt>
                <c:pt idx="13">
                  <c:v>310.52005071156435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2-4975-BF1B-046F906BCF3F}"/>
            </c:ext>
          </c:extLst>
        </c:ser>
        <c:ser>
          <c:idx val="5"/>
          <c:order val="10"/>
          <c:tx>
            <c:v>100kW Gerade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Tabelle!$B$31:$B$44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</c:numCache>
            </c:numRef>
          </c:xVal>
          <c:yVal>
            <c:numRef>
              <c:f>Tabelle!$G$31:$G$44</c:f>
              <c:numCache>
                <c:formatCode>0.00</c:formatCode>
                <c:ptCount val="14"/>
                <c:pt idx="0">
                  <c:v>3.882950328222619</c:v>
                </c:pt>
                <c:pt idx="1">
                  <c:v>11.403267200497814</c:v>
                </c:pt>
                <c:pt idx="2">
                  <c:v>18.923584072773007</c:v>
                </c:pt>
                <c:pt idx="3">
                  <c:v>26.443900945048203</c:v>
                </c:pt>
                <c:pt idx="4">
                  <c:v>33.964217817323394</c:v>
                </c:pt>
                <c:pt idx="5">
                  <c:v>41.484534689598597</c:v>
                </c:pt>
                <c:pt idx="6">
                  <c:v>49.004851561873785</c:v>
                </c:pt>
                <c:pt idx="7">
                  <c:v>56.525168434148981</c:v>
                </c:pt>
                <c:pt idx="8">
                  <c:v>64.045485306424169</c:v>
                </c:pt>
                <c:pt idx="9">
                  <c:v>71.565802178699371</c:v>
                </c:pt>
                <c:pt idx="10">
                  <c:v>79.086119050974574</c:v>
                </c:pt>
                <c:pt idx="11">
                  <c:v>94.126752795524951</c:v>
                </c:pt>
                <c:pt idx="12">
                  <c:v>109.16738654007534</c:v>
                </c:pt>
                <c:pt idx="13">
                  <c:v>124.20802028462573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9D-49B7-835A-915060987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2944"/>
        <c:axId val="104821504"/>
      </c:scatterChart>
      <c:valAx>
        <c:axId val="104802944"/>
        <c:scaling>
          <c:orientation val="minMax"/>
          <c:max val="8000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de-DE" sz="1500"/>
                  <a:t>Volllaststunden</a:t>
                </a:r>
                <a:r>
                  <a:rPr lang="de-DE" sz="1500" baseline="0"/>
                  <a:t> [h/a]</a:t>
                </a:r>
                <a:endParaRPr lang="de-DE" sz="1500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solidFill>
                  <a:sysClr val="windowText" lastClr="000000"/>
                </a:solidFill>
              </a:defRPr>
            </a:pPr>
            <a:endParaRPr lang="en-US"/>
          </a:p>
        </c:txPr>
        <c:crossAx val="104821504"/>
        <c:crosses val="autoZero"/>
        <c:crossBetween val="midCat"/>
        <c:minorUnit val="250"/>
      </c:valAx>
      <c:valAx>
        <c:axId val="104821504"/>
        <c:scaling>
          <c:orientation val="minMax"/>
          <c:max val="50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500"/>
                </a:pPr>
                <a:r>
                  <a:rPr lang="de-DE" sz="1500"/>
                  <a:t>Strombezugskosten</a:t>
                </a:r>
                <a:r>
                  <a:rPr lang="de-DE" sz="1500" baseline="0"/>
                  <a:t> [Tsd. €/a]</a:t>
                </a:r>
                <a:endParaRPr lang="de-DE" sz="1500"/>
              </a:p>
            </c:rich>
          </c:tx>
          <c:overlay val="0"/>
        </c:title>
        <c:numFmt formatCode="0" sourceLinked="0"/>
        <c:majorTickMark val="out"/>
        <c:min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04802944"/>
        <c:crosses val="autoZero"/>
        <c:crossBetween val="midCat"/>
        <c:minorUnit val="25"/>
      </c:valAx>
      <c:spPr>
        <a:noFill/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Diagramm2"/>
  <sheetViews>
    <sheetView workbookViewId="0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0075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0.70247</cdr:x>
      <cdr:y>0.6828</cdr:y>
    </cdr:from>
    <cdr:to>
      <cdr:x>0.8007</cdr:x>
      <cdr:y>0.7386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16B4C7BD-90DF-4A19-9144-68684F9E2E58}"/>
            </a:ext>
          </a:extLst>
        </cdr:cNvPr>
        <cdr:cNvSpPr txBox="1"/>
      </cdr:nvSpPr>
      <cdr:spPr>
        <a:xfrm xmlns:a="http://schemas.openxmlformats.org/drawingml/2006/main" rot="21011240">
          <a:off x="6538721" y="4108497"/>
          <a:ext cx="914400" cy="33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500" b="1"/>
            <a:t>Anschlussleistung:</a:t>
          </a:r>
          <a:r>
            <a:rPr lang="en-GB" sz="1500" b="1" baseline="0"/>
            <a:t> </a:t>
          </a:r>
          <a:r>
            <a:rPr lang="en-GB" sz="1500" b="1"/>
            <a:t>100 kW</a:t>
          </a:r>
        </a:p>
      </cdr:txBody>
    </cdr:sp>
  </cdr:relSizeAnchor>
  <cdr:relSizeAnchor xmlns:cdr="http://schemas.openxmlformats.org/drawingml/2006/chartDrawing">
    <cdr:from>
      <cdr:x>0.77088</cdr:x>
      <cdr:y>0.38677</cdr:y>
    </cdr:from>
    <cdr:to>
      <cdr:x>0.86911</cdr:x>
      <cdr:y>0.44257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8A5ABF32-0960-4742-AB1F-11DA36F4E12F}"/>
            </a:ext>
          </a:extLst>
        </cdr:cNvPr>
        <cdr:cNvSpPr txBox="1"/>
      </cdr:nvSpPr>
      <cdr:spPr>
        <a:xfrm xmlns:a="http://schemas.openxmlformats.org/drawingml/2006/main" rot="20277179">
          <a:off x="7175500" y="2327276"/>
          <a:ext cx="914400" cy="33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/>
            <a:t>250 kW</a:t>
          </a:r>
        </a:p>
      </cdr:txBody>
    </cdr:sp>
  </cdr:relSizeAnchor>
  <cdr:relSizeAnchor xmlns:cdr="http://schemas.openxmlformats.org/drawingml/2006/chartDrawing">
    <cdr:from>
      <cdr:x>0.64399</cdr:x>
      <cdr:y>0.07968</cdr:y>
    </cdr:from>
    <cdr:to>
      <cdr:x>0.74223</cdr:x>
      <cdr:y>0.13548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3564B012-FEF0-4656-B3A6-1DFADDC93F7D}"/>
            </a:ext>
          </a:extLst>
        </cdr:cNvPr>
        <cdr:cNvSpPr txBox="1"/>
      </cdr:nvSpPr>
      <cdr:spPr>
        <a:xfrm xmlns:a="http://schemas.openxmlformats.org/drawingml/2006/main" rot="19281411">
          <a:off x="5994402" y="479425"/>
          <a:ext cx="914400" cy="33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/>
            <a:t>500 kW</a:t>
          </a:r>
        </a:p>
      </cdr:txBody>
    </cdr:sp>
  </cdr:relSizeAnchor>
  <cdr:relSizeAnchor xmlns:cdr="http://schemas.openxmlformats.org/drawingml/2006/chartDrawing">
    <cdr:from>
      <cdr:x>0.35683</cdr:x>
      <cdr:y>0.02034</cdr:y>
    </cdr:from>
    <cdr:to>
      <cdr:x>0.3929</cdr:x>
      <cdr:y>0.17231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:a16="http://schemas.microsoft.com/office/drawing/2014/main" id="{4BA0CDD2-6A0B-472B-A24F-FD7DF74E720F}"/>
            </a:ext>
          </a:extLst>
        </cdr:cNvPr>
        <cdr:cNvSpPr txBox="1"/>
      </cdr:nvSpPr>
      <cdr:spPr>
        <a:xfrm xmlns:a="http://schemas.openxmlformats.org/drawingml/2006/main" rot="18188010">
          <a:off x="3031741" y="411111"/>
          <a:ext cx="913381" cy="335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/>
            <a:t>1000 kW</a:t>
          </a:r>
        </a:p>
      </cdr:txBody>
    </cdr:sp>
  </cdr:relSizeAnchor>
  <cdr:relSizeAnchor xmlns:cdr="http://schemas.openxmlformats.org/drawingml/2006/chartDrawing">
    <cdr:from>
      <cdr:x>0.37282</cdr:x>
      <cdr:y>0.70917</cdr:y>
    </cdr:from>
    <cdr:to>
      <cdr:x>0.78077</cdr:x>
      <cdr:y>0.84531</cdr:y>
    </cdr:to>
    <cdr:sp macro="" textlink="">
      <cdr:nvSpPr>
        <cdr:cNvPr id="6" name="Textfeld 1">
          <a:extLst xmlns:a="http://schemas.openxmlformats.org/drawingml/2006/main">
            <a:ext uri="{FF2B5EF4-FFF2-40B4-BE49-F238E27FC236}">
              <a16:creationId xmlns:a16="http://schemas.microsoft.com/office/drawing/2014/main" id="{BC2C26E3-317E-46FD-B6F6-3845471BA54F}"/>
            </a:ext>
          </a:extLst>
        </cdr:cNvPr>
        <cdr:cNvSpPr txBox="1"/>
      </cdr:nvSpPr>
      <cdr:spPr>
        <a:xfrm xmlns:a="http://schemas.openxmlformats.org/drawingml/2006/main" rot="159398">
          <a:off x="3470277" y="4267201"/>
          <a:ext cx="3797298" cy="8191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rot="-6000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>
              <a:solidFill>
                <a:srgbClr val="C00000"/>
              </a:solidFill>
            </a:rPr>
            <a:t>Jahresbezug: 500.000 kWh/a</a:t>
          </a:r>
        </a:p>
      </cdr:txBody>
    </cdr:sp>
  </cdr:relSizeAnchor>
  <cdr:relSizeAnchor xmlns:cdr="http://schemas.openxmlformats.org/drawingml/2006/chartDrawing">
    <cdr:from>
      <cdr:x>0.4905</cdr:x>
      <cdr:y>0.42793</cdr:y>
    </cdr:from>
    <cdr:to>
      <cdr:x>0.58873</cdr:x>
      <cdr:y>0.48373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1C933091-4946-417F-B9B4-D6AF45F30464}"/>
            </a:ext>
          </a:extLst>
        </cdr:cNvPr>
        <cdr:cNvSpPr txBox="1"/>
      </cdr:nvSpPr>
      <cdr:spPr>
        <a:xfrm xmlns:a="http://schemas.openxmlformats.org/drawingml/2006/main" rot="150528">
          <a:off x="4565652" y="2574925"/>
          <a:ext cx="914400" cy="33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>
              <a:solidFill>
                <a:srgbClr val="C00000"/>
              </a:solidFill>
            </a:rPr>
            <a:t>1.500.000 kWh/a</a:t>
          </a:r>
        </a:p>
      </cdr:txBody>
    </cdr:sp>
  </cdr:relSizeAnchor>
  <cdr:relSizeAnchor xmlns:cdr="http://schemas.openxmlformats.org/drawingml/2006/chartDrawing">
    <cdr:from>
      <cdr:x>0.42398</cdr:x>
      <cdr:y>0.13666</cdr:y>
    </cdr:from>
    <cdr:to>
      <cdr:x>0.52222</cdr:x>
      <cdr:y>0.19246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9242D1AF-662B-4EFE-841B-56F4B67AEE11}"/>
            </a:ext>
          </a:extLst>
        </cdr:cNvPr>
        <cdr:cNvSpPr txBox="1"/>
      </cdr:nvSpPr>
      <cdr:spPr>
        <a:xfrm xmlns:a="http://schemas.openxmlformats.org/drawingml/2006/main" rot="286116">
          <a:off x="3946525" y="822323"/>
          <a:ext cx="914400" cy="33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>
              <a:solidFill>
                <a:srgbClr val="C00000"/>
              </a:solidFill>
            </a:rPr>
            <a:t>2.500.000 kWh/a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P180"/>
  <sheetViews>
    <sheetView tabSelected="1" zoomScaleNormal="100" workbookViewId="0">
      <selection activeCell="B15" sqref="B15"/>
    </sheetView>
  </sheetViews>
  <sheetFormatPr baseColWidth="10" defaultColWidth="9.140625" defaultRowHeight="15" x14ac:dyDescent="0.25"/>
  <cols>
    <col min="1" max="1" width="20.28515625" style="1" bestFit="1" customWidth="1"/>
    <col min="2" max="2" width="19.42578125" style="1" customWidth="1"/>
    <col min="3" max="3" width="20" style="1" customWidth="1"/>
    <col min="4" max="4" width="20.140625" style="1" customWidth="1"/>
    <col min="5" max="5" width="19.7109375" style="1" customWidth="1"/>
    <col min="6" max="6" width="18.7109375" style="1" bestFit="1" customWidth="1"/>
    <col min="7" max="7" width="23.5703125" style="1" bestFit="1" customWidth="1"/>
    <col min="8" max="8" width="18.7109375" style="1" bestFit="1" customWidth="1"/>
    <col min="9" max="9" width="21.5703125" style="1" customWidth="1"/>
    <col min="10" max="10" width="16.42578125" style="1" customWidth="1"/>
    <col min="11" max="11" width="22.140625" style="1" bestFit="1" customWidth="1"/>
    <col min="12" max="12" width="32.7109375" customWidth="1"/>
    <col min="13" max="13" width="15.42578125" bestFit="1" customWidth="1"/>
    <col min="14" max="14" width="21.5703125" bestFit="1" customWidth="1"/>
    <col min="15" max="15" width="18.85546875" bestFit="1" customWidth="1"/>
    <col min="16" max="16" width="18.7109375" bestFit="1" customWidth="1"/>
    <col min="17" max="17" width="16.42578125" bestFit="1" customWidth="1"/>
    <col min="18" max="18" width="15.42578125" bestFit="1" customWidth="1"/>
    <col min="19" max="19" width="21.5703125" bestFit="1" customWidth="1"/>
    <col min="20" max="20" width="18.85546875" bestFit="1" customWidth="1"/>
    <col min="21" max="21" width="18.7109375" bestFit="1" customWidth="1"/>
  </cols>
  <sheetData>
    <row r="1" spans="1:11" x14ac:dyDescent="0.25">
      <c r="A1"/>
      <c r="B1"/>
      <c r="C1"/>
      <c r="D1"/>
      <c r="E1"/>
      <c r="F1"/>
      <c r="G1"/>
      <c r="H1"/>
      <c r="I1"/>
      <c r="J1"/>
      <c r="K1"/>
    </row>
    <row r="2" spans="1:11" x14ac:dyDescent="0.25">
      <c r="A2"/>
      <c r="B2"/>
      <c r="C2"/>
      <c r="D2"/>
      <c r="E2"/>
      <c r="F2" t="s">
        <v>24</v>
      </c>
      <c r="G2" s="1" t="s">
        <v>11</v>
      </c>
      <c r="H2" s="2">
        <v>38.829503282226192</v>
      </c>
      <c r="I2" t="s">
        <v>23</v>
      </c>
    </row>
    <row r="3" spans="1:11" x14ac:dyDescent="0.25">
      <c r="G3" s="1" t="s">
        <v>12</v>
      </c>
      <c r="H3" s="2">
        <v>15.040633744550391</v>
      </c>
    </row>
    <row r="4" spans="1:11" x14ac:dyDescent="0.25">
      <c r="A4" s="1" t="s">
        <v>15</v>
      </c>
      <c r="B4" s="1">
        <v>50</v>
      </c>
      <c r="G4" s="1" t="s">
        <v>18</v>
      </c>
      <c r="H4" s="4">
        <f>SUM(H8:H138)</f>
        <v>5122.5647759583362</v>
      </c>
    </row>
    <row r="5" spans="1:11" x14ac:dyDescent="0.25">
      <c r="A5" s="4"/>
      <c r="B5" s="4"/>
      <c r="C5" s="4"/>
      <c r="D5" s="4"/>
      <c r="E5" s="4"/>
      <c r="F5" s="4"/>
      <c r="G5" s="4"/>
      <c r="H5" s="4"/>
    </row>
    <row r="6" spans="1:11" x14ac:dyDescent="0.25">
      <c r="A6" s="4"/>
      <c r="B6" s="4"/>
      <c r="C6" s="4"/>
      <c r="D6" s="4"/>
      <c r="E6" s="4"/>
      <c r="F6" s="4"/>
      <c r="G6" s="4"/>
      <c r="H6" s="4"/>
    </row>
    <row r="7" spans="1:11" x14ac:dyDescent="0.25">
      <c r="A7" s="4"/>
      <c r="B7" s="4" t="s">
        <v>16</v>
      </c>
      <c r="C7" s="4" t="s">
        <v>17</v>
      </c>
      <c r="D7" s="4" t="s">
        <v>11</v>
      </c>
      <c r="E7" s="4" t="s">
        <v>12</v>
      </c>
      <c r="F7" s="3" t="s">
        <v>0</v>
      </c>
      <c r="G7" s="4" t="s">
        <v>20</v>
      </c>
      <c r="H7" s="4" t="s">
        <v>13</v>
      </c>
      <c r="J7" s="4"/>
      <c r="K7" s="4"/>
    </row>
    <row r="8" spans="1:11" x14ac:dyDescent="0.25">
      <c r="A8" s="4"/>
      <c r="B8" s="1">
        <v>0</v>
      </c>
      <c r="C8" s="4">
        <f t="shared" ref="C8:C15" si="0">B8*$B$4</f>
        <v>0</v>
      </c>
      <c r="D8" s="4">
        <f>IF(B8&lt;2500,Konstanten!$B$7,Konstanten!$C$7)</f>
        <v>15.56</v>
      </c>
      <c r="E8" s="4">
        <f>Konstanten!$B$3+IF(Tabelle!B8&lt;2500,Konstanten!$B$8,Konstanten!$C$8)+IF(Tabelle!C8&lt;1000000,Konstanten!$B$12+Konstanten!$B$13,(1000000*(Konstanten!$B$12+Konstanten!$B$13)+(Tabelle!C8-1000000)*(Konstanten!$C$12+Konstanten!$C$13))/Tabelle!C8)</f>
        <v>17.21</v>
      </c>
      <c r="F8" s="3">
        <f t="shared" ref="F8:F14" si="1">D8/1000*$B$4+E8/100000*C8</f>
        <v>0.77800000000000002</v>
      </c>
      <c r="G8" s="4">
        <f t="shared" ref="G8:G15" si="2">$H$2/1000*$B$4+$H$3/100000*C8</f>
        <v>1.9414751641113095</v>
      </c>
      <c r="H8" s="4">
        <f>(F8-G8)^2</f>
        <v>1.3536744575038384</v>
      </c>
      <c r="J8" s="4" t="s">
        <v>19</v>
      </c>
      <c r="K8" s="4">
        <v>37.105541407852066</v>
      </c>
    </row>
    <row r="9" spans="1:11" x14ac:dyDescent="0.25">
      <c r="A9" s="4"/>
      <c r="B9" s="4">
        <v>500</v>
      </c>
      <c r="C9" s="4">
        <f t="shared" si="0"/>
        <v>25000</v>
      </c>
      <c r="D9" s="4">
        <f>IF(B9&lt;2500,Konstanten!$B$7,Konstanten!$C$7)</f>
        <v>15.56</v>
      </c>
      <c r="E9" s="4">
        <f>Konstanten!$B$3+IF(Tabelle!B9&lt;2500,Konstanten!$B$8,Konstanten!$C$8)+IF(Tabelle!C9&lt;1000000,Konstanten!$B$12+Konstanten!$B$13,(1000000*(Konstanten!$B$12+Konstanten!$B$13)+(Tabelle!C9-1000000)*(Konstanten!$C$12+Konstanten!$C$13))/Tabelle!C9)</f>
        <v>17.21</v>
      </c>
      <c r="F9" s="3">
        <f t="shared" si="1"/>
        <v>5.0805000000000007</v>
      </c>
      <c r="G9" s="4">
        <f t="shared" si="2"/>
        <v>5.7016336002489068</v>
      </c>
      <c r="H9" s="4">
        <f>(F9-G9)^2</f>
        <v>0.38580694935816784</v>
      </c>
      <c r="I9" s="1">
        <f>F9*100000/C9</f>
        <v>20.322000000000003</v>
      </c>
      <c r="J9" s="1" t="s">
        <v>14</v>
      </c>
      <c r="K9" s="4">
        <v>15.284150710753067</v>
      </c>
    </row>
    <row r="10" spans="1:11" x14ac:dyDescent="0.25">
      <c r="A10" s="4"/>
      <c r="B10" s="4">
        <v>1000</v>
      </c>
      <c r="C10" s="4">
        <f t="shared" si="0"/>
        <v>50000</v>
      </c>
      <c r="D10" s="4">
        <f>IF(B10&lt;2500,Konstanten!$B$7,Konstanten!$C$7)</f>
        <v>15.56</v>
      </c>
      <c r="E10" s="4">
        <f>Konstanten!$B$3+IF(Tabelle!B10&lt;2500,Konstanten!$B$8,Konstanten!$C$8)+IF(Tabelle!C10&lt;1000000,Konstanten!$B$12+Konstanten!$B$13,(1000000*(Konstanten!$B$12+Konstanten!$B$13)+(Tabelle!C10-1000000)*(Konstanten!$C$12+Konstanten!$C$13))/Tabelle!C10)</f>
        <v>17.21</v>
      </c>
      <c r="F10" s="3">
        <f t="shared" si="1"/>
        <v>9.3830000000000009</v>
      </c>
      <c r="G10" s="4">
        <f t="shared" si="2"/>
        <v>9.4617920363865036</v>
      </c>
      <c r="H10" s="4">
        <f t="shared" ref="H10:H14" si="3">(F10-G10)^2</f>
        <v>6.2081849979319613E-3</v>
      </c>
      <c r="I10" s="1">
        <f t="shared" ref="I10:I14" si="4">F10*100000/C10</f>
        <v>18.766000000000002</v>
      </c>
      <c r="J10" s="1" t="s">
        <v>18</v>
      </c>
      <c r="K10" s="4">
        <f>SUM(H8:H23)</f>
        <v>7.0003473099476743</v>
      </c>
    </row>
    <row r="11" spans="1:11" x14ac:dyDescent="0.25">
      <c r="B11" s="4">
        <v>1500</v>
      </c>
      <c r="C11" s="4">
        <f t="shared" si="0"/>
        <v>75000</v>
      </c>
      <c r="D11" s="4">
        <f>IF(B11&lt;2500,Konstanten!$B$7,Konstanten!$C$7)</f>
        <v>15.56</v>
      </c>
      <c r="E11" s="4">
        <f>Konstanten!$B$3+IF(Tabelle!B11&lt;2500,Konstanten!$B$8,Konstanten!$C$8)+IF(Tabelle!C11&lt;1000000,Konstanten!$B$12+Konstanten!$B$13,(1000000*(Konstanten!$B$12+Konstanten!$B$13)+(Tabelle!C11-1000000)*(Konstanten!$C$12+Konstanten!$C$13))/Tabelle!C11)</f>
        <v>17.21</v>
      </c>
      <c r="F11" s="3">
        <f t="shared" si="1"/>
        <v>13.685500000000001</v>
      </c>
      <c r="G11" s="4">
        <f t="shared" si="2"/>
        <v>13.221950472524101</v>
      </c>
      <c r="H11" s="4">
        <f t="shared" si="3"/>
        <v>0.21487816442313001</v>
      </c>
      <c r="I11" s="1">
        <f t="shared" si="4"/>
        <v>18.247333333333334</v>
      </c>
    </row>
    <row r="12" spans="1:11" x14ac:dyDescent="0.25">
      <c r="B12" s="4">
        <v>2000</v>
      </c>
      <c r="C12" s="4">
        <f t="shared" si="0"/>
        <v>100000</v>
      </c>
      <c r="D12" s="4">
        <f>IF(B12&lt;2500,Konstanten!$B$7,Konstanten!$C$7)</f>
        <v>15.56</v>
      </c>
      <c r="E12" s="4">
        <f>Konstanten!$B$3+IF(Tabelle!B12&lt;2500,Konstanten!$B$8,Konstanten!$C$8)+IF(Tabelle!C12&lt;1000000,Konstanten!$B$12+Konstanten!$B$13,(1000000*(Konstanten!$B$12+Konstanten!$B$13)+(Tabelle!C12-1000000)*(Konstanten!$C$12+Konstanten!$C$13))/Tabelle!C12)</f>
        <v>17.21</v>
      </c>
      <c r="F12" s="3">
        <f t="shared" si="1"/>
        <v>17.988</v>
      </c>
      <c r="G12" s="4">
        <f t="shared" si="2"/>
        <v>16.982108908661697</v>
      </c>
      <c r="H12" s="4">
        <f>(F12-G12)^2</f>
        <v>1.011816887633761</v>
      </c>
      <c r="I12" s="1">
        <f>F12*100000/C12</f>
        <v>17.988</v>
      </c>
    </row>
    <row r="13" spans="1:11" x14ac:dyDescent="0.25">
      <c r="B13" s="4">
        <v>2500</v>
      </c>
      <c r="C13" s="4">
        <f t="shared" si="0"/>
        <v>125000</v>
      </c>
      <c r="D13" s="4">
        <f>IF(B13&lt;2500,Konstanten!$B$7,Konstanten!$C$7)</f>
        <v>110.23</v>
      </c>
      <c r="E13" s="4">
        <f>Konstanten!$B$3+IF(Tabelle!B13&lt;2500,Konstanten!$B$8,Konstanten!$C$8)+IF(Tabelle!C13&lt;1000000,Konstanten!$B$12+Konstanten!$B$13,(1000000*(Konstanten!$B$12+Konstanten!$B$13)+(Tabelle!C13-1000000)*(Konstanten!$C$12+Konstanten!$C$13))/Tabelle!C13)</f>
        <v>13.42</v>
      </c>
      <c r="F13" s="3">
        <f>D13/1000*$B$4+E13/100000*C13</f>
        <v>22.286500000000004</v>
      </c>
      <c r="G13" s="4">
        <f t="shared" si="2"/>
        <v>20.742267344799298</v>
      </c>
      <c r="H13" s="4">
        <f>(F13-G13)^2</f>
        <v>2.3846544933882203</v>
      </c>
      <c r="I13" s="1">
        <f t="shared" si="4"/>
        <v>17.829200000000004</v>
      </c>
    </row>
    <row r="14" spans="1:11" x14ac:dyDescent="0.25">
      <c r="B14" s="4">
        <v>3000</v>
      </c>
      <c r="C14" s="4">
        <f t="shared" si="0"/>
        <v>150000</v>
      </c>
      <c r="D14" s="4">
        <f>IF(B14&lt;2500,Konstanten!$B$7,Konstanten!$C$7)</f>
        <v>110.23</v>
      </c>
      <c r="E14" s="4">
        <f>Konstanten!$B$3+IF(Tabelle!B14&lt;2500,Konstanten!$B$8,Konstanten!$C$8)+IF(Tabelle!C14&lt;1000000,Konstanten!$B$12+Konstanten!$B$13,(1000000*(Konstanten!$B$12+Konstanten!$B$13)+(Tabelle!C14-1000000)*(Konstanten!$C$12+Konstanten!$C$13))/Tabelle!C14)</f>
        <v>13.42</v>
      </c>
      <c r="F14" s="3">
        <f t="shared" si="1"/>
        <v>25.641500000000004</v>
      </c>
      <c r="G14" s="4">
        <f t="shared" si="2"/>
        <v>24.502425780936893</v>
      </c>
      <c r="H14" s="4">
        <f t="shared" si="3"/>
        <v>1.2974900765342374</v>
      </c>
      <c r="I14" s="1">
        <f t="shared" si="4"/>
        <v>17.094333333333335</v>
      </c>
    </row>
    <row r="15" spans="1:11" x14ac:dyDescent="0.25">
      <c r="B15" s="5">
        <v>3500</v>
      </c>
      <c r="C15" s="5">
        <f t="shared" si="0"/>
        <v>175000</v>
      </c>
      <c r="G15" s="5">
        <f t="shared" si="2"/>
        <v>28.26258421707449</v>
      </c>
    </row>
    <row r="16" spans="1:11" x14ac:dyDescent="0.25">
      <c r="B16" s="4">
        <v>4000</v>
      </c>
      <c r="C16" s="4">
        <f t="shared" ref="C16:C21" si="5">B16*$B$4</f>
        <v>200000</v>
      </c>
      <c r="D16" s="4">
        <f>IF(B16&lt;2500,Konstanten!$B$7,Konstanten!$C$7)</f>
        <v>110.23</v>
      </c>
      <c r="E16" s="4">
        <f>Konstanten!$B$3+IF(Tabelle!B16&lt;2500,Konstanten!$B$8,Konstanten!$C$8)+IF(Tabelle!C16&lt;1000000,Konstanten!$B$12+Konstanten!$B$13,(1000000*(Konstanten!$B$12+Konstanten!$B$13)+(Tabelle!C16-1000000)*(Konstanten!$C$12+Konstanten!$C$13))/Tabelle!C16)</f>
        <v>13.42</v>
      </c>
      <c r="F16" s="3">
        <f t="shared" ref="F16:F21" si="6">D16/1000*$B$4+E16/100000*C16</f>
        <v>32.351500000000001</v>
      </c>
      <c r="G16" s="4">
        <f t="shared" ref="G16:G21" si="7">$H$2/1000*$B$4+$H$3/100000*C16</f>
        <v>32.022742653212084</v>
      </c>
      <c r="H16" s="4">
        <f>(F16-G16)^2</f>
        <v>0.10808139306703073</v>
      </c>
      <c r="I16" s="1">
        <f t="shared" ref="I16:I21" si="8">F16*100000/C16</f>
        <v>16.175750000000001</v>
      </c>
    </row>
    <row r="17" spans="1:11" x14ac:dyDescent="0.25">
      <c r="B17" s="4">
        <v>4500</v>
      </c>
      <c r="C17" s="4">
        <f t="shared" si="5"/>
        <v>225000</v>
      </c>
      <c r="D17" s="4">
        <f>IF(B17&lt;2500,Konstanten!$B$7,Konstanten!$C$7)</f>
        <v>110.23</v>
      </c>
      <c r="E17" s="4">
        <f>Konstanten!$B$3+IF(Tabelle!B17&lt;2500,Konstanten!$B$8,Konstanten!$C$8)+IF(Tabelle!C17&lt;1000000,Konstanten!$B$12+Konstanten!$B$13,(1000000*(Konstanten!$B$12+Konstanten!$B$13)+(Tabelle!C17-1000000)*(Konstanten!$C$12+Konstanten!$C$13))/Tabelle!C17)</f>
        <v>13.42</v>
      </c>
      <c r="F17" s="3">
        <f t="shared" si="6"/>
        <v>35.706500000000005</v>
      </c>
      <c r="G17" s="4">
        <f t="shared" si="7"/>
        <v>35.782901089349686</v>
      </c>
      <c r="H17" s="4">
        <f>(F17-G17)^2</f>
        <v>5.8371264538178268E-3</v>
      </c>
      <c r="I17" s="1">
        <f t="shared" si="8"/>
        <v>15.869555555555557</v>
      </c>
    </row>
    <row r="18" spans="1:11" x14ac:dyDescent="0.25">
      <c r="B18" s="4">
        <v>5000</v>
      </c>
      <c r="C18" s="4">
        <f t="shared" si="5"/>
        <v>250000</v>
      </c>
      <c r="D18" s="4">
        <f>IF(B18&lt;2500,Konstanten!$B$7,Konstanten!$C$7)</f>
        <v>110.23</v>
      </c>
      <c r="E18" s="4">
        <f>Konstanten!$B$3+IF(Tabelle!B18&lt;2500,Konstanten!$B$8,Konstanten!$C$8)+IF(Tabelle!C18&lt;1000000,Konstanten!$B$12+Konstanten!$B$13,(1000000*(Konstanten!$B$12+Konstanten!$B$13)+(Tabelle!C18-1000000)*(Konstanten!$C$12+Konstanten!$C$13))/Tabelle!C18)</f>
        <v>13.42</v>
      </c>
      <c r="F18" s="3">
        <f t="shared" si="6"/>
        <v>39.061500000000002</v>
      </c>
      <c r="G18" s="4">
        <f t="shared" si="7"/>
        <v>39.543059525487287</v>
      </c>
      <c r="H18" s="4">
        <f>(F18-G18)^2</f>
        <v>0.23189957658753876</v>
      </c>
      <c r="I18" s="1">
        <f t="shared" si="8"/>
        <v>15.624600000000003</v>
      </c>
    </row>
    <row r="19" spans="1:11" x14ac:dyDescent="0.25">
      <c r="A19" s="4"/>
      <c r="B19" s="4">
        <v>6000</v>
      </c>
      <c r="C19" s="4">
        <f t="shared" si="5"/>
        <v>300000</v>
      </c>
      <c r="D19" s="4">
        <f>IF(B19&lt;2500,Konstanten!$B$7,Konstanten!$C$7)</f>
        <v>110.23</v>
      </c>
      <c r="E19" s="4">
        <f>Konstanten!$B$3+IF(Tabelle!B19&lt;2500,Konstanten!$B$8,Konstanten!$C$8)+IF(Tabelle!C19&lt;1000000,Konstanten!$B$12+Konstanten!$B$13,(1000000*(Konstanten!$B$12+Konstanten!$B$13)+(Tabelle!C19-1000000)*(Konstanten!$C$12+Konstanten!$C$13))/Tabelle!C19)</f>
        <v>13.42</v>
      </c>
      <c r="F19" s="3">
        <f t="shared" si="6"/>
        <v>45.771500000000003</v>
      </c>
      <c r="G19" s="4">
        <f t="shared" si="7"/>
        <v>47.063376397762475</v>
      </c>
      <c r="H19" s="4"/>
      <c r="I19" s="1">
        <f t="shared" si="8"/>
        <v>15.257166666666667</v>
      </c>
    </row>
    <row r="20" spans="1:11" x14ac:dyDescent="0.25">
      <c r="A20" s="4"/>
      <c r="B20" s="4">
        <v>7000</v>
      </c>
      <c r="C20" s="4">
        <f t="shared" si="5"/>
        <v>350000</v>
      </c>
      <c r="D20" s="4">
        <f>IF(B20&lt;2500,Konstanten!$B$7,Konstanten!$C$7)</f>
        <v>110.23</v>
      </c>
      <c r="E20" s="4">
        <f>Konstanten!$B$3+IF(Tabelle!B20&lt;2500,Konstanten!$B$8,Konstanten!$C$8)+IF(Tabelle!C20&lt;1000000,Konstanten!$B$12+Konstanten!$B$13,(1000000*(Konstanten!$B$12+Konstanten!$B$13)+(Tabelle!C20-1000000)*(Konstanten!$C$12+Konstanten!$C$13))/Tabelle!C20)</f>
        <v>13.42</v>
      </c>
      <c r="F20" s="3">
        <f t="shared" si="6"/>
        <v>52.481500000000004</v>
      </c>
      <c r="G20" s="4">
        <f t="shared" si="7"/>
        <v>54.583693270037671</v>
      </c>
      <c r="H20" s="4"/>
      <c r="I20" s="1">
        <f t="shared" si="8"/>
        <v>14.994714285714286</v>
      </c>
    </row>
    <row r="21" spans="1:11" x14ac:dyDescent="0.25">
      <c r="A21" s="4"/>
      <c r="B21" s="4">
        <v>8000</v>
      </c>
      <c r="C21" s="4">
        <f t="shared" si="5"/>
        <v>400000</v>
      </c>
      <c r="D21" s="4">
        <f>IF(B21&lt;2500,Konstanten!$B$7,Konstanten!$C$7)</f>
        <v>110.23</v>
      </c>
      <c r="E21" s="4">
        <f>Konstanten!$B$3+IF(Tabelle!B21&lt;2500,Konstanten!$B$8,Konstanten!$C$8)+IF(Tabelle!C21&lt;1000000,Konstanten!$B$12+Konstanten!$B$13,(1000000*(Konstanten!$B$12+Konstanten!$B$13)+(Tabelle!C21-1000000)*(Konstanten!$C$12+Konstanten!$C$13))/Tabelle!C21)</f>
        <v>13.42</v>
      </c>
      <c r="F21" s="3">
        <f t="shared" si="6"/>
        <v>59.191500000000005</v>
      </c>
      <c r="G21" s="4">
        <f t="shared" si="7"/>
        <v>62.104010142312866</v>
      </c>
      <c r="H21" s="4"/>
      <c r="I21" s="1">
        <f t="shared" si="8"/>
        <v>14.797875000000003</v>
      </c>
    </row>
    <row r="22" spans="1:11" x14ac:dyDescent="0.25">
      <c r="B22" s="4"/>
      <c r="C22" s="4"/>
      <c r="D22" s="4"/>
      <c r="E22" s="4"/>
      <c r="F22" s="4"/>
      <c r="G22" s="4"/>
      <c r="H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</row>
    <row r="25" spans="1:11" x14ac:dyDescent="0.25">
      <c r="B25" s="4"/>
      <c r="C25" s="4"/>
      <c r="D25" s="4"/>
      <c r="E25" s="4"/>
      <c r="F25" s="4"/>
      <c r="G25" s="4"/>
      <c r="H25" s="4"/>
    </row>
    <row r="26" spans="1:11" x14ac:dyDescent="0.25">
      <c r="B26" s="4"/>
      <c r="C26" s="4"/>
      <c r="D26" s="4"/>
      <c r="E26" s="4"/>
      <c r="F26" s="4"/>
      <c r="G26" s="4"/>
      <c r="H26" s="4"/>
      <c r="J26" s="4"/>
      <c r="K26" s="4"/>
    </row>
    <row r="27" spans="1:11" x14ac:dyDescent="0.25">
      <c r="A27" s="1" t="s">
        <v>15</v>
      </c>
      <c r="B27" s="1">
        <v>100</v>
      </c>
    </row>
    <row r="28" spans="1:11" x14ac:dyDescent="0.25">
      <c r="A28" s="4"/>
      <c r="B28" s="4"/>
      <c r="C28" s="4"/>
      <c r="D28" s="4"/>
      <c r="E28" s="4"/>
      <c r="F28" s="4"/>
      <c r="G28" s="4"/>
      <c r="H28" s="4"/>
    </row>
    <row r="29" spans="1:11" x14ac:dyDescent="0.25">
      <c r="A29" s="4"/>
      <c r="B29" s="4"/>
      <c r="C29" s="4"/>
      <c r="D29" s="4"/>
      <c r="E29" s="4"/>
      <c r="F29" s="4"/>
      <c r="G29" s="4"/>
      <c r="H29" s="4"/>
    </row>
    <row r="30" spans="1:11" x14ac:dyDescent="0.25">
      <c r="A30" s="4"/>
      <c r="B30" s="4" t="s">
        <v>16</v>
      </c>
      <c r="C30" s="4" t="s">
        <v>17</v>
      </c>
      <c r="D30" s="4" t="s">
        <v>11</v>
      </c>
      <c r="E30" s="4" t="s">
        <v>12</v>
      </c>
      <c r="F30" s="3" t="s">
        <v>0</v>
      </c>
      <c r="G30" s="4"/>
      <c r="H30" s="4"/>
      <c r="J30" s="4"/>
      <c r="K30" s="4"/>
    </row>
    <row r="31" spans="1:11" x14ac:dyDescent="0.25">
      <c r="A31" s="4"/>
      <c r="B31" s="1">
        <v>0</v>
      </c>
      <c r="C31" s="4">
        <f>B31*$B$27</f>
        <v>0</v>
      </c>
      <c r="D31" s="4">
        <f>IF(B31&lt;2500,Konstanten!$B$7,Konstanten!$C$7)</f>
        <v>15.56</v>
      </c>
      <c r="E31" s="4">
        <f>Konstanten!$B$3+IF(Tabelle!B31&lt;2500,Konstanten!$B$8,Konstanten!$C$8)+IF(Tabelle!C31&lt;1000000,Konstanten!$B$12+Konstanten!$B$13,(1000000*(Konstanten!$B$12+Konstanten!$B$13)+(Tabelle!C31-1000000)*(Konstanten!$C$12+Konstanten!$C$13))/Tabelle!C31)</f>
        <v>17.21</v>
      </c>
      <c r="F31" s="3">
        <f>D31/1000*$B$27+E31/100000*C31</f>
        <v>1.556</v>
      </c>
      <c r="G31" s="4">
        <f t="shared" ref="G31:G38" si="9">$H$2/1000*$B$27+$H$3/100000*C31</f>
        <v>3.882950328222619</v>
      </c>
      <c r="H31" s="4">
        <f>(F31-G31)^2</f>
        <v>5.4146978300153537</v>
      </c>
      <c r="J31" s="4" t="s">
        <v>19</v>
      </c>
      <c r="K31" s="4">
        <v>37.10555499904379</v>
      </c>
    </row>
    <row r="32" spans="1:11" x14ac:dyDescent="0.25">
      <c r="A32" s="4"/>
      <c r="B32" s="4">
        <v>500</v>
      </c>
      <c r="C32" s="4">
        <f t="shared" ref="C32:C38" si="10">B32*$B$27</f>
        <v>50000</v>
      </c>
      <c r="D32" s="4">
        <f>IF(B32&lt;2500,Konstanten!$B$7,Konstanten!$C$7)</f>
        <v>15.56</v>
      </c>
      <c r="E32" s="4">
        <f>Konstanten!$B$3+IF(Tabelle!B32&lt;2500,Konstanten!$B$8,Konstanten!$C$8)+IF(Tabelle!C32&lt;1000000,Konstanten!$B$12+Konstanten!$B$13,(1000000*(Konstanten!$B$12+Konstanten!$B$13)+(Tabelle!C32-1000000)*(Konstanten!$C$12+Konstanten!$C$13))/Tabelle!C32)</f>
        <v>17.21</v>
      </c>
      <c r="F32" s="3">
        <f>D32/1000*$B$27+E32/100000*C32</f>
        <v>10.161000000000001</v>
      </c>
      <c r="G32" s="4">
        <f t="shared" si="9"/>
        <v>11.403267200497814</v>
      </c>
      <c r="H32" s="4">
        <f t="shared" ref="H32:H37" si="11">(F32-G32)^2</f>
        <v>1.5432277974326714</v>
      </c>
      <c r="J32" s="1" t="s">
        <v>14</v>
      </c>
      <c r="K32" s="4">
        <v>15.284149857000317</v>
      </c>
    </row>
    <row r="33" spans="1:11" x14ac:dyDescent="0.25">
      <c r="A33" s="4"/>
      <c r="B33" s="4">
        <v>1000</v>
      </c>
      <c r="C33" s="4">
        <f t="shared" si="10"/>
        <v>100000</v>
      </c>
      <c r="D33" s="4">
        <f>IF(B33&lt;2500,Konstanten!$B$7,Konstanten!$C$7)</f>
        <v>15.56</v>
      </c>
      <c r="E33" s="4">
        <f>Konstanten!$B$3+IF(Tabelle!B33&lt;2500,Konstanten!$B$8,Konstanten!$C$8)+IF(Tabelle!C33&lt;1000000,Konstanten!$B$12+Konstanten!$B$13,(1000000*(Konstanten!$B$12+Konstanten!$B$13)+(Tabelle!C33-1000000)*(Konstanten!$C$12+Konstanten!$C$13))/Tabelle!C33)</f>
        <v>17.21</v>
      </c>
      <c r="F33" s="3">
        <f t="shared" ref="F33:F38" si="12">D33/1000*$B$27+E33/100000*C33</f>
        <v>18.766000000000002</v>
      </c>
      <c r="G33" s="4">
        <f t="shared" si="9"/>
        <v>18.923584072773007</v>
      </c>
      <c r="H33" s="4">
        <f t="shared" si="11"/>
        <v>2.4832739991727845E-2</v>
      </c>
      <c r="J33" s="1" t="s">
        <v>18</v>
      </c>
      <c r="K33" s="4">
        <f>SUM(H31:H46)</f>
        <v>28.001389239790697</v>
      </c>
    </row>
    <row r="34" spans="1:11" x14ac:dyDescent="0.25">
      <c r="B34" s="4">
        <v>1500</v>
      </c>
      <c r="C34" s="4">
        <f t="shared" si="10"/>
        <v>150000</v>
      </c>
      <c r="D34" s="4">
        <f>IF(B34&lt;2500,Konstanten!$B$7,Konstanten!$C$7)</f>
        <v>15.56</v>
      </c>
      <c r="E34" s="4">
        <f>Konstanten!$B$3+IF(Tabelle!B34&lt;2500,Konstanten!$B$8,Konstanten!$C$8)+IF(Tabelle!C34&lt;1000000,Konstanten!$B$12+Konstanten!$B$13,(1000000*(Konstanten!$B$12+Konstanten!$B$13)+(Tabelle!C34-1000000)*(Konstanten!$C$12+Konstanten!$C$13))/Tabelle!C34)</f>
        <v>17.21</v>
      </c>
      <c r="F34" s="3">
        <f t="shared" si="12"/>
        <v>27.371000000000002</v>
      </c>
      <c r="G34" s="4">
        <f t="shared" si="9"/>
        <v>26.443900945048203</v>
      </c>
      <c r="H34" s="4">
        <f>(F34-G34)^2</f>
        <v>0.85951265769252005</v>
      </c>
    </row>
    <row r="35" spans="1:11" x14ac:dyDescent="0.25">
      <c r="B35" s="4">
        <v>2000</v>
      </c>
      <c r="C35" s="4">
        <f t="shared" si="10"/>
        <v>200000</v>
      </c>
      <c r="D35" s="4">
        <f>IF(B35&lt;2500,Konstanten!$B$7,Konstanten!$C$7)</f>
        <v>15.56</v>
      </c>
      <c r="E35" s="4">
        <f>Konstanten!$B$3+IF(Tabelle!B35&lt;2500,Konstanten!$B$8,Konstanten!$C$8)+IF(Tabelle!C35&lt;1000000,Konstanten!$B$12+Konstanten!$B$13,(1000000*(Konstanten!$B$12+Konstanten!$B$13)+(Tabelle!C35-1000000)*(Konstanten!$C$12+Konstanten!$C$13))/Tabelle!C35)</f>
        <v>17.21</v>
      </c>
      <c r="F35" s="3">
        <f t="shared" si="12"/>
        <v>35.975999999999999</v>
      </c>
      <c r="G35" s="4">
        <f t="shared" si="9"/>
        <v>33.964217817323394</v>
      </c>
      <c r="H35" s="4">
        <f t="shared" si="11"/>
        <v>4.0472675505350439</v>
      </c>
    </row>
    <row r="36" spans="1:11" x14ac:dyDescent="0.25">
      <c r="B36" s="4">
        <v>2500</v>
      </c>
      <c r="C36" s="4">
        <f t="shared" si="10"/>
        <v>250000</v>
      </c>
      <c r="D36" s="4">
        <f>IF(B36&lt;2500,Konstanten!$B$7,Konstanten!$C$7)</f>
        <v>110.23</v>
      </c>
      <c r="E36" s="4">
        <f>Konstanten!$B$3+IF(Tabelle!B36&lt;2500,Konstanten!$B$8,Konstanten!$C$8)+IF(Tabelle!C36&lt;1000000,Konstanten!$B$12+Konstanten!$B$13,(1000000*(Konstanten!$B$12+Konstanten!$B$13)+(Tabelle!C36-1000000)*(Konstanten!$C$12+Konstanten!$C$13))/Tabelle!C36)</f>
        <v>13.42</v>
      </c>
      <c r="F36" s="3">
        <f t="shared" si="12"/>
        <v>44.573000000000008</v>
      </c>
      <c r="G36" s="4">
        <f t="shared" si="9"/>
        <v>41.484534689598597</v>
      </c>
      <c r="H36" s="4">
        <f t="shared" si="11"/>
        <v>9.5386179735528813</v>
      </c>
    </row>
    <row r="37" spans="1:11" x14ac:dyDescent="0.25">
      <c r="B37" s="4">
        <v>3000</v>
      </c>
      <c r="C37" s="4">
        <f t="shared" si="10"/>
        <v>300000</v>
      </c>
      <c r="D37" s="4">
        <f>IF(B37&lt;2500,Konstanten!$B$7,Konstanten!$C$7)</f>
        <v>110.23</v>
      </c>
      <c r="E37" s="4">
        <f>Konstanten!$B$3+IF(Tabelle!B37&lt;2500,Konstanten!$B$8,Konstanten!$C$8)+IF(Tabelle!C37&lt;1000000,Konstanten!$B$12+Konstanten!$B$13,(1000000*(Konstanten!$B$12+Konstanten!$B$13)+(Tabelle!C37-1000000)*(Konstanten!$C$12+Konstanten!$C$13))/Tabelle!C37)</f>
        <v>13.42</v>
      </c>
      <c r="F37" s="3">
        <f t="shared" si="12"/>
        <v>51.283000000000008</v>
      </c>
      <c r="G37" s="4">
        <f t="shared" si="9"/>
        <v>49.004851561873785</v>
      </c>
      <c r="H37" s="4">
        <f t="shared" si="11"/>
        <v>5.1899603061369497</v>
      </c>
    </row>
    <row r="38" spans="1:11" x14ac:dyDescent="0.25">
      <c r="B38" s="5">
        <v>3500</v>
      </c>
      <c r="C38" s="5">
        <f t="shared" si="10"/>
        <v>350000</v>
      </c>
      <c r="D38" s="4">
        <f>IF(B38&lt;2500,Konstanten!$B$7,Konstanten!$C$7)</f>
        <v>110.23</v>
      </c>
      <c r="E38" s="4">
        <f>Konstanten!$B$3+IF(Tabelle!B38&lt;2500,Konstanten!$B$8,Konstanten!$C$8)+IF(Tabelle!C38&lt;1000000,Konstanten!$B$12+Konstanten!$B$13,(1000000*(Konstanten!$B$12+Konstanten!$B$13)+(Tabelle!C38-1000000)*(Konstanten!$C$12+Konstanten!$C$13))/Tabelle!C38)</f>
        <v>13.42</v>
      </c>
      <c r="F38" s="3">
        <f t="shared" si="12"/>
        <v>57.993000000000009</v>
      </c>
      <c r="G38" s="5">
        <f t="shared" si="9"/>
        <v>56.525168434148981</v>
      </c>
    </row>
    <row r="39" spans="1:11" x14ac:dyDescent="0.25">
      <c r="B39" s="4">
        <v>4000</v>
      </c>
      <c r="C39" s="4">
        <f t="shared" ref="C39:C44" si="13">B39*$B$27</f>
        <v>400000</v>
      </c>
      <c r="D39" s="4">
        <f>IF(B39&lt;2500,Konstanten!$B$7,Konstanten!$C$7)</f>
        <v>110.23</v>
      </c>
      <c r="E39" s="4">
        <f>Konstanten!$B$3+IF(Tabelle!B39&lt;2500,Konstanten!$B$8,Konstanten!$C$8)+IF(Tabelle!C39&lt;1000000,Konstanten!$B$12+Konstanten!$B$13,(1000000*(Konstanten!$B$12+Konstanten!$B$13)+(Tabelle!C39-1000000)*(Konstanten!$C$12+Konstanten!$C$13))/Tabelle!C39)</f>
        <v>13.42</v>
      </c>
      <c r="F39" s="3">
        <f t="shared" ref="F39:F44" si="14">D39/1000*$B$27+E39/100000*C39</f>
        <v>64.703000000000003</v>
      </c>
      <c r="G39" s="4">
        <f t="shared" ref="G39:G44" si="15">$H$2/1000*$B$27+$H$3/100000*C39</f>
        <v>64.045485306424169</v>
      </c>
      <c r="H39" s="4">
        <f>(F39-G39)^2</f>
        <v>0.4323255722681229</v>
      </c>
    </row>
    <row r="40" spans="1:11" x14ac:dyDescent="0.25">
      <c r="B40" s="4">
        <f>B39+500</f>
        <v>4500</v>
      </c>
      <c r="C40" s="4">
        <f t="shared" si="13"/>
        <v>450000</v>
      </c>
      <c r="D40" s="4">
        <f>IF(B40&lt;2500,Konstanten!$B$7,Konstanten!$C$7)</f>
        <v>110.23</v>
      </c>
      <c r="E40" s="4">
        <f>Konstanten!$B$3+IF(Tabelle!B40&lt;2500,Konstanten!$B$8,Konstanten!$C$8)+IF(Tabelle!C40&lt;1000000,Konstanten!$B$12+Konstanten!$B$13,(1000000*(Konstanten!$B$12+Konstanten!$B$13)+(Tabelle!C40-1000000)*(Konstanten!$C$12+Konstanten!$C$13))/Tabelle!C40)</f>
        <v>13.42</v>
      </c>
      <c r="F40" s="3">
        <f t="shared" si="14"/>
        <v>71.413000000000011</v>
      </c>
      <c r="G40" s="4">
        <f t="shared" si="15"/>
        <v>71.565802178699371</v>
      </c>
      <c r="H40" s="4">
        <f>(F40-G40)^2</f>
        <v>2.3348505815271307E-2</v>
      </c>
    </row>
    <row r="41" spans="1:11" x14ac:dyDescent="0.25">
      <c r="B41" s="4">
        <f t="shared" ref="B41" si="16">B40+500</f>
        <v>5000</v>
      </c>
      <c r="C41" s="4">
        <f t="shared" si="13"/>
        <v>500000</v>
      </c>
      <c r="D41" s="4">
        <f>IF(B41&lt;2500,Konstanten!$B$7,Konstanten!$C$7)</f>
        <v>110.23</v>
      </c>
      <c r="E41" s="4">
        <f>Konstanten!$B$3+IF(Tabelle!B41&lt;2500,Konstanten!$B$8,Konstanten!$C$8)+IF(Tabelle!C41&lt;1000000,Konstanten!$B$12+Konstanten!$B$13,(1000000*(Konstanten!$B$12+Konstanten!$B$13)+(Tabelle!C41-1000000)*(Konstanten!$C$12+Konstanten!$C$13))/Tabelle!C41)</f>
        <v>13.42</v>
      </c>
      <c r="F41" s="3">
        <f t="shared" si="14"/>
        <v>78.123000000000005</v>
      </c>
      <c r="G41" s="4">
        <f t="shared" si="15"/>
        <v>79.086119050974574</v>
      </c>
      <c r="H41" s="4">
        <f>(F41-G41)^2</f>
        <v>0.92759830635015506</v>
      </c>
    </row>
    <row r="42" spans="1:11" x14ac:dyDescent="0.25">
      <c r="A42" s="4"/>
      <c r="B42" s="4">
        <v>6000</v>
      </c>
      <c r="C42" s="4">
        <f t="shared" si="13"/>
        <v>600000</v>
      </c>
      <c r="D42" s="4">
        <f>IF(B42&lt;2500,Konstanten!$B$7,Konstanten!$C$7)</f>
        <v>110.23</v>
      </c>
      <c r="E42" s="4">
        <f>Konstanten!$B$3+IF(Tabelle!B42&lt;2500,Konstanten!$B$8,Konstanten!$C$8)+IF(Tabelle!C42&lt;1000000,Konstanten!$B$12+Konstanten!$B$13,(1000000*(Konstanten!$B$12+Konstanten!$B$13)+(Tabelle!C42-1000000)*(Konstanten!$C$12+Konstanten!$C$13))/Tabelle!C42)</f>
        <v>13.42</v>
      </c>
      <c r="F42" s="3">
        <f t="shared" si="14"/>
        <v>91.543000000000006</v>
      </c>
      <c r="G42" s="4">
        <f t="shared" si="15"/>
        <v>94.126752795524951</v>
      </c>
      <c r="H42" s="4"/>
    </row>
    <row r="43" spans="1:11" x14ac:dyDescent="0.25">
      <c r="A43" s="4"/>
      <c r="B43" s="4">
        <v>7000</v>
      </c>
      <c r="C43" s="4">
        <f t="shared" si="13"/>
        <v>700000</v>
      </c>
      <c r="D43" s="4">
        <f>IF(B43&lt;2500,Konstanten!$B$7,Konstanten!$C$7)</f>
        <v>110.23</v>
      </c>
      <c r="E43" s="4">
        <f>Konstanten!$B$3+IF(Tabelle!B43&lt;2500,Konstanten!$B$8,Konstanten!$C$8)+IF(Tabelle!C43&lt;1000000,Konstanten!$B$12+Konstanten!$B$13,(1000000*(Konstanten!$B$12+Konstanten!$B$13)+(Tabelle!C43-1000000)*(Konstanten!$C$12+Konstanten!$C$13))/Tabelle!C43)</f>
        <v>13.42</v>
      </c>
      <c r="F43" s="3">
        <f t="shared" si="14"/>
        <v>104.96300000000001</v>
      </c>
      <c r="G43" s="4">
        <f t="shared" si="15"/>
        <v>109.16738654007534</v>
      </c>
      <c r="H43" s="4"/>
    </row>
    <row r="44" spans="1:11" x14ac:dyDescent="0.25">
      <c r="A44" s="4"/>
      <c r="B44" s="4">
        <v>8000</v>
      </c>
      <c r="C44" s="4">
        <f t="shared" si="13"/>
        <v>800000</v>
      </c>
      <c r="D44" s="4">
        <f>IF(B44&lt;2500,Konstanten!$B$7,Konstanten!$C$7)</f>
        <v>110.23</v>
      </c>
      <c r="E44" s="4">
        <f>Konstanten!$B$3+IF(Tabelle!B44&lt;2500,Konstanten!$B$8,Konstanten!$C$8)+IF(Tabelle!C44&lt;1000000,Konstanten!$B$12+Konstanten!$B$13,(1000000*(Konstanten!$B$12+Konstanten!$B$13)+(Tabelle!C44-1000000)*(Konstanten!$C$12+Konstanten!$C$13))/Tabelle!C44)</f>
        <v>13.42</v>
      </c>
      <c r="F44" s="3">
        <f t="shared" si="14"/>
        <v>118.38300000000001</v>
      </c>
      <c r="G44" s="4">
        <f t="shared" si="15"/>
        <v>124.20802028462573</v>
      </c>
      <c r="H44" s="4"/>
    </row>
    <row r="45" spans="1:11" x14ac:dyDescent="0.25">
      <c r="B45" s="4"/>
      <c r="C45" s="4"/>
      <c r="D45" s="4"/>
      <c r="E45" s="4"/>
      <c r="F45" s="3"/>
      <c r="G45" s="4"/>
      <c r="H45" s="4"/>
    </row>
    <row r="46" spans="1:11" x14ac:dyDescent="0.25">
      <c r="A46" s="4"/>
      <c r="B46" s="4"/>
      <c r="C46" s="4"/>
      <c r="D46" s="4"/>
      <c r="E46" s="4"/>
      <c r="F46" s="3"/>
      <c r="G46" s="4"/>
      <c r="H46" s="4"/>
    </row>
    <row r="47" spans="1:11" x14ac:dyDescent="0.25">
      <c r="B47" s="4"/>
      <c r="C47" s="4"/>
      <c r="D47" s="4"/>
      <c r="E47" s="4"/>
      <c r="F47" s="4"/>
    </row>
    <row r="48" spans="1:11" x14ac:dyDescent="0.25">
      <c r="B48" s="4"/>
      <c r="C48" s="4"/>
      <c r="D48" s="4"/>
      <c r="E48" s="4"/>
      <c r="F48" s="4"/>
      <c r="G48" s="4"/>
      <c r="H48" s="4"/>
    </row>
    <row r="49" spans="1:11" x14ac:dyDescent="0.25">
      <c r="B49" s="4"/>
      <c r="C49" s="4"/>
      <c r="D49" s="4"/>
      <c r="E49" s="4"/>
      <c r="F49" s="4"/>
      <c r="G49" s="4"/>
      <c r="H49" s="4"/>
      <c r="J49" s="4"/>
      <c r="K49" s="4"/>
    </row>
    <row r="50" spans="1:11" x14ac:dyDescent="0.25">
      <c r="A50" s="1" t="s">
        <v>15</v>
      </c>
      <c r="B50" s="1">
        <v>250</v>
      </c>
    </row>
    <row r="51" spans="1:11" x14ac:dyDescent="0.25">
      <c r="A51" s="4"/>
      <c r="B51" s="4"/>
      <c r="C51" s="4"/>
      <c r="D51" s="4"/>
      <c r="E51" s="4"/>
      <c r="F51" s="4"/>
      <c r="G51" s="4"/>
      <c r="H51" s="4"/>
    </row>
    <row r="52" spans="1:11" x14ac:dyDescent="0.25">
      <c r="A52" s="4"/>
      <c r="B52" s="4"/>
      <c r="C52" s="4"/>
      <c r="D52" s="4"/>
      <c r="E52" s="4"/>
      <c r="F52" s="4"/>
      <c r="G52" s="4"/>
      <c r="H52" s="4"/>
    </row>
    <row r="53" spans="1:11" x14ac:dyDescent="0.25">
      <c r="A53" s="4"/>
      <c r="B53" s="4" t="s">
        <v>16</v>
      </c>
      <c r="C53" s="4" t="s">
        <v>17</v>
      </c>
      <c r="D53" s="4" t="s">
        <v>11</v>
      </c>
      <c r="E53" s="4" t="s">
        <v>12</v>
      </c>
      <c r="F53" s="3" t="s">
        <v>0</v>
      </c>
      <c r="G53" s="4"/>
      <c r="H53" s="4"/>
      <c r="J53" s="4"/>
      <c r="K53" s="4"/>
    </row>
    <row r="54" spans="1:11" x14ac:dyDescent="0.25">
      <c r="A54" s="4"/>
      <c r="B54" s="1">
        <v>0</v>
      </c>
      <c r="C54" s="4">
        <f t="shared" ref="C54:C61" si="17">B54*$B$50</f>
        <v>0</v>
      </c>
      <c r="D54" s="4">
        <f>IF(B54&lt;2500,Konstanten!$B$7,Konstanten!$C$7)</f>
        <v>15.56</v>
      </c>
      <c r="E54" s="4">
        <f>Konstanten!$B$3+IF(Tabelle!B54&lt;2500,Konstanten!$B$8,Konstanten!$C$8)+IF(Tabelle!C54&lt;1000000,Konstanten!$B$12+Konstanten!$B$13,(1000000*(Konstanten!$B$12+Konstanten!$B$13)+(Tabelle!C54-1000000)*(Konstanten!$C$12+Konstanten!$C$13))/Tabelle!C54)</f>
        <v>17.21</v>
      </c>
      <c r="F54" s="3">
        <f>D54/1000*$B$50+E54/100000*C54</f>
        <v>3.89</v>
      </c>
      <c r="G54" s="4">
        <f t="shared" ref="G54:G61" si="18">$H$2/1000*$B$50+$H$3/100000*C54</f>
        <v>9.7073758205565479</v>
      </c>
      <c r="H54" s="4">
        <f>(F54-G54)^2</f>
        <v>33.841861437595959</v>
      </c>
      <c r="J54" s="4" t="s">
        <v>19</v>
      </c>
      <c r="K54" s="4">
        <v>37.665516879605029</v>
      </c>
    </row>
    <row r="55" spans="1:11" x14ac:dyDescent="0.25">
      <c r="A55" s="4"/>
      <c r="B55" s="4">
        <v>500</v>
      </c>
      <c r="C55" s="4">
        <f t="shared" si="17"/>
        <v>125000</v>
      </c>
      <c r="D55" s="4">
        <f>IF(B55&lt;2500,Konstanten!$B$7,Konstanten!$C$7)</f>
        <v>15.56</v>
      </c>
      <c r="E55" s="4">
        <f>Konstanten!$B$3+IF(Tabelle!B55&lt;2500,Konstanten!$B$8,Konstanten!$C$8)+IF(Tabelle!C55&lt;1000000,Konstanten!$B$12+Konstanten!$B$13,(1000000*(Konstanten!$B$12+Konstanten!$B$13)+(Tabelle!C55-1000000)*(Konstanten!$C$12+Konstanten!$C$13))/Tabelle!C55)</f>
        <v>17.21</v>
      </c>
      <c r="F55" s="3">
        <f t="shared" ref="F55:F61" si="19">D55/1000*$B$50+E55/100000*C55</f>
        <v>25.402500000000003</v>
      </c>
      <c r="G55" s="4">
        <f t="shared" si="18"/>
        <v>28.508168001244535</v>
      </c>
      <c r="H55" s="4">
        <f t="shared" ref="H55:H60" si="20">(F55-G55)^2</f>
        <v>9.6451737339542021</v>
      </c>
      <c r="J55" s="1" t="s">
        <v>14</v>
      </c>
      <c r="K55" s="4">
        <v>15.241560876611024</v>
      </c>
    </row>
    <row r="56" spans="1:11" x14ac:dyDescent="0.25">
      <c r="A56" s="4"/>
      <c r="B56" s="4">
        <v>1000</v>
      </c>
      <c r="C56" s="4">
        <f t="shared" si="17"/>
        <v>250000</v>
      </c>
      <c r="D56" s="4">
        <f>IF(B56&lt;2500,Konstanten!$B$7,Konstanten!$C$7)</f>
        <v>15.56</v>
      </c>
      <c r="E56" s="4">
        <f>Konstanten!$B$3+IF(Tabelle!B56&lt;2500,Konstanten!$B$8,Konstanten!$C$8)+IF(Tabelle!C56&lt;1000000,Konstanten!$B$12+Konstanten!$B$13,(1000000*(Konstanten!$B$12+Konstanten!$B$13)+(Tabelle!C56-1000000)*(Konstanten!$C$12+Konstanten!$C$13))/Tabelle!C56)</f>
        <v>17.21</v>
      </c>
      <c r="F56" s="3">
        <f t="shared" si="19"/>
        <v>46.915000000000006</v>
      </c>
      <c r="G56" s="4">
        <f t="shared" si="18"/>
        <v>47.308960181932527</v>
      </c>
      <c r="H56" s="4">
        <f t="shared" si="20"/>
        <v>0.15520462494830461</v>
      </c>
      <c r="J56" s="1" t="s">
        <v>18</v>
      </c>
      <c r="K56" s="4">
        <f>SUM(H54:H69)</f>
        <v>179.75196028893976</v>
      </c>
    </row>
    <row r="57" spans="1:11" x14ac:dyDescent="0.25">
      <c r="B57" s="4">
        <v>1500</v>
      </c>
      <c r="C57" s="4">
        <f t="shared" si="17"/>
        <v>375000</v>
      </c>
      <c r="D57" s="4">
        <f>IF(B57&lt;2500,Konstanten!$B$7,Konstanten!$C$7)</f>
        <v>15.56</v>
      </c>
      <c r="E57" s="4">
        <f>Konstanten!$B$3+IF(Tabelle!B57&lt;2500,Konstanten!$B$8,Konstanten!$C$8)+IF(Tabelle!C57&lt;1000000,Konstanten!$B$12+Konstanten!$B$13,(1000000*(Konstanten!$B$12+Konstanten!$B$13)+(Tabelle!C57-1000000)*(Konstanten!$C$12+Konstanten!$C$13))/Tabelle!C57)</f>
        <v>17.21</v>
      </c>
      <c r="F57" s="3">
        <f t="shared" si="19"/>
        <v>68.427500000000009</v>
      </c>
      <c r="G57" s="4">
        <f t="shared" si="18"/>
        <v>66.109752362620512</v>
      </c>
      <c r="H57" s="4">
        <f t="shared" si="20"/>
        <v>5.3719541105782422</v>
      </c>
    </row>
    <row r="58" spans="1:11" x14ac:dyDescent="0.25">
      <c r="B58" s="4">
        <v>2000</v>
      </c>
      <c r="C58" s="4">
        <f t="shared" si="17"/>
        <v>500000</v>
      </c>
      <c r="D58" s="4">
        <f>IF(B58&lt;2500,Konstanten!$B$7,Konstanten!$C$7)</f>
        <v>15.56</v>
      </c>
      <c r="E58" s="4">
        <f>Konstanten!$B$3+IF(Tabelle!B58&lt;2500,Konstanten!$B$8,Konstanten!$C$8)+IF(Tabelle!C58&lt;1000000,Konstanten!$B$12+Konstanten!$B$13,(1000000*(Konstanten!$B$12+Konstanten!$B$13)+(Tabelle!C58-1000000)*(Konstanten!$C$12+Konstanten!$C$13))/Tabelle!C58)</f>
        <v>17.21</v>
      </c>
      <c r="F58" s="3">
        <f t="shared" si="19"/>
        <v>89.940000000000012</v>
      </c>
      <c r="G58" s="4">
        <f t="shared" si="18"/>
        <v>84.910544543308504</v>
      </c>
      <c r="H58" s="4">
        <f t="shared" si="20"/>
        <v>25.295422190843986</v>
      </c>
    </row>
    <row r="59" spans="1:11" x14ac:dyDescent="0.25">
      <c r="B59" s="4">
        <v>2500</v>
      </c>
      <c r="C59" s="4">
        <f t="shared" si="17"/>
        <v>625000</v>
      </c>
      <c r="D59" s="4">
        <f>IF(B59&lt;2500,Konstanten!$B$7,Konstanten!$C$7)</f>
        <v>110.23</v>
      </c>
      <c r="E59" s="4">
        <f>Konstanten!$B$3+IF(Tabelle!B59&lt;2500,Konstanten!$B$8,Konstanten!$C$8)+IF(Tabelle!C59&lt;1000000,Konstanten!$B$12+Konstanten!$B$13,(1000000*(Konstanten!$B$12+Konstanten!$B$13)+(Tabelle!C59-1000000)*(Konstanten!$C$12+Konstanten!$C$13))/Tabelle!C59)</f>
        <v>13.42</v>
      </c>
      <c r="F59" s="3">
        <f t="shared" si="19"/>
        <v>111.4325</v>
      </c>
      <c r="G59" s="4">
        <f t="shared" si="18"/>
        <v>103.71133672399648</v>
      </c>
      <c r="H59" s="4">
        <f t="shared" si="20"/>
        <v>59.616362334705457</v>
      </c>
    </row>
    <row r="60" spans="1:11" x14ac:dyDescent="0.25">
      <c r="B60" s="4">
        <v>3000</v>
      </c>
      <c r="C60" s="4">
        <f t="shared" si="17"/>
        <v>750000</v>
      </c>
      <c r="D60" s="4">
        <f>IF(B60&lt;2500,Konstanten!$B$7,Konstanten!$C$7)</f>
        <v>110.23</v>
      </c>
      <c r="E60" s="4">
        <f>Konstanten!$B$3+IF(Tabelle!B60&lt;2500,Konstanten!$B$8,Konstanten!$C$8)+IF(Tabelle!C60&lt;1000000,Konstanten!$B$12+Konstanten!$B$13,(1000000*(Konstanten!$B$12+Konstanten!$B$13)+(Tabelle!C60-1000000)*(Konstanten!$C$12+Konstanten!$C$13))/Tabelle!C60)</f>
        <v>13.42</v>
      </c>
      <c r="F60" s="3">
        <f t="shared" si="19"/>
        <v>128.20750000000001</v>
      </c>
      <c r="G60" s="4">
        <f t="shared" si="18"/>
        <v>122.51212890468447</v>
      </c>
      <c r="H60" s="4">
        <f t="shared" si="20"/>
        <v>32.437251913355695</v>
      </c>
    </row>
    <row r="61" spans="1:11" x14ac:dyDescent="0.25">
      <c r="B61" s="5">
        <v>3500</v>
      </c>
      <c r="C61" s="5">
        <f t="shared" si="17"/>
        <v>875000</v>
      </c>
      <c r="D61" s="4">
        <f>IF(B61&lt;2500,Konstanten!$B$7,Konstanten!$C$7)</f>
        <v>110.23</v>
      </c>
      <c r="E61" s="4">
        <f>Konstanten!$B$3+IF(Tabelle!B61&lt;2500,Konstanten!$B$8,Konstanten!$C$8)+IF(Tabelle!C61&lt;1000000,Konstanten!$B$12+Konstanten!$B$13,(1000000*(Konstanten!$B$12+Konstanten!$B$13)+(Tabelle!C61-1000000)*(Konstanten!$C$12+Konstanten!$C$13))/Tabelle!C61)</f>
        <v>13.42</v>
      </c>
      <c r="F61" s="3">
        <f t="shared" si="19"/>
        <v>144.98250000000002</v>
      </c>
      <c r="G61" s="5">
        <f t="shared" si="18"/>
        <v>141.31292108537244</v>
      </c>
      <c r="H61" s="4">
        <f>(F62-G62)^2</f>
        <v>2.702034826675745</v>
      </c>
    </row>
    <row r="62" spans="1:11" x14ac:dyDescent="0.25">
      <c r="B62" s="4">
        <v>4000</v>
      </c>
      <c r="C62" s="4">
        <f t="shared" ref="C62:C67" si="21">B62*$B$50</f>
        <v>1000000</v>
      </c>
      <c r="D62" s="4">
        <f>IF(B62&lt;2500,Konstanten!$B$7,Konstanten!$C$7)</f>
        <v>110.23</v>
      </c>
      <c r="E62" s="4">
        <f>Konstanten!$B$3+IF(Tabelle!B62&lt;2500,Konstanten!$B$8,Konstanten!$C$8)+IF(Tabelle!C62&lt;1000000,Konstanten!$B$12+Konstanten!$B$13,(1000000*(Konstanten!$B$12+Konstanten!$B$13)+(Tabelle!C62-1000000)*(Konstanten!$C$12+Konstanten!$C$13))/Tabelle!C62)</f>
        <v>13.42</v>
      </c>
      <c r="F62" s="3">
        <f t="shared" ref="F62:F67" si="22">D62/1000*$B$50+E62/100000*C62</f>
        <v>161.75750000000002</v>
      </c>
      <c r="G62" s="4">
        <f t="shared" ref="G62:G67" si="23">$H$2/1000*$B$50+$H$3/100000*C62</f>
        <v>160.11371326606044</v>
      </c>
      <c r="H62" s="4">
        <f>(F63-G63)^2</f>
        <v>0.58829735534173344</v>
      </c>
    </row>
    <row r="63" spans="1:11" x14ac:dyDescent="0.25">
      <c r="B63" s="4">
        <f>B62+500</f>
        <v>4500</v>
      </c>
      <c r="C63" s="4">
        <f t="shared" si="21"/>
        <v>1125000</v>
      </c>
      <c r="D63" s="4">
        <f>IF(B63&lt;2500,Konstanten!$B$7,Konstanten!$C$7)</f>
        <v>110.23</v>
      </c>
      <c r="E63" s="4">
        <f>Konstanten!$B$3+IF(Tabelle!B63&lt;2500,Konstanten!$B$8,Konstanten!$C$8)+IF(Tabelle!C63&lt;1000000,Konstanten!$B$12+Konstanten!$B$13,(1000000*(Konstanten!$B$12+Konstanten!$B$13)+(Tabelle!C63-1000000)*(Konstanten!$C$12+Konstanten!$C$13))/Tabelle!C63)</f>
        <v>13.385777777777777</v>
      </c>
      <c r="F63" s="3">
        <f t="shared" si="22"/>
        <v>178.14750000000001</v>
      </c>
      <c r="G63" s="4">
        <f t="shared" si="23"/>
        <v>178.91450544674842</v>
      </c>
      <c r="H63" s="4">
        <f>(F64-G64)^2</f>
        <v>10.098397760940445</v>
      </c>
    </row>
    <row r="64" spans="1:11" x14ac:dyDescent="0.25">
      <c r="B64" s="4">
        <f t="shared" ref="B64" si="24">B63+500</f>
        <v>5000</v>
      </c>
      <c r="C64" s="4">
        <f t="shared" si="21"/>
        <v>1250000</v>
      </c>
      <c r="D64" s="4">
        <f>IF(B64&lt;2500,Konstanten!$B$7,Konstanten!$C$7)</f>
        <v>110.23</v>
      </c>
      <c r="E64" s="4">
        <f>Konstanten!$B$3+IF(Tabelle!B64&lt;2500,Konstanten!$B$8,Konstanten!$C$8)+IF(Tabelle!C64&lt;1000000,Konstanten!$B$12+Konstanten!$B$13,(1000000*(Konstanten!$B$12+Konstanten!$B$13)+(Tabelle!C64-1000000)*(Konstanten!$C$12+Konstanten!$C$13))/Tabelle!C64)</f>
        <v>13.3584</v>
      </c>
      <c r="F64" s="3">
        <f t="shared" si="22"/>
        <v>194.53749999999999</v>
      </c>
      <c r="G64" s="4">
        <f t="shared" si="23"/>
        <v>197.7152976274364</v>
      </c>
      <c r="H64" s="4"/>
    </row>
    <row r="65" spans="1:16" x14ac:dyDescent="0.25">
      <c r="A65" s="4"/>
      <c r="B65" s="4">
        <v>6000</v>
      </c>
      <c r="C65" s="4">
        <f t="shared" si="21"/>
        <v>1500000</v>
      </c>
      <c r="D65" s="4">
        <f>IF(B65&lt;2500,Konstanten!$B$7,Konstanten!$C$7)</f>
        <v>110.23</v>
      </c>
      <c r="E65" s="4">
        <f>Konstanten!$B$3+IF(Tabelle!B65&lt;2500,Konstanten!$B$8,Konstanten!$C$8)+IF(Tabelle!C65&lt;1000000,Konstanten!$B$12+Konstanten!$B$13,(1000000*(Konstanten!$B$12+Konstanten!$B$13)+(Tabelle!C65-1000000)*(Konstanten!$C$12+Konstanten!$C$13))/Tabelle!C65)</f>
        <v>13.317333333333334</v>
      </c>
      <c r="F65" s="3">
        <f t="shared" si="22"/>
        <v>227.31750000000002</v>
      </c>
      <c r="G65" s="4">
        <f t="shared" si="23"/>
        <v>235.31688198881238</v>
      </c>
      <c r="H65" s="4"/>
    </row>
    <row r="66" spans="1:16" x14ac:dyDescent="0.25">
      <c r="A66" s="4"/>
      <c r="B66" s="4">
        <v>7000</v>
      </c>
      <c r="C66" s="4">
        <f t="shared" si="21"/>
        <v>1750000</v>
      </c>
      <c r="D66" s="4">
        <f>IF(B66&lt;2500,Konstanten!$B$7,Konstanten!$C$7)</f>
        <v>110.23</v>
      </c>
      <c r="E66" s="4">
        <f>Konstanten!$B$3+IF(Tabelle!B66&lt;2500,Konstanten!$B$8,Konstanten!$C$8)+IF(Tabelle!C66&lt;1000000,Konstanten!$B$12+Konstanten!$B$13,(1000000*(Konstanten!$B$12+Konstanten!$B$13)+(Tabelle!C66-1000000)*(Konstanten!$C$12+Konstanten!$C$13))/Tabelle!C66)</f>
        <v>13.288</v>
      </c>
      <c r="F66" s="3">
        <f t="shared" si="22"/>
        <v>260.09750000000003</v>
      </c>
      <c r="G66" s="4">
        <f t="shared" si="23"/>
        <v>272.91846635018834</v>
      </c>
      <c r="H66" s="4"/>
      <c r="O66" s="2"/>
      <c r="P66" s="3"/>
    </row>
    <row r="67" spans="1:16" x14ac:dyDescent="0.25">
      <c r="A67" s="4"/>
      <c r="B67" s="4">
        <v>8000</v>
      </c>
      <c r="C67" s="4">
        <f t="shared" si="21"/>
        <v>2000000</v>
      </c>
      <c r="D67" s="4">
        <f>IF(B67&lt;2500,Konstanten!$B$7,Konstanten!$C$7)</f>
        <v>110.23</v>
      </c>
      <c r="E67" s="4">
        <f>Konstanten!$B$3+IF(Tabelle!B67&lt;2500,Konstanten!$B$8,Konstanten!$C$8)+IF(Tabelle!C67&lt;1000000,Konstanten!$B$12+Konstanten!$B$13,(1000000*(Konstanten!$B$12+Konstanten!$B$13)+(Tabelle!C67-1000000)*(Konstanten!$C$12+Konstanten!$C$13))/Tabelle!C67)</f>
        <v>13.266</v>
      </c>
      <c r="F67" s="3">
        <f t="shared" si="22"/>
        <v>292.8775</v>
      </c>
      <c r="G67" s="4">
        <f t="shared" si="23"/>
        <v>310.52005071156435</v>
      </c>
      <c r="H67" s="4"/>
      <c r="O67" s="2"/>
      <c r="P67" s="3"/>
    </row>
    <row r="68" spans="1:16" x14ac:dyDescent="0.25">
      <c r="B68" s="4"/>
      <c r="C68" s="4"/>
      <c r="D68" s="4"/>
      <c r="E68" s="4"/>
      <c r="F68" s="4"/>
      <c r="G68" s="4"/>
      <c r="H68" s="4"/>
      <c r="O68" s="2"/>
      <c r="P68" s="3"/>
    </row>
    <row r="69" spans="1:16" x14ac:dyDescent="0.25">
      <c r="A69" s="4"/>
      <c r="B69" s="4"/>
      <c r="C69" s="4"/>
      <c r="D69" s="4"/>
      <c r="E69" s="4"/>
      <c r="F69" s="4"/>
      <c r="G69" s="4"/>
      <c r="H69" s="4"/>
    </row>
    <row r="73" spans="1:16" x14ac:dyDescent="0.25">
      <c r="A73" s="1" t="s">
        <v>15</v>
      </c>
      <c r="B73" s="1">
        <v>500</v>
      </c>
    </row>
    <row r="74" spans="1:16" x14ac:dyDescent="0.25">
      <c r="A74" s="4"/>
      <c r="B74" s="4"/>
      <c r="C74" s="4"/>
      <c r="D74" s="4"/>
      <c r="E74" s="4"/>
      <c r="F74" s="4"/>
      <c r="G74" s="4"/>
      <c r="H74" s="4"/>
    </row>
    <row r="75" spans="1:16" x14ac:dyDescent="0.25">
      <c r="A75" s="4"/>
      <c r="B75" s="4"/>
      <c r="C75" s="4"/>
      <c r="D75" s="4"/>
      <c r="E75" s="4"/>
      <c r="F75" s="4"/>
      <c r="G75" s="4"/>
      <c r="H75" s="4"/>
    </row>
    <row r="76" spans="1:16" x14ac:dyDescent="0.25">
      <c r="A76" s="4"/>
      <c r="B76" s="4" t="s">
        <v>16</v>
      </c>
      <c r="C76" s="4" t="s">
        <v>17</v>
      </c>
      <c r="D76" s="4" t="s">
        <v>11</v>
      </c>
      <c r="E76" s="4" t="s">
        <v>12</v>
      </c>
      <c r="F76" s="3" t="s">
        <v>0</v>
      </c>
      <c r="G76" s="4"/>
      <c r="H76" s="4"/>
      <c r="J76" s="4"/>
      <c r="K76" s="4"/>
    </row>
    <row r="77" spans="1:16" x14ac:dyDescent="0.25">
      <c r="A77" s="4"/>
      <c r="B77" s="1">
        <v>0</v>
      </c>
      <c r="C77" s="4">
        <f>B77*$B$73</f>
        <v>0</v>
      </c>
      <c r="D77" s="4">
        <f>IF(B77&lt;2500,Konstanten!$B$7,Konstanten!$C$7)</f>
        <v>15.56</v>
      </c>
      <c r="E77" s="4">
        <f>Konstanten!$B$3+IF(Tabelle!B77&lt;2500,Konstanten!$B$8,Konstanten!$C$8)+IF(Tabelle!C77&lt;1000000,Konstanten!$B$12+Konstanten!$B$13,(1000000*(Konstanten!$B$12+Konstanten!$B$13)+(Tabelle!C77-1000000)*(Konstanten!$C$12+Konstanten!$C$13))/Tabelle!C77)</f>
        <v>17.21</v>
      </c>
      <c r="F77" s="3">
        <f>D77/1000*$B$73+E77/100000*C77</f>
        <v>7.78</v>
      </c>
      <c r="G77" s="4">
        <f t="shared" ref="G77:G84" si="25">$H$2/1000*$B$73+$H$3/100000*C77</f>
        <v>19.414751641113096</v>
      </c>
      <c r="H77" s="4">
        <f>(F77-G77)^2</f>
        <v>135.36744575038384</v>
      </c>
      <c r="J77" s="4" t="s">
        <v>19</v>
      </c>
      <c r="K77" s="4">
        <v>39.06499985854024</v>
      </c>
    </row>
    <row r="78" spans="1:16" x14ac:dyDescent="0.25">
      <c r="A78" s="4"/>
      <c r="B78" s="4">
        <v>500</v>
      </c>
      <c r="C78" s="4">
        <f t="shared" ref="C78:C84" si="26">B78*$B$73</f>
        <v>250000</v>
      </c>
      <c r="D78" s="4">
        <f>IF(B78&lt;2500,Konstanten!$B$7,Konstanten!$C$7)</f>
        <v>15.56</v>
      </c>
      <c r="E78" s="4">
        <f>Konstanten!$B$3+IF(Tabelle!B78&lt;2500,Konstanten!$B$8,Konstanten!$C$8)+IF(Tabelle!C78&lt;1000000,Konstanten!$B$12+Konstanten!$B$13,(1000000*(Konstanten!$B$12+Konstanten!$B$13)+(Tabelle!C78-1000000)*(Konstanten!$C$12+Konstanten!$C$13))/Tabelle!C78)</f>
        <v>17.21</v>
      </c>
      <c r="F78" s="3">
        <f t="shared" ref="F78:F84" si="27">D78/1000*$B$73+E78/100000*C78</f>
        <v>50.805000000000007</v>
      </c>
      <c r="G78" s="4">
        <f t="shared" si="25"/>
        <v>57.016336002489069</v>
      </c>
      <c r="H78" s="4">
        <f t="shared" ref="H78:H83" si="28">(F78-G78)^2</f>
        <v>38.580694935816808</v>
      </c>
      <c r="J78" s="1" t="s">
        <v>14</v>
      </c>
      <c r="K78" s="4">
        <v>15.086995223166097</v>
      </c>
    </row>
    <row r="79" spans="1:16" x14ac:dyDescent="0.25">
      <c r="A79" s="4"/>
      <c r="B79" s="4">
        <v>1000</v>
      </c>
      <c r="C79" s="4">
        <f t="shared" si="26"/>
        <v>500000</v>
      </c>
      <c r="D79" s="4">
        <f>IF(B79&lt;2500,Konstanten!$B$7,Konstanten!$C$7)</f>
        <v>15.56</v>
      </c>
      <c r="E79" s="4">
        <f>Konstanten!$B$3+IF(Tabelle!B79&lt;2500,Konstanten!$B$8,Konstanten!$C$8)+IF(Tabelle!C79&lt;1000000,Konstanten!$B$12+Konstanten!$B$13,(1000000*(Konstanten!$B$12+Konstanten!$B$13)+(Tabelle!C79-1000000)*(Konstanten!$C$12+Konstanten!$C$13))/Tabelle!C79)</f>
        <v>17.21</v>
      </c>
      <c r="F79" s="3">
        <f t="shared" si="27"/>
        <v>93.830000000000013</v>
      </c>
      <c r="G79" s="4">
        <f t="shared" si="25"/>
        <v>94.617920363865053</v>
      </c>
      <c r="H79" s="4">
        <f t="shared" si="28"/>
        <v>0.62081849979321846</v>
      </c>
      <c r="J79" s="1" t="s">
        <v>18</v>
      </c>
      <c r="K79" s="4">
        <f>SUM(H77:H92)</f>
        <v>719.91539363034531</v>
      </c>
    </row>
    <row r="80" spans="1:16" x14ac:dyDescent="0.25">
      <c r="B80" s="4">
        <v>1500</v>
      </c>
      <c r="C80" s="4">
        <f t="shared" si="26"/>
        <v>750000</v>
      </c>
      <c r="D80" s="4">
        <f>IF(B80&lt;2500,Konstanten!$B$7,Konstanten!$C$7)</f>
        <v>15.56</v>
      </c>
      <c r="E80" s="4">
        <f>Konstanten!$B$3+IF(Tabelle!B80&lt;2500,Konstanten!$B$8,Konstanten!$C$8)+IF(Tabelle!C80&lt;1000000,Konstanten!$B$12+Konstanten!$B$13,(1000000*(Konstanten!$B$12+Konstanten!$B$13)+(Tabelle!C80-1000000)*(Konstanten!$C$12+Konstanten!$C$13))/Tabelle!C80)</f>
        <v>17.21</v>
      </c>
      <c r="F80" s="3">
        <f t="shared" si="27"/>
        <v>136.85500000000002</v>
      </c>
      <c r="G80" s="4">
        <f t="shared" si="25"/>
        <v>132.21950472524102</v>
      </c>
      <c r="H80" s="4">
        <f t="shared" si="28"/>
        <v>21.487816442312969</v>
      </c>
    </row>
    <row r="81" spans="1:8" x14ac:dyDescent="0.25">
      <c r="B81" s="4">
        <v>2000</v>
      </c>
      <c r="C81" s="4">
        <f t="shared" si="26"/>
        <v>1000000</v>
      </c>
      <c r="D81" s="4">
        <f>IF(B81&lt;2500,Konstanten!$B$7,Konstanten!$C$7)</f>
        <v>15.56</v>
      </c>
      <c r="E81" s="4">
        <f>Konstanten!$B$3+IF(Tabelle!B81&lt;2500,Konstanten!$B$8,Konstanten!$C$8)+IF(Tabelle!C81&lt;1000000,Konstanten!$B$12+Konstanten!$B$13,(1000000*(Konstanten!$B$12+Konstanten!$B$13)+(Tabelle!C81-1000000)*(Konstanten!$C$12+Konstanten!$C$13))/Tabelle!C81)</f>
        <v>17.21</v>
      </c>
      <c r="F81" s="3">
        <f t="shared" si="27"/>
        <v>179.88000000000002</v>
      </c>
      <c r="G81" s="4">
        <f t="shared" si="25"/>
        <v>169.82108908661701</v>
      </c>
      <c r="H81" s="4">
        <f t="shared" si="28"/>
        <v>101.18168876337594</v>
      </c>
    </row>
    <row r="82" spans="1:8" x14ac:dyDescent="0.25">
      <c r="B82" s="4">
        <v>2500</v>
      </c>
      <c r="C82" s="4">
        <f t="shared" si="26"/>
        <v>1250000</v>
      </c>
      <c r="D82" s="4">
        <f>IF(B82&lt;2500,Konstanten!$B$7,Konstanten!$C$7)</f>
        <v>110.23</v>
      </c>
      <c r="E82" s="4">
        <f>Konstanten!$B$3+IF(Tabelle!B82&lt;2500,Konstanten!$B$8,Konstanten!$C$8)+IF(Tabelle!C82&lt;1000000,Konstanten!$B$12+Konstanten!$B$13,(1000000*(Konstanten!$B$12+Konstanten!$B$13)+(Tabelle!C82-1000000)*(Konstanten!$C$12+Konstanten!$C$13))/Tabelle!C82)</f>
        <v>13.3584</v>
      </c>
      <c r="F82" s="3">
        <f t="shared" si="27"/>
        <v>222.095</v>
      </c>
      <c r="G82" s="4">
        <f t="shared" si="25"/>
        <v>207.42267344799296</v>
      </c>
      <c r="H82" s="4">
        <f t="shared" si="28"/>
        <v>215.27716644873067</v>
      </c>
    </row>
    <row r="83" spans="1:8" x14ac:dyDescent="0.25">
      <c r="B83" s="4">
        <v>3000</v>
      </c>
      <c r="C83" s="4">
        <f t="shared" si="26"/>
        <v>1500000</v>
      </c>
      <c r="D83" s="4">
        <f>IF(B83&lt;2500,Konstanten!$B$7,Konstanten!$C$7)</f>
        <v>110.23</v>
      </c>
      <c r="E83" s="4">
        <f>Konstanten!$B$3+IF(Tabelle!B83&lt;2500,Konstanten!$B$8,Konstanten!$C$8)+IF(Tabelle!C83&lt;1000000,Konstanten!$B$12+Konstanten!$B$13,(1000000*(Konstanten!$B$12+Konstanten!$B$13)+(Tabelle!C83-1000000)*(Konstanten!$C$12+Konstanten!$C$13))/Tabelle!C83)</f>
        <v>13.317333333333334</v>
      </c>
      <c r="F83" s="3">
        <f t="shared" si="27"/>
        <v>254.87500000000003</v>
      </c>
      <c r="G83" s="4">
        <f t="shared" si="25"/>
        <v>245.02425780936895</v>
      </c>
      <c r="H83" s="4">
        <f t="shared" si="28"/>
        <v>97.037121706279223</v>
      </c>
    </row>
    <row r="84" spans="1:8" x14ac:dyDescent="0.25">
      <c r="B84" s="5">
        <v>3500</v>
      </c>
      <c r="C84" s="5">
        <f t="shared" si="26"/>
        <v>1750000</v>
      </c>
      <c r="D84" s="4">
        <f>IF(B84&lt;2500,Konstanten!$B$7,Konstanten!$C$7)</f>
        <v>110.23</v>
      </c>
      <c r="E84" s="4">
        <f>Konstanten!$B$3+IF(Tabelle!B84&lt;2500,Konstanten!$B$8,Konstanten!$C$8)+IF(Tabelle!C84&lt;1000000,Konstanten!$B$12+Konstanten!$B$13,(1000000*(Konstanten!$B$12+Konstanten!$B$13)+(Tabelle!C84-1000000)*(Konstanten!$C$12+Konstanten!$C$13))/Tabelle!C84)</f>
        <v>13.288</v>
      </c>
      <c r="F84" s="3">
        <f t="shared" si="27"/>
        <v>287.65500000000003</v>
      </c>
      <c r="G84" s="5">
        <f t="shared" si="25"/>
        <v>282.62584217074487</v>
      </c>
    </row>
    <row r="85" spans="1:8" x14ac:dyDescent="0.25">
      <c r="B85" s="4">
        <v>4000</v>
      </c>
      <c r="C85" s="4">
        <f t="shared" ref="C85:C90" si="29">B85*$B$73</f>
        <v>2000000</v>
      </c>
      <c r="D85" s="4">
        <f>IF(B85&lt;2500,Konstanten!$B$7,Konstanten!$C$7)</f>
        <v>110.23</v>
      </c>
      <c r="E85" s="4">
        <f>Konstanten!$B$3+IF(Tabelle!B85&lt;2500,Konstanten!$B$8,Konstanten!$C$8)+IF(Tabelle!C85&lt;1000000,Konstanten!$B$12+Konstanten!$B$13,(1000000*(Konstanten!$B$12+Konstanten!$B$13)+(Tabelle!C85-1000000)*(Konstanten!$C$12+Konstanten!$C$13))/Tabelle!C85)</f>
        <v>13.266</v>
      </c>
      <c r="F85" s="3">
        <f t="shared" ref="F85:F90" si="30">D85/1000*$B$73+E85/100000*C85</f>
        <v>320.435</v>
      </c>
      <c r="G85" s="4">
        <f t="shared" ref="G85:G90" si="31">$H$2/1000*$B$73+$H$3/100000*C85</f>
        <v>320.22742653212089</v>
      </c>
      <c r="H85" s="4">
        <f>(F85-G85)^2</f>
        <v>4.3086744567361994E-2</v>
      </c>
    </row>
    <row r="86" spans="1:8" x14ac:dyDescent="0.25">
      <c r="B86" s="4">
        <f>B85+500</f>
        <v>4500</v>
      </c>
      <c r="C86" s="4">
        <f t="shared" si="29"/>
        <v>2250000</v>
      </c>
      <c r="D86" s="4">
        <f>IF(B86&lt;2500,Konstanten!$B$7,Konstanten!$C$7)</f>
        <v>110.23</v>
      </c>
      <c r="E86" s="4">
        <f>Konstanten!$B$3+IF(Tabelle!B86&lt;2500,Konstanten!$B$8,Konstanten!$C$8)+IF(Tabelle!C86&lt;1000000,Konstanten!$B$12+Konstanten!$B$13,(1000000*(Konstanten!$B$12+Konstanten!$B$13)+(Tabelle!C86-1000000)*(Konstanten!$C$12+Konstanten!$C$13))/Tabelle!C86)</f>
        <v>13.248888888888889</v>
      </c>
      <c r="F86" s="3">
        <f t="shared" si="30"/>
        <v>353.21500000000003</v>
      </c>
      <c r="G86" s="4">
        <f t="shared" si="31"/>
        <v>357.82901089349684</v>
      </c>
      <c r="H86" s="4">
        <f>(F86-G86)^2</f>
        <v>21.28909652530724</v>
      </c>
    </row>
    <row r="87" spans="1:8" x14ac:dyDescent="0.25">
      <c r="B87" s="4">
        <f t="shared" ref="B87" si="32">B86+500</f>
        <v>5000</v>
      </c>
      <c r="C87" s="4">
        <f t="shared" si="29"/>
        <v>2500000</v>
      </c>
      <c r="D87" s="4">
        <f>IF(B87&lt;2500,Konstanten!$B$7,Konstanten!$C$7)</f>
        <v>110.23</v>
      </c>
      <c r="E87" s="4">
        <f>Konstanten!$B$3+IF(Tabelle!B87&lt;2500,Konstanten!$B$8,Konstanten!$C$8)+IF(Tabelle!C87&lt;1000000,Konstanten!$B$12+Konstanten!$B$13,(1000000*(Konstanten!$B$12+Konstanten!$B$13)+(Tabelle!C87-1000000)*(Konstanten!$C$12+Konstanten!$C$13))/Tabelle!C87)</f>
        <v>13.235200000000001</v>
      </c>
      <c r="F87" s="3">
        <f t="shared" si="30"/>
        <v>385.995</v>
      </c>
      <c r="G87" s="4">
        <f t="shared" si="31"/>
        <v>395.4305952548728</v>
      </c>
      <c r="H87" s="4">
        <f>(F87-G87)^2</f>
        <v>89.030457813777986</v>
      </c>
    </row>
    <row r="88" spans="1:8" x14ac:dyDescent="0.25">
      <c r="A88" s="4"/>
      <c r="B88" s="4">
        <v>6000</v>
      </c>
      <c r="C88" s="4">
        <f t="shared" si="29"/>
        <v>3000000</v>
      </c>
      <c r="D88" s="4">
        <f>IF(B88&lt;2500,Konstanten!$B$7,Konstanten!$C$7)</f>
        <v>110.23</v>
      </c>
      <c r="E88" s="4">
        <f>Konstanten!$B$3+IF(Tabelle!B88&lt;2500,Konstanten!$B$8,Konstanten!$C$8)+IF(Tabelle!C88&lt;1000000,Konstanten!$B$12+Konstanten!$B$13,(1000000*(Konstanten!$B$12+Konstanten!$B$13)+(Tabelle!C88-1000000)*(Konstanten!$C$12+Konstanten!$C$13))/Tabelle!C88)</f>
        <v>13.214666666666666</v>
      </c>
      <c r="F88" s="3">
        <f t="shared" si="30"/>
        <v>451.55500000000001</v>
      </c>
      <c r="G88" s="4">
        <f t="shared" si="31"/>
        <v>470.63376397762477</v>
      </c>
      <c r="H88" s="4"/>
    </row>
    <row r="89" spans="1:8" x14ac:dyDescent="0.25">
      <c r="A89" s="4"/>
      <c r="B89" s="4">
        <v>7000</v>
      </c>
      <c r="C89" s="4">
        <f t="shared" si="29"/>
        <v>3500000</v>
      </c>
      <c r="D89" s="4">
        <f>IF(B89&lt;2500,Konstanten!$B$7,Konstanten!$C$7)</f>
        <v>110.23</v>
      </c>
      <c r="E89" s="4">
        <f>Konstanten!$B$3+IF(Tabelle!B89&lt;2500,Konstanten!$B$8,Konstanten!$C$8)+IF(Tabelle!C89&lt;1000000,Konstanten!$B$12+Konstanten!$B$13,(1000000*(Konstanten!$B$12+Konstanten!$B$13)+(Tabelle!C89-1000000)*(Konstanten!$C$12+Konstanten!$C$13))/Tabelle!C89)</f>
        <v>13.2</v>
      </c>
      <c r="F89" s="3">
        <f t="shared" si="30"/>
        <v>517.1149999999999</v>
      </c>
      <c r="G89" s="4">
        <f t="shared" si="31"/>
        <v>545.83693270037668</v>
      </c>
      <c r="H89" s="4"/>
    </row>
    <row r="90" spans="1:8" x14ac:dyDescent="0.25">
      <c r="A90" s="4"/>
      <c r="B90" s="4">
        <v>8000</v>
      </c>
      <c r="C90" s="4">
        <f t="shared" si="29"/>
        <v>4000000</v>
      </c>
      <c r="D90" s="4">
        <f>IF(B90&lt;2500,Konstanten!$B$7,Konstanten!$C$7)</f>
        <v>110.23</v>
      </c>
      <c r="E90" s="4">
        <f>Konstanten!$B$3+IF(Tabelle!B90&lt;2500,Konstanten!$B$8,Konstanten!$C$8)+IF(Tabelle!C90&lt;1000000,Konstanten!$B$12+Konstanten!$B$13,(1000000*(Konstanten!$B$12+Konstanten!$B$13)+(Tabelle!C90-1000000)*(Konstanten!$C$12+Konstanten!$C$13))/Tabelle!C90)</f>
        <v>13.189</v>
      </c>
      <c r="F90" s="3">
        <f t="shared" si="30"/>
        <v>582.67500000000007</v>
      </c>
      <c r="G90" s="4">
        <f t="shared" si="31"/>
        <v>621.0401014231287</v>
      </c>
      <c r="H90" s="4"/>
    </row>
    <row r="91" spans="1:8" x14ac:dyDescent="0.25">
      <c r="B91" s="4"/>
      <c r="C91" s="4"/>
      <c r="D91" s="4"/>
      <c r="E91" s="4"/>
      <c r="F91" s="3"/>
      <c r="G91" s="4"/>
      <c r="H91" s="4"/>
    </row>
    <row r="92" spans="1:8" x14ac:dyDescent="0.25">
      <c r="A92" s="4"/>
      <c r="B92" s="4"/>
      <c r="C92" s="4"/>
      <c r="D92" s="4"/>
      <c r="E92" s="4"/>
      <c r="F92" s="3"/>
      <c r="G92" s="4"/>
      <c r="H92" s="4"/>
    </row>
    <row r="93" spans="1:8" x14ac:dyDescent="0.25">
      <c r="B93" s="4"/>
      <c r="C93" s="4"/>
      <c r="D93" s="4"/>
      <c r="E93" s="4"/>
      <c r="F93" s="4"/>
      <c r="G93" s="4"/>
      <c r="H93" s="4"/>
    </row>
    <row r="94" spans="1:8" x14ac:dyDescent="0.25">
      <c r="B94" s="4"/>
      <c r="C94" s="4"/>
      <c r="D94" s="4"/>
      <c r="E94" s="4"/>
      <c r="F94" s="4"/>
      <c r="G94" s="4"/>
      <c r="H94" s="4"/>
    </row>
    <row r="95" spans="1:8" x14ac:dyDescent="0.25">
      <c r="B95" s="4"/>
      <c r="C95" s="4"/>
      <c r="D95" s="4"/>
      <c r="E95" s="4"/>
      <c r="F95" s="4"/>
      <c r="G95" s="4"/>
      <c r="H95" s="4"/>
    </row>
    <row r="96" spans="1:8" x14ac:dyDescent="0.25">
      <c r="A96" s="1" t="s">
        <v>15</v>
      </c>
      <c r="B96" s="1">
        <v>750</v>
      </c>
    </row>
    <row r="97" spans="1:11" x14ac:dyDescent="0.25">
      <c r="A97" s="4"/>
      <c r="B97" s="4"/>
      <c r="C97" s="4"/>
      <c r="D97" s="4"/>
      <c r="E97" s="4"/>
      <c r="F97" s="4"/>
      <c r="G97" s="4"/>
      <c r="H97" s="4"/>
    </row>
    <row r="98" spans="1:11" x14ac:dyDescent="0.25">
      <c r="A98" s="4"/>
      <c r="B98" s="4"/>
      <c r="C98" s="4"/>
      <c r="D98" s="4"/>
      <c r="E98" s="4"/>
      <c r="F98" s="4"/>
      <c r="G98" s="4"/>
      <c r="H98" s="4"/>
    </row>
    <row r="99" spans="1:11" x14ac:dyDescent="0.25">
      <c r="A99" s="4"/>
      <c r="B99" s="4" t="s">
        <v>16</v>
      </c>
      <c r="C99" s="4" t="s">
        <v>17</v>
      </c>
      <c r="D99" s="4" t="s">
        <v>11</v>
      </c>
      <c r="E99" s="4" t="s">
        <v>12</v>
      </c>
      <c r="F99" s="3" t="s">
        <v>0</v>
      </c>
      <c r="G99" s="4"/>
      <c r="H99" s="4"/>
      <c r="J99" s="4"/>
      <c r="K99" s="4"/>
    </row>
    <row r="100" spans="1:11" x14ac:dyDescent="0.25">
      <c r="A100" s="4"/>
      <c r="B100" s="1">
        <v>0</v>
      </c>
      <c r="C100" s="4">
        <f t="shared" ref="C100:C106" si="33">B100*$B$96</f>
        <v>0</v>
      </c>
      <c r="D100" s="4">
        <f>IF(B100&lt;2500,Konstanten!$B$7,Konstanten!$C$7)</f>
        <v>15.56</v>
      </c>
      <c r="E100" s="4">
        <f>Konstanten!$B$3+IF(Tabelle!B100&lt;2500,Konstanten!$B$8,Konstanten!$C$8)+IF(Tabelle!C100&lt;1000000,Konstanten!$B$12+Konstanten!$B$13,(1000000*(Konstanten!$B$12+Konstanten!$B$13)+(Tabelle!C100-1000000)*(Konstanten!$C$12+Konstanten!$C$13))/Tabelle!C100)</f>
        <v>17.21</v>
      </c>
      <c r="F100" s="3">
        <f t="shared" ref="F100:F109" si="34">D100/1000*$B$96+E100/100000*C100</f>
        <v>11.67</v>
      </c>
      <c r="G100" s="4">
        <f t="shared" ref="G100:G112" si="35">$H$2/1000*$B$96+$H$3/100000*C100</f>
        <v>29.122127461669642</v>
      </c>
      <c r="H100" s="4">
        <f t="shared" ref="H100:H109" si="36">(F100-G100)^2</f>
        <v>304.5767529383636</v>
      </c>
      <c r="J100" s="4" t="s">
        <v>19</v>
      </c>
      <c r="K100" s="4">
        <v>38.971666614369255</v>
      </c>
    </row>
    <row r="101" spans="1:11" x14ac:dyDescent="0.25">
      <c r="A101" s="4"/>
      <c r="B101" s="4">
        <v>500</v>
      </c>
      <c r="C101" s="4">
        <f t="shared" si="33"/>
        <v>375000</v>
      </c>
      <c r="D101" s="4">
        <f>IF(B101&lt;2500,Konstanten!$B$7,Konstanten!$C$7)</f>
        <v>15.56</v>
      </c>
      <c r="E101" s="4">
        <f>Konstanten!$B$3+IF(Tabelle!B101&lt;2500,Konstanten!$B$8,Konstanten!$C$8)+IF(Tabelle!C101&lt;1000000,Konstanten!$B$12+Konstanten!$B$13,(1000000*(Konstanten!$B$12+Konstanten!$B$13)+(Tabelle!C101-1000000)*(Konstanten!$C$12+Konstanten!$C$13))/Tabelle!C101)</f>
        <v>17.21</v>
      </c>
      <c r="F101" s="3">
        <f t="shared" si="34"/>
        <v>76.20750000000001</v>
      </c>
      <c r="G101" s="4">
        <f t="shared" si="35"/>
        <v>85.524504003733597</v>
      </c>
      <c r="H101" s="4">
        <f>(F101-G101)^2</f>
        <v>86.806563605587684</v>
      </c>
      <c r="J101" s="1" t="s">
        <v>14</v>
      </c>
      <c r="K101" s="4">
        <v>15.037414592835546</v>
      </c>
    </row>
    <row r="102" spans="1:11" x14ac:dyDescent="0.25">
      <c r="A102" s="4"/>
      <c r="B102" s="4">
        <v>1000</v>
      </c>
      <c r="C102" s="4">
        <f t="shared" si="33"/>
        <v>750000</v>
      </c>
      <c r="D102" s="4">
        <f>IF(B102&lt;2500,Konstanten!$B$7,Konstanten!$C$7)</f>
        <v>15.56</v>
      </c>
      <c r="E102" s="4">
        <f>Konstanten!$B$3+IF(Tabelle!B102&lt;2500,Konstanten!$B$8,Konstanten!$C$8)+IF(Tabelle!C102&lt;1000000,Konstanten!$B$12+Konstanten!$B$13,(1000000*(Konstanten!$B$12+Konstanten!$B$13)+(Tabelle!C102-1000000)*(Konstanten!$C$12+Konstanten!$C$13))/Tabelle!C102)</f>
        <v>17.21</v>
      </c>
      <c r="F102" s="3">
        <f t="shared" si="34"/>
        <v>140.745</v>
      </c>
      <c r="G102" s="4">
        <f t="shared" si="35"/>
        <v>141.92688054579756</v>
      </c>
      <c r="H102" s="4">
        <f t="shared" si="36"/>
        <v>1.3968416245347248</v>
      </c>
      <c r="J102" s="1" t="s">
        <v>18</v>
      </c>
      <c r="K102" s="4">
        <f>SUM(H100:H115)</f>
        <v>1533.0149085989801</v>
      </c>
    </row>
    <row r="103" spans="1:11" x14ac:dyDescent="0.25">
      <c r="B103" s="4">
        <v>1500</v>
      </c>
      <c r="C103" s="4">
        <f t="shared" si="33"/>
        <v>1125000</v>
      </c>
      <c r="D103" s="4">
        <f>IF(B103&lt;2500,Konstanten!$B$7,Konstanten!$C$7)</f>
        <v>15.56</v>
      </c>
      <c r="E103" s="4">
        <f>Konstanten!$B$3+IF(Tabelle!B103&lt;2500,Konstanten!$B$8,Konstanten!$C$8)+IF(Tabelle!C103&lt;1000000,Konstanten!$B$12+Konstanten!$B$13,(1000000*(Konstanten!$B$12+Konstanten!$B$13)+(Tabelle!C103-1000000)*(Konstanten!$C$12+Konstanten!$C$13))/Tabelle!C103)</f>
        <v>17.175777777777778</v>
      </c>
      <c r="F103" s="3">
        <f t="shared" si="34"/>
        <v>204.89750000000001</v>
      </c>
      <c r="G103" s="4">
        <f t="shared" si="35"/>
        <v>198.32925708786152</v>
      </c>
      <c r="H103" s="4">
        <f>(F103-G103)^2</f>
        <v>43.141814952857473</v>
      </c>
    </row>
    <row r="104" spans="1:11" x14ac:dyDescent="0.25">
      <c r="B104" s="4">
        <v>2000</v>
      </c>
      <c r="C104" s="4">
        <f t="shared" si="33"/>
        <v>1500000</v>
      </c>
      <c r="D104" s="4">
        <f>IF(B104&lt;2500,Konstanten!$B$7,Konstanten!$C$7)</f>
        <v>15.56</v>
      </c>
      <c r="E104" s="4">
        <f>Konstanten!$B$3+IF(Tabelle!B104&lt;2500,Konstanten!$B$8,Konstanten!$C$8)+IF(Tabelle!C104&lt;1000000,Konstanten!$B$12+Konstanten!$B$13,(1000000*(Konstanten!$B$12+Konstanten!$B$13)+(Tabelle!C104-1000000)*(Konstanten!$C$12+Konstanten!$C$13))/Tabelle!C104)</f>
        <v>17.107333333333333</v>
      </c>
      <c r="F104" s="3">
        <f t="shared" si="34"/>
        <v>268.28000000000003</v>
      </c>
      <c r="G104" s="4">
        <f t="shared" si="35"/>
        <v>254.73163362992548</v>
      </c>
      <c r="H104" s="4">
        <f t="shared" si="36"/>
        <v>183.55823129776695</v>
      </c>
    </row>
    <row r="105" spans="1:11" x14ac:dyDescent="0.25">
      <c r="B105" s="4">
        <v>2500</v>
      </c>
      <c r="C105" s="4">
        <f t="shared" si="33"/>
        <v>1875000</v>
      </c>
      <c r="D105" s="4">
        <f>IF(B105&lt;2500,Konstanten!$B$7,Konstanten!$C$7)</f>
        <v>110.23</v>
      </c>
      <c r="E105" s="4">
        <f>Konstanten!$B$3+IF(Tabelle!B105&lt;2500,Konstanten!$B$8,Konstanten!$C$8)+IF(Tabelle!C105&lt;1000000,Konstanten!$B$12+Konstanten!$B$13,(1000000*(Konstanten!$B$12+Konstanten!$B$13)+(Tabelle!C105-1000000)*(Konstanten!$C$12+Konstanten!$C$13))/Tabelle!C105)</f>
        <v>13.276266666666666</v>
      </c>
      <c r="F105" s="3">
        <f t="shared" si="34"/>
        <v>331.60250000000002</v>
      </c>
      <c r="G105" s="4">
        <f t="shared" si="35"/>
        <v>311.13401017198947</v>
      </c>
      <c r="H105" s="4">
        <f t="shared" si="36"/>
        <v>418.95907583937122</v>
      </c>
    </row>
    <row r="106" spans="1:11" x14ac:dyDescent="0.25">
      <c r="B106" s="4">
        <v>3000</v>
      </c>
      <c r="C106" s="4">
        <f t="shared" si="33"/>
        <v>2250000</v>
      </c>
      <c r="D106" s="4">
        <f>IF(B106&lt;2500,Konstanten!$B$7,Konstanten!$C$7)</f>
        <v>110.23</v>
      </c>
      <c r="E106" s="4">
        <f>Konstanten!$B$3+IF(Tabelle!B106&lt;2500,Konstanten!$B$8,Konstanten!$C$8)+IF(Tabelle!C106&lt;1000000,Konstanten!$B$12+Konstanten!$B$13,(1000000*(Konstanten!$B$12+Konstanten!$B$13)+(Tabelle!C106-1000000)*(Konstanten!$C$12+Konstanten!$C$13))/Tabelle!C106)</f>
        <v>13.248888888888889</v>
      </c>
      <c r="F106" s="3">
        <f t="shared" si="34"/>
        <v>380.77250000000004</v>
      </c>
      <c r="G106" s="4">
        <f t="shared" si="35"/>
        <v>367.53638671405344</v>
      </c>
      <c r="H106" s="4">
        <f t="shared" si="36"/>
        <v>175.19469491841213</v>
      </c>
    </row>
    <row r="107" spans="1:11" x14ac:dyDescent="0.25">
      <c r="B107" s="4">
        <v>4000</v>
      </c>
      <c r="C107" s="4">
        <f>B107*$B$96</f>
        <v>3000000</v>
      </c>
      <c r="D107" s="4">
        <f>IF(B107&lt;2500,Konstanten!$B$7,Konstanten!$C$7)</f>
        <v>110.23</v>
      </c>
      <c r="E107" s="4">
        <f>Konstanten!$B$3+IF(Tabelle!B107&lt;2500,Konstanten!$B$8,Konstanten!$C$8)+IF(Tabelle!C107&lt;1000000,Konstanten!$B$12+Konstanten!$B$13,(1000000*(Konstanten!$B$12+Konstanten!$B$13)+(Tabelle!C107-1000000)*(Konstanten!$C$12+Konstanten!$C$13))/Tabelle!C107)</f>
        <v>13.214666666666666</v>
      </c>
      <c r="F107" s="3">
        <f t="shared" si="34"/>
        <v>479.11250000000001</v>
      </c>
      <c r="G107" s="4">
        <f t="shared" si="35"/>
        <v>480.34113979818136</v>
      </c>
      <c r="H107" s="4">
        <f t="shared" si="36"/>
        <v>1.5095557536751034</v>
      </c>
    </row>
    <row r="108" spans="1:11" x14ac:dyDescent="0.25">
      <c r="B108" s="4">
        <v>4500</v>
      </c>
      <c r="C108" s="4">
        <f t="shared" ref="C108:C112" si="37">B108*$B$96</f>
        <v>3375000</v>
      </c>
      <c r="D108" s="4">
        <f>IF(B108&lt;2500,Konstanten!$B$7,Konstanten!$C$7)</f>
        <v>110.23</v>
      </c>
      <c r="E108" s="4">
        <f>Konstanten!$B$3+IF(Tabelle!B108&lt;2500,Konstanten!$B$8,Konstanten!$C$8)+IF(Tabelle!C108&lt;1000000,Konstanten!$B$12+Konstanten!$B$13,(1000000*(Konstanten!$B$12+Konstanten!$B$13)+(Tabelle!C108-1000000)*(Konstanten!$C$12+Konstanten!$C$13))/Tabelle!C108)</f>
        <v>13.203259259259259</v>
      </c>
      <c r="F108" s="3">
        <f t="shared" si="34"/>
        <v>528.28250000000003</v>
      </c>
      <c r="G108" s="4">
        <f t="shared" si="35"/>
        <v>536.74351634024526</v>
      </c>
      <c r="H108" s="4">
        <f t="shared" si="36"/>
        <v>71.588797509896906</v>
      </c>
    </row>
    <row r="109" spans="1:11" x14ac:dyDescent="0.25">
      <c r="B109" s="4">
        <v>5000</v>
      </c>
      <c r="C109" s="4">
        <f t="shared" si="37"/>
        <v>3750000</v>
      </c>
      <c r="D109" s="4">
        <f>IF(B109&lt;2500,Konstanten!$B$7,Konstanten!$C$7)</f>
        <v>110.23</v>
      </c>
      <c r="E109" s="4">
        <f>Konstanten!$B$3+IF(Tabelle!B109&lt;2500,Konstanten!$B$8,Konstanten!$C$8)+IF(Tabelle!C109&lt;1000000,Konstanten!$B$12+Konstanten!$B$13,(1000000*(Konstanten!$B$12+Konstanten!$B$13)+(Tabelle!C109-1000000)*(Konstanten!$C$12+Konstanten!$C$13))/Tabelle!C109)</f>
        <v>13.194133333333333</v>
      </c>
      <c r="F109" s="3">
        <f t="shared" si="34"/>
        <v>577.45249999999999</v>
      </c>
      <c r="G109" s="4">
        <f t="shared" si="35"/>
        <v>593.14589288230923</v>
      </c>
      <c r="H109" s="4">
        <f t="shared" si="36"/>
        <v>246.28258015851432</v>
      </c>
    </row>
    <row r="110" spans="1:11" x14ac:dyDescent="0.25">
      <c r="B110" s="4">
        <v>6000</v>
      </c>
      <c r="C110" s="4">
        <f t="shared" si="37"/>
        <v>4500000</v>
      </c>
      <c r="D110" s="4"/>
      <c r="E110" s="4"/>
      <c r="F110" s="3"/>
      <c r="G110" s="4">
        <f t="shared" si="35"/>
        <v>705.95064596643715</v>
      </c>
      <c r="H110" s="4"/>
    </row>
    <row r="111" spans="1:11" x14ac:dyDescent="0.25">
      <c r="A111" s="4"/>
      <c r="B111" s="4">
        <v>7000</v>
      </c>
      <c r="C111" s="4">
        <f t="shared" si="37"/>
        <v>5250000</v>
      </c>
      <c r="D111" s="4"/>
      <c r="E111" s="4"/>
      <c r="F111" s="3"/>
      <c r="G111" s="4">
        <f t="shared" si="35"/>
        <v>818.75539905056507</v>
      </c>
      <c r="H111" s="4"/>
    </row>
    <row r="112" spans="1:11" x14ac:dyDescent="0.25">
      <c r="A112" s="4"/>
      <c r="B112" s="4">
        <v>8000</v>
      </c>
      <c r="C112" s="4">
        <f t="shared" si="37"/>
        <v>6000000</v>
      </c>
      <c r="D112" s="4"/>
      <c r="E112" s="4"/>
      <c r="F112" s="3"/>
      <c r="G112" s="4">
        <f t="shared" si="35"/>
        <v>931.560152134693</v>
      </c>
      <c r="H112" s="4"/>
    </row>
    <row r="113" spans="1:11" x14ac:dyDescent="0.25">
      <c r="A113" s="4"/>
      <c r="B113" s="4"/>
      <c r="C113" s="4"/>
      <c r="D113" s="4"/>
      <c r="E113" s="4"/>
      <c r="F113" s="3"/>
      <c r="G113" s="4"/>
      <c r="H113" s="4"/>
    </row>
    <row r="114" spans="1:11" x14ac:dyDescent="0.25">
      <c r="B114" s="4"/>
      <c r="C114" s="4"/>
      <c r="D114" s="4"/>
      <c r="E114" s="4"/>
      <c r="F114" s="3"/>
      <c r="G114" s="4"/>
      <c r="H114" s="4"/>
    </row>
    <row r="115" spans="1:11" x14ac:dyDescent="0.25">
      <c r="A115" s="4"/>
      <c r="B115" s="4"/>
      <c r="C115" s="4"/>
      <c r="D115" s="4"/>
      <c r="E115" s="4"/>
      <c r="F115" s="3"/>
      <c r="G115" s="4"/>
      <c r="H115" s="4"/>
    </row>
    <row r="116" spans="1:11" x14ac:dyDescent="0.25">
      <c r="B116" s="4"/>
      <c r="C116" s="4"/>
      <c r="D116" s="4"/>
      <c r="E116" s="4"/>
      <c r="F116" s="4"/>
      <c r="G116" s="4"/>
      <c r="H116" s="4"/>
    </row>
    <row r="117" spans="1:11" x14ac:dyDescent="0.25">
      <c r="B117" s="4"/>
      <c r="C117" s="4"/>
      <c r="D117" s="4"/>
      <c r="E117" s="4"/>
      <c r="F117" s="4"/>
      <c r="G117" s="4"/>
      <c r="H117" s="4"/>
    </row>
    <row r="118" spans="1:11" x14ac:dyDescent="0.25">
      <c r="B118" s="4"/>
      <c r="C118" s="4"/>
      <c r="D118" s="4"/>
      <c r="E118" s="4"/>
      <c r="F118" s="4"/>
      <c r="G118" s="4"/>
      <c r="H118" s="4"/>
    </row>
    <row r="119" spans="1:11" x14ac:dyDescent="0.25">
      <c r="A119" s="1" t="s">
        <v>15</v>
      </c>
      <c r="B119" s="1">
        <v>1000</v>
      </c>
    </row>
    <row r="120" spans="1:11" x14ac:dyDescent="0.25">
      <c r="A120" s="4"/>
      <c r="B120" s="4"/>
      <c r="C120" s="4"/>
      <c r="D120" s="4"/>
      <c r="E120" s="4"/>
      <c r="F120" s="4"/>
      <c r="G120" s="4"/>
      <c r="H120" s="4"/>
    </row>
    <row r="121" spans="1:11" x14ac:dyDescent="0.25">
      <c r="A121" s="4"/>
      <c r="B121" s="4"/>
      <c r="C121" s="4"/>
      <c r="D121" s="4"/>
      <c r="E121" s="4"/>
      <c r="F121" s="4"/>
      <c r="G121" s="4"/>
      <c r="H121" s="4"/>
    </row>
    <row r="122" spans="1:11" x14ac:dyDescent="0.25">
      <c r="A122" s="4"/>
      <c r="B122" s="4" t="s">
        <v>16</v>
      </c>
      <c r="C122" s="4" t="s">
        <v>17</v>
      </c>
      <c r="D122" s="4" t="s">
        <v>11</v>
      </c>
      <c r="E122" s="4" t="s">
        <v>12</v>
      </c>
      <c r="F122" s="3" t="s">
        <v>0</v>
      </c>
      <c r="G122" s="4"/>
      <c r="H122" s="4"/>
      <c r="J122" s="4"/>
      <c r="K122" s="4"/>
    </row>
    <row r="123" spans="1:11" x14ac:dyDescent="0.25">
      <c r="A123" s="4"/>
      <c r="B123" s="1">
        <v>0</v>
      </c>
      <c r="C123" s="4">
        <f t="shared" ref="C123:C135" si="38">B123*$B$119</f>
        <v>0</v>
      </c>
      <c r="D123" s="4">
        <f>IF(B123&lt;2500,Konstanten!$B$7,Konstanten!$C$7)</f>
        <v>15.56</v>
      </c>
      <c r="E123" s="4">
        <f>Konstanten!$B$3+IF(Tabelle!B123&lt;2500,Konstanten!$B$8,Konstanten!$C$8)+IF(Tabelle!C123&lt;1000000,Konstanten!$B$12+Konstanten!$B$13,(1000000*(Konstanten!$B$12+Konstanten!$B$13)+(Tabelle!C123-1000000)*(Konstanten!$C$12+Konstanten!$C$13))/Tabelle!C123)</f>
        <v>17.21</v>
      </c>
      <c r="F123" s="3">
        <f>D123/1000*$B$119+E123/100000*C123</f>
        <v>15.56</v>
      </c>
      <c r="G123" s="4">
        <f t="shared" ref="G123:G135" si="39">$H$2/1000*$B$119+$H$3/100000*C123</f>
        <v>38.829503282226192</v>
      </c>
      <c r="H123" s="4">
        <f t="shared" ref="H123:H132" si="40">(F123-G123)^2</f>
        <v>541.46978300153535</v>
      </c>
      <c r="J123" s="4" t="s">
        <v>19</v>
      </c>
      <c r="K123" s="4">
        <v>38.784999980834222</v>
      </c>
    </row>
    <row r="124" spans="1:11" x14ac:dyDescent="0.25">
      <c r="A124" s="4"/>
      <c r="B124" s="4">
        <v>500</v>
      </c>
      <c r="C124" s="4">
        <f t="shared" si="38"/>
        <v>500000</v>
      </c>
      <c r="D124" s="4">
        <f>IF(B124&lt;2500,Konstanten!$B$7,Konstanten!$C$7)</f>
        <v>15.56</v>
      </c>
      <c r="E124" s="4">
        <f>Konstanten!$B$3+IF(Tabelle!B124&lt;2500,Konstanten!$B$8,Konstanten!$C$8)+IF(Tabelle!C124&lt;1000000,Konstanten!$B$12+Konstanten!$B$13,(1000000*(Konstanten!$B$12+Konstanten!$B$13)+(Tabelle!C124-1000000)*(Konstanten!$C$12+Konstanten!$C$13))/Tabelle!C124)</f>
        <v>17.21</v>
      </c>
      <c r="F124" s="3">
        <f t="shared" ref="F124:F135" si="41">D124/1000*$B$119+E124/100000*C124</f>
        <v>101.61000000000001</v>
      </c>
      <c r="G124" s="4">
        <f t="shared" si="39"/>
        <v>114.03267200497814</v>
      </c>
      <c r="H124" s="4">
        <f t="shared" si="40"/>
        <v>154.32277974326723</v>
      </c>
      <c r="J124" s="1" t="s">
        <v>14</v>
      </c>
      <c r="K124" s="4">
        <v>15.015248941736402</v>
      </c>
    </row>
    <row r="125" spans="1:11" x14ac:dyDescent="0.25">
      <c r="A125" s="4"/>
      <c r="B125" s="4">
        <v>1000</v>
      </c>
      <c r="C125" s="4">
        <f t="shared" si="38"/>
        <v>1000000</v>
      </c>
      <c r="D125" s="4">
        <f>IF(B125&lt;2500,Konstanten!$B$7,Konstanten!$C$7)</f>
        <v>15.56</v>
      </c>
      <c r="E125" s="4">
        <f>Konstanten!$B$3+IF(Tabelle!B125&lt;2500,Konstanten!$B$8,Konstanten!$C$8)+IF(Tabelle!C125&lt;1000000,Konstanten!$B$12+Konstanten!$B$13,(1000000*(Konstanten!$B$12+Konstanten!$B$13)+(Tabelle!C125-1000000)*(Konstanten!$C$12+Konstanten!$C$13))/Tabelle!C125)</f>
        <v>17.21</v>
      </c>
      <c r="F125" s="3">
        <f t="shared" si="41"/>
        <v>187.66000000000003</v>
      </c>
      <c r="G125" s="4">
        <f t="shared" si="39"/>
        <v>189.23584072773011</v>
      </c>
      <c r="H125" s="4">
        <f t="shared" si="40"/>
        <v>2.4832739991728738</v>
      </c>
      <c r="J125" s="1" t="s">
        <v>18</v>
      </c>
      <c r="K125" s="4">
        <f>SUM(H123:H138)</f>
        <v>2654.8807768903325</v>
      </c>
    </row>
    <row r="126" spans="1:11" x14ac:dyDescent="0.25">
      <c r="B126" s="4">
        <v>1500</v>
      </c>
      <c r="C126" s="4">
        <f>B126*$B$119</f>
        <v>1500000</v>
      </c>
      <c r="D126" s="4">
        <f>IF(B126&lt;2500,Konstanten!$B$7,Konstanten!$C$7)</f>
        <v>15.56</v>
      </c>
      <c r="E126" s="4">
        <f>Konstanten!$B$3+IF(Tabelle!B126&lt;2500,Konstanten!$B$8,Konstanten!$C$8)+IF(Tabelle!C126&lt;1000000,Konstanten!$B$12+Konstanten!$B$13,(1000000*(Konstanten!$B$12+Konstanten!$B$13)+(Tabelle!C126-1000000)*(Konstanten!$C$12+Konstanten!$C$13))/Tabelle!C126)</f>
        <v>17.107333333333333</v>
      </c>
      <c r="F126" s="3">
        <f t="shared" si="41"/>
        <v>272.17</v>
      </c>
      <c r="G126" s="4">
        <f t="shared" si="39"/>
        <v>264.43900945048205</v>
      </c>
      <c r="H126" s="4">
        <f>(F126-G126)^2</f>
        <v>59.768214876736153</v>
      </c>
    </row>
    <row r="127" spans="1:11" x14ac:dyDescent="0.25">
      <c r="B127" s="4">
        <v>2000</v>
      </c>
      <c r="C127" s="4">
        <f t="shared" si="38"/>
        <v>2000000</v>
      </c>
      <c r="D127" s="4">
        <f>IF(B127&lt;2500,Konstanten!$B$7,Konstanten!$C$7)</f>
        <v>15.56</v>
      </c>
      <c r="E127" s="4">
        <f>Konstanten!$B$3+IF(Tabelle!B127&lt;2500,Konstanten!$B$8,Konstanten!$C$8)+IF(Tabelle!C127&lt;1000000,Konstanten!$B$12+Konstanten!$B$13,(1000000*(Konstanten!$B$12+Konstanten!$B$13)+(Tabelle!C127-1000000)*(Konstanten!$C$12+Konstanten!$C$13))/Tabelle!C127)</f>
        <v>17.056000000000001</v>
      </c>
      <c r="F127" s="3">
        <f t="shared" si="41"/>
        <v>356.68000000000006</v>
      </c>
      <c r="G127" s="4">
        <f t="shared" si="39"/>
        <v>339.64217817323402</v>
      </c>
      <c r="H127" s="4">
        <f t="shared" si="40"/>
        <v>290.28737260062559</v>
      </c>
    </row>
    <row r="128" spans="1:11" x14ac:dyDescent="0.25">
      <c r="B128" s="4">
        <v>2500</v>
      </c>
      <c r="C128" s="4">
        <f>B128*$B$119</f>
        <v>2500000</v>
      </c>
      <c r="D128" s="4">
        <f>IF(B128&lt;2500,Konstanten!$B$7,Konstanten!$C$7)</f>
        <v>110.23</v>
      </c>
      <c r="E128" s="4">
        <f>Konstanten!$B$3+IF(Tabelle!B128&lt;2500,Konstanten!$B$8,Konstanten!$C$8)+IF(Tabelle!C128&lt;1000000,Konstanten!$B$12+Konstanten!$B$13,(1000000*(Konstanten!$B$12+Konstanten!$B$13)+(Tabelle!C128-1000000)*(Konstanten!$C$12+Konstanten!$C$13))/Tabelle!C128)</f>
        <v>13.235200000000001</v>
      </c>
      <c r="F128" s="3">
        <f>D128/1000*$B$119+E128/100000*C128</f>
        <v>441.11</v>
      </c>
      <c r="G128" s="4">
        <f t="shared" si="39"/>
        <v>414.84534689598593</v>
      </c>
      <c r="H128" s="4">
        <f t="shared" si="40"/>
        <v>689.83200267419681</v>
      </c>
    </row>
    <row r="129" spans="1:8" x14ac:dyDescent="0.25">
      <c r="B129" s="4">
        <v>3000</v>
      </c>
      <c r="C129" s="4">
        <f t="shared" si="38"/>
        <v>3000000</v>
      </c>
      <c r="D129" s="4">
        <f>IF(B129&lt;2500,Konstanten!$B$7,Konstanten!$C$7)</f>
        <v>110.23</v>
      </c>
      <c r="E129" s="4">
        <f>Konstanten!$B$3+IF(Tabelle!B129&lt;2500,Konstanten!$B$8,Konstanten!$C$8)+IF(Tabelle!C129&lt;1000000,Konstanten!$B$12+Konstanten!$B$13,(1000000*(Konstanten!$B$12+Konstanten!$B$13)+(Tabelle!C129-1000000)*(Konstanten!$C$12+Konstanten!$C$13))/Tabelle!C129)</f>
        <v>13.214666666666666</v>
      </c>
      <c r="F129" s="3">
        <f>D129/1000*$B$119+E129/100000*C129</f>
        <v>506.67</v>
      </c>
      <c r="G129" s="4">
        <f t="shared" si="39"/>
        <v>490.04851561873789</v>
      </c>
      <c r="H129" s="4">
        <f t="shared" si="40"/>
        <v>276.27374303654062</v>
      </c>
    </row>
    <row r="130" spans="1:8" x14ac:dyDescent="0.25">
      <c r="B130" s="4">
        <v>4000</v>
      </c>
      <c r="C130" s="4">
        <f t="shared" si="38"/>
        <v>4000000</v>
      </c>
      <c r="D130" s="4">
        <f>IF(B130&lt;2500,Konstanten!$B$7,Konstanten!$C$7)</f>
        <v>110.23</v>
      </c>
      <c r="E130" s="4">
        <f>Konstanten!$B$3+IF(Tabelle!B130&lt;2500,Konstanten!$B$8,Konstanten!$C$8)+IF(Tabelle!C130&lt;1000000,Konstanten!$B$12+Konstanten!$B$13,(1000000*(Konstanten!$B$12+Konstanten!$B$13)+(Tabelle!C130-1000000)*(Konstanten!$C$12+Konstanten!$C$13))/Tabelle!C130)</f>
        <v>13.189</v>
      </c>
      <c r="F130" s="3">
        <f t="shared" si="41"/>
        <v>637.79000000000008</v>
      </c>
      <c r="G130" s="4">
        <f t="shared" si="39"/>
        <v>640.45485306424177</v>
      </c>
      <c r="H130" s="4">
        <f>(F130-G130)^2</f>
        <v>7.101441853998363</v>
      </c>
    </row>
    <row r="131" spans="1:8" x14ac:dyDescent="0.25">
      <c r="B131" s="4">
        <f>B130+500</f>
        <v>4500</v>
      </c>
      <c r="C131" s="4">
        <f t="shared" si="38"/>
        <v>4500000</v>
      </c>
      <c r="D131" s="4">
        <f>IF(B131&lt;2500,Konstanten!$B$7,Konstanten!$C$7)</f>
        <v>110.23</v>
      </c>
      <c r="E131" s="4">
        <f>Konstanten!$B$3+IF(Tabelle!B131&lt;2500,Konstanten!$B$8,Konstanten!$C$8)+IF(Tabelle!C131&lt;1000000,Konstanten!$B$12+Konstanten!$B$13,(1000000*(Konstanten!$B$12+Konstanten!$B$13)+(Tabelle!C131-1000000)*(Konstanten!$C$12+Konstanten!$C$13))/Tabelle!C131)</f>
        <v>13.180444444444444</v>
      </c>
      <c r="F131" s="3">
        <f t="shared" si="41"/>
        <v>703.34999999999991</v>
      </c>
      <c r="G131" s="4">
        <f t="shared" si="39"/>
        <v>715.65802178699369</v>
      </c>
      <c r="H131" s="4">
        <f t="shared" si="40"/>
        <v>151.4874003091135</v>
      </c>
    </row>
    <row r="132" spans="1:8" x14ac:dyDescent="0.25">
      <c r="B132" s="4">
        <f t="shared" ref="B132" si="42">B131+500</f>
        <v>5000</v>
      </c>
      <c r="C132" s="4">
        <f t="shared" si="38"/>
        <v>5000000</v>
      </c>
      <c r="D132" s="4">
        <f>IF(B132&lt;2500,Konstanten!$B$7,Konstanten!$C$7)</f>
        <v>110.23</v>
      </c>
      <c r="E132" s="4">
        <f>Konstanten!$B$3+IF(Tabelle!B132&lt;2500,Konstanten!$B$8,Konstanten!$C$8)+IF(Tabelle!C132&lt;1000000,Konstanten!$B$12+Konstanten!$B$13,(1000000*(Konstanten!$B$12+Konstanten!$B$13)+(Tabelle!C132-1000000)*(Konstanten!$C$12+Konstanten!$C$13))/Tabelle!C132)</f>
        <v>13.1736</v>
      </c>
      <c r="F132" s="3">
        <f t="shared" si="41"/>
        <v>768.91</v>
      </c>
      <c r="G132" s="4">
        <f t="shared" si="39"/>
        <v>790.8611905097456</v>
      </c>
      <c r="H132" s="4">
        <f t="shared" si="40"/>
        <v>481.85476479514659</v>
      </c>
    </row>
    <row r="133" spans="1:8" x14ac:dyDescent="0.25">
      <c r="B133" s="4">
        <v>6000</v>
      </c>
      <c r="C133" s="4">
        <f t="shared" si="38"/>
        <v>6000000</v>
      </c>
      <c r="D133" s="4">
        <f>IF(B133&lt;2500,Konstanten!$B$7,Konstanten!$C$7)</f>
        <v>110.23</v>
      </c>
      <c r="E133" s="4">
        <f>Konstanten!$B$3+IF(Tabelle!B133&lt;2500,Konstanten!$B$8,Konstanten!$C$8)+IF(Tabelle!C133&lt;1000000,Konstanten!$B$12+Konstanten!$B$13,(1000000*(Konstanten!$B$12+Konstanten!$B$13)+(Tabelle!C133-1000000)*(Konstanten!$C$12+Konstanten!$C$13))/Tabelle!C133)</f>
        <v>13.163333333333334</v>
      </c>
      <c r="F133" s="3">
        <f t="shared" si="41"/>
        <v>900.03000000000009</v>
      </c>
      <c r="G133" s="4">
        <f t="shared" si="39"/>
        <v>941.26752795524953</v>
      </c>
      <c r="H133" s="4"/>
    </row>
    <row r="134" spans="1:8" x14ac:dyDescent="0.25">
      <c r="A134" s="4"/>
      <c r="B134" s="4">
        <v>7000</v>
      </c>
      <c r="C134" s="4">
        <f t="shared" si="38"/>
        <v>7000000</v>
      </c>
      <c r="D134" s="4">
        <f>IF(B134&lt;2500,Konstanten!$B$7,Konstanten!$C$7)</f>
        <v>110.23</v>
      </c>
      <c r="E134" s="4">
        <f>Konstanten!$B$3+IF(Tabelle!B134&lt;2500,Konstanten!$B$8,Konstanten!$C$8)+IF(Tabelle!C134&lt;1000000,Konstanten!$B$12+Konstanten!$B$13,(1000000*(Konstanten!$B$12+Konstanten!$B$13)+(Tabelle!C134-1000000)*(Konstanten!$C$12+Konstanten!$C$13))/Tabelle!C134)</f>
        <v>13.156000000000001</v>
      </c>
      <c r="F134" s="3">
        <f t="shared" si="41"/>
        <v>1031.1499999999999</v>
      </c>
      <c r="G134" s="4">
        <f t="shared" si="39"/>
        <v>1091.6738654007534</v>
      </c>
      <c r="H134" s="4"/>
    </row>
    <row r="135" spans="1:8" x14ac:dyDescent="0.25">
      <c r="A135" s="4"/>
      <c r="B135" s="4">
        <v>8000</v>
      </c>
      <c r="C135" s="4">
        <f t="shared" si="38"/>
        <v>8000000</v>
      </c>
      <c r="D135" s="4">
        <f>IF(B135&lt;2500,Konstanten!$B$7,Konstanten!$C$7)</f>
        <v>110.23</v>
      </c>
      <c r="E135" s="4">
        <f>Konstanten!$B$3+IF(Tabelle!B135&lt;2500,Konstanten!$B$8,Konstanten!$C$8)+IF(Tabelle!C135&lt;1000000,Konstanten!$B$12+Konstanten!$B$13,(1000000*(Konstanten!$B$12+Konstanten!$B$13)+(Tabelle!C135-1000000)*(Konstanten!$C$12+Konstanten!$C$13))/Tabelle!C135)</f>
        <v>13.150499999999999</v>
      </c>
      <c r="F135" s="3">
        <f t="shared" si="41"/>
        <v>1162.27</v>
      </c>
      <c r="G135" s="4">
        <f t="shared" si="39"/>
        <v>1242.0802028462574</v>
      </c>
      <c r="H135" s="4"/>
    </row>
    <row r="136" spans="1:8" x14ac:dyDescent="0.25">
      <c r="A136" s="4"/>
      <c r="B136" s="4"/>
      <c r="C136" s="4"/>
      <c r="D136" s="4"/>
      <c r="E136" s="4"/>
      <c r="F136" s="3"/>
      <c r="G136" s="4"/>
      <c r="H136" s="4"/>
    </row>
    <row r="137" spans="1:8" x14ac:dyDescent="0.25">
      <c r="B137" s="4"/>
      <c r="C137" s="4"/>
      <c r="D137" s="4"/>
      <c r="E137" s="4"/>
      <c r="F137" s="3"/>
      <c r="G137" s="4"/>
      <c r="H137" s="4"/>
    </row>
    <row r="138" spans="1:8" x14ac:dyDescent="0.25">
      <c r="A138" s="4"/>
      <c r="B138" s="4"/>
      <c r="C138" s="4"/>
      <c r="D138" s="4"/>
      <c r="E138" s="4"/>
      <c r="F138" s="3"/>
      <c r="G138" s="4"/>
      <c r="H138" s="4"/>
    </row>
    <row r="143" spans="1:8" x14ac:dyDescent="0.25">
      <c r="A143" s="1" t="s">
        <v>15</v>
      </c>
      <c r="B143" s="1">
        <v>1500</v>
      </c>
      <c r="H143" s="4"/>
    </row>
    <row r="144" spans="1:8" x14ac:dyDescent="0.25">
      <c r="A144" s="4"/>
      <c r="B144" s="4"/>
      <c r="C144" s="4"/>
      <c r="D144" s="4"/>
      <c r="E144" s="4"/>
      <c r="F144" s="4"/>
      <c r="G144" s="4"/>
      <c r="H144" s="4"/>
    </row>
    <row r="145" spans="1:11" x14ac:dyDescent="0.25">
      <c r="A145" s="4"/>
      <c r="B145" s="4"/>
      <c r="C145" s="4"/>
      <c r="D145" s="4"/>
      <c r="E145" s="4"/>
      <c r="F145" s="4"/>
      <c r="G145" s="4"/>
      <c r="H145" s="4"/>
      <c r="J145" s="4"/>
      <c r="K145" s="4"/>
    </row>
    <row r="146" spans="1:11" x14ac:dyDescent="0.25">
      <c r="A146" s="4"/>
      <c r="B146" s="4" t="s">
        <v>16</v>
      </c>
      <c r="C146" s="4" t="s">
        <v>17</v>
      </c>
      <c r="D146" s="4" t="s">
        <v>11</v>
      </c>
      <c r="E146" s="4" t="s">
        <v>12</v>
      </c>
      <c r="F146" s="3" t="s">
        <v>0</v>
      </c>
      <c r="G146" s="4"/>
      <c r="H146" s="4"/>
      <c r="J146" s="4"/>
      <c r="K146" s="4"/>
    </row>
    <row r="147" spans="1:11" x14ac:dyDescent="0.25">
      <c r="A147" s="4"/>
      <c r="B147" s="1">
        <v>0</v>
      </c>
      <c r="C147" s="4">
        <f>B147*$B$143</f>
        <v>0</v>
      </c>
      <c r="D147" s="4">
        <f>IF(B147&lt;2500,Konstanten!$B$7,Konstanten!$C$7)</f>
        <v>15.56</v>
      </c>
      <c r="E147" s="4">
        <f>Konstanten!$B$3+IF(Tabelle!B147&lt;2500,Konstanten!$B$8,Konstanten!$C$8)+IF(Tabelle!C147&lt;1000000,Konstanten!$B$12+Konstanten!$B$13,(1000000*(Konstanten!$B$12+Konstanten!$B$13)+(Tabelle!C147-1000000)*(Konstanten!$C$12+Konstanten!$C$13))/Tabelle!C147)</f>
        <v>17.21</v>
      </c>
      <c r="F147" s="3">
        <f>D147/1000*$B$143+E147/100000*C147</f>
        <v>23.34</v>
      </c>
      <c r="G147" s="4">
        <f t="shared" ref="G147:G159" si="43">$H$2/1000*$B$143+$H$3/100000*C147</f>
        <v>58.244254923339284</v>
      </c>
      <c r="H147" s="4"/>
      <c r="K147" s="4"/>
    </row>
    <row r="148" spans="1:11" x14ac:dyDescent="0.25">
      <c r="A148" s="4"/>
      <c r="B148" s="4">
        <v>500</v>
      </c>
      <c r="C148" s="4">
        <f t="shared" ref="C148:C159" si="44">B148*$B$143</f>
        <v>750000</v>
      </c>
      <c r="D148" s="4">
        <f>IF(B148&lt;2500,Konstanten!$B$7,Konstanten!$C$7)</f>
        <v>15.56</v>
      </c>
      <c r="E148" s="4">
        <f>Konstanten!$B$3+IF(Tabelle!B148&lt;2500,Konstanten!$B$8,Konstanten!$C$8)+IF(Tabelle!C148&lt;1000000,Konstanten!$B$12+Konstanten!$B$13,(1000000*(Konstanten!$B$12+Konstanten!$B$13)+(Tabelle!C148-1000000)*(Konstanten!$C$12+Konstanten!$C$13))/Tabelle!C148)</f>
        <v>17.21</v>
      </c>
      <c r="F148" s="3">
        <f t="shared" ref="F148:F156" si="45">D148/1000*$B$143+E148/100000*C148</f>
        <v>152.41500000000002</v>
      </c>
      <c r="G148" s="4">
        <f t="shared" si="43"/>
        <v>171.04900800746719</v>
      </c>
      <c r="H148" s="4"/>
      <c r="K148" s="4"/>
    </row>
    <row r="149" spans="1:11" x14ac:dyDescent="0.25">
      <c r="A149" s="4"/>
      <c r="B149" s="4">
        <v>1000</v>
      </c>
      <c r="C149" s="4">
        <f t="shared" si="44"/>
        <v>1500000</v>
      </c>
      <c r="D149" s="4">
        <f>IF(B149&lt;2500,Konstanten!$B$7,Konstanten!$C$7)</f>
        <v>15.56</v>
      </c>
      <c r="E149" s="4">
        <f>Konstanten!$B$3+IF(Tabelle!B149&lt;2500,Konstanten!$B$8,Konstanten!$C$8)+IF(Tabelle!C149&lt;1000000,Konstanten!$B$12+Konstanten!$B$13,(1000000*(Konstanten!$B$12+Konstanten!$B$13)+(Tabelle!C149-1000000)*(Konstanten!$C$12+Konstanten!$C$13))/Tabelle!C149)</f>
        <v>17.107333333333333</v>
      </c>
      <c r="F149" s="3">
        <f t="shared" si="45"/>
        <v>279.95</v>
      </c>
      <c r="G149" s="4">
        <f t="shared" si="43"/>
        <v>283.85376109159512</v>
      </c>
      <c r="H149" s="4"/>
    </row>
    <row r="150" spans="1:11" x14ac:dyDescent="0.25">
      <c r="B150" s="4">
        <v>1500</v>
      </c>
      <c r="C150" s="4">
        <f t="shared" si="44"/>
        <v>2250000</v>
      </c>
      <c r="D150" s="4">
        <f>IF(B150&lt;2500,Konstanten!$B$7,Konstanten!$C$7)</f>
        <v>15.56</v>
      </c>
      <c r="E150" s="4">
        <f>Konstanten!$B$3+IF(Tabelle!B150&lt;2500,Konstanten!$B$8,Konstanten!$C$8)+IF(Tabelle!C150&lt;1000000,Konstanten!$B$12+Konstanten!$B$13,(1000000*(Konstanten!$B$12+Konstanten!$B$13)+(Tabelle!C150-1000000)*(Konstanten!$C$12+Konstanten!$C$13))/Tabelle!C150)</f>
        <v>17.038888888888891</v>
      </c>
      <c r="F150" s="3">
        <f t="shared" si="45"/>
        <v>406.71500000000003</v>
      </c>
      <c r="G150" s="4">
        <f t="shared" si="43"/>
        <v>396.65851417572304</v>
      </c>
      <c r="H150" s="4"/>
    </row>
    <row r="151" spans="1:11" x14ac:dyDescent="0.25">
      <c r="B151" s="4">
        <v>2000</v>
      </c>
      <c r="C151" s="4">
        <f t="shared" si="44"/>
        <v>3000000</v>
      </c>
      <c r="D151" s="4">
        <f>IF(B151&lt;2500,Konstanten!$B$7,Konstanten!$C$7)</f>
        <v>15.56</v>
      </c>
      <c r="E151" s="4">
        <f>Konstanten!$B$3+IF(Tabelle!B151&lt;2500,Konstanten!$B$8,Konstanten!$C$8)+IF(Tabelle!C151&lt;1000000,Konstanten!$B$12+Konstanten!$B$13,(1000000*(Konstanten!$B$12+Konstanten!$B$13)+(Tabelle!C151-1000000)*(Konstanten!$C$12+Konstanten!$C$13))/Tabelle!C151)</f>
        <v>17.004666666666669</v>
      </c>
      <c r="F151" s="3">
        <f t="shared" si="45"/>
        <v>533.48000000000013</v>
      </c>
      <c r="G151" s="4">
        <f t="shared" si="43"/>
        <v>509.46326725985097</v>
      </c>
      <c r="H151" s="4"/>
    </row>
    <row r="152" spans="1:11" x14ac:dyDescent="0.25">
      <c r="B152" s="4">
        <v>2500</v>
      </c>
      <c r="C152" s="4">
        <f t="shared" si="44"/>
        <v>3750000</v>
      </c>
      <c r="D152" s="4">
        <f>IF(B152&lt;2500,Konstanten!$B$7,Konstanten!$C$7)</f>
        <v>110.23</v>
      </c>
      <c r="E152" s="4">
        <f>Konstanten!$B$3+IF(Tabelle!B152&lt;2500,Konstanten!$B$8,Konstanten!$C$8)+IF(Tabelle!C152&lt;1000000,Konstanten!$B$12+Konstanten!$B$13,(1000000*(Konstanten!$B$12+Konstanten!$B$13)+(Tabelle!C152-1000000)*(Konstanten!$C$12+Konstanten!$C$13))/Tabelle!C152)</f>
        <v>13.194133333333333</v>
      </c>
      <c r="F152" s="3">
        <f t="shared" si="45"/>
        <v>660.125</v>
      </c>
      <c r="G152" s="4">
        <f t="shared" si="43"/>
        <v>622.26802034397895</v>
      </c>
      <c r="H152" s="4"/>
    </row>
    <row r="153" spans="1:11" x14ac:dyDescent="0.25">
      <c r="B153" s="4">
        <v>3000</v>
      </c>
      <c r="C153" s="4">
        <f t="shared" si="44"/>
        <v>4500000</v>
      </c>
      <c r="D153" s="4">
        <f>IF(B153&lt;2500,Konstanten!$B$7,Konstanten!$C$7)</f>
        <v>110.23</v>
      </c>
      <c r="E153" s="4">
        <f>Konstanten!$B$3+IF(Tabelle!B153&lt;2500,Konstanten!$B$8,Konstanten!$C$8)+IF(Tabelle!C153&lt;1000000,Konstanten!$B$12+Konstanten!$B$13,(1000000*(Konstanten!$B$12+Konstanten!$B$13)+(Tabelle!C153-1000000)*(Konstanten!$C$12+Konstanten!$C$13))/Tabelle!C153)</f>
        <v>13.180444444444444</v>
      </c>
      <c r="F153" s="3">
        <f t="shared" si="45"/>
        <v>758.46499999999992</v>
      </c>
      <c r="G153" s="4">
        <f t="shared" si="43"/>
        <v>735.07277342810687</v>
      </c>
      <c r="H153" s="4"/>
    </row>
    <row r="154" spans="1:11" x14ac:dyDescent="0.25">
      <c r="B154" s="4">
        <v>4000</v>
      </c>
      <c r="C154" s="4">
        <f t="shared" si="44"/>
        <v>6000000</v>
      </c>
      <c r="D154" s="4">
        <f>IF(B154&lt;2500,Konstanten!$B$7,Konstanten!$C$7)</f>
        <v>110.23</v>
      </c>
      <c r="E154" s="4">
        <f>Konstanten!$B$3+IF(Tabelle!B154&lt;2500,Konstanten!$B$8,Konstanten!$C$8)+IF(Tabelle!C154&lt;1000000,Konstanten!$B$12+Konstanten!$B$13,(1000000*(Konstanten!$B$12+Konstanten!$B$13)+(Tabelle!C154-1000000)*(Konstanten!$C$12+Konstanten!$C$13))/Tabelle!C154)</f>
        <v>13.163333333333334</v>
      </c>
      <c r="F154" s="3">
        <f t="shared" si="45"/>
        <v>955.1450000000001</v>
      </c>
      <c r="G154" s="4">
        <f t="shared" si="43"/>
        <v>960.68227959636272</v>
      </c>
      <c r="H154" s="4"/>
    </row>
    <row r="155" spans="1:11" x14ac:dyDescent="0.25">
      <c r="B155" s="4">
        <f>B154+500</f>
        <v>4500</v>
      </c>
      <c r="C155" s="4">
        <f t="shared" si="44"/>
        <v>6750000</v>
      </c>
      <c r="D155" s="4">
        <f>IF(B155&lt;2500,Konstanten!$B$7,Konstanten!$C$7)</f>
        <v>110.23</v>
      </c>
      <c r="E155" s="4">
        <f>Konstanten!$B$3+IF(Tabelle!B155&lt;2500,Konstanten!$B$8,Konstanten!$C$8)+IF(Tabelle!C155&lt;1000000,Konstanten!$B$12+Konstanten!$B$13,(1000000*(Konstanten!$B$12+Konstanten!$B$13)+(Tabelle!C155-1000000)*(Konstanten!$C$12+Konstanten!$C$13))/Tabelle!C155)</f>
        <v>13.15762962962963</v>
      </c>
      <c r="F155" s="3">
        <f t="shared" si="45"/>
        <v>1053.4850000000001</v>
      </c>
      <c r="G155" s="4">
        <f t="shared" si="43"/>
        <v>1073.4870326804905</v>
      </c>
      <c r="H155" s="4"/>
    </row>
    <row r="156" spans="1:11" x14ac:dyDescent="0.25">
      <c r="B156" s="4">
        <f t="shared" ref="B156" si="46">B155+500</f>
        <v>5000</v>
      </c>
      <c r="C156" s="4">
        <f t="shared" si="44"/>
        <v>7500000</v>
      </c>
      <c r="D156" s="4">
        <f>IF(B156&lt;2500,Konstanten!$B$7,Konstanten!$C$7)</f>
        <v>110.23</v>
      </c>
      <c r="E156" s="4">
        <f>Konstanten!$B$3+IF(Tabelle!B156&lt;2500,Konstanten!$B$8,Konstanten!$C$8)+IF(Tabelle!C156&lt;1000000,Konstanten!$B$12+Konstanten!$B$13,(1000000*(Konstanten!$B$12+Konstanten!$B$13)+(Tabelle!C156-1000000)*(Konstanten!$C$12+Konstanten!$C$13))/Tabelle!C156)</f>
        <v>13.153066666666666</v>
      </c>
      <c r="F156" s="3">
        <f t="shared" si="45"/>
        <v>1151.8249999999998</v>
      </c>
      <c r="G156" s="4">
        <f t="shared" si="43"/>
        <v>1186.2917857646185</v>
      </c>
      <c r="H156" s="4"/>
    </row>
    <row r="157" spans="1:11" x14ac:dyDescent="0.25">
      <c r="B157" s="4">
        <v>6000</v>
      </c>
      <c r="C157" s="4">
        <f t="shared" si="44"/>
        <v>9000000</v>
      </c>
      <c r="D157" s="4"/>
      <c r="E157" s="4"/>
      <c r="F157" s="3"/>
      <c r="G157" s="4">
        <f t="shared" si="43"/>
        <v>1411.9012919328743</v>
      </c>
      <c r="H157" s="4"/>
    </row>
    <row r="158" spans="1:11" x14ac:dyDescent="0.25">
      <c r="A158" s="4"/>
      <c r="B158" s="4">
        <v>7000</v>
      </c>
      <c r="C158" s="4">
        <f t="shared" si="44"/>
        <v>10500000</v>
      </c>
      <c r="D158" s="4"/>
      <c r="E158" s="4"/>
      <c r="F158" s="3"/>
      <c r="G158" s="4">
        <f t="shared" si="43"/>
        <v>1637.5107981011301</v>
      </c>
      <c r="H158" s="4"/>
    </row>
    <row r="159" spans="1:11" x14ac:dyDescent="0.25">
      <c r="A159" s="4"/>
      <c r="B159" s="4">
        <v>8000</v>
      </c>
      <c r="C159" s="4">
        <f t="shared" si="44"/>
        <v>12000000</v>
      </c>
      <c r="D159" s="4"/>
      <c r="E159" s="4"/>
      <c r="F159" s="3"/>
      <c r="G159" s="4">
        <f t="shared" si="43"/>
        <v>1863.120304269386</v>
      </c>
      <c r="H159" s="4"/>
    </row>
    <row r="160" spans="1:11" x14ac:dyDescent="0.25">
      <c r="B160" s="4"/>
      <c r="C160" s="4"/>
      <c r="D160" s="4"/>
      <c r="E160" s="4"/>
      <c r="F160" s="4"/>
      <c r="G160" s="4"/>
      <c r="H160" s="4"/>
    </row>
    <row r="161" spans="1:8" x14ac:dyDescent="0.25">
      <c r="A161" s="4"/>
      <c r="B161" s="4"/>
      <c r="C161" s="4"/>
      <c r="D161" s="4"/>
      <c r="E161" s="4"/>
      <c r="F161" s="4"/>
      <c r="G161" s="4"/>
      <c r="H161" s="4"/>
    </row>
    <row r="164" spans="1:8" x14ac:dyDescent="0.25">
      <c r="A164" s="1" t="s">
        <v>15</v>
      </c>
      <c r="B164" s="1">
        <v>3000</v>
      </c>
    </row>
    <row r="165" spans="1:8" x14ac:dyDescent="0.25">
      <c r="A165" s="4"/>
      <c r="B165" s="4"/>
      <c r="C165" s="4"/>
      <c r="D165" s="4"/>
      <c r="E165" s="4"/>
      <c r="F165" s="4"/>
      <c r="G165" s="4"/>
    </row>
    <row r="166" spans="1:8" x14ac:dyDescent="0.25">
      <c r="A166" s="4"/>
      <c r="B166" s="4"/>
      <c r="C166" s="4"/>
      <c r="D166" s="4"/>
      <c r="E166" s="4"/>
      <c r="F166" s="4"/>
      <c r="G166" s="4"/>
    </row>
    <row r="167" spans="1:8" x14ac:dyDescent="0.25">
      <c r="A167" s="4"/>
      <c r="B167" s="4" t="s">
        <v>16</v>
      </c>
      <c r="C167" s="4" t="s">
        <v>17</v>
      </c>
      <c r="D167" s="4" t="s">
        <v>11</v>
      </c>
      <c r="E167" s="4" t="s">
        <v>12</v>
      </c>
      <c r="F167" s="3" t="s">
        <v>0</v>
      </c>
      <c r="G167" s="4"/>
    </row>
    <row r="168" spans="1:8" x14ac:dyDescent="0.25">
      <c r="A168" s="4"/>
      <c r="B168" s="1">
        <v>0</v>
      </c>
      <c r="C168" s="4">
        <f>B168*$B$164</f>
        <v>0</v>
      </c>
      <c r="D168" s="4">
        <f>IF(B168&lt;2500,Konstanten!$B$7,Konstanten!$C$7)</f>
        <v>15.56</v>
      </c>
      <c r="E168" s="4">
        <f>Konstanten!$B$3+IF(Tabelle!B168&lt;2500,Konstanten!$B$8,Konstanten!$C$8)+IF(Tabelle!C168&lt;1000000,Konstanten!$B$12+Konstanten!$B$13,(1000000*(Konstanten!$B$12+Konstanten!$B$13)+(Tabelle!C168-1000000)*(Konstanten!$C$12+Konstanten!$C$13))/Tabelle!C168)</f>
        <v>17.21</v>
      </c>
      <c r="F168" s="3">
        <f>D168/1000*$B$164+E168/100000*C168</f>
        <v>46.68</v>
      </c>
      <c r="G168" s="4">
        <f t="shared" ref="G168:G180" si="47">$H$2/1000*$B$164+$H$3/100000*C168</f>
        <v>116.48850984667857</v>
      </c>
    </row>
    <row r="169" spans="1:8" x14ac:dyDescent="0.25">
      <c r="A169" s="4"/>
      <c r="B169" s="4">
        <v>500</v>
      </c>
      <c r="C169" s="4">
        <f t="shared" ref="C169:C180" si="48">B169*$B$164</f>
        <v>1500000</v>
      </c>
      <c r="D169" s="4">
        <f>IF(B169&lt;2500,Konstanten!$B$7,Konstanten!$C$7)</f>
        <v>15.56</v>
      </c>
      <c r="E169" s="4">
        <f>Konstanten!$B$3+IF(Tabelle!B169&lt;2500,Konstanten!$B$8,Konstanten!$C$8)+IF(Tabelle!C169&lt;1000000,Konstanten!$B$12+Konstanten!$B$13,(1000000*(Konstanten!$B$12+Konstanten!$B$13)+(Tabelle!C169-1000000)*(Konstanten!$C$12+Konstanten!$C$13))/Tabelle!C169)</f>
        <v>17.107333333333333</v>
      </c>
      <c r="F169" s="3">
        <f t="shared" ref="F169:F180" si="49">D169/1000*$B$164+E169/100000*C169</f>
        <v>303.29000000000002</v>
      </c>
      <c r="G169" s="4">
        <f t="shared" si="47"/>
        <v>342.09801601493439</v>
      </c>
    </row>
    <row r="170" spans="1:8" x14ac:dyDescent="0.25">
      <c r="A170" s="4"/>
      <c r="B170" s="4">
        <v>1000</v>
      </c>
      <c r="C170" s="4">
        <f t="shared" si="48"/>
        <v>3000000</v>
      </c>
      <c r="D170" s="4">
        <f>IF(B170&lt;2500,Konstanten!$B$7,Konstanten!$C$7)</f>
        <v>15.56</v>
      </c>
      <c r="E170" s="4">
        <f>Konstanten!$B$3+IF(Tabelle!B170&lt;2500,Konstanten!$B$8,Konstanten!$C$8)+IF(Tabelle!C170&lt;1000000,Konstanten!$B$12+Konstanten!$B$13,(1000000*(Konstanten!$B$12+Konstanten!$B$13)+(Tabelle!C170-1000000)*(Konstanten!$C$12+Konstanten!$C$13))/Tabelle!C170)</f>
        <v>17.004666666666669</v>
      </c>
      <c r="F170" s="3">
        <f t="shared" si="49"/>
        <v>556.82000000000005</v>
      </c>
      <c r="G170" s="4">
        <f t="shared" si="47"/>
        <v>567.70752218319024</v>
      </c>
    </row>
    <row r="171" spans="1:8" x14ac:dyDescent="0.25">
      <c r="B171" s="4">
        <v>1500</v>
      </c>
      <c r="C171" s="4">
        <f t="shared" si="48"/>
        <v>4500000</v>
      </c>
      <c r="D171" s="4">
        <f>IF(B171&lt;2500,Konstanten!$B$7,Konstanten!$C$7)</f>
        <v>15.56</v>
      </c>
      <c r="E171" s="4">
        <f>Konstanten!$B$3+IF(Tabelle!B171&lt;2500,Konstanten!$B$8,Konstanten!$C$8)+IF(Tabelle!C171&lt;1000000,Konstanten!$B$12+Konstanten!$B$13,(1000000*(Konstanten!$B$12+Konstanten!$B$13)+(Tabelle!C171-1000000)*(Konstanten!$C$12+Konstanten!$C$13))/Tabelle!C171)</f>
        <v>16.970444444444446</v>
      </c>
      <c r="F171" s="3">
        <f t="shared" si="49"/>
        <v>810.35</v>
      </c>
      <c r="G171" s="4">
        <f t="shared" si="47"/>
        <v>793.31702835144608</v>
      </c>
    </row>
    <row r="172" spans="1:8" x14ac:dyDescent="0.25">
      <c r="B172" s="4">
        <v>2000</v>
      </c>
      <c r="C172" s="4">
        <f t="shared" si="48"/>
        <v>6000000</v>
      </c>
      <c r="D172" s="4">
        <f>IF(B172&lt;2500,Konstanten!$B$7,Konstanten!$C$7)</f>
        <v>15.56</v>
      </c>
      <c r="E172" s="4">
        <f>Konstanten!$B$3+IF(Tabelle!B172&lt;2500,Konstanten!$B$8,Konstanten!$C$8)+IF(Tabelle!C172&lt;1000000,Konstanten!$B$12+Konstanten!$B$13,(1000000*(Konstanten!$B$12+Konstanten!$B$13)+(Tabelle!C172-1000000)*(Konstanten!$C$12+Konstanten!$C$13))/Tabelle!C172)</f>
        <v>16.953333333333333</v>
      </c>
      <c r="F172" s="3">
        <f t="shared" si="49"/>
        <v>1063.8799999999999</v>
      </c>
      <c r="G172" s="4">
        <f t="shared" si="47"/>
        <v>1018.9265345197019</v>
      </c>
    </row>
    <row r="173" spans="1:8" x14ac:dyDescent="0.25">
      <c r="B173" s="4">
        <v>2500</v>
      </c>
      <c r="C173" s="4">
        <f t="shared" si="48"/>
        <v>7500000</v>
      </c>
      <c r="D173" s="4">
        <f>IF(B173&lt;2500,Konstanten!$B$7,Konstanten!$C$7)</f>
        <v>110.23</v>
      </c>
      <c r="E173" s="4">
        <f>Konstanten!$B$3+IF(Tabelle!B173&lt;2500,Konstanten!$B$8,Konstanten!$C$8)+IF(Tabelle!C173&lt;1000000,Konstanten!$B$12+Konstanten!$B$13,(1000000*(Konstanten!$B$12+Konstanten!$B$13)+(Tabelle!C173-1000000)*(Konstanten!$C$12+Konstanten!$C$13))/Tabelle!C173)</f>
        <v>13.153066666666666</v>
      </c>
      <c r="F173" s="3">
        <f t="shared" si="49"/>
        <v>1317.1699999999998</v>
      </c>
      <c r="G173" s="4">
        <f t="shared" si="47"/>
        <v>1244.5360406879579</v>
      </c>
    </row>
    <row r="174" spans="1:8" x14ac:dyDescent="0.25">
      <c r="B174" s="4">
        <v>3000</v>
      </c>
      <c r="C174" s="4">
        <f t="shared" si="48"/>
        <v>9000000</v>
      </c>
      <c r="D174" s="4">
        <f>IF(B174&lt;2500,Konstanten!$B$7,Konstanten!$C$7)</f>
        <v>110.23</v>
      </c>
      <c r="E174" s="4">
        <f>Konstanten!$B$3+IF(Tabelle!B174&lt;2500,Konstanten!$B$8,Konstanten!$C$8)+IF(Tabelle!C174&lt;1000000,Konstanten!$B$12+Konstanten!$B$13,(1000000*(Konstanten!$B$12+Konstanten!$B$13)+(Tabelle!C174-1000000)*(Konstanten!$C$12+Konstanten!$C$13))/Tabelle!C174)</f>
        <v>13.146222222222223</v>
      </c>
      <c r="F174" s="3">
        <f t="shared" si="49"/>
        <v>1513.8500000000001</v>
      </c>
      <c r="G174" s="4">
        <f t="shared" si="47"/>
        <v>1470.1455468562137</v>
      </c>
    </row>
    <row r="175" spans="1:8" x14ac:dyDescent="0.25">
      <c r="B175" s="4">
        <v>4000</v>
      </c>
      <c r="C175" s="4">
        <f t="shared" si="48"/>
        <v>12000000</v>
      </c>
      <c r="D175" s="4">
        <f>IF(B175&lt;2500,Konstanten!$B$7,Konstanten!$C$7)</f>
        <v>110.23</v>
      </c>
      <c r="E175" s="4">
        <f>Konstanten!$B$3+IF(Tabelle!B175&lt;2500,Konstanten!$B$8,Konstanten!$C$8)+IF(Tabelle!C175&lt;1000000,Konstanten!$B$12+Konstanten!$B$13,(1000000*(Konstanten!$B$12+Konstanten!$B$13)+(Tabelle!C175-1000000)*(Konstanten!$C$12+Konstanten!$C$13))/Tabelle!C175)</f>
        <v>13.137666666666666</v>
      </c>
      <c r="F175" s="3">
        <f t="shared" si="49"/>
        <v>1907.21</v>
      </c>
      <c r="G175" s="4">
        <f t="shared" si="47"/>
        <v>1921.3645591927254</v>
      </c>
    </row>
    <row r="176" spans="1:8" x14ac:dyDescent="0.25">
      <c r="B176" s="4">
        <f>B175+500</f>
        <v>4500</v>
      </c>
      <c r="C176" s="4">
        <f t="shared" si="48"/>
        <v>13500000</v>
      </c>
      <c r="D176" s="4">
        <f>IF(B176&lt;2500,Konstanten!$B$7,Konstanten!$C$7)</f>
        <v>110.23</v>
      </c>
      <c r="E176" s="4">
        <f>Konstanten!$B$3+IF(Tabelle!B176&lt;2500,Konstanten!$B$8,Konstanten!$C$8)+IF(Tabelle!C176&lt;1000000,Konstanten!$B$12+Konstanten!$B$13,(1000000*(Konstanten!$B$12+Konstanten!$B$13)+(Tabelle!C176-1000000)*(Konstanten!$C$12+Konstanten!$C$13))/Tabelle!C176)</f>
        <v>13.134814814814815</v>
      </c>
      <c r="F176" s="3">
        <f t="shared" si="49"/>
        <v>2103.89</v>
      </c>
      <c r="G176" s="4">
        <f t="shared" si="47"/>
        <v>2146.9740653609811</v>
      </c>
    </row>
    <row r="177" spans="1:7" x14ac:dyDescent="0.25">
      <c r="B177" s="4">
        <f t="shared" ref="B177" si="50">B176+500</f>
        <v>5000</v>
      </c>
      <c r="C177" s="4">
        <f t="shared" si="48"/>
        <v>15000000</v>
      </c>
      <c r="D177" s="4">
        <f>IF(B177&lt;2500,Konstanten!$B$7,Konstanten!$C$7)</f>
        <v>110.23</v>
      </c>
      <c r="E177" s="4">
        <f>Konstanten!$B$3+IF(Tabelle!B177&lt;2500,Konstanten!$B$8,Konstanten!$C$8)+IF(Tabelle!C177&lt;1000000,Konstanten!$B$12+Konstanten!$B$13,(1000000*(Konstanten!$B$12+Konstanten!$B$13)+(Tabelle!C177-1000000)*(Konstanten!$C$12+Konstanten!$C$13))/Tabelle!C177)</f>
        <v>13.132533333333333</v>
      </c>
      <c r="F177" s="3">
        <f t="shared" si="49"/>
        <v>2300.5699999999997</v>
      </c>
      <c r="G177" s="4">
        <f t="shared" si="47"/>
        <v>2372.5835715292369</v>
      </c>
    </row>
    <row r="178" spans="1:7" x14ac:dyDescent="0.25">
      <c r="B178" s="4">
        <v>6000</v>
      </c>
      <c r="C178" s="4">
        <f t="shared" si="48"/>
        <v>18000000</v>
      </c>
      <c r="D178" s="4">
        <f>IF(B178&lt;2500,Konstanten!$B$7,Konstanten!$C$7)</f>
        <v>110.23</v>
      </c>
      <c r="E178" s="4">
        <f>Konstanten!$B$3+IF(Tabelle!B178&lt;2500,Konstanten!$B$8,Konstanten!$C$8)+IF(Tabelle!C178&lt;1000000,Konstanten!$B$12+Konstanten!$B$13,(1000000*(Konstanten!$B$12+Konstanten!$B$13)+(Tabelle!C178-1000000)*(Konstanten!$C$12+Konstanten!$C$13))/Tabelle!C178)</f>
        <v>13.129111111111111</v>
      </c>
      <c r="F178" s="3">
        <f t="shared" si="49"/>
        <v>2693.93</v>
      </c>
      <c r="G178" s="4">
        <f t="shared" si="47"/>
        <v>2823.8025838657486</v>
      </c>
    </row>
    <row r="179" spans="1:7" x14ac:dyDescent="0.25">
      <c r="A179" s="4"/>
      <c r="B179" s="4">
        <v>7000</v>
      </c>
      <c r="C179" s="4">
        <f t="shared" si="48"/>
        <v>21000000</v>
      </c>
      <c r="D179" s="4">
        <f>IF(B179&lt;2500,Konstanten!$B$7,Konstanten!$C$7)</f>
        <v>110.23</v>
      </c>
      <c r="E179" s="4">
        <f>Konstanten!$B$3+IF(Tabelle!B179&lt;2500,Konstanten!$B$8,Konstanten!$C$8)+IF(Tabelle!C179&lt;1000000,Konstanten!$B$12+Konstanten!$B$13,(1000000*(Konstanten!$B$12+Konstanten!$B$13)+(Tabelle!C179-1000000)*(Konstanten!$C$12+Konstanten!$C$13))/Tabelle!C179)</f>
        <v>13.126666666666667</v>
      </c>
      <c r="F179" s="3">
        <f t="shared" si="49"/>
        <v>3087.29</v>
      </c>
      <c r="G179" s="4">
        <f t="shared" si="47"/>
        <v>3275.0215962022603</v>
      </c>
    </row>
    <row r="180" spans="1:7" x14ac:dyDescent="0.25">
      <c r="A180" s="4"/>
      <c r="B180" s="4">
        <v>8000</v>
      </c>
      <c r="C180" s="4">
        <f t="shared" si="48"/>
        <v>24000000</v>
      </c>
      <c r="D180" s="4">
        <f>IF(B180&lt;2500,Konstanten!$B$7,Konstanten!$C$7)</f>
        <v>110.23</v>
      </c>
      <c r="E180" s="4">
        <f>Konstanten!$B$3+IF(Tabelle!B180&lt;2500,Konstanten!$B$8,Konstanten!$C$8)+IF(Tabelle!C180&lt;1000000,Konstanten!$B$12+Konstanten!$B$13,(1000000*(Konstanten!$B$12+Konstanten!$B$13)+(Tabelle!C180-1000000)*(Konstanten!$C$12+Konstanten!$C$13))/Tabelle!C180)</f>
        <v>13.124833333333333</v>
      </c>
      <c r="F180" s="3">
        <f t="shared" si="49"/>
        <v>3480.65</v>
      </c>
      <c r="G180" s="4">
        <f t="shared" si="47"/>
        <v>3726.240608538772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C13"/>
  <sheetViews>
    <sheetView workbookViewId="0">
      <selection activeCell="C19" sqref="C19"/>
    </sheetView>
  </sheetViews>
  <sheetFormatPr baseColWidth="10" defaultRowHeight="15" x14ac:dyDescent="0.25"/>
  <cols>
    <col min="1" max="1" width="33.5703125" bestFit="1" customWidth="1"/>
    <col min="2" max="2" width="15.5703125" bestFit="1" customWidth="1"/>
    <col min="3" max="3" width="14.28515625" bestFit="1" customWidth="1"/>
  </cols>
  <sheetData>
    <row r="1" spans="1:3" x14ac:dyDescent="0.25">
      <c r="A1" s="2" t="s">
        <v>5</v>
      </c>
      <c r="B1" s="2">
        <v>550</v>
      </c>
      <c r="C1" s="2"/>
    </row>
    <row r="2" spans="1:3" x14ac:dyDescent="0.25">
      <c r="A2" s="2"/>
      <c r="B2" s="2"/>
      <c r="C2" s="2"/>
    </row>
    <row r="3" spans="1:3" x14ac:dyDescent="0.25">
      <c r="A3" s="2" t="s">
        <v>1</v>
      </c>
      <c r="B3" s="2">
        <v>12.493</v>
      </c>
      <c r="C3" s="2"/>
    </row>
    <row r="6" spans="1:3" x14ac:dyDescent="0.25">
      <c r="B6" t="s">
        <v>2</v>
      </c>
      <c r="C6" t="s">
        <v>3</v>
      </c>
    </row>
    <row r="7" spans="1:3" x14ac:dyDescent="0.25">
      <c r="A7" t="s">
        <v>10</v>
      </c>
      <c r="B7">
        <v>15.56</v>
      </c>
      <c r="C7">
        <v>110.23</v>
      </c>
    </row>
    <row r="8" spans="1:3" x14ac:dyDescent="0.25">
      <c r="A8" t="s">
        <v>4</v>
      </c>
      <c r="B8">
        <v>4.3099999999999996</v>
      </c>
      <c r="C8">
        <v>0.52</v>
      </c>
    </row>
    <row r="11" spans="1:3" x14ac:dyDescent="0.25">
      <c r="B11" t="s">
        <v>6</v>
      </c>
      <c r="C11" t="s">
        <v>7</v>
      </c>
    </row>
    <row r="12" spans="1:3" x14ac:dyDescent="0.25">
      <c r="A12" t="s">
        <v>8</v>
      </c>
      <c r="B12">
        <v>0.37</v>
      </c>
      <c r="C12">
        <v>0.05</v>
      </c>
    </row>
    <row r="13" spans="1:3" x14ac:dyDescent="0.25">
      <c r="A13" t="s">
        <v>9</v>
      </c>
      <c r="B13">
        <v>3.6999999999999998E-2</v>
      </c>
      <c r="C13">
        <v>4.9000000000000002E-2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3:AM33"/>
  <sheetViews>
    <sheetView topLeftCell="E1" workbookViewId="0">
      <selection activeCell="T9" sqref="T9"/>
    </sheetView>
  </sheetViews>
  <sheetFormatPr baseColWidth="10" defaultRowHeight="15" x14ac:dyDescent="0.25"/>
  <cols>
    <col min="1" max="1" width="17.28515625" bestFit="1" customWidth="1"/>
    <col min="2" max="2" width="15" bestFit="1" customWidth="1"/>
  </cols>
  <sheetData>
    <row r="3" spans="1:39" x14ac:dyDescent="0.25">
      <c r="A3" t="s">
        <v>17</v>
      </c>
      <c r="B3">
        <v>10000</v>
      </c>
      <c r="F3" t="s">
        <v>17</v>
      </c>
      <c r="G3">
        <v>50000</v>
      </c>
      <c r="K3" t="s">
        <v>17</v>
      </c>
      <c r="L3">
        <v>100000</v>
      </c>
      <c r="P3" t="s">
        <v>17</v>
      </c>
      <c r="Q3">
        <v>500000</v>
      </c>
      <c r="U3" t="s">
        <v>17</v>
      </c>
      <c r="V3">
        <v>1000000</v>
      </c>
      <c r="Z3" t="s">
        <v>17</v>
      </c>
      <c r="AA3">
        <v>2000000</v>
      </c>
      <c r="AE3" t="s">
        <v>17</v>
      </c>
      <c r="AF3">
        <v>1500000</v>
      </c>
      <c r="AJ3" t="s">
        <v>17</v>
      </c>
      <c r="AK3">
        <v>2500000</v>
      </c>
    </row>
    <row r="5" spans="1:39" x14ac:dyDescent="0.25">
      <c r="B5" t="s">
        <v>16</v>
      </c>
      <c r="C5" t="s">
        <v>22</v>
      </c>
      <c r="D5" t="s">
        <v>21</v>
      </c>
      <c r="G5" t="s">
        <v>16</v>
      </c>
      <c r="H5" t="s">
        <v>22</v>
      </c>
      <c r="I5" t="s">
        <v>21</v>
      </c>
      <c r="L5" t="s">
        <v>16</v>
      </c>
      <c r="M5" t="s">
        <v>22</v>
      </c>
      <c r="N5" t="s">
        <v>21</v>
      </c>
      <c r="Q5" t="s">
        <v>16</v>
      </c>
      <c r="R5" t="s">
        <v>22</v>
      </c>
      <c r="S5" t="s">
        <v>21</v>
      </c>
      <c r="V5" t="s">
        <v>16</v>
      </c>
      <c r="W5" t="s">
        <v>22</v>
      </c>
      <c r="X5" t="s">
        <v>21</v>
      </c>
      <c r="AA5" t="s">
        <v>16</v>
      </c>
      <c r="AB5" t="s">
        <v>22</v>
      </c>
      <c r="AC5" t="s">
        <v>21</v>
      </c>
      <c r="AF5" t="s">
        <v>16</v>
      </c>
      <c r="AG5" t="s">
        <v>22</v>
      </c>
      <c r="AH5" t="s">
        <v>21</v>
      </c>
      <c r="AK5" t="s">
        <v>16</v>
      </c>
      <c r="AL5" t="s">
        <v>22</v>
      </c>
      <c r="AM5" t="s">
        <v>21</v>
      </c>
    </row>
    <row r="6" spans="1:39" x14ac:dyDescent="0.25">
      <c r="B6">
        <v>100</v>
      </c>
      <c r="C6" s="2">
        <f>$B$3/B6</f>
        <v>100</v>
      </c>
      <c r="D6" s="2">
        <f>(Tabelle!$H$2/'Linien konstante Mengen'!B6+Tabelle!$H$3/100)/1000*'Linien konstante Mengen'!$B$3</f>
        <v>5.3870137026776597</v>
      </c>
      <c r="G6">
        <v>100</v>
      </c>
      <c r="H6" s="2">
        <f>$G$3/G6</f>
        <v>500</v>
      </c>
      <c r="I6" s="2">
        <f>(Tabelle!$H$2/'Linien konstante Mengen'!G6+Tabelle!$H$3/100)/1000*'Linien konstante Mengen'!$G$3</f>
        <v>26.935068513388295</v>
      </c>
      <c r="L6">
        <v>1</v>
      </c>
      <c r="M6" s="2">
        <f t="shared" ref="M6:M12" si="0">$L$3/L6</f>
        <v>100000</v>
      </c>
      <c r="N6" s="2">
        <f>(Tabelle!$H$2/'Linien konstante Mengen'!L6+Tabelle!$H$3/100)/1000*'Linien konstante Mengen'!$L$3</f>
        <v>3897.9909619671698</v>
      </c>
      <c r="Q6">
        <v>1</v>
      </c>
      <c r="R6" s="2">
        <f t="shared" ref="R6:R11" si="1">$Q$3/Q6</f>
        <v>500000</v>
      </c>
      <c r="S6" s="2">
        <f>(Tabelle!$H$2/'Linien konstante Mengen'!Q6+Tabelle!$H$3/100)/1000*'Linien konstante Mengen'!$Q$3</f>
        <v>19489.954809835846</v>
      </c>
      <c r="V6">
        <v>100</v>
      </c>
      <c r="W6" s="2">
        <f>$V$3/V6</f>
        <v>10000</v>
      </c>
      <c r="X6" s="2">
        <f>(Tabelle!$H$2/'Linien konstante Mengen'!V6+Tabelle!$H$3/100)/1000*'Linien konstante Mengen'!$V$3</f>
        <v>538.70137026776592</v>
      </c>
      <c r="AA6">
        <v>100</v>
      </c>
      <c r="AB6" s="2">
        <f>$AA$3/AA6</f>
        <v>20000</v>
      </c>
      <c r="AC6" s="2">
        <f>(Tabelle!$H$2/'Linien konstante Mengen'!AA6+Tabelle!$H$3/100)/1000*'Linien konstante Mengen'!$AA$3</f>
        <v>1077.4027405355318</v>
      </c>
      <c r="AF6">
        <v>100</v>
      </c>
      <c r="AG6" s="2">
        <f>$AF$3/AF6</f>
        <v>15000</v>
      </c>
      <c r="AH6" s="2">
        <f>(Tabelle!$H$2/'Linien konstante Mengen'!AF6+Tabelle!$H$3/100)/1000*'Linien konstante Mengen'!$AF$3</f>
        <v>808.05205540164889</v>
      </c>
      <c r="AK6">
        <v>100</v>
      </c>
      <c r="AL6" s="2">
        <f>$AK$3/AK6</f>
        <v>25000</v>
      </c>
      <c r="AM6" s="2">
        <f>(Tabelle!$H$2/'Linien konstante Mengen'!AK6+Tabelle!$H$3/100)/1000*'Linien konstante Mengen'!$AK$3</f>
        <v>1346.7534256694148</v>
      </c>
    </row>
    <row r="7" spans="1:39" x14ac:dyDescent="0.25">
      <c r="B7">
        <v>200</v>
      </c>
      <c r="C7" s="2">
        <f t="shared" ref="C7:C9" si="2">$B$3/B7</f>
        <v>50</v>
      </c>
      <c r="D7" s="2">
        <f>(Tabelle!$H$2/'Linien konstante Mengen'!B7+Tabelle!$H$3/100)/1000*'Linien konstante Mengen'!$B$3</f>
        <v>3.4455385385663484</v>
      </c>
      <c r="G7">
        <v>200</v>
      </c>
      <c r="H7" s="2">
        <f t="shared" ref="H7:H9" si="3">$G$3/G7</f>
        <v>250</v>
      </c>
      <c r="I7" s="2">
        <f>(Tabelle!$H$2/'Linien konstante Mengen'!G7+Tabelle!$H$3/100)/1000*'Linien konstante Mengen'!$G$3</f>
        <v>17.227692692831742</v>
      </c>
      <c r="L7">
        <v>10</v>
      </c>
      <c r="M7" s="2">
        <f t="shared" si="0"/>
        <v>10000</v>
      </c>
      <c r="N7" s="2">
        <f>(Tabelle!$H$2/'Linien konstante Mengen'!L7+Tabelle!$H$3/100)/1000*'Linien konstante Mengen'!$L$3</f>
        <v>403.33566656681234</v>
      </c>
      <c r="Q7">
        <v>10</v>
      </c>
      <c r="R7" s="2">
        <f t="shared" si="1"/>
        <v>50000</v>
      </c>
      <c r="S7" s="2">
        <f>(Tabelle!$H$2/'Linien konstante Mengen'!Q7+Tabelle!$H$3/100)/1000*'Linien konstante Mengen'!$Q$3</f>
        <v>2016.6783328340616</v>
      </c>
      <c r="V7">
        <v>200</v>
      </c>
      <c r="W7" s="2">
        <f t="shared" ref="W7:W9" si="4">$V$3/V7</f>
        <v>5000</v>
      </c>
      <c r="X7" s="2">
        <f>(Tabelle!$H$2/'Linien konstante Mengen'!V7+Tabelle!$H$3/100)/1000*'Linien konstante Mengen'!$V$3</f>
        <v>344.55385385663487</v>
      </c>
      <c r="AA7">
        <v>200</v>
      </c>
      <c r="AB7" s="2">
        <f t="shared" ref="AB7:AB27" si="5">$AA$3/AA7</f>
        <v>10000</v>
      </c>
      <c r="AC7" s="2">
        <f>(Tabelle!$H$2/'Linien konstante Mengen'!AA7+Tabelle!$H$3/100)/1000*'Linien konstante Mengen'!$AA$3</f>
        <v>689.10770771326975</v>
      </c>
      <c r="AF7">
        <v>200</v>
      </c>
      <c r="AG7" s="2">
        <f t="shared" ref="AG7:AG27" si="6">$AF$3/AF7</f>
        <v>7500</v>
      </c>
      <c r="AH7" s="2">
        <f>(Tabelle!$H$2/'Linien konstante Mengen'!AF7+Tabelle!$H$3/100)/1000*'Linien konstante Mengen'!$AF$3</f>
        <v>516.83078078495225</v>
      </c>
      <c r="AK7">
        <v>200</v>
      </c>
      <c r="AL7" s="2">
        <f t="shared" ref="AL7:AL27" si="7">$AK$3/AK7</f>
        <v>12500</v>
      </c>
      <c r="AM7" s="2">
        <f>(Tabelle!$H$2/'Linien konstante Mengen'!AK7+Tabelle!$H$3/100)/1000*'Linien konstante Mengen'!$AK$3</f>
        <v>861.38463464158713</v>
      </c>
    </row>
    <row r="8" spans="1:39" x14ac:dyDescent="0.25">
      <c r="B8">
        <v>300</v>
      </c>
      <c r="C8" s="2">
        <f t="shared" si="2"/>
        <v>33.333333333333336</v>
      </c>
      <c r="D8" s="2">
        <f>(Tabelle!$H$2/'Linien konstante Mengen'!B8+Tabelle!$H$3/100)/1000*'Linien konstante Mengen'!$B$3</f>
        <v>2.7983801505292454</v>
      </c>
      <c r="G8">
        <v>300</v>
      </c>
      <c r="H8" s="2">
        <f t="shared" si="3"/>
        <v>166.66666666666666</v>
      </c>
      <c r="I8" s="2">
        <f>(Tabelle!$H$2/'Linien konstante Mengen'!G8+Tabelle!$H$3/100)/1000*'Linien konstante Mengen'!$G$3</f>
        <v>13.991900752646227</v>
      </c>
      <c r="L8">
        <v>20</v>
      </c>
      <c r="M8" s="2">
        <f t="shared" si="0"/>
        <v>5000</v>
      </c>
      <c r="N8" s="2">
        <f>(Tabelle!$H$2/'Linien konstante Mengen'!L8+Tabelle!$H$3/100)/1000*'Linien konstante Mengen'!$L$3</f>
        <v>209.18815015568134</v>
      </c>
      <c r="Q8">
        <v>20</v>
      </c>
      <c r="R8" s="2">
        <f t="shared" si="1"/>
        <v>25000</v>
      </c>
      <c r="S8" s="2">
        <f>(Tabelle!$H$2/'Linien konstante Mengen'!Q8+Tabelle!$H$3/100)/1000*'Linien konstante Mengen'!$Q$3</f>
        <v>1045.9407507784067</v>
      </c>
      <c r="V8">
        <v>300</v>
      </c>
      <c r="W8" s="2">
        <f t="shared" si="4"/>
        <v>3333.3333333333335</v>
      </c>
      <c r="X8" s="2">
        <f>(Tabelle!$H$2/'Linien konstante Mengen'!V8+Tabelle!$H$3/100)/1000*'Linien konstante Mengen'!$V$3</f>
        <v>279.83801505292456</v>
      </c>
      <c r="AA8">
        <v>300</v>
      </c>
      <c r="AB8" s="2">
        <f t="shared" si="5"/>
        <v>6666.666666666667</v>
      </c>
      <c r="AC8" s="2">
        <f>(Tabelle!$H$2/'Linien konstante Mengen'!AA8+Tabelle!$H$3/100)/1000*'Linien konstante Mengen'!$AA$3</f>
        <v>559.67603010584912</v>
      </c>
      <c r="AF8">
        <v>300</v>
      </c>
      <c r="AG8" s="2">
        <f t="shared" si="6"/>
        <v>5000</v>
      </c>
      <c r="AH8" s="2">
        <f>(Tabelle!$H$2/'Linien konstante Mengen'!AF8+Tabelle!$H$3/100)/1000*'Linien konstante Mengen'!$AF$3</f>
        <v>419.75702257938678</v>
      </c>
      <c r="AK8">
        <v>300</v>
      </c>
      <c r="AL8" s="2">
        <f t="shared" si="7"/>
        <v>8333.3333333333339</v>
      </c>
      <c r="AM8" s="2">
        <f>(Tabelle!$H$2/'Linien konstante Mengen'!AK8+Tabelle!$H$3/100)/1000*'Linien konstante Mengen'!$AK$3</f>
        <v>699.59503763231135</v>
      </c>
    </row>
    <row r="9" spans="1:39" x14ac:dyDescent="0.25">
      <c r="B9">
        <v>400</v>
      </c>
      <c r="C9" s="2">
        <f t="shared" si="2"/>
        <v>25</v>
      </c>
      <c r="D9" s="2">
        <f>(Tabelle!$H$2/'Linien konstante Mengen'!B9+Tabelle!$H$3/100)/1000*'Linien konstante Mengen'!$B$3</f>
        <v>2.4748009565106939</v>
      </c>
      <c r="G9">
        <v>400</v>
      </c>
      <c r="H9" s="2">
        <f t="shared" si="3"/>
        <v>125</v>
      </c>
      <c r="I9" s="2">
        <f>(Tabelle!$H$2/'Linien konstante Mengen'!G9+Tabelle!$H$3/100)/1000*'Linien konstante Mengen'!$G$3</f>
        <v>12.374004782553468</v>
      </c>
      <c r="L9">
        <v>30</v>
      </c>
      <c r="M9" s="2">
        <f t="shared" si="0"/>
        <v>3333.3333333333335</v>
      </c>
      <c r="N9" s="2">
        <f>(Tabelle!$H$2/'Linien konstante Mengen'!L9+Tabelle!$H$3/100)/1000*'Linien konstante Mengen'!$L$3</f>
        <v>144.47231135197103</v>
      </c>
      <c r="Q9">
        <v>30</v>
      </c>
      <c r="R9" s="2">
        <f t="shared" si="1"/>
        <v>16666.666666666668</v>
      </c>
      <c r="S9" s="2">
        <f>(Tabelle!$H$2/'Linien konstante Mengen'!Q9+Tabelle!$H$3/100)/1000*'Linien konstante Mengen'!$Q$3</f>
        <v>722.36155675985515</v>
      </c>
      <c r="V9">
        <v>400</v>
      </c>
      <c r="W9" s="2">
        <f t="shared" si="4"/>
        <v>2500</v>
      </c>
      <c r="X9" s="2">
        <f>(Tabelle!$H$2/'Linien konstante Mengen'!V9+Tabelle!$H$3/100)/1000*'Linien konstante Mengen'!$V$3</f>
        <v>247.48009565106938</v>
      </c>
      <c r="AA9">
        <v>400</v>
      </c>
      <c r="AB9" s="2">
        <f t="shared" si="5"/>
        <v>5000</v>
      </c>
      <c r="AC9" s="2">
        <f>(Tabelle!$H$2/'Linien konstante Mengen'!AA9+Tabelle!$H$3/100)/1000*'Linien konstante Mengen'!$AA$3</f>
        <v>494.96019130213875</v>
      </c>
      <c r="AF9">
        <v>400</v>
      </c>
      <c r="AG9" s="2">
        <f t="shared" si="6"/>
        <v>3750</v>
      </c>
      <c r="AH9" s="2">
        <f>(Tabelle!$H$2/'Linien konstante Mengen'!AF9+Tabelle!$H$3/100)/1000*'Linien konstante Mengen'!$AF$3</f>
        <v>371.22014347660405</v>
      </c>
      <c r="AK9">
        <v>400</v>
      </c>
      <c r="AL9" s="2">
        <f t="shared" si="7"/>
        <v>6250</v>
      </c>
      <c r="AM9" s="2">
        <f>(Tabelle!$H$2/'Linien konstante Mengen'!AK9+Tabelle!$H$3/100)/1000*'Linien konstante Mengen'!$AK$3</f>
        <v>618.7002391276734</v>
      </c>
    </row>
    <row r="10" spans="1:39" x14ac:dyDescent="0.25">
      <c r="B10">
        <v>500</v>
      </c>
      <c r="C10" s="2">
        <f t="shared" ref="C10:C11" si="8">$B$3/B10</f>
        <v>20</v>
      </c>
      <c r="D10" s="2">
        <f>(Tabelle!$H$2/'Linien konstante Mengen'!B10+Tabelle!$H$3/100)/1000*'Linien konstante Mengen'!$B$3</f>
        <v>2.2806534400995631</v>
      </c>
      <c r="G10">
        <v>500</v>
      </c>
      <c r="H10" s="2">
        <f t="shared" ref="H10:H19" si="9">$G$3/G10</f>
        <v>100</v>
      </c>
      <c r="I10" s="2">
        <f>(Tabelle!$H$2/'Linien konstante Mengen'!G10+Tabelle!$H$3/100)/1000*'Linien konstante Mengen'!$G$3</f>
        <v>11.403267200497815</v>
      </c>
      <c r="L10">
        <v>40</v>
      </c>
      <c r="M10" s="2">
        <f t="shared" si="0"/>
        <v>2500</v>
      </c>
      <c r="N10" s="2">
        <f>(Tabelle!$H$2/'Linien konstante Mengen'!L10+Tabelle!$H$3/100)/1000*'Linien konstante Mengen'!$L$3</f>
        <v>112.11439195011589</v>
      </c>
      <c r="Q10">
        <v>40</v>
      </c>
      <c r="R10" s="2">
        <f t="shared" si="1"/>
        <v>12500</v>
      </c>
      <c r="S10" s="2">
        <f>(Tabelle!$H$2/'Linien konstante Mengen'!Q10+Tabelle!$H$3/100)/1000*'Linien konstante Mengen'!$Q$3</f>
        <v>560.57195975057937</v>
      </c>
      <c r="V10">
        <v>500</v>
      </c>
      <c r="W10" s="2">
        <f>$V$3/V10</f>
        <v>2000</v>
      </c>
      <c r="X10" s="2">
        <f>(Tabelle!$H$2/'Linien konstante Mengen'!V10+Tabelle!$H$3/100)/1000*'Linien konstante Mengen'!$V$3</f>
        <v>228.06534400995631</v>
      </c>
      <c r="AA10">
        <v>500</v>
      </c>
      <c r="AB10" s="2">
        <f t="shared" si="5"/>
        <v>4000</v>
      </c>
      <c r="AC10" s="2">
        <f>(Tabelle!$H$2/'Linien konstante Mengen'!AA10+Tabelle!$H$3/100)/1000*'Linien konstante Mengen'!$AA$3</f>
        <v>456.13068801991261</v>
      </c>
      <c r="AF10">
        <v>500</v>
      </c>
      <c r="AG10" s="2">
        <f t="shared" si="6"/>
        <v>3000</v>
      </c>
      <c r="AH10" s="2">
        <f>(Tabelle!$H$2/'Linien konstante Mengen'!AF10+Tabelle!$H$3/100)/1000*'Linien konstante Mengen'!$AF$3</f>
        <v>342.09801601493444</v>
      </c>
      <c r="AK10">
        <v>500</v>
      </c>
      <c r="AL10" s="2">
        <f t="shared" si="7"/>
        <v>5000</v>
      </c>
      <c r="AM10" s="2">
        <f>(Tabelle!$H$2/'Linien konstante Mengen'!AK10+Tabelle!$H$3/100)/1000*'Linien konstante Mengen'!$AK$3</f>
        <v>570.16336002489072</v>
      </c>
    </row>
    <row r="11" spans="1:39" x14ac:dyDescent="0.25">
      <c r="B11">
        <v>750</v>
      </c>
      <c r="C11" s="2">
        <f t="shared" si="8"/>
        <v>13.333333333333334</v>
      </c>
      <c r="D11" s="2">
        <f>(Tabelle!$H$2/'Linien konstante Mengen'!B11+Tabelle!$H$3/100)/1000*'Linien konstante Mengen'!$B$3</f>
        <v>2.0217900848847217</v>
      </c>
      <c r="G11">
        <f>G10+500</f>
        <v>1000</v>
      </c>
      <c r="H11" s="2">
        <f t="shared" si="9"/>
        <v>50</v>
      </c>
      <c r="I11" s="2">
        <f>(Tabelle!$H$2/'Linien konstante Mengen'!G11+Tabelle!$H$3/100)/1000*'Linien konstante Mengen'!$G$3</f>
        <v>9.4617920363865036</v>
      </c>
      <c r="L11">
        <v>50</v>
      </c>
      <c r="M11" s="2">
        <f t="shared" si="0"/>
        <v>2000</v>
      </c>
      <c r="N11" s="2">
        <f>(Tabelle!$H$2/'Linien konstante Mengen'!L11+Tabelle!$H$3/100)/1000*'Linien konstante Mengen'!$L$3</f>
        <v>92.699640309002774</v>
      </c>
      <c r="Q11">
        <v>50</v>
      </c>
      <c r="R11" s="2">
        <f t="shared" si="1"/>
        <v>10000</v>
      </c>
      <c r="S11" s="2">
        <f>(Tabelle!$H$2/'Linien konstante Mengen'!Q11+Tabelle!$H$3/100)/1000*'Linien konstante Mengen'!$Q$3</f>
        <v>463.4982015450139</v>
      </c>
      <c r="V11">
        <v>750</v>
      </c>
      <c r="W11" s="2">
        <f>$V$3/V11</f>
        <v>1333.3333333333333</v>
      </c>
      <c r="X11" s="2">
        <f>(Tabelle!$H$2/'Linien konstante Mengen'!V11+Tabelle!$H$3/100)/1000*'Linien konstante Mengen'!$V$3</f>
        <v>202.17900848847216</v>
      </c>
      <c r="AA11">
        <v>750</v>
      </c>
      <c r="AB11" s="2">
        <f t="shared" si="5"/>
        <v>2666.6666666666665</v>
      </c>
      <c r="AC11" s="2">
        <f>(Tabelle!$H$2/'Linien konstante Mengen'!AA11+Tabelle!$H$3/100)/1000*'Linien konstante Mengen'!$AA$3</f>
        <v>404.35801697694433</v>
      </c>
      <c r="AF11">
        <v>750</v>
      </c>
      <c r="AG11" s="2">
        <f t="shared" si="6"/>
        <v>2000</v>
      </c>
      <c r="AH11" s="2">
        <f>(Tabelle!$H$2/'Linien konstante Mengen'!AF11+Tabelle!$H$3/100)/1000*'Linien konstante Mengen'!$AF$3</f>
        <v>303.26851273270825</v>
      </c>
      <c r="AK11">
        <v>750</v>
      </c>
      <c r="AL11" s="2">
        <f t="shared" si="7"/>
        <v>3333.3333333333335</v>
      </c>
      <c r="AM11" s="2">
        <f>(Tabelle!$H$2/'Linien konstante Mengen'!AK11+Tabelle!$H$3/100)/1000*'Linien konstante Mengen'!$AK$3</f>
        <v>505.44752122118041</v>
      </c>
    </row>
    <row r="12" spans="1:39" x14ac:dyDescent="0.25">
      <c r="B12">
        <f>B10+500</f>
        <v>1000</v>
      </c>
      <c r="C12" s="2">
        <f t="shared" ref="C12:C27" si="10">$B$3/B12</f>
        <v>10</v>
      </c>
      <c r="D12" s="2">
        <f>(Tabelle!$H$2/'Linien konstante Mengen'!B12+Tabelle!$H$3/100)/1000*'Linien konstante Mengen'!$B$3</f>
        <v>1.8923584072773008</v>
      </c>
      <c r="G12">
        <f t="shared" ref="G12:G16" si="11">G11+500</f>
        <v>1500</v>
      </c>
      <c r="H12" s="2">
        <f t="shared" si="9"/>
        <v>33.333333333333336</v>
      </c>
      <c r="I12" s="2">
        <f>(Tabelle!$H$2/'Linien konstante Mengen'!G12+Tabelle!$H$3/100)/1000*'Linien konstante Mengen'!$G$3</f>
        <v>8.8146336483494014</v>
      </c>
      <c r="L12">
        <v>75</v>
      </c>
      <c r="M12" s="2">
        <f t="shared" si="0"/>
        <v>1333.3333333333333</v>
      </c>
      <c r="N12" s="2">
        <f>(Tabelle!$H$2/'Linien konstante Mengen'!L12+Tabelle!$H$3/100)/1000*'Linien konstante Mengen'!$L$3</f>
        <v>66.813304787518646</v>
      </c>
      <c r="Q12">
        <v>100</v>
      </c>
      <c r="R12" s="2">
        <f>$Q$3/Q12</f>
        <v>5000</v>
      </c>
      <c r="S12" s="2">
        <f>(Tabelle!$H$2/'Linien konstante Mengen'!Q12+Tabelle!$H$3/100)/1000*'Linien konstante Mengen'!$Q$3</f>
        <v>269.35068513388296</v>
      </c>
      <c r="V12">
        <f>V10+500</f>
        <v>1000</v>
      </c>
      <c r="W12" s="2">
        <f t="shared" ref="W12:W27" si="12">$V$3/V12</f>
        <v>1000</v>
      </c>
      <c r="X12" s="2">
        <f>(Tabelle!$H$2/'Linien konstante Mengen'!V12+Tabelle!$H$3/100)/1000*'Linien konstante Mengen'!$V$3</f>
        <v>189.23584072773008</v>
      </c>
      <c r="AA12">
        <f>AA10+500</f>
        <v>1000</v>
      </c>
      <c r="AB12" s="2">
        <f t="shared" si="5"/>
        <v>2000</v>
      </c>
      <c r="AC12" s="2">
        <f>(Tabelle!$H$2/'Linien konstante Mengen'!AA12+Tabelle!$H$3/100)/1000*'Linien konstante Mengen'!$AA$3</f>
        <v>378.47168145546016</v>
      </c>
      <c r="AF12">
        <f>AF10+500</f>
        <v>1000</v>
      </c>
      <c r="AG12" s="2">
        <f t="shared" si="6"/>
        <v>1500</v>
      </c>
      <c r="AH12" s="2">
        <f>(Tabelle!$H$2/'Linien konstante Mengen'!AF12+Tabelle!$H$3/100)/1000*'Linien konstante Mengen'!$AF$3</f>
        <v>283.85376109159512</v>
      </c>
      <c r="AK12">
        <f>AK10+500</f>
        <v>1000</v>
      </c>
      <c r="AL12" s="2">
        <f t="shared" si="7"/>
        <v>2500</v>
      </c>
      <c r="AM12" s="2">
        <f>(Tabelle!$H$2/'Linien konstante Mengen'!AK12+Tabelle!$H$3/100)/1000*'Linien konstante Mengen'!$AK$3</f>
        <v>473.0896018193252</v>
      </c>
    </row>
    <row r="13" spans="1:39" x14ac:dyDescent="0.25">
      <c r="B13">
        <f t="shared" ref="B13:B27" si="13">B12+500</f>
        <v>1500</v>
      </c>
      <c r="C13" s="2">
        <f t="shared" si="10"/>
        <v>6.666666666666667</v>
      </c>
      <c r="D13" s="2">
        <f>(Tabelle!$H$2/'Linien konstante Mengen'!B13+Tabelle!$H$3/100)/1000*'Linien konstante Mengen'!$B$3</f>
        <v>1.7629267296698803</v>
      </c>
      <c r="G13">
        <f t="shared" si="11"/>
        <v>2000</v>
      </c>
      <c r="H13" s="2">
        <f t="shared" si="9"/>
        <v>25</v>
      </c>
      <c r="I13" s="2">
        <f>(Tabelle!$H$2/'Linien konstante Mengen'!G13+Tabelle!$H$3/100)/1000*'Linien konstante Mengen'!$G$3</f>
        <v>8.4910544543308504</v>
      </c>
      <c r="L13">
        <v>100</v>
      </c>
      <c r="M13" s="2">
        <f>$L$3/L13</f>
        <v>1000</v>
      </c>
      <c r="N13" s="2">
        <f>(Tabelle!$H$2/'Linien konstante Mengen'!L13+Tabelle!$H$3/100)/1000*'Linien konstante Mengen'!$L$3</f>
        <v>53.87013702677659</v>
      </c>
      <c r="Q13">
        <v>200</v>
      </c>
      <c r="R13" s="2">
        <f t="shared" ref="R13:R15" si="14">$Q$3/Q13</f>
        <v>2500</v>
      </c>
      <c r="S13" s="2">
        <f>(Tabelle!$H$2/'Linien konstante Mengen'!Q13+Tabelle!$H$3/100)/1000*'Linien konstante Mengen'!$Q$3</f>
        <v>172.27692692831744</v>
      </c>
      <c r="V13">
        <f t="shared" ref="V13:V17" si="15">V12+500</f>
        <v>1500</v>
      </c>
      <c r="W13" s="2">
        <f t="shared" si="12"/>
        <v>666.66666666666663</v>
      </c>
      <c r="X13" s="2">
        <f>(Tabelle!$H$2/'Linien konstante Mengen'!V13+Tabelle!$H$3/100)/1000*'Linien konstante Mengen'!$V$3</f>
        <v>176.29267296698802</v>
      </c>
      <c r="AA13">
        <f t="shared" ref="AA13:AA17" si="16">AA12+500</f>
        <v>1500</v>
      </c>
      <c r="AB13" s="2">
        <f t="shared" si="5"/>
        <v>1333.3333333333333</v>
      </c>
      <c r="AC13" s="2">
        <f>(Tabelle!$H$2/'Linien konstante Mengen'!AA13+Tabelle!$H$3/100)/1000*'Linien konstante Mengen'!$AA$3</f>
        <v>352.58534593397604</v>
      </c>
      <c r="AF13">
        <f t="shared" ref="AF13:AF17" si="17">AF12+500</f>
        <v>1500</v>
      </c>
      <c r="AG13" s="2">
        <f t="shared" si="6"/>
        <v>1000</v>
      </c>
      <c r="AH13" s="2">
        <f>(Tabelle!$H$2/'Linien konstante Mengen'!AF13+Tabelle!$H$3/100)/1000*'Linien konstante Mengen'!$AF$3</f>
        <v>264.43900945048205</v>
      </c>
      <c r="AK13">
        <f t="shared" ref="AK13:AK17" si="18">AK12+500</f>
        <v>1500</v>
      </c>
      <c r="AL13" s="2">
        <f t="shared" si="7"/>
        <v>1666.6666666666667</v>
      </c>
      <c r="AM13" s="2">
        <f>(Tabelle!$H$2/'Linien konstante Mengen'!AK13+Tabelle!$H$3/100)/1000*'Linien konstante Mengen'!$AK$3</f>
        <v>440.7316824174701</v>
      </c>
    </row>
    <row r="14" spans="1:39" x14ac:dyDescent="0.25">
      <c r="B14">
        <f t="shared" si="13"/>
        <v>2000</v>
      </c>
      <c r="C14" s="2">
        <f t="shared" si="10"/>
        <v>5</v>
      </c>
      <c r="D14" s="2">
        <f>(Tabelle!$H$2/'Linien konstante Mengen'!B14+Tabelle!$H$3/100)/1000*'Linien konstante Mengen'!$B$3</f>
        <v>1.6982108908661699</v>
      </c>
      <c r="G14">
        <f t="shared" si="11"/>
        <v>2500</v>
      </c>
      <c r="H14" s="2">
        <f t="shared" si="9"/>
        <v>20</v>
      </c>
      <c r="I14" s="2">
        <f>(Tabelle!$H$2/'Linien konstante Mengen'!G14+Tabelle!$H$3/100)/1000*'Linien konstante Mengen'!$G$3</f>
        <v>8.2969069379197204</v>
      </c>
      <c r="L14">
        <v>200</v>
      </c>
      <c r="M14" s="2">
        <f t="shared" ref="M14:M16" si="19">$L$3/L14</f>
        <v>500</v>
      </c>
      <c r="N14" s="2">
        <f>(Tabelle!$H$2/'Linien konstante Mengen'!L14+Tabelle!$H$3/100)/1000*'Linien konstante Mengen'!$L$3</f>
        <v>34.455385385663483</v>
      </c>
      <c r="Q14">
        <v>300</v>
      </c>
      <c r="R14" s="2">
        <f t="shared" si="14"/>
        <v>1666.6666666666667</v>
      </c>
      <c r="S14" s="2">
        <f>(Tabelle!$H$2/'Linien konstante Mengen'!Q14+Tabelle!$H$3/100)/1000*'Linien konstante Mengen'!$Q$3</f>
        <v>139.91900752646228</v>
      </c>
      <c r="V14">
        <f t="shared" si="15"/>
        <v>2000</v>
      </c>
      <c r="W14" s="2">
        <f t="shared" si="12"/>
        <v>500</v>
      </c>
      <c r="X14" s="2">
        <f>(Tabelle!$H$2/'Linien konstante Mengen'!V14+Tabelle!$H$3/100)/1000*'Linien konstante Mengen'!$V$3</f>
        <v>169.82108908661701</v>
      </c>
      <c r="AA14">
        <f t="shared" si="16"/>
        <v>2000</v>
      </c>
      <c r="AB14" s="2">
        <f t="shared" si="5"/>
        <v>1000</v>
      </c>
      <c r="AC14" s="2">
        <f>(Tabelle!$H$2/'Linien konstante Mengen'!AA14+Tabelle!$H$3/100)/1000*'Linien konstante Mengen'!$AA$3</f>
        <v>339.64217817323402</v>
      </c>
      <c r="AF14">
        <f t="shared" si="17"/>
        <v>2000</v>
      </c>
      <c r="AG14" s="2">
        <f t="shared" si="6"/>
        <v>750</v>
      </c>
      <c r="AH14" s="2">
        <f>(Tabelle!$H$2/'Linien konstante Mengen'!AF14+Tabelle!$H$3/100)/1000*'Linien konstante Mengen'!$AF$3</f>
        <v>254.73163362992551</v>
      </c>
      <c r="AK14">
        <f t="shared" si="18"/>
        <v>2000</v>
      </c>
      <c r="AL14" s="2">
        <f t="shared" si="7"/>
        <v>1250</v>
      </c>
      <c r="AM14" s="2">
        <f>(Tabelle!$H$2/'Linien konstante Mengen'!AK14+Tabelle!$H$3/100)/1000*'Linien konstante Mengen'!$AK$3</f>
        <v>424.55272271654252</v>
      </c>
    </row>
    <row r="15" spans="1:39" x14ac:dyDescent="0.25">
      <c r="B15">
        <f t="shared" si="13"/>
        <v>2500</v>
      </c>
      <c r="C15" s="2">
        <f t="shared" si="10"/>
        <v>4</v>
      </c>
      <c r="D15" s="2">
        <f>(Tabelle!$H$2/'Linien konstante Mengen'!B15+Tabelle!$H$3/100)/1000*'Linien konstante Mengen'!$B$3</f>
        <v>1.6593813875839438</v>
      </c>
      <c r="G15">
        <f t="shared" si="11"/>
        <v>3000</v>
      </c>
      <c r="H15" s="2">
        <f t="shared" si="9"/>
        <v>16.666666666666668</v>
      </c>
      <c r="I15" s="2">
        <f>(Tabelle!$H$2/'Linien konstante Mengen'!G15+Tabelle!$H$3/100)/1000*'Linien konstante Mengen'!$G$3</f>
        <v>8.1674752603122993</v>
      </c>
      <c r="L15">
        <v>300</v>
      </c>
      <c r="M15" s="2">
        <f t="shared" si="19"/>
        <v>333.33333333333331</v>
      </c>
      <c r="N15" s="2">
        <f>(Tabelle!$H$2/'Linien konstante Mengen'!L15+Tabelle!$H$3/100)/1000*'Linien konstante Mengen'!$L$3</f>
        <v>27.983801505292455</v>
      </c>
      <c r="Q15">
        <v>400</v>
      </c>
      <c r="R15" s="2">
        <f t="shared" si="14"/>
        <v>1250</v>
      </c>
      <c r="S15" s="2">
        <f>(Tabelle!$H$2/'Linien konstante Mengen'!Q15+Tabelle!$H$3/100)/1000*'Linien konstante Mengen'!$Q$3</f>
        <v>123.74004782553469</v>
      </c>
      <c r="V15">
        <f t="shared" si="15"/>
        <v>2500</v>
      </c>
      <c r="W15" s="2">
        <f t="shared" si="12"/>
        <v>400</v>
      </c>
      <c r="X15" s="2">
        <f>(Tabelle!$H$2/'Linien konstante Mengen'!V15+Tabelle!$H$3/100)/1000*'Linien konstante Mengen'!$V$3</f>
        <v>165.93813875839439</v>
      </c>
      <c r="AA15">
        <f t="shared" si="16"/>
        <v>2500</v>
      </c>
      <c r="AB15" s="2">
        <f t="shared" si="5"/>
        <v>800</v>
      </c>
      <c r="AC15" s="2">
        <f>(Tabelle!$H$2/'Linien konstante Mengen'!AA15+Tabelle!$H$3/100)/1000*'Linien konstante Mengen'!$AA$3</f>
        <v>331.87627751678878</v>
      </c>
      <c r="AF15">
        <f t="shared" si="17"/>
        <v>2500</v>
      </c>
      <c r="AG15" s="2">
        <f t="shared" si="6"/>
        <v>600</v>
      </c>
      <c r="AH15" s="2">
        <f>(Tabelle!$H$2/'Linien konstante Mengen'!AF15+Tabelle!$H$3/100)/1000*'Linien konstante Mengen'!$AF$3</f>
        <v>248.9072081375916</v>
      </c>
      <c r="AK15">
        <f t="shared" si="18"/>
        <v>2500</v>
      </c>
      <c r="AL15" s="2">
        <f t="shared" si="7"/>
        <v>1000</v>
      </c>
      <c r="AM15" s="2">
        <f>(Tabelle!$H$2/'Linien konstante Mengen'!AK15+Tabelle!$H$3/100)/1000*'Linien konstante Mengen'!$AK$3</f>
        <v>414.84534689598598</v>
      </c>
    </row>
    <row r="16" spans="1:39" x14ac:dyDescent="0.25">
      <c r="B16">
        <f t="shared" si="13"/>
        <v>3000</v>
      </c>
      <c r="C16" s="2">
        <f t="shared" si="10"/>
        <v>3.3333333333333335</v>
      </c>
      <c r="D16" s="2">
        <f>(Tabelle!$H$2/'Linien konstante Mengen'!B16+Tabelle!$H$3/100)/1000*'Linien konstante Mengen'!$B$3</f>
        <v>1.6334950520624598</v>
      </c>
      <c r="G16">
        <f t="shared" si="11"/>
        <v>3500</v>
      </c>
      <c r="H16" s="2">
        <f t="shared" si="9"/>
        <v>14.285714285714286</v>
      </c>
      <c r="I16" s="2">
        <f>(Tabelle!$H$2/'Linien konstante Mengen'!G16+Tabelle!$H$3/100)/1000*'Linien konstante Mengen'!$G$3</f>
        <v>8.0750240620212832</v>
      </c>
      <c r="L16">
        <v>400</v>
      </c>
      <c r="M16" s="2">
        <f t="shared" si="19"/>
        <v>250</v>
      </c>
      <c r="N16" s="2">
        <f>(Tabelle!$H$2/'Linien konstante Mengen'!L16+Tabelle!$H$3/100)/1000*'Linien konstante Mengen'!$L$3</f>
        <v>24.748009565106937</v>
      </c>
      <c r="Q16">
        <v>500</v>
      </c>
      <c r="R16" s="2">
        <f t="shared" ref="R16:R26" si="20">$Q$3/Q16</f>
        <v>1000</v>
      </c>
      <c r="S16" s="2">
        <f>(Tabelle!$H$2/'Linien konstante Mengen'!Q16+Tabelle!$H$3/100)/1000*'Linien konstante Mengen'!$Q$3</f>
        <v>114.03267200497815</v>
      </c>
      <c r="V16">
        <f t="shared" si="15"/>
        <v>3000</v>
      </c>
      <c r="W16" s="2">
        <f t="shared" si="12"/>
        <v>333.33333333333331</v>
      </c>
      <c r="X16" s="2">
        <f>(Tabelle!$H$2/'Linien konstante Mengen'!V16+Tabelle!$H$3/100)/1000*'Linien konstante Mengen'!$V$3</f>
        <v>163.34950520624596</v>
      </c>
      <c r="AA16">
        <f t="shared" si="16"/>
        <v>3000</v>
      </c>
      <c r="AB16" s="2">
        <f t="shared" si="5"/>
        <v>666.66666666666663</v>
      </c>
      <c r="AC16" s="2">
        <f>(Tabelle!$H$2/'Linien konstante Mengen'!AA16+Tabelle!$H$3/100)/1000*'Linien konstante Mengen'!$AA$3</f>
        <v>326.69901041249193</v>
      </c>
      <c r="AF16">
        <f t="shared" si="17"/>
        <v>3000</v>
      </c>
      <c r="AG16" s="2">
        <f t="shared" si="6"/>
        <v>500</v>
      </c>
      <c r="AH16" s="2">
        <f>(Tabelle!$H$2/'Linien konstante Mengen'!AF16+Tabelle!$H$3/100)/1000*'Linien konstante Mengen'!$AF$3</f>
        <v>245.02425780936898</v>
      </c>
      <c r="AK16">
        <f t="shared" si="18"/>
        <v>3000</v>
      </c>
      <c r="AL16" s="2">
        <f t="shared" si="7"/>
        <v>833.33333333333337</v>
      </c>
      <c r="AM16" s="2">
        <f>(Tabelle!$H$2/'Linien konstante Mengen'!AK16+Tabelle!$H$3/100)/1000*'Linien konstante Mengen'!$AK$3</f>
        <v>408.37376301561494</v>
      </c>
    </row>
    <row r="17" spans="2:39" x14ac:dyDescent="0.25">
      <c r="B17">
        <f t="shared" si="13"/>
        <v>3500</v>
      </c>
      <c r="C17" s="2">
        <f t="shared" si="10"/>
        <v>2.8571428571428572</v>
      </c>
      <c r="D17" s="2">
        <f>(Tabelle!$H$2/'Linien konstante Mengen'!B17+Tabelle!$H$3/100)/1000*'Linien konstante Mengen'!$B$3</f>
        <v>1.6150048124042569</v>
      </c>
      <c r="G17">
        <f>G16+500</f>
        <v>4000</v>
      </c>
      <c r="H17" s="2">
        <f t="shared" si="9"/>
        <v>12.5</v>
      </c>
      <c r="I17" s="2">
        <f>(Tabelle!$H$2/'Linien konstante Mengen'!G17+Tabelle!$H$3/100)/1000*'Linien konstante Mengen'!$G$3</f>
        <v>8.0056856633030247</v>
      </c>
      <c r="L17">
        <v>500</v>
      </c>
      <c r="M17" s="2">
        <f t="shared" ref="M17:M26" si="21">$L$3/L17</f>
        <v>200</v>
      </c>
      <c r="N17" s="2">
        <f>(Tabelle!$H$2/'Linien konstante Mengen'!L17+Tabelle!$H$3/100)/1000*'Linien konstante Mengen'!$L$3</f>
        <v>22.806534400995631</v>
      </c>
      <c r="Q17">
        <v>750</v>
      </c>
      <c r="R17" s="2">
        <f t="shared" si="20"/>
        <v>666.66666666666663</v>
      </c>
      <c r="S17" s="2">
        <f>(Tabelle!$H$2/'Linien konstante Mengen'!Q17+Tabelle!$H$3/100)/1000*'Linien konstante Mengen'!$Q$3</f>
        <v>101.08950424423608</v>
      </c>
      <c r="V17">
        <f t="shared" si="15"/>
        <v>3500</v>
      </c>
      <c r="W17" s="2">
        <f t="shared" si="12"/>
        <v>285.71428571428572</v>
      </c>
      <c r="X17" s="2">
        <f>(Tabelle!$H$2/'Linien konstante Mengen'!V17+Tabelle!$H$3/100)/1000*'Linien konstante Mengen'!$V$3</f>
        <v>161.50048124042567</v>
      </c>
      <c r="AA17">
        <f t="shared" si="16"/>
        <v>3500</v>
      </c>
      <c r="AB17" s="2">
        <f t="shared" si="5"/>
        <v>571.42857142857144</v>
      </c>
      <c r="AC17" s="2">
        <f>(Tabelle!$H$2/'Linien konstante Mengen'!AA17+Tabelle!$H$3/100)/1000*'Linien konstante Mengen'!$AA$3</f>
        <v>323.00096248085134</v>
      </c>
      <c r="AF17">
        <f t="shared" si="17"/>
        <v>3500</v>
      </c>
      <c r="AG17" s="2">
        <f t="shared" si="6"/>
        <v>428.57142857142856</v>
      </c>
      <c r="AH17" s="2">
        <f>(Tabelle!$H$2/'Linien konstante Mengen'!AF17+Tabelle!$H$3/100)/1000*'Linien konstante Mengen'!$AF$3</f>
        <v>242.25072186063852</v>
      </c>
      <c r="AK17">
        <f t="shared" si="18"/>
        <v>3500</v>
      </c>
      <c r="AL17" s="2">
        <f t="shared" si="7"/>
        <v>714.28571428571433</v>
      </c>
      <c r="AM17" s="2">
        <f>(Tabelle!$H$2/'Linien konstante Mengen'!AK17+Tabelle!$H$3/100)/1000*'Linien konstante Mengen'!$AK$3</f>
        <v>403.75120310106422</v>
      </c>
    </row>
    <row r="18" spans="2:39" x14ac:dyDescent="0.25">
      <c r="B18">
        <f>B17+500</f>
        <v>4000</v>
      </c>
      <c r="C18" s="2">
        <f t="shared" si="10"/>
        <v>2.5</v>
      </c>
      <c r="D18" s="2">
        <f>(Tabelle!$H$2/'Linien konstante Mengen'!B18+Tabelle!$H$3/100)/1000*'Linien konstante Mengen'!$B$3</f>
        <v>1.6011371326606048</v>
      </c>
      <c r="G18">
        <f t="shared" ref="G18:G26" si="22">G17+500</f>
        <v>4500</v>
      </c>
      <c r="H18" s="2">
        <f t="shared" si="9"/>
        <v>11.111111111111111</v>
      </c>
      <c r="I18" s="2">
        <f>(Tabelle!$H$2/'Linien konstante Mengen'!G18+Tabelle!$H$3/100)/1000*'Linien konstante Mengen'!$G$3</f>
        <v>7.9517557976332638</v>
      </c>
      <c r="L18">
        <f>L17+500</f>
        <v>1000</v>
      </c>
      <c r="M18" s="2">
        <f t="shared" si="21"/>
        <v>100</v>
      </c>
      <c r="N18" s="2">
        <f>(Tabelle!$H$2/'Linien konstante Mengen'!L18+Tabelle!$H$3/100)/1000*'Linien konstante Mengen'!$L$3</f>
        <v>18.923584072773007</v>
      </c>
      <c r="Q18">
        <f>Q16+500</f>
        <v>1000</v>
      </c>
      <c r="R18" s="2">
        <f t="shared" si="20"/>
        <v>500</v>
      </c>
      <c r="S18" s="2">
        <f>(Tabelle!$H$2/'Linien konstante Mengen'!Q18+Tabelle!$H$3/100)/1000*'Linien konstante Mengen'!$Q$3</f>
        <v>94.617920363865039</v>
      </c>
      <c r="V18">
        <f>V17+500</f>
        <v>4000</v>
      </c>
      <c r="W18" s="2">
        <f t="shared" si="12"/>
        <v>250</v>
      </c>
      <c r="X18" s="2">
        <f>(Tabelle!$H$2/'Linien konstante Mengen'!V18+Tabelle!$H$3/100)/1000*'Linien konstante Mengen'!$V$3</f>
        <v>160.11371326606047</v>
      </c>
      <c r="AA18">
        <f>AA17+500</f>
        <v>4000</v>
      </c>
      <c r="AB18" s="2">
        <f t="shared" si="5"/>
        <v>500</v>
      </c>
      <c r="AC18" s="2">
        <f>(Tabelle!$H$2/'Linien konstante Mengen'!AA18+Tabelle!$H$3/100)/1000*'Linien konstante Mengen'!$AA$3</f>
        <v>320.22742653212094</v>
      </c>
      <c r="AF18">
        <f>AF17+500</f>
        <v>4000</v>
      </c>
      <c r="AG18" s="2">
        <f t="shared" si="6"/>
        <v>375</v>
      </c>
      <c r="AH18" s="2">
        <f>(Tabelle!$H$2/'Linien konstante Mengen'!AF18+Tabelle!$H$3/100)/1000*'Linien konstante Mengen'!$AF$3</f>
        <v>240.17056989909071</v>
      </c>
      <c r="AK18">
        <f>AK17+500</f>
        <v>4000</v>
      </c>
      <c r="AL18" s="2">
        <f t="shared" si="7"/>
        <v>625</v>
      </c>
      <c r="AM18" s="2">
        <f>(Tabelle!$H$2/'Linien konstante Mengen'!AK18+Tabelle!$H$3/100)/1000*'Linien konstante Mengen'!$AK$3</f>
        <v>400.28428316515118</v>
      </c>
    </row>
    <row r="19" spans="2:39" x14ac:dyDescent="0.25">
      <c r="B19">
        <f t="shared" si="13"/>
        <v>4500</v>
      </c>
      <c r="C19" s="2">
        <f t="shared" si="10"/>
        <v>2.2222222222222223</v>
      </c>
      <c r="D19" s="2">
        <f>(Tabelle!$H$2/'Linien konstante Mengen'!B19+Tabelle!$H$3/100)/1000*'Linien konstante Mengen'!$B$3</f>
        <v>1.5903511595266526</v>
      </c>
      <c r="G19">
        <f t="shared" si="22"/>
        <v>5000</v>
      </c>
      <c r="H19" s="2">
        <f t="shared" si="9"/>
        <v>10</v>
      </c>
      <c r="I19" s="2">
        <f>(Tabelle!$H$2/'Linien konstante Mengen'!G19+Tabelle!$H$3/100)/1000*'Linien konstante Mengen'!$G$3</f>
        <v>7.9086119050974588</v>
      </c>
      <c r="L19">
        <f t="shared" ref="L19:L23" si="23">L18+500</f>
        <v>1500</v>
      </c>
      <c r="M19" s="2">
        <f t="shared" si="21"/>
        <v>66.666666666666671</v>
      </c>
      <c r="N19" s="2">
        <f>(Tabelle!$H$2/'Linien konstante Mengen'!L19+Tabelle!$H$3/100)/1000*'Linien konstante Mengen'!$L$3</f>
        <v>17.629267296698803</v>
      </c>
      <c r="Q19">
        <f t="shared" ref="Q19:Q23" si="24">Q18+500</f>
        <v>1500</v>
      </c>
      <c r="R19" s="2">
        <f t="shared" si="20"/>
        <v>333.33333333333331</v>
      </c>
      <c r="S19" s="2">
        <f>(Tabelle!$H$2/'Linien konstante Mengen'!Q19+Tabelle!$H$3/100)/1000*'Linien konstante Mengen'!$Q$3</f>
        <v>88.146336483494011</v>
      </c>
      <c r="V19">
        <f t="shared" ref="V19:V27" si="25">V18+500</f>
        <v>4500</v>
      </c>
      <c r="W19" s="2">
        <f t="shared" si="12"/>
        <v>222.22222222222223</v>
      </c>
      <c r="X19" s="2">
        <f>(Tabelle!$H$2/'Linien konstante Mengen'!V19+Tabelle!$H$3/100)/1000*'Linien konstante Mengen'!$V$3</f>
        <v>159.03511595266528</v>
      </c>
      <c r="AA19">
        <f t="shared" ref="AA19:AA27" si="26">AA18+500</f>
        <v>4500</v>
      </c>
      <c r="AB19" s="2">
        <f t="shared" si="5"/>
        <v>444.44444444444446</v>
      </c>
      <c r="AC19" s="2">
        <f>(Tabelle!$H$2/'Linien konstante Mengen'!AA19+Tabelle!$H$3/100)/1000*'Linien konstante Mengen'!$AA$3</f>
        <v>318.07023190533056</v>
      </c>
      <c r="AF19">
        <f t="shared" ref="AF19:AF27" si="27">AF18+500</f>
        <v>4500</v>
      </c>
      <c r="AG19" s="2">
        <f t="shared" si="6"/>
        <v>333.33333333333331</v>
      </c>
      <c r="AH19" s="2">
        <f>(Tabelle!$H$2/'Linien konstante Mengen'!AF19+Tabelle!$H$3/100)/1000*'Linien konstante Mengen'!$AF$3</f>
        <v>238.5526739289979</v>
      </c>
      <c r="AK19">
        <f t="shared" ref="AK19:AK27" si="28">AK18+500</f>
        <v>4500</v>
      </c>
      <c r="AL19" s="2">
        <f t="shared" si="7"/>
        <v>555.55555555555554</v>
      </c>
      <c r="AM19" s="2">
        <f>(Tabelle!$H$2/'Linien konstante Mengen'!AK19+Tabelle!$H$3/100)/1000*'Linien konstante Mengen'!$AK$3</f>
        <v>397.58778988166318</v>
      </c>
    </row>
    <row r="20" spans="2:39" x14ac:dyDescent="0.25">
      <c r="B20">
        <f t="shared" si="13"/>
        <v>5000</v>
      </c>
      <c r="C20" s="2">
        <f t="shared" si="10"/>
        <v>2</v>
      </c>
      <c r="D20" s="2">
        <f>(Tabelle!$H$2/'Linien konstante Mengen'!B20+Tabelle!$H$3/100)/1000*'Linien konstante Mengen'!$B$3</f>
        <v>1.5817223810194918</v>
      </c>
      <c r="G20">
        <f t="shared" si="22"/>
        <v>5500</v>
      </c>
      <c r="H20" s="2">
        <f t="shared" ref="H20:H26" si="29">$G$3/G20</f>
        <v>9.0909090909090917</v>
      </c>
      <c r="I20" s="2">
        <f>(Tabelle!$H$2/'Linien konstante Mengen'!G20+Tabelle!$H$3/100)/1000*'Linien konstante Mengen'!$G$3</f>
        <v>7.8733123566590706</v>
      </c>
      <c r="L20">
        <f t="shared" si="23"/>
        <v>2000</v>
      </c>
      <c r="M20" s="2">
        <f t="shared" si="21"/>
        <v>50</v>
      </c>
      <c r="N20" s="2">
        <f>(Tabelle!$H$2/'Linien konstante Mengen'!L20+Tabelle!$H$3/100)/1000*'Linien konstante Mengen'!$L$3</f>
        <v>16.982108908661701</v>
      </c>
      <c r="Q20">
        <f t="shared" si="24"/>
        <v>2000</v>
      </c>
      <c r="R20" s="2">
        <f t="shared" si="20"/>
        <v>250</v>
      </c>
      <c r="S20" s="2">
        <f>(Tabelle!$H$2/'Linien konstante Mengen'!Q20+Tabelle!$H$3/100)/1000*'Linien konstante Mengen'!$Q$3</f>
        <v>84.910544543308504</v>
      </c>
      <c r="V20">
        <f t="shared" si="25"/>
        <v>5000</v>
      </c>
      <c r="W20" s="2">
        <f t="shared" si="12"/>
        <v>200</v>
      </c>
      <c r="X20" s="2">
        <f>(Tabelle!$H$2/'Linien konstante Mengen'!V20+Tabelle!$H$3/100)/1000*'Linien konstante Mengen'!$V$3</f>
        <v>158.17223810194918</v>
      </c>
      <c r="AA20">
        <f t="shared" si="26"/>
        <v>5000</v>
      </c>
      <c r="AB20" s="2">
        <f t="shared" si="5"/>
        <v>400</v>
      </c>
      <c r="AC20" s="2">
        <f>(Tabelle!$H$2/'Linien konstante Mengen'!AA20+Tabelle!$H$3/100)/1000*'Linien konstante Mengen'!$AA$3</f>
        <v>316.34447620389835</v>
      </c>
      <c r="AF20">
        <f t="shared" si="27"/>
        <v>5000</v>
      </c>
      <c r="AG20" s="2">
        <f t="shared" si="6"/>
        <v>300</v>
      </c>
      <c r="AH20" s="2">
        <f>(Tabelle!$H$2/'Linien konstante Mengen'!AF20+Tabelle!$H$3/100)/1000*'Linien konstante Mengen'!$AF$3</f>
        <v>237.25835715292376</v>
      </c>
      <c r="AK20">
        <f t="shared" si="28"/>
        <v>5000</v>
      </c>
      <c r="AL20" s="2">
        <f t="shared" si="7"/>
        <v>500</v>
      </c>
      <c r="AM20" s="2">
        <f>(Tabelle!$H$2/'Linien konstante Mengen'!AK20+Tabelle!$H$3/100)/1000*'Linien konstante Mengen'!$AK$3</f>
        <v>395.43059525487291</v>
      </c>
    </row>
    <row r="21" spans="2:39" x14ac:dyDescent="0.25">
      <c r="B21">
        <f t="shared" si="13"/>
        <v>5500</v>
      </c>
      <c r="C21" s="2">
        <f t="shared" si="10"/>
        <v>1.8181818181818181</v>
      </c>
      <c r="D21" s="2">
        <f>(Tabelle!$H$2/'Linien konstante Mengen'!B21+Tabelle!$H$3/100)/1000*'Linien konstante Mengen'!$B$3</f>
        <v>1.5746624713318143</v>
      </c>
      <c r="G21">
        <f t="shared" si="22"/>
        <v>6000</v>
      </c>
      <c r="H21" s="2">
        <f t="shared" si="29"/>
        <v>8.3333333333333339</v>
      </c>
      <c r="I21" s="2">
        <f>(Tabelle!$H$2/'Linien konstante Mengen'!G21+Tabelle!$H$3/100)/1000*'Linien konstante Mengen'!$G$3</f>
        <v>7.8438960662937474</v>
      </c>
      <c r="L21">
        <f t="shared" si="23"/>
        <v>2500</v>
      </c>
      <c r="M21" s="2">
        <f t="shared" si="21"/>
        <v>40</v>
      </c>
      <c r="N21" s="2">
        <f>(Tabelle!$H$2/'Linien konstante Mengen'!L21+Tabelle!$H$3/100)/1000*'Linien konstante Mengen'!$L$3</f>
        <v>16.593813875839441</v>
      </c>
      <c r="Q21">
        <f t="shared" si="24"/>
        <v>2500</v>
      </c>
      <c r="R21" s="2">
        <f t="shared" si="20"/>
        <v>200</v>
      </c>
      <c r="S21" s="2">
        <f>(Tabelle!$H$2/'Linien konstante Mengen'!Q21+Tabelle!$H$3/100)/1000*'Linien konstante Mengen'!$Q$3</f>
        <v>82.969069379197194</v>
      </c>
      <c r="V21">
        <f t="shared" si="25"/>
        <v>5500</v>
      </c>
      <c r="W21" s="2">
        <f t="shared" si="12"/>
        <v>181.81818181818181</v>
      </c>
      <c r="X21" s="2">
        <f>(Tabelle!$H$2/'Linien konstante Mengen'!V21+Tabelle!$H$3/100)/1000*'Linien konstante Mengen'!$V$3</f>
        <v>157.46624713318141</v>
      </c>
      <c r="AA21">
        <f t="shared" si="26"/>
        <v>5500</v>
      </c>
      <c r="AB21" s="2">
        <f t="shared" si="5"/>
        <v>363.63636363636363</v>
      </c>
      <c r="AC21" s="2">
        <f>(Tabelle!$H$2/'Linien konstante Mengen'!AA21+Tabelle!$H$3/100)/1000*'Linien konstante Mengen'!$AA$3</f>
        <v>314.93249426636282</v>
      </c>
      <c r="AF21">
        <f t="shared" si="27"/>
        <v>5500</v>
      </c>
      <c r="AG21" s="2">
        <f t="shared" si="6"/>
        <v>272.72727272727275</v>
      </c>
      <c r="AH21" s="2">
        <f>(Tabelle!$H$2/'Linien konstante Mengen'!AF21+Tabelle!$H$3/100)/1000*'Linien konstante Mengen'!$AF$3</f>
        <v>236.19937069977212</v>
      </c>
      <c r="AK21">
        <f t="shared" si="28"/>
        <v>5500</v>
      </c>
      <c r="AL21" s="2">
        <f t="shared" si="7"/>
        <v>454.54545454545456</v>
      </c>
      <c r="AM21" s="2">
        <f>(Tabelle!$H$2/'Linien konstante Mengen'!AK21+Tabelle!$H$3/100)/1000*'Linien konstante Mengen'!$AK$3</f>
        <v>393.66561783295356</v>
      </c>
    </row>
    <row r="22" spans="2:39" x14ac:dyDescent="0.25">
      <c r="B22">
        <f t="shared" si="13"/>
        <v>6000</v>
      </c>
      <c r="C22" s="2">
        <f t="shared" si="10"/>
        <v>1.6666666666666667</v>
      </c>
      <c r="D22" s="2">
        <f>(Tabelle!$H$2/'Linien konstante Mengen'!B22+Tabelle!$H$3/100)/1000*'Linien konstante Mengen'!$B$3</f>
        <v>1.5687792132587495</v>
      </c>
      <c r="G22">
        <f t="shared" si="22"/>
        <v>6500</v>
      </c>
      <c r="H22" s="2">
        <f t="shared" si="29"/>
        <v>7.6923076923076925</v>
      </c>
      <c r="I22" s="2">
        <f>(Tabelle!$H$2/'Linien konstante Mengen'!G22+Tabelle!$H$3/100)/1000*'Linien konstante Mengen'!$G$3</f>
        <v>7.8190053590615518</v>
      </c>
      <c r="L22">
        <f t="shared" si="23"/>
        <v>3000</v>
      </c>
      <c r="M22" s="2">
        <f t="shared" si="21"/>
        <v>33.333333333333336</v>
      </c>
      <c r="N22" s="2">
        <f>(Tabelle!$H$2/'Linien konstante Mengen'!L22+Tabelle!$H$3/100)/1000*'Linien konstante Mengen'!$L$3</f>
        <v>16.334950520624599</v>
      </c>
      <c r="Q22">
        <f t="shared" si="24"/>
        <v>3000</v>
      </c>
      <c r="R22" s="2">
        <f t="shared" si="20"/>
        <v>166.66666666666666</v>
      </c>
      <c r="S22" s="2">
        <f>(Tabelle!$H$2/'Linien konstante Mengen'!Q22+Tabelle!$H$3/100)/1000*'Linien konstante Mengen'!$Q$3</f>
        <v>81.674752603122982</v>
      </c>
      <c r="V22">
        <f t="shared" si="25"/>
        <v>6000</v>
      </c>
      <c r="W22" s="2">
        <f t="shared" si="12"/>
        <v>166.66666666666666</v>
      </c>
      <c r="X22" s="2">
        <f>(Tabelle!$H$2/'Linien konstante Mengen'!V22+Tabelle!$H$3/100)/1000*'Linien konstante Mengen'!$V$3</f>
        <v>156.87792132587495</v>
      </c>
      <c r="AA22">
        <f t="shared" si="26"/>
        <v>6000</v>
      </c>
      <c r="AB22" s="2">
        <f t="shared" si="5"/>
        <v>333.33333333333331</v>
      </c>
      <c r="AC22" s="2">
        <f>(Tabelle!$H$2/'Linien konstante Mengen'!AA22+Tabelle!$H$3/100)/1000*'Linien konstante Mengen'!$AA$3</f>
        <v>313.7558426517499</v>
      </c>
      <c r="AF22">
        <f t="shared" si="27"/>
        <v>6000</v>
      </c>
      <c r="AG22" s="2">
        <f t="shared" si="6"/>
        <v>250</v>
      </c>
      <c r="AH22" s="2">
        <f>(Tabelle!$H$2/'Linien konstante Mengen'!AF22+Tabelle!$H$3/100)/1000*'Linien konstante Mengen'!$AF$3</f>
        <v>235.31688198881241</v>
      </c>
      <c r="AK22">
        <f t="shared" si="28"/>
        <v>6000</v>
      </c>
      <c r="AL22" s="2">
        <f t="shared" si="7"/>
        <v>416.66666666666669</v>
      </c>
      <c r="AM22" s="2">
        <f>(Tabelle!$H$2/'Linien konstante Mengen'!AK22+Tabelle!$H$3/100)/1000*'Linien konstante Mengen'!$AK$3</f>
        <v>392.19480331468736</v>
      </c>
    </row>
    <row r="23" spans="2:39" x14ac:dyDescent="0.25">
      <c r="B23">
        <f t="shared" si="13"/>
        <v>6500</v>
      </c>
      <c r="C23" s="2">
        <f t="shared" si="10"/>
        <v>1.5384615384615385</v>
      </c>
      <c r="D23" s="2">
        <f>(Tabelle!$H$2/'Linien konstante Mengen'!B23+Tabelle!$H$3/100)/1000*'Linien konstante Mengen'!$B$3</f>
        <v>1.5638010718123103</v>
      </c>
      <c r="G23">
        <f t="shared" si="22"/>
        <v>7000</v>
      </c>
      <c r="H23" s="2">
        <f t="shared" si="29"/>
        <v>7.1428571428571432</v>
      </c>
      <c r="I23" s="2">
        <f>(Tabelle!$H$2/'Linien konstante Mengen'!G23+Tabelle!$H$3/100)/1000*'Linien konstante Mengen'!$G$3</f>
        <v>7.7976704671482411</v>
      </c>
      <c r="L23">
        <f t="shared" si="23"/>
        <v>3500</v>
      </c>
      <c r="M23" s="2">
        <f t="shared" si="21"/>
        <v>28.571428571428573</v>
      </c>
      <c r="N23" s="2">
        <f>(Tabelle!$H$2/'Linien konstante Mengen'!L23+Tabelle!$H$3/100)/1000*'Linien konstante Mengen'!$L$3</f>
        <v>16.150048124042566</v>
      </c>
      <c r="Q23">
        <f t="shared" si="24"/>
        <v>3500</v>
      </c>
      <c r="R23" s="2">
        <f t="shared" si="20"/>
        <v>142.85714285714286</v>
      </c>
      <c r="S23" s="2">
        <f>(Tabelle!$H$2/'Linien konstante Mengen'!Q23+Tabelle!$H$3/100)/1000*'Linien konstante Mengen'!$Q$3</f>
        <v>80.750240620212836</v>
      </c>
      <c r="V23">
        <f t="shared" si="25"/>
        <v>6500</v>
      </c>
      <c r="W23" s="2">
        <f t="shared" si="12"/>
        <v>153.84615384615384</v>
      </c>
      <c r="X23" s="2">
        <f>(Tabelle!$H$2/'Linien konstante Mengen'!V23+Tabelle!$H$3/100)/1000*'Linien konstante Mengen'!$V$3</f>
        <v>156.38010718123104</v>
      </c>
      <c r="AA23">
        <f t="shared" si="26"/>
        <v>6500</v>
      </c>
      <c r="AB23" s="2">
        <f t="shared" si="5"/>
        <v>307.69230769230768</v>
      </c>
      <c r="AC23" s="2">
        <f>(Tabelle!$H$2/'Linien konstante Mengen'!AA23+Tabelle!$H$3/100)/1000*'Linien konstante Mengen'!$AA$3</f>
        <v>312.76021436246208</v>
      </c>
      <c r="AF23">
        <f t="shared" si="27"/>
        <v>6500</v>
      </c>
      <c r="AG23" s="2">
        <f t="shared" si="6"/>
        <v>230.76923076923077</v>
      </c>
      <c r="AH23" s="2">
        <f>(Tabelle!$H$2/'Linien konstante Mengen'!AF23+Tabelle!$H$3/100)/1000*'Linien konstante Mengen'!$AF$3</f>
        <v>234.57016077184653</v>
      </c>
      <c r="AK23">
        <f t="shared" si="28"/>
        <v>6500</v>
      </c>
      <c r="AL23" s="2">
        <f t="shared" si="7"/>
        <v>384.61538461538464</v>
      </c>
      <c r="AM23" s="2">
        <f>(Tabelle!$H$2/'Linien konstante Mengen'!AK23+Tabelle!$H$3/100)/1000*'Linien konstante Mengen'!$AK$3</f>
        <v>390.95026795307757</v>
      </c>
    </row>
    <row r="24" spans="2:39" x14ac:dyDescent="0.25">
      <c r="B24">
        <f t="shared" si="13"/>
        <v>7000</v>
      </c>
      <c r="C24" s="2">
        <f t="shared" si="10"/>
        <v>1.4285714285714286</v>
      </c>
      <c r="D24" s="2">
        <f>(Tabelle!$H$2/'Linien konstante Mengen'!B24+Tabelle!$H$3/100)/1000*'Linien konstante Mengen'!$B$3</f>
        <v>1.5595340934296482</v>
      </c>
      <c r="G24">
        <f t="shared" si="22"/>
        <v>7500</v>
      </c>
      <c r="H24" s="2">
        <f t="shared" si="29"/>
        <v>6.666666666666667</v>
      </c>
      <c r="I24" s="2">
        <f>(Tabelle!$H$2/'Linien konstante Mengen'!G24+Tabelle!$H$3/100)/1000*'Linien konstante Mengen'!$G$3</f>
        <v>7.7791802274900377</v>
      </c>
      <c r="L24">
        <f>L23+500</f>
        <v>4000</v>
      </c>
      <c r="M24" s="2">
        <f t="shared" si="21"/>
        <v>25</v>
      </c>
      <c r="N24" s="2">
        <f>(Tabelle!$H$2/'Linien konstante Mengen'!L24+Tabelle!$H$3/100)/1000*'Linien konstante Mengen'!$L$3</f>
        <v>16.011371326606049</v>
      </c>
      <c r="Q24">
        <f>Q23+500</f>
        <v>4000</v>
      </c>
      <c r="R24" s="2">
        <f t="shared" si="20"/>
        <v>125</v>
      </c>
      <c r="S24" s="2">
        <f>(Tabelle!$H$2/'Linien konstante Mengen'!Q24+Tabelle!$H$3/100)/1000*'Linien konstante Mengen'!$Q$3</f>
        <v>80.056856633030236</v>
      </c>
      <c r="V24">
        <f t="shared" si="25"/>
        <v>7000</v>
      </c>
      <c r="W24" s="2">
        <f t="shared" si="12"/>
        <v>142.85714285714286</v>
      </c>
      <c r="X24" s="2">
        <f>(Tabelle!$H$2/'Linien konstante Mengen'!V24+Tabelle!$H$3/100)/1000*'Linien konstante Mengen'!$V$3</f>
        <v>155.95340934296482</v>
      </c>
      <c r="AA24">
        <f t="shared" si="26"/>
        <v>7000</v>
      </c>
      <c r="AB24" s="2">
        <f t="shared" si="5"/>
        <v>285.71428571428572</v>
      </c>
      <c r="AC24" s="2">
        <f>(Tabelle!$H$2/'Linien konstante Mengen'!AA24+Tabelle!$H$3/100)/1000*'Linien konstante Mengen'!$AA$3</f>
        <v>311.90681868592964</v>
      </c>
      <c r="AF24">
        <f t="shared" si="27"/>
        <v>7000</v>
      </c>
      <c r="AG24" s="2">
        <f t="shared" si="6"/>
        <v>214.28571428571428</v>
      </c>
      <c r="AH24" s="2">
        <f>(Tabelle!$H$2/'Linien konstante Mengen'!AF24+Tabelle!$H$3/100)/1000*'Linien konstante Mengen'!$AF$3</f>
        <v>233.93011401444721</v>
      </c>
      <c r="AK24">
        <f t="shared" si="28"/>
        <v>7000</v>
      </c>
      <c r="AL24" s="2">
        <f t="shared" si="7"/>
        <v>357.14285714285717</v>
      </c>
      <c r="AM24" s="2">
        <f>(Tabelle!$H$2/'Linien konstante Mengen'!AK24+Tabelle!$H$3/100)/1000*'Linien konstante Mengen'!$AK$3</f>
        <v>389.88352335741206</v>
      </c>
    </row>
    <row r="25" spans="2:39" x14ac:dyDescent="0.25">
      <c r="B25">
        <f t="shared" si="13"/>
        <v>7500</v>
      </c>
      <c r="C25" s="2">
        <f t="shared" si="10"/>
        <v>1.3333333333333333</v>
      </c>
      <c r="D25" s="2">
        <f>(Tabelle!$H$2/'Linien konstante Mengen'!B25+Tabelle!$H$3/100)/1000*'Linien konstante Mengen'!$B$3</f>
        <v>1.5558360454980076</v>
      </c>
      <c r="G25">
        <f t="shared" si="22"/>
        <v>8000</v>
      </c>
      <c r="H25" s="2">
        <f t="shared" si="29"/>
        <v>6.25</v>
      </c>
      <c r="I25" s="2">
        <f>(Tabelle!$H$2/'Linien konstante Mengen'!G25+Tabelle!$H$3/100)/1000*'Linien konstante Mengen'!$G$3</f>
        <v>7.7630012677891083</v>
      </c>
      <c r="L25">
        <f t="shared" ref="L25:L33" si="30">L24+500</f>
        <v>4500</v>
      </c>
      <c r="M25" s="2">
        <f t="shared" si="21"/>
        <v>22.222222222222221</v>
      </c>
      <c r="N25" s="2">
        <f>(Tabelle!$H$2/'Linien konstante Mengen'!L25+Tabelle!$H$3/100)/1000*'Linien konstante Mengen'!$L$3</f>
        <v>15.903511595266528</v>
      </c>
      <c r="Q25">
        <f t="shared" ref="Q25:Q33" si="31">Q24+500</f>
        <v>4500</v>
      </c>
      <c r="R25" s="2">
        <f t="shared" si="20"/>
        <v>111.11111111111111</v>
      </c>
      <c r="S25" s="2">
        <f>(Tabelle!$H$2/'Linien konstante Mengen'!Q25+Tabelle!$H$3/100)/1000*'Linien konstante Mengen'!$Q$3</f>
        <v>79.51755797633264</v>
      </c>
      <c r="V25">
        <f t="shared" si="25"/>
        <v>7500</v>
      </c>
      <c r="W25" s="2">
        <f t="shared" si="12"/>
        <v>133.33333333333334</v>
      </c>
      <c r="X25" s="2">
        <f>(Tabelle!$H$2/'Linien konstante Mengen'!V25+Tabelle!$H$3/100)/1000*'Linien konstante Mengen'!$V$3</f>
        <v>155.58360454980075</v>
      </c>
      <c r="AA25">
        <f t="shared" si="26"/>
        <v>7500</v>
      </c>
      <c r="AB25" s="2">
        <f t="shared" si="5"/>
        <v>266.66666666666669</v>
      </c>
      <c r="AC25" s="2">
        <f>(Tabelle!$H$2/'Linien konstante Mengen'!AA25+Tabelle!$H$3/100)/1000*'Linien konstante Mengen'!$AA$3</f>
        <v>311.16720909960151</v>
      </c>
      <c r="AF25">
        <f t="shared" si="27"/>
        <v>7500</v>
      </c>
      <c r="AG25" s="2">
        <f t="shared" si="6"/>
        <v>200</v>
      </c>
      <c r="AH25" s="2">
        <f>(Tabelle!$H$2/'Linien konstante Mengen'!AF25+Tabelle!$H$3/100)/1000*'Linien konstante Mengen'!$AF$3</f>
        <v>233.37540682470114</v>
      </c>
      <c r="AK25">
        <f t="shared" si="28"/>
        <v>7500</v>
      </c>
      <c r="AL25" s="2">
        <f t="shared" si="7"/>
        <v>333.33333333333331</v>
      </c>
      <c r="AM25" s="2">
        <f>(Tabelle!$H$2/'Linien konstante Mengen'!AK25+Tabelle!$H$3/100)/1000*'Linien konstante Mengen'!$AK$3</f>
        <v>388.95901137450187</v>
      </c>
    </row>
    <row r="26" spans="2:39" x14ac:dyDescent="0.25">
      <c r="B26">
        <f t="shared" si="13"/>
        <v>8000</v>
      </c>
      <c r="C26" s="2">
        <f t="shared" si="10"/>
        <v>1.25</v>
      </c>
      <c r="D26" s="2">
        <f>(Tabelle!$H$2/'Linien konstante Mengen'!B26+Tabelle!$H$3/100)/1000*'Linien konstante Mengen'!$B$3</f>
        <v>1.5526002535578218</v>
      </c>
      <c r="G26">
        <f t="shared" si="22"/>
        <v>8500</v>
      </c>
      <c r="H26" s="2">
        <f t="shared" si="29"/>
        <v>5.882352941176471</v>
      </c>
      <c r="I26" s="2">
        <f>(Tabelle!$H$2/'Linien konstante Mengen'!G26+Tabelle!$H$3/100)/1000*'Linien konstante Mengen'!$G$3</f>
        <v>7.7487257151118198</v>
      </c>
      <c r="L26">
        <f t="shared" si="30"/>
        <v>5000</v>
      </c>
      <c r="M26" s="2">
        <f t="shared" si="21"/>
        <v>20</v>
      </c>
      <c r="N26" s="2">
        <f>(Tabelle!$H$2/'Linien konstante Mengen'!L26+Tabelle!$H$3/100)/1000*'Linien konstante Mengen'!$L$3</f>
        <v>15.817223810194918</v>
      </c>
      <c r="Q26">
        <f t="shared" si="31"/>
        <v>5000</v>
      </c>
      <c r="R26" s="2">
        <f t="shared" si="20"/>
        <v>100</v>
      </c>
      <c r="S26" s="2">
        <f>(Tabelle!$H$2/'Linien konstante Mengen'!Q26+Tabelle!$H$3/100)/1000*'Linien konstante Mengen'!$Q$3</f>
        <v>79.086119050974588</v>
      </c>
      <c r="V26">
        <f t="shared" si="25"/>
        <v>8000</v>
      </c>
      <c r="W26" s="2">
        <f t="shared" si="12"/>
        <v>125</v>
      </c>
      <c r="X26" s="2">
        <f>(Tabelle!$H$2/'Linien konstante Mengen'!V26+Tabelle!$H$3/100)/1000*'Linien konstante Mengen'!$V$3</f>
        <v>155.26002535578218</v>
      </c>
      <c r="AA26">
        <f t="shared" si="26"/>
        <v>8000</v>
      </c>
      <c r="AB26" s="2">
        <f t="shared" si="5"/>
        <v>250</v>
      </c>
      <c r="AC26" s="2">
        <f>(Tabelle!$H$2/'Linien konstante Mengen'!AA26+Tabelle!$H$3/100)/1000*'Linien konstante Mengen'!$AA$3</f>
        <v>310.52005071156435</v>
      </c>
      <c r="AF26">
        <f t="shared" si="27"/>
        <v>8000</v>
      </c>
      <c r="AG26" s="2">
        <f t="shared" si="6"/>
        <v>187.5</v>
      </c>
      <c r="AH26" s="2">
        <f>(Tabelle!$H$2/'Linien konstante Mengen'!AF26+Tabelle!$H$3/100)/1000*'Linien konstante Mengen'!$AF$3</f>
        <v>232.89003803367325</v>
      </c>
      <c r="AK26">
        <f t="shared" si="28"/>
        <v>8000</v>
      </c>
      <c r="AL26" s="2">
        <f t="shared" si="7"/>
        <v>312.5</v>
      </c>
      <c r="AM26" s="2">
        <f>(Tabelle!$H$2/'Linien konstante Mengen'!AK26+Tabelle!$H$3/100)/1000*'Linien konstante Mengen'!$AK$3</f>
        <v>388.15006338945545</v>
      </c>
    </row>
    <row r="27" spans="2:39" x14ac:dyDescent="0.25">
      <c r="B27">
        <f t="shared" si="13"/>
        <v>8500</v>
      </c>
      <c r="C27" s="2">
        <f t="shared" si="10"/>
        <v>1.1764705882352942</v>
      </c>
      <c r="D27" s="2">
        <f>(Tabelle!$H$2/'Linien konstante Mengen'!B27+Tabelle!$H$3/100)/1000*'Linien konstante Mengen'!$B$3</f>
        <v>1.5497451430223641</v>
      </c>
      <c r="L27">
        <f t="shared" si="30"/>
        <v>5500</v>
      </c>
      <c r="M27" s="2">
        <f t="shared" ref="M27:M33" si="32">$L$3/L27</f>
        <v>18.181818181818183</v>
      </c>
      <c r="N27" s="2">
        <f>(Tabelle!$H$2/'Linien konstante Mengen'!L27+Tabelle!$H$3/100)/1000*'Linien konstante Mengen'!$L$3</f>
        <v>15.746624713318141</v>
      </c>
      <c r="Q27">
        <f t="shared" si="31"/>
        <v>5500</v>
      </c>
      <c r="R27" s="2">
        <f t="shared" ref="R27:R33" si="33">$Q$3/Q27</f>
        <v>90.909090909090907</v>
      </c>
      <c r="S27" s="2">
        <f>(Tabelle!$H$2/'Linien konstante Mengen'!Q27+Tabelle!$H$3/100)/1000*'Linien konstante Mengen'!$Q$3</f>
        <v>78.733123566590706</v>
      </c>
      <c r="V27">
        <f t="shared" si="25"/>
        <v>8500</v>
      </c>
      <c r="W27" s="2">
        <f t="shared" si="12"/>
        <v>117.64705882352941</v>
      </c>
      <c r="X27" s="2">
        <f>(Tabelle!$H$2/'Linien konstante Mengen'!V27+Tabelle!$H$3/100)/1000*'Linien konstante Mengen'!$V$3</f>
        <v>154.9745143022364</v>
      </c>
      <c r="AA27">
        <f t="shared" si="26"/>
        <v>8500</v>
      </c>
      <c r="AB27" s="2">
        <f t="shared" si="5"/>
        <v>235.29411764705881</v>
      </c>
      <c r="AC27" s="2">
        <f>(Tabelle!$H$2/'Linien konstante Mengen'!AA27+Tabelle!$H$3/100)/1000*'Linien konstante Mengen'!$AA$3</f>
        <v>309.9490286044728</v>
      </c>
      <c r="AF27">
        <f t="shared" si="27"/>
        <v>8500</v>
      </c>
      <c r="AG27" s="2">
        <f t="shared" si="6"/>
        <v>176.47058823529412</v>
      </c>
      <c r="AH27" s="2">
        <f>(Tabelle!$H$2/'Linien konstante Mengen'!AF27+Tabelle!$H$3/100)/1000*'Linien konstante Mengen'!$AF$3</f>
        <v>232.4617714533546</v>
      </c>
      <c r="AK27">
        <f t="shared" si="28"/>
        <v>8500</v>
      </c>
      <c r="AL27" s="2">
        <f t="shared" si="7"/>
        <v>294.11764705882354</v>
      </c>
      <c r="AM27" s="2">
        <f>(Tabelle!$H$2/'Linien konstante Mengen'!AK27+Tabelle!$H$3/100)/1000*'Linien konstante Mengen'!$AK$3</f>
        <v>387.43628575559103</v>
      </c>
    </row>
    <row r="28" spans="2:39" x14ac:dyDescent="0.25">
      <c r="L28">
        <f t="shared" si="30"/>
        <v>6000</v>
      </c>
      <c r="M28" s="2">
        <f t="shared" si="32"/>
        <v>16.666666666666668</v>
      </c>
      <c r="N28" s="2">
        <f>(Tabelle!$H$2/'Linien konstante Mengen'!L28+Tabelle!$H$3/100)/1000*'Linien konstante Mengen'!$L$3</f>
        <v>15.687792132587495</v>
      </c>
      <c r="Q28">
        <f t="shared" si="31"/>
        <v>6000</v>
      </c>
      <c r="R28" s="2">
        <f t="shared" si="33"/>
        <v>83.333333333333329</v>
      </c>
      <c r="S28" s="2">
        <f>(Tabelle!$H$2/'Linien konstante Mengen'!Q28+Tabelle!$H$3/100)/1000*'Linien konstante Mengen'!$Q$3</f>
        <v>78.438960662937475</v>
      </c>
    </row>
    <row r="29" spans="2:39" x14ac:dyDescent="0.25">
      <c r="L29">
        <f t="shared" si="30"/>
        <v>6500</v>
      </c>
      <c r="M29" s="2">
        <f t="shared" si="32"/>
        <v>15.384615384615385</v>
      </c>
      <c r="N29" s="2">
        <f>(Tabelle!$H$2/'Linien konstante Mengen'!L29+Tabelle!$H$3/100)/1000*'Linien konstante Mengen'!$L$3</f>
        <v>15.638010718123104</v>
      </c>
      <c r="Q29">
        <f t="shared" si="31"/>
        <v>6500</v>
      </c>
      <c r="R29" s="2">
        <f t="shared" si="33"/>
        <v>76.92307692307692</v>
      </c>
      <c r="S29" s="2">
        <f>(Tabelle!$H$2/'Linien konstante Mengen'!Q29+Tabelle!$H$3/100)/1000*'Linien konstante Mengen'!$Q$3</f>
        <v>78.19005359061552</v>
      </c>
    </row>
    <row r="30" spans="2:39" x14ac:dyDescent="0.25">
      <c r="L30">
        <f t="shared" si="30"/>
        <v>7000</v>
      </c>
      <c r="M30" s="2">
        <f t="shared" si="32"/>
        <v>14.285714285714286</v>
      </c>
      <c r="N30" s="2">
        <f>(Tabelle!$H$2/'Linien konstante Mengen'!L30+Tabelle!$H$3/100)/1000*'Linien konstante Mengen'!$L$3</f>
        <v>15.595340934296482</v>
      </c>
      <c r="Q30">
        <f t="shared" si="31"/>
        <v>7000</v>
      </c>
      <c r="R30" s="2">
        <f t="shared" si="33"/>
        <v>71.428571428571431</v>
      </c>
      <c r="S30" s="2">
        <f>(Tabelle!$H$2/'Linien konstante Mengen'!Q30+Tabelle!$H$3/100)/1000*'Linien konstante Mengen'!$Q$3</f>
        <v>77.976704671482409</v>
      </c>
    </row>
    <row r="31" spans="2:39" x14ac:dyDescent="0.25">
      <c r="L31">
        <f t="shared" si="30"/>
        <v>7500</v>
      </c>
      <c r="M31" s="2">
        <f t="shared" si="32"/>
        <v>13.333333333333334</v>
      </c>
      <c r="N31" s="2">
        <f>(Tabelle!$H$2/'Linien konstante Mengen'!L31+Tabelle!$H$3/100)/1000*'Linien konstante Mengen'!$L$3</f>
        <v>15.558360454980075</v>
      </c>
      <c r="Q31">
        <f t="shared" si="31"/>
        <v>7500</v>
      </c>
      <c r="R31" s="2">
        <f t="shared" si="33"/>
        <v>66.666666666666671</v>
      </c>
      <c r="S31" s="2">
        <f>(Tabelle!$H$2/'Linien konstante Mengen'!Q31+Tabelle!$H$3/100)/1000*'Linien konstante Mengen'!$Q$3</f>
        <v>77.791802274900377</v>
      </c>
    </row>
    <row r="32" spans="2:39" x14ac:dyDescent="0.25">
      <c r="L32">
        <f t="shared" si="30"/>
        <v>8000</v>
      </c>
      <c r="M32" s="2">
        <f t="shared" si="32"/>
        <v>12.5</v>
      </c>
      <c r="N32" s="2">
        <f>(Tabelle!$H$2/'Linien konstante Mengen'!L32+Tabelle!$H$3/100)/1000*'Linien konstante Mengen'!$L$3</f>
        <v>15.526002535578217</v>
      </c>
      <c r="Q32">
        <f t="shared" si="31"/>
        <v>8000</v>
      </c>
      <c r="R32" s="2">
        <f t="shared" si="33"/>
        <v>62.5</v>
      </c>
      <c r="S32" s="2">
        <f>(Tabelle!$H$2/'Linien konstante Mengen'!Q32+Tabelle!$H$3/100)/1000*'Linien konstante Mengen'!$Q$3</f>
        <v>77.630012677891088</v>
      </c>
    </row>
    <row r="33" spans="12:19" x14ac:dyDescent="0.25">
      <c r="L33">
        <f t="shared" si="30"/>
        <v>8500</v>
      </c>
      <c r="M33" s="2">
        <f t="shared" si="32"/>
        <v>11.764705882352942</v>
      </c>
      <c r="N33" s="2">
        <f>(Tabelle!$H$2/'Linien konstante Mengen'!L33+Tabelle!$H$3/100)/1000*'Linien konstante Mengen'!$L$3</f>
        <v>15.49745143022364</v>
      </c>
      <c r="Q33">
        <f t="shared" si="31"/>
        <v>8500</v>
      </c>
      <c r="R33" s="2">
        <f t="shared" si="33"/>
        <v>58.823529411764703</v>
      </c>
      <c r="S33" s="2">
        <f>(Tabelle!$H$2/'Linien konstante Mengen'!Q33+Tabelle!$H$3/100)/1000*'Linien konstante Mengen'!$Q$3</f>
        <v>77.4872571511182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Tabelle</vt:lpstr>
      <vt:lpstr>Konstanten</vt:lpstr>
      <vt:lpstr>Linien konstante Mengen</vt:lpstr>
      <vt:lpstr>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2018-11-06T00:04:08Z</dcterms:modified>
</cp:coreProperties>
</file>