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DieseArbeitsmappe"/>
  <bookViews>
    <workbookView xWindow="0" yWindow="0" windowWidth="22260" windowHeight="12645"/>
  </bookViews>
  <sheets>
    <sheet name="Tabelle" sheetId="1" r:id="rId1"/>
    <sheet name="Diagramm" sheetId="4" r:id="rId2"/>
    <sheet name="Konstanten" sheetId="3" r:id="rId3"/>
    <sheet name="Linien konstante Mengen" sheetId="6" r:id="rId4"/>
  </sheets>
  <definedNames>
    <definedName name="solver_adj" localSheetId="0" hidden="1">Tabelle!$H$2:$H$3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Tabelle!$H$142</definedName>
    <definedName name="solver_lhs2" localSheetId="0" hidden="1">Tabelle!$H$115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Tabelle!$H$4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6"/>
  <c r="H8"/>
  <c r="F157" i="1"/>
  <c r="F149"/>
  <c r="F156"/>
  <c r="F153"/>
  <c r="F155"/>
  <c r="F158"/>
  <c r="E155"/>
  <c r="E156"/>
  <c r="E157"/>
  <c r="E158"/>
  <c r="D155"/>
  <c r="D156"/>
  <c r="D157"/>
  <c r="D158"/>
  <c r="C158"/>
  <c r="G158" s="1"/>
  <c r="H158" s="1"/>
  <c r="C157"/>
  <c r="G157" s="1"/>
  <c r="H157" s="1"/>
  <c r="C156"/>
  <c r="G156" s="1"/>
  <c r="H156" s="1"/>
  <c r="C155"/>
  <c r="G155" s="1"/>
  <c r="H155" s="1"/>
  <c r="F125"/>
  <c r="F126"/>
  <c r="F127"/>
  <c r="F128"/>
  <c r="F129"/>
  <c r="F130"/>
  <c r="F131"/>
  <c r="E125"/>
  <c r="E126"/>
  <c r="E127"/>
  <c r="E128"/>
  <c r="E129"/>
  <c r="E130"/>
  <c r="E131"/>
  <c r="D125"/>
  <c r="D126"/>
  <c r="D127"/>
  <c r="D128"/>
  <c r="D129"/>
  <c r="D130"/>
  <c r="D131"/>
  <c r="C131"/>
  <c r="G131" s="1"/>
  <c r="H131" s="1"/>
  <c r="C130"/>
  <c r="G130" s="1"/>
  <c r="H130" s="1"/>
  <c r="C129"/>
  <c r="G129" s="1"/>
  <c r="H129" s="1"/>
  <c r="C128"/>
  <c r="G128" s="1"/>
  <c r="H128" s="1"/>
  <c r="F101"/>
  <c r="F102"/>
  <c r="F103"/>
  <c r="F104"/>
  <c r="E101"/>
  <c r="E102"/>
  <c r="E103"/>
  <c r="E104"/>
  <c r="D101"/>
  <c r="D102"/>
  <c r="D103"/>
  <c r="D104"/>
  <c r="C104"/>
  <c r="G104" s="1"/>
  <c r="H104" s="1"/>
  <c r="C103"/>
  <c r="G103" s="1"/>
  <c r="H103" s="1"/>
  <c r="C102"/>
  <c r="G102" s="1"/>
  <c r="H102" s="1"/>
  <c r="C101"/>
  <c r="G101" s="1"/>
  <c r="H101" s="1"/>
  <c r="G37"/>
  <c r="H37" s="1"/>
  <c r="G46"/>
  <c r="F50"/>
  <c r="F73"/>
  <c r="F74"/>
  <c r="F75"/>
  <c r="F76"/>
  <c r="E73"/>
  <c r="E74"/>
  <c r="E75"/>
  <c r="E76"/>
  <c r="D73"/>
  <c r="D74"/>
  <c r="D75"/>
  <c r="D76"/>
  <c r="C76"/>
  <c r="G76" s="1"/>
  <c r="H76" s="1"/>
  <c r="C75"/>
  <c r="G75" s="1"/>
  <c r="H75" s="1"/>
  <c r="C74"/>
  <c r="G74" s="1"/>
  <c r="H74" s="1"/>
  <c r="C73"/>
  <c r="G73" s="1"/>
  <c r="H73" s="1"/>
  <c r="D47"/>
  <c r="D48"/>
  <c r="D49"/>
  <c r="D50"/>
  <c r="C50"/>
  <c r="G50" s="1"/>
  <c r="H50" s="1"/>
  <c r="C49"/>
  <c r="G49" s="1"/>
  <c r="C48"/>
  <c r="G48" s="1"/>
  <c r="C47"/>
  <c r="G47" s="1"/>
  <c r="C44"/>
  <c r="D44"/>
  <c r="E44"/>
  <c r="F44" s="1"/>
  <c r="G44"/>
  <c r="C45"/>
  <c r="G45" s="1"/>
  <c r="D45"/>
  <c r="E45"/>
  <c r="F45" s="1"/>
  <c r="C46"/>
  <c r="D46"/>
  <c r="E46"/>
  <c r="D22"/>
  <c r="D23"/>
  <c r="D24"/>
  <c r="D25"/>
  <c r="C25"/>
  <c r="G25" s="1"/>
  <c r="C24"/>
  <c r="G24" s="1"/>
  <c r="C23"/>
  <c r="G23" s="1"/>
  <c r="C22"/>
  <c r="G22" s="1"/>
  <c r="H44" l="1"/>
  <c r="H45"/>
  <c r="E25"/>
  <c r="F25" s="1"/>
  <c r="H25" s="1"/>
  <c r="E49"/>
  <c r="F49" s="1"/>
  <c r="H49" s="1"/>
  <c r="E47"/>
  <c r="F47" s="1"/>
  <c r="H47" s="1"/>
  <c r="E23"/>
  <c r="F23" s="1"/>
  <c r="H23" s="1"/>
  <c r="F46"/>
  <c r="H46" s="1"/>
  <c r="E50"/>
  <c r="E48"/>
  <c r="F48" s="1"/>
  <c r="H48" s="1"/>
  <c r="E24"/>
  <c r="F24" s="1"/>
  <c r="H24" s="1"/>
  <c r="E22"/>
  <c r="F22" s="1"/>
  <c r="H22" s="1"/>
  <c r="B3" i="3"/>
  <c r="D15" i="1"/>
  <c r="D94" l="1"/>
  <c r="C94"/>
  <c r="G94" s="1"/>
  <c r="D66"/>
  <c r="C66"/>
  <c r="G66" s="1"/>
  <c r="H66" s="1"/>
  <c r="D40"/>
  <c r="C40"/>
  <c r="G40" s="1"/>
  <c r="H40" s="1"/>
  <c r="C15"/>
  <c r="E40" l="1"/>
  <c r="E94"/>
  <c r="F94" s="1"/>
  <c r="H94" s="1"/>
  <c r="F40"/>
  <c r="E66"/>
  <c r="F66" s="1"/>
  <c r="E15"/>
  <c r="F15" s="1"/>
  <c r="G15"/>
  <c r="D197"/>
  <c r="D198"/>
  <c r="D199"/>
  <c r="H15" l="1"/>
  <c r="D19"/>
  <c r="D20"/>
  <c r="D21"/>
  <c r="D152" l="1"/>
  <c r="D153"/>
  <c r="D154"/>
  <c r="D98"/>
  <c r="D99"/>
  <c r="D100"/>
  <c r="D70"/>
  <c r="D71"/>
  <c r="D72"/>
  <c r="S6" i="6"/>
  <c r="S7"/>
  <c r="S8"/>
  <c r="S9"/>
  <c r="S10"/>
  <c r="S11"/>
  <c r="R6"/>
  <c r="R7"/>
  <c r="R8"/>
  <c r="R9"/>
  <c r="R10"/>
  <c r="R11"/>
  <c r="N6"/>
  <c r="M6"/>
  <c r="N7"/>
  <c r="N8"/>
  <c r="N9"/>
  <c r="N10"/>
  <c r="N11"/>
  <c r="N12"/>
  <c r="M7"/>
  <c r="M8"/>
  <c r="M9"/>
  <c r="M10"/>
  <c r="M11"/>
  <c r="M12"/>
  <c r="C187" i="1"/>
  <c r="G187" s="1"/>
  <c r="D187"/>
  <c r="C188"/>
  <c r="E188" s="1"/>
  <c r="C189"/>
  <c r="G189" s="1"/>
  <c r="C190"/>
  <c r="G190" s="1"/>
  <c r="C191"/>
  <c r="E191" s="1"/>
  <c r="C192"/>
  <c r="E192" s="1"/>
  <c r="C193"/>
  <c r="G193" s="1"/>
  <c r="C194"/>
  <c r="G194" s="1"/>
  <c r="C197"/>
  <c r="C198"/>
  <c r="C199"/>
  <c r="B195"/>
  <c r="D195" s="1"/>
  <c r="D194"/>
  <c r="D193"/>
  <c r="D192"/>
  <c r="D191"/>
  <c r="D190"/>
  <c r="E189"/>
  <c r="D189"/>
  <c r="D188"/>
  <c r="D166"/>
  <c r="C167"/>
  <c r="E167" s="1"/>
  <c r="C168"/>
  <c r="G168" s="1"/>
  <c r="C169"/>
  <c r="G169" s="1"/>
  <c r="C170"/>
  <c r="E170" s="1"/>
  <c r="C171"/>
  <c r="E171" s="1"/>
  <c r="C172"/>
  <c r="G172" s="1"/>
  <c r="C173"/>
  <c r="G173" s="1"/>
  <c r="C176"/>
  <c r="G176" s="1"/>
  <c r="C177"/>
  <c r="G177" s="1"/>
  <c r="C178"/>
  <c r="G178" s="1"/>
  <c r="C166"/>
  <c r="G166" s="1"/>
  <c r="B174"/>
  <c r="D174" s="1"/>
  <c r="E173"/>
  <c r="D173"/>
  <c r="D172"/>
  <c r="D171"/>
  <c r="D170"/>
  <c r="D169"/>
  <c r="E168"/>
  <c r="D168"/>
  <c r="D167"/>
  <c r="AM7" i="6"/>
  <c r="AM8"/>
  <c r="AM9"/>
  <c r="AM10"/>
  <c r="AM11"/>
  <c r="AM6"/>
  <c r="AL7"/>
  <c r="AL8"/>
  <c r="AL9"/>
  <c r="AL10"/>
  <c r="AL11"/>
  <c r="AL12"/>
  <c r="AL6"/>
  <c r="AK12"/>
  <c r="AM12" s="1"/>
  <c r="AH7"/>
  <c r="AH8"/>
  <c r="AH9"/>
  <c r="AH10"/>
  <c r="AH11"/>
  <c r="AH6"/>
  <c r="AG7"/>
  <c r="AG8"/>
  <c r="AG9"/>
  <c r="AG10"/>
  <c r="AG11"/>
  <c r="AG6"/>
  <c r="AF12"/>
  <c r="AF13" s="1"/>
  <c r="AC7"/>
  <c r="AC8"/>
  <c r="AC9"/>
  <c r="AC10"/>
  <c r="AC11"/>
  <c r="AC6"/>
  <c r="AB7"/>
  <c r="AB8"/>
  <c r="AB9"/>
  <c r="AB10"/>
  <c r="AB11"/>
  <c r="AB6"/>
  <c r="AA12"/>
  <c r="AC12" s="1"/>
  <c r="C152" i="1"/>
  <c r="G152" s="1"/>
  <c r="H152" s="1"/>
  <c r="C153"/>
  <c r="G153" s="1"/>
  <c r="H153" s="1"/>
  <c r="C154"/>
  <c r="G154" s="1"/>
  <c r="H154" s="1"/>
  <c r="C127"/>
  <c r="G127" s="1"/>
  <c r="H127" s="1"/>
  <c r="C126"/>
  <c r="G126" s="1"/>
  <c r="H126" s="1"/>
  <c r="C125"/>
  <c r="G125" s="1"/>
  <c r="H125" s="1"/>
  <c r="C98"/>
  <c r="E98" s="1"/>
  <c r="C99"/>
  <c r="G99" s="1"/>
  <c r="H99" s="1"/>
  <c r="C100"/>
  <c r="G100" s="1"/>
  <c r="H100" s="1"/>
  <c r="C70"/>
  <c r="G70" s="1"/>
  <c r="H70" s="1"/>
  <c r="C71"/>
  <c r="G71" s="1"/>
  <c r="H71" s="1"/>
  <c r="C72"/>
  <c r="G72" s="1"/>
  <c r="H72" s="1"/>
  <c r="C21"/>
  <c r="C20"/>
  <c r="C19"/>
  <c r="X11" i="6"/>
  <c r="W11"/>
  <c r="X7"/>
  <c r="X8"/>
  <c r="X9"/>
  <c r="W7"/>
  <c r="W8"/>
  <c r="W9"/>
  <c r="S17"/>
  <c r="R17"/>
  <c r="S13"/>
  <c r="S14"/>
  <c r="S15"/>
  <c r="R13"/>
  <c r="R14"/>
  <c r="R15"/>
  <c r="N14"/>
  <c r="N15"/>
  <c r="N16"/>
  <c r="M14"/>
  <c r="M15"/>
  <c r="M16"/>
  <c r="I7"/>
  <c r="I8"/>
  <c r="H7"/>
  <c r="H9"/>
  <c r="C6"/>
  <c r="D11"/>
  <c r="D7"/>
  <c r="D8"/>
  <c r="D9"/>
  <c r="C11"/>
  <c r="C7"/>
  <c r="C8"/>
  <c r="C9"/>
  <c r="X10"/>
  <c r="X6"/>
  <c r="W10"/>
  <c r="W6"/>
  <c r="V12"/>
  <c r="W12" s="1"/>
  <c r="S16"/>
  <c r="S12"/>
  <c r="R16"/>
  <c r="R12"/>
  <c r="Q18"/>
  <c r="Q19" s="1"/>
  <c r="R19" s="1"/>
  <c r="N17"/>
  <c r="N13"/>
  <c r="M17"/>
  <c r="M13"/>
  <c r="L18"/>
  <c r="L19" s="1"/>
  <c r="I10"/>
  <c r="I6"/>
  <c r="H10"/>
  <c r="H6"/>
  <c r="G11"/>
  <c r="G12" s="1"/>
  <c r="C10"/>
  <c r="D10"/>
  <c r="D6"/>
  <c r="B12"/>
  <c r="C12" s="1"/>
  <c r="C147" i="1"/>
  <c r="G147" s="1"/>
  <c r="E169" l="1"/>
  <c r="B175"/>
  <c r="C175" s="1"/>
  <c r="G175" s="1"/>
  <c r="E153"/>
  <c r="F170"/>
  <c r="E194"/>
  <c r="F194" s="1"/>
  <c r="G198"/>
  <c r="E198"/>
  <c r="F198" s="1"/>
  <c r="E152"/>
  <c r="F152" s="1"/>
  <c r="G197"/>
  <c r="E197"/>
  <c r="F197" s="1"/>
  <c r="F192"/>
  <c r="G199"/>
  <c r="E199"/>
  <c r="F199" s="1"/>
  <c r="F171"/>
  <c r="B196"/>
  <c r="C196" s="1"/>
  <c r="G196" s="1"/>
  <c r="C195"/>
  <c r="G195" s="1"/>
  <c r="E154"/>
  <c r="F154" s="1"/>
  <c r="F169"/>
  <c r="F168"/>
  <c r="F167"/>
  <c r="F173"/>
  <c r="F98"/>
  <c r="G98"/>
  <c r="H98" s="1"/>
  <c r="E100"/>
  <c r="F100" s="1"/>
  <c r="E99"/>
  <c r="F99" s="1"/>
  <c r="E71"/>
  <c r="F71" s="1"/>
  <c r="E70"/>
  <c r="F70" s="1"/>
  <c r="E72"/>
  <c r="F72" s="1"/>
  <c r="G21"/>
  <c r="E21"/>
  <c r="F21" s="1"/>
  <c r="G20"/>
  <c r="E20"/>
  <c r="F20" s="1"/>
  <c r="G19"/>
  <c r="E19"/>
  <c r="F19" s="1"/>
  <c r="AK13" i="6"/>
  <c r="AM13" s="1"/>
  <c r="AA13"/>
  <c r="AA14" s="1"/>
  <c r="AB12"/>
  <c r="AG13"/>
  <c r="AH13"/>
  <c r="AH12"/>
  <c r="AG12"/>
  <c r="E166" i="1"/>
  <c r="F166" s="1"/>
  <c r="F188"/>
  <c r="G170"/>
  <c r="AB13" i="6"/>
  <c r="AL13"/>
  <c r="E190" i="1"/>
  <c r="F190" s="1"/>
  <c r="F191"/>
  <c r="M18" i="6"/>
  <c r="S18"/>
  <c r="AC13"/>
  <c r="C174" i="1"/>
  <c r="G174" s="1"/>
  <c r="F189"/>
  <c r="G171"/>
  <c r="G167"/>
  <c r="G192"/>
  <c r="E187"/>
  <c r="F187" s="1"/>
  <c r="G188"/>
  <c r="G191"/>
  <c r="E193"/>
  <c r="F193" s="1"/>
  <c r="E195"/>
  <c r="F195" s="1"/>
  <c r="E172"/>
  <c r="F172" s="1"/>
  <c r="AK14" i="6"/>
  <c r="AF14"/>
  <c r="AA15"/>
  <c r="X12"/>
  <c r="S19"/>
  <c r="B13"/>
  <c r="B14" s="1"/>
  <c r="B15" s="1"/>
  <c r="B16" s="1"/>
  <c r="B17" s="1"/>
  <c r="C17" s="1"/>
  <c r="V13"/>
  <c r="N18"/>
  <c r="G13"/>
  <c r="G14" s="1"/>
  <c r="H12"/>
  <c r="I12"/>
  <c r="L20"/>
  <c r="M19"/>
  <c r="N19"/>
  <c r="I11"/>
  <c r="H11"/>
  <c r="R18"/>
  <c r="D12"/>
  <c r="Q20"/>
  <c r="C87" i="1"/>
  <c r="G87" s="1"/>
  <c r="C33"/>
  <c r="G33" s="1"/>
  <c r="D123"/>
  <c r="D124"/>
  <c r="C123"/>
  <c r="G123" s="1"/>
  <c r="C124"/>
  <c r="G124" s="1"/>
  <c r="D17"/>
  <c r="D18"/>
  <c r="C18"/>
  <c r="G18" s="1"/>
  <c r="C17"/>
  <c r="G17" s="1"/>
  <c r="B42"/>
  <c r="B43" s="1"/>
  <c r="C145"/>
  <c r="G145" s="1"/>
  <c r="D147"/>
  <c r="D142"/>
  <c r="C142"/>
  <c r="G142" s="1"/>
  <c r="D8"/>
  <c r="C8"/>
  <c r="G8" s="1"/>
  <c r="D33"/>
  <c r="D59"/>
  <c r="D60"/>
  <c r="C59"/>
  <c r="G59" s="1"/>
  <c r="C61"/>
  <c r="G61" s="1"/>
  <c r="H61" s="1"/>
  <c r="C62"/>
  <c r="G62" s="1"/>
  <c r="C63"/>
  <c r="G63" s="1"/>
  <c r="C64"/>
  <c r="G64" s="1"/>
  <c r="H64" s="1"/>
  <c r="C65"/>
  <c r="G65" s="1"/>
  <c r="H65" s="1"/>
  <c r="C67"/>
  <c r="G67" s="1"/>
  <c r="H67" s="1"/>
  <c r="D87"/>
  <c r="D88"/>
  <c r="D115"/>
  <c r="C115"/>
  <c r="G115" s="1"/>
  <c r="C116"/>
  <c r="G116" s="1"/>
  <c r="C143"/>
  <c r="G143" s="1"/>
  <c r="C144"/>
  <c r="G144" s="1"/>
  <c r="C146"/>
  <c r="G146" s="1"/>
  <c r="C148"/>
  <c r="G148" s="1"/>
  <c r="C149"/>
  <c r="G149" s="1"/>
  <c r="H149" s="1"/>
  <c r="B150"/>
  <c r="B151" s="1"/>
  <c r="C151" s="1"/>
  <c r="G151" s="1"/>
  <c r="D149"/>
  <c r="D148"/>
  <c r="D146"/>
  <c r="D145"/>
  <c r="D144"/>
  <c r="D143"/>
  <c r="C117"/>
  <c r="G117" s="1"/>
  <c r="C118"/>
  <c r="G118" s="1"/>
  <c r="H118" s="1"/>
  <c r="C119"/>
  <c r="G119" s="1"/>
  <c r="C120"/>
  <c r="G120" s="1"/>
  <c r="C121"/>
  <c r="G121" s="1"/>
  <c r="C122"/>
  <c r="G122" s="1"/>
  <c r="H122" s="1"/>
  <c r="D122"/>
  <c r="D121"/>
  <c r="D120"/>
  <c r="D119"/>
  <c r="D118"/>
  <c r="D117"/>
  <c r="D116"/>
  <c r="C88"/>
  <c r="G88" s="1"/>
  <c r="C89"/>
  <c r="G89" s="1"/>
  <c r="C90"/>
  <c r="G90" s="1"/>
  <c r="C91"/>
  <c r="G91" s="1"/>
  <c r="C92"/>
  <c r="G92" s="1"/>
  <c r="C93"/>
  <c r="G93" s="1"/>
  <c r="C95"/>
  <c r="G95" s="1"/>
  <c r="B96"/>
  <c r="C96" s="1"/>
  <c r="G96" s="1"/>
  <c r="D95"/>
  <c r="D93"/>
  <c r="D92"/>
  <c r="D91"/>
  <c r="D90"/>
  <c r="D89"/>
  <c r="C60"/>
  <c r="G60" s="1"/>
  <c r="B68"/>
  <c r="D68" s="1"/>
  <c r="D67"/>
  <c r="D65"/>
  <c r="D64"/>
  <c r="D63"/>
  <c r="D62"/>
  <c r="D61"/>
  <c r="D34"/>
  <c r="D35"/>
  <c r="D36"/>
  <c r="D37"/>
  <c r="D38"/>
  <c r="D39"/>
  <c r="D41"/>
  <c r="C34"/>
  <c r="G34" s="1"/>
  <c r="C35"/>
  <c r="G35" s="1"/>
  <c r="C36"/>
  <c r="G36" s="1"/>
  <c r="C37"/>
  <c r="C38"/>
  <c r="G38" s="1"/>
  <c r="C39"/>
  <c r="G39" s="1"/>
  <c r="C41"/>
  <c r="G41" s="1"/>
  <c r="D9"/>
  <c r="D10"/>
  <c r="D11"/>
  <c r="D12"/>
  <c r="D13"/>
  <c r="D14"/>
  <c r="D16"/>
  <c r="C9"/>
  <c r="G9" s="1"/>
  <c r="C10"/>
  <c r="G10" s="1"/>
  <c r="C11"/>
  <c r="G11" s="1"/>
  <c r="C12"/>
  <c r="G12" s="1"/>
  <c r="C13"/>
  <c r="G13" s="1"/>
  <c r="C14"/>
  <c r="G14" s="1"/>
  <c r="C16"/>
  <c r="G16" s="1"/>
  <c r="D175" l="1"/>
  <c r="E175"/>
  <c r="D196"/>
  <c r="E196"/>
  <c r="H19"/>
  <c r="H20"/>
  <c r="H21"/>
  <c r="E174"/>
  <c r="F174" s="1"/>
  <c r="F175"/>
  <c r="C16" i="6"/>
  <c r="AB14"/>
  <c r="AC14"/>
  <c r="AB15"/>
  <c r="AC15"/>
  <c r="AG14"/>
  <c r="AH14"/>
  <c r="AM14"/>
  <c r="AL14"/>
  <c r="F196" i="1"/>
  <c r="AK15" i="6"/>
  <c r="AF15"/>
  <c r="AA16"/>
  <c r="X13"/>
  <c r="W13"/>
  <c r="C13"/>
  <c r="D13"/>
  <c r="D17"/>
  <c r="C15"/>
  <c r="D15"/>
  <c r="D16"/>
  <c r="B18"/>
  <c r="D18" s="1"/>
  <c r="C14"/>
  <c r="D14"/>
  <c r="V14"/>
  <c r="M20"/>
  <c r="N20"/>
  <c r="R20"/>
  <c r="S20"/>
  <c r="H13"/>
  <c r="I13"/>
  <c r="L21"/>
  <c r="L22" s="1"/>
  <c r="H14"/>
  <c r="I14"/>
  <c r="Q21"/>
  <c r="G15"/>
  <c r="E87" i="1"/>
  <c r="F87" s="1"/>
  <c r="H87" s="1"/>
  <c r="E144"/>
  <c r="F144" s="1"/>
  <c r="E122"/>
  <c r="F122" s="1"/>
  <c r="E146"/>
  <c r="F146" s="1"/>
  <c r="E117"/>
  <c r="F117" s="1"/>
  <c r="E61"/>
  <c r="F61" s="1"/>
  <c r="E95"/>
  <c r="F95" s="1"/>
  <c r="E64"/>
  <c r="F64" s="1"/>
  <c r="E92"/>
  <c r="F92" s="1"/>
  <c r="E118"/>
  <c r="F118" s="1"/>
  <c r="E115"/>
  <c r="F115" s="1"/>
  <c r="E142"/>
  <c r="F142" s="1"/>
  <c r="E93"/>
  <c r="F93" s="1"/>
  <c r="E119"/>
  <c r="F119" s="1"/>
  <c r="E148"/>
  <c r="F148" s="1"/>
  <c r="H148" s="1"/>
  <c r="E10"/>
  <c r="F10" s="1"/>
  <c r="E35"/>
  <c r="F35" s="1"/>
  <c r="E33"/>
  <c r="F33" s="1"/>
  <c r="H33" s="1"/>
  <c r="E16"/>
  <c r="F16" s="1"/>
  <c r="E38"/>
  <c r="F38" s="1"/>
  <c r="E13"/>
  <c r="F13" s="1"/>
  <c r="E37"/>
  <c r="F37" s="1"/>
  <c r="E39"/>
  <c r="F39" s="1"/>
  <c r="E8"/>
  <c r="F8" s="1"/>
  <c r="H8" s="1"/>
  <c r="E41"/>
  <c r="F41" s="1"/>
  <c r="E14"/>
  <c r="F14" s="1"/>
  <c r="E88"/>
  <c r="F88" s="1"/>
  <c r="E123"/>
  <c r="F123" s="1"/>
  <c r="H123" s="1"/>
  <c r="E63"/>
  <c r="F63" s="1"/>
  <c r="H63" s="1"/>
  <c r="E59"/>
  <c r="F59" s="1"/>
  <c r="E124"/>
  <c r="F124" s="1"/>
  <c r="H124" s="1"/>
  <c r="E17"/>
  <c r="F17" s="1"/>
  <c r="E18"/>
  <c r="F18" s="1"/>
  <c r="D43"/>
  <c r="C43"/>
  <c r="G43" s="1"/>
  <c r="H43" s="1"/>
  <c r="C42"/>
  <c r="G42" s="1"/>
  <c r="D42"/>
  <c r="E91"/>
  <c r="F91" s="1"/>
  <c r="C68"/>
  <c r="G68" s="1"/>
  <c r="H68" s="1"/>
  <c r="E90"/>
  <c r="F90" s="1"/>
  <c r="H90" s="1"/>
  <c r="E120"/>
  <c r="F120" s="1"/>
  <c r="E149"/>
  <c r="C150"/>
  <c r="G150" s="1"/>
  <c r="D150"/>
  <c r="E9"/>
  <c r="F9" s="1"/>
  <c r="E11"/>
  <c r="F11" s="1"/>
  <c r="B69"/>
  <c r="D69" s="1"/>
  <c r="E89"/>
  <c r="F89" s="1"/>
  <c r="H89" s="1"/>
  <c r="E121"/>
  <c r="F121" s="1"/>
  <c r="H121" s="1"/>
  <c r="E12"/>
  <c r="F12" s="1"/>
  <c r="E34"/>
  <c r="F34" s="1"/>
  <c r="E36"/>
  <c r="F36" s="1"/>
  <c r="H36" s="1"/>
  <c r="E62"/>
  <c r="F62" s="1"/>
  <c r="H62" s="1"/>
  <c r="E67"/>
  <c r="F67" s="1"/>
  <c r="E65"/>
  <c r="F65" s="1"/>
  <c r="E145"/>
  <c r="F145" s="1"/>
  <c r="H145" s="1"/>
  <c r="E147"/>
  <c r="E143"/>
  <c r="F143" s="1"/>
  <c r="D151"/>
  <c r="E151"/>
  <c r="E116"/>
  <c r="F116" s="1"/>
  <c r="H116" s="1"/>
  <c r="B97"/>
  <c r="C97" s="1"/>
  <c r="G97" s="1"/>
  <c r="H97" s="1"/>
  <c r="E96"/>
  <c r="D96"/>
  <c r="E60"/>
  <c r="F60" s="1"/>
  <c r="H60" s="1"/>
  <c r="H12" l="1"/>
  <c r="H17"/>
  <c r="H18"/>
  <c r="AL15" i="6"/>
  <c r="AM15"/>
  <c r="AC16"/>
  <c r="AB16"/>
  <c r="AH15"/>
  <c r="AG15"/>
  <c r="AK16"/>
  <c r="AF16"/>
  <c r="AA17"/>
  <c r="W14"/>
  <c r="X14"/>
  <c r="B19"/>
  <c r="C19" s="1"/>
  <c r="C18"/>
  <c r="V15"/>
  <c r="M21"/>
  <c r="N21"/>
  <c r="M22"/>
  <c r="N22"/>
  <c r="R21"/>
  <c r="S21"/>
  <c r="I15"/>
  <c r="H15"/>
  <c r="Q22"/>
  <c r="L23"/>
  <c r="G16"/>
  <c r="H142" i="1"/>
  <c r="H115"/>
  <c r="H117"/>
  <c r="H41"/>
  <c r="E43"/>
  <c r="F43" s="1"/>
  <c r="H59"/>
  <c r="H35"/>
  <c r="H146"/>
  <c r="H144"/>
  <c r="H93"/>
  <c r="H16"/>
  <c r="H13"/>
  <c r="H95"/>
  <c r="E68"/>
  <c r="F68" s="1"/>
  <c r="E42"/>
  <c r="F42" s="1"/>
  <c r="H42" s="1"/>
  <c r="H10"/>
  <c r="C69"/>
  <c r="G69" s="1"/>
  <c r="H69" s="1"/>
  <c r="E150"/>
  <c r="F150" s="1"/>
  <c r="H9"/>
  <c r="H14"/>
  <c r="F147"/>
  <c r="H147" s="1"/>
  <c r="H11"/>
  <c r="H39"/>
  <c r="H38"/>
  <c r="F151"/>
  <c r="H151" s="1"/>
  <c r="H92"/>
  <c r="F96"/>
  <c r="H96" s="1"/>
  <c r="H143"/>
  <c r="H119"/>
  <c r="H120"/>
  <c r="D97"/>
  <c r="E97"/>
  <c r="H91"/>
  <c r="AH16" i="6" l="1"/>
  <c r="AG16"/>
  <c r="AL16"/>
  <c r="AM16"/>
  <c r="AC17"/>
  <c r="AB17"/>
  <c r="AK17"/>
  <c r="AF17"/>
  <c r="AA18"/>
  <c r="X15"/>
  <c r="W15"/>
  <c r="D19"/>
  <c r="B20"/>
  <c r="B21" s="1"/>
  <c r="D21" s="1"/>
  <c r="V16"/>
  <c r="R22"/>
  <c r="S22"/>
  <c r="M23"/>
  <c r="N23"/>
  <c r="I16"/>
  <c r="H16"/>
  <c r="Q23"/>
  <c r="L24"/>
  <c r="G17"/>
  <c r="K102" i="1"/>
  <c r="K10"/>
  <c r="E69"/>
  <c r="F69" s="1"/>
  <c r="H150"/>
  <c r="K125" s="1"/>
  <c r="F97"/>
  <c r="AG17" i="6" l="1"/>
  <c r="AH17"/>
  <c r="AM17"/>
  <c r="AL17"/>
  <c r="AB18"/>
  <c r="AC18"/>
  <c r="AK18"/>
  <c r="AF18"/>
  <c r="AA19"/>
  <c r="W16"/>
  <c r="X16"/>
  <c r="C21"/>
  <c r="D20"/>
  <c r="B22"/>
  <c r="B23" s="1"/>
  <c r="C20"/>
  <c r="D22"/>
  <c r="V17"/>
  <c r="S23"/>
  <c r="R23"/>
  <c r="N24"/>
  <c r="M24"/>
  <c r="I17"/>
  <c r="H17"/>
  <c r="Q24"/>
  <c r="L25"/>
  <c r="G18"/>
  <c r="K56" i="1"/>
  <c r="AG18" i="6" l="1"/>
  <c r="AH18"/>
  <c r="AM18"/>
  <c r="AL18"/>
  <c r="C22"/>
  <c r="AB19"/>
  <c r="AC19"/>
  <c r="AK19"/>
  <c r="AF19"/>
  <c r="AA20"/>
  <c r="W17"/>
  <c r="X17"/>
  <c r="B24"/>
  <c r="C23"/>
  <c r="D23"/>
  <c r="V18"/>
  <c r="S24"/>
  <c r="R24"/>
  <c r="N25"/>
  <c r="M25"/>
  <c r="I18"/>
  <c r="H18"/>
  <c r="Q25"/>
  <c r="L26"/>
  <c r="L27" s="1"/>
  <c r="G19"/>
  <c r="G20" s="1"/>
  <c r="H34" i="1"/>
  <c r="H88"/>
  <c r="H4" l="1"/>
  <c r="AB20" i="6"/>
  <c r="AC20"/>
  <c r="AL19"/>
  <c r="AM19"/>
  <c r="AH19"/>
  <c r="AG19"/>
  <c r="AK20"/>
  <c r="AF20"/>
  <c r="AA21"/>
  <c r="W18"/>
  <c r="X18"/>
  <c r="L28"/>
  <c r="M27"/>
  <c r="N27"/>
  <c r="G21"/>
  <c r="H20"/>
  <c r="I20"/>
  <c r="B25"/>
  <c r="D24"/>
  <c r="C24"/>
  <c r="V19"/>
  <c r="S25"/>
  <c r="R25"/>
  <c r="N26"/>
  <c r="M26"/>
  <c r="I19"/>
  <c r="H19"/>
  <c r="Q26"/>
  <c r="Q27" s="1"/>
  <c r="K33" i="1"/>
  <c r="K79"/>
  <c r="AG20" i="6" l="1"/>
  <c r="AH20"/>
  <c r="AL20"/>
  <c r="AM20"/>
  <c r="AC21"/>
  <c r="AB21"/>
  <c r="AK21"/>
  <c r="AF21"/>
  <c r="AA22"/>
  <c r="W19"/>
  <c r="X19"/>
  <c r="Q28"/>
  <c r="S27"/>
  <c r="R27"/>
  <c r="L29"/>
  <c r="N28"/>
  <c r="M28"/>
  <c r="G22"/>
  <c r="H21"/>
  <c r="I21"/>
  <c r="D25"/>
  <c r="C25"/>
  <c r="B26"/>
  <c r="V20"/>
  <c r="R26"/>
  <c r="S26"/>
  <c r="AG21" l="1"/>
  <c r="AH21"/>
  <c r="AM21"/>
  <c r="AL21"/>
  <c r="AB22"/>
  <c r="AC22"/>
  <c r="AK22"/>
  <c r="AF22"/>
  <c r="AA23"/>
  <c r="X20"/>
  <c r="W20"/>
  <c r="Q29"/>
  <c r="S28"/>
  <c r="R28"/>
  <c r="L30"/>
  <c r="N29"/>
  <c r="M29"/>
  <c r="G23"/>
  <c r="H22"/>
  <c r="I22"/>
  <c r="B27"/>
  <c r="C26"/>
  <c r="D26"/>
  <c r="V21"/>
  <c r="AG22" l="1"/>
  <c r="AH22"/>
  <c r="AL22"/>
  <c r="AM22"/>
  <c r="AB23"/>
  <c r="AC23"/>
  <c r="AK23"/>
  <c r="AF23"/>
  <c r="AA24"/>
  <c r="X21"/>
  <c r="W21"/>
  <c r="Q30"/>
  <c r="S29"/>
  <c r="R29"/>
  <c r="L31"/>
  <c r="N30"/>
  <c r="M30"/>
  <c r="G24"/>
  <c r="I23"/>
  <c r="H23"/>
  <c r="D27"/>
  <c r="C27"/>
  <c r="V22"/>
  <c r="AL23" l="1"/>
  <c r="AM23"/>
  <c r="AH23"/>
  <c r="AG23"/>
  <c r="AC24"/>
  <c r="AB24"/>
  <c r="AK24"/>
  <c r="AF24"/>
  <c r="AA25"/>
  <c r="W22"/>
  <c r="X22"/>
  <c r="Q31"/>
  <c r="S30"/>
  <c r="R30"/>
  <c r="L32"/>
  <c r="N31"/>
  <c r="M31"/>
  <c r="G25"/>
  <c r="H24"/>
  <c r="I24"/>
  <c r="V23"/>
  <c r="AM24" l="1"/>
  <c r="AL24"/>
  <c r="AH24"/>
  <c r="AG24"/>
  <c r="AC25"/>
  <c r="AB25"/>
  <c r="AK25"/>
  <c r="AF25"/>
  <c r="AA26"/>
  <c r="W23"/>
  <c r="X23"/>
  <c r="Q32"/>
  <c r="S31"/>
  <c r="R31"/>
  <c r="L33"/>
  <c r="M32"/>
  <c r="N32"/>
  <c r="G26"/>
  <c r="I25"/>
  <c r="H25"/>
  <c r="V24"/>
  <c r="AG25" l="1"/>
  <c r="AH25"/>
  <c r="AM25"/>
  <c r="AL25"/>
  <c r="AC26"/>
  <c r="AB26"/>
  <c r="AK26"/>
  <c r="AF26"/>
  <c r="AA27"/>
  <c r="X24"/>
  <c r="W24"/>
  <c r="Q33"/>
  <c r="S32"/>
  <c r="R32"/>
  <c r="N33"/>
  <c r="M33"/>
  <c r="I26"/>
  <c r="H26"/>
  <c r="V25"/>
  <c r="AG26" l="1"/>
  <c r="AH26"/>
  <c r="AM26"/>
  <c r="AL26"/>
  <c r="AB27"/>
  <c r="AC27"/>
  <c r="AK27"/>
  <c r="AF27"/>
  <c r="W25"/>
  <c r="X25"/>
  <c r="S33"/>
  <c r="R33"/>
  <c r="V26"/>
  <c r="AH27" l="1"/>
  <c r="AG27"/>
  <c r="AL27"/>
  <c r="AM27"/>
  <c r="X26"/>
  <c r="W26"/>
  <c r="V27"/>
  <c r="W27" l="1"/>
  <c r="X27"/>
</calcChain>
</file>

<file path=xl/sharedStrings.xml><?xml version="1.0" encoding="utf-8"?>
<sst xmlns="http://schemas.openxmlformats.org/spreadsheetml/2006/main" count="115" uniqueCount="25">
  <si>
    <t>Gesamtkosten kEUR</t>
  </si>
  <si>
    <t>konstanter Arbeitspreis ct/kWh</t>
  </si>
  <si>
    <t>&lt;2500 h/a</t>
  </si>
  <si>
    <t>&gt;= 2500 h/a</t>
  </si>
  <si>
    <t>Arbeitspreis Netznutzung ct/kWh</t>
  </si>
  <si>
    <t>Grundpreise EUR/a</t>
  </si>
  <si>
    <t>ersten 10^6 kWh</t>
  </si>
  <si>
    <t>darüber hinaus</t>
  </si>
  <si>
    <t>NEV ct/kWh</t>
  </si>
  <si>
    <t>Offshore ct/kWh</t>
  </si>
  <si>
    <t>Leistungspreis Netznutzung EUR/kW</t>
  </si>
  <si>
    <t>Leistungspreis EUR/kW</t>
  </si>
  <si>
    <t>Arbeitspreis ct/kWh</t>
  </si>
  <si>
    <t>Fehlerquadrat</t>
  </si>
  <si>
    <t>b ct/kWh</t>
  </si>
  <si>
    <t>Anschlussleistung kW</t>
  </si>
  <si>
    <t>Volllaststunden</t>
  </si>
  <si>
    <t>Jahresmenge kWh</t>
  </si>
  <si>
    <t>Summe Fehler</t>
  </si>
  <si>
    <t>a EUR/kW</t>
  </si>
  <si>
    <t>a*Leistung + b*Menge</t>
  </si>
  <si>
    <t>Kosten kEUR</t>
  </si>
  <si>
    <t>Leistung</t>
  </si>
  <si>
    <t>Gesamtergebnis:</t>
  </si>
  <si>
    <t>ermittelt mit Leistungsstufen 50kW, 100kW, 250kW, 500kW, 750 kW, 1000kW Volllaststunden 0-8500 h/a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</si>
</sst>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7083099848048309E-2"/>
          <c:y val="2.3433267322257059E-2"/>
          <c:w val="0.88270941911153034"/>
          <c:h val="0.8789361514013555"/>
        </c:manualLayout>
      </c:layout>
      <c:scatterChart>
        <c:scatterStyle val="lineMarker"/>
        <c:ser>
          <c:idx val="0"/>
          <c:order val="0"/>
          <c:tx>
            <c:v>100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Tabelle!$B$33:$B$50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Tabelle!$F$33:$F$50</c:f>
              <c:numCache>
                <c:formatCode>0.00</c:formatCode>
                <c:ptCount val="18"/>
                <c:pt idx="0">
                  <c:v>1.556</c:v>
                </c:pt>
                <c:pt idx="1">
                  <c:v>10.4175</c:v>
                </c:pt>
                <c:pt idx="2">
                  <c:v>19.279</c:v>
                </c:pt>
                <c:pt idx="3">
                  <c:v>28.140499999999999</c:v>
                </c:pt>
                <c:pt idx="4">
                  <c:v>37.001999999999995</c:v>
                </c:pt>
                <c:pt idx="5">
                  <c:v>45.855500000000006</c:v>
                </c:pt>
                <c:pt idx="6">
                  <c:v>52.822000000000003</c:v>
                </c:pt>
                <c:pt idx="7">
                  <c:v>59.788500000000006</c:v>
                </c:pt>
                <c:pt idx="8">
                  <c:v>66.75500000000001</c:v>
                </c:pt>
                <c:pt idx="9">
                  <c:v>73.721500000000006</c:v>
                </c:pt>
                <c:pt idx="10">
                  <c:v>80.688000000000002</c:v>
                </c:pt>
                <c:pt idx="11">
                  <c:v>87.654499999999999</c:v>
                </c:pt>
                <c:pt idx="12">
                  <c:v>94.620999999999995</c:v>
                </c:pt>
                <c:pt idx="13">
                  <c:v>101.58750000000001</c:v>
                </c:pt>
                <c:pt idx="14">
                  <c:v>108.554</c:v>
                </c:pt>
                <c:pt idx="15">
                  <c:v>115.5205</c:v>
                </c:pt>
                <c:pt idx="16">
                  <c:v>122.48700000000001</c:v>
                </c:pt>
                <c:pt idx="17">
                  <c:v>129.45350000000002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5D09-4316-803A-8FCC730A0470}"/>
            </c:ext>
          </c:extLst>
        </c:ser>
        <c:ser>
          <c:idx val="2"/>
          <c:order val="1"/>
          <c:tx>
            <c:v>250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Tabelle!$B$59:$B$76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Tabelle!$F$59:$F$76</c:f>
              <c:numCache>
                <c:formatCode>0.00</c:formatCode>
                <c:ptCount val="18"/>
                <c:pt idx="0">
                  <c:v>3.89</c:v>
                </c:pt>
                <c:pt idx="1">
                  <c:v>26.043749999999999</c:v>
                </c:pt>
                <c:pt idx="2">
                  <c:v>48.197499999999998</c:v>
                </c:pt>
                <c:pt idx="3">
                  <c:v>70.351249999999993</c:v>
                </c:pt>
                <c:pt idx="4">
                  <c:v>92.504999999999995</c:v>
                </c:pt>
                <c:pt idx="5">
                  <c:v>114.63875000000002</c:v>
                </c:pt>
                <c:pt idx="6">
                  <c:v>132.05500000000001</c:v>
                </c:pt>
                <c:pt idx="7">
                  <c:v>149.47125</c:v>
                </c:pt>
                <c:pt idx="8">
                  <c:v>166.88750000000002</c:v>
                </c:pt>
                <c:pt idx="9">
                  <c:v>183.91874999999999</c:v>
                </c:pt>
                <c:pt idx="10">
                  <c:v>200.95</c:v>
                </c:pt>
                <c:pt idx="11">
                  <c:v>217.98125000000002</c:v>
                </c:pt>
                <c:pt idx="12">
                  <c:v>235.01250000000002</c:v>
                </c:pt>
                <c:pt idx="13">
                  <c:v>252.04375000000002</c:v>
                </c:pt>
                <c:pt idx="14">
                  <c:v>269.07499999999999</c:v>
                </c:pt>
                <c:pt idx="15">
                  <c:v>286.10624999999999</c:v>
                </c:pt>
                <c:pt idx="16">
                  <c:v>303.13749999999999</c:v>
                </c:pt>
                <c:pt idx="17">
                  <c:v>320.16874999999999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5D09-4316-803A-8FCC730A0470}"/>
            </c:ext>
          </c:extLst>
        </c:ser>
        <c:ser>
          <c:idx val="4"/>
          <c:order val="2"/>
          <c:tx>
            <c:v>500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Tabelle!$B$87:$B$104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Tabelle!$F$87:$F$104</c:f>
              <c:numCache>
                <c:formatCode>0.00</c:formatCode>
                <c:ptCount val="18"/>
                <c:pt idx="0">
                  <c:v>7.78</c:v>
                </c:pt>
                <c:pt idx="1">
                  <c:v>52.087499999999999</c:v>
                </c:pt>
                <c:pt idx="2">
                  <c:v>96.394999999999996</c:v>
                </c:pt>
                <c:pt idx="3">
                  <c:v>140.70249999999999</c:v>
                </c:pt>
                <c:pt idx="4">
                  <c:v>185.01</c:v>
                </c:pt>
                <c:pt idx="5">
                  <c:v>228.50749999999999</c:v>
                </c:pt>
                <c:pt idx="6">
                  <c:v>262.57</c:v>
                </c:pt>
                <c:pt idx="7">
                  <c:v>296.63249999999999</c:v>
                </c:pt>
                <c:pt idx="8">
                  <c:v>330.69499999999999</c:v>
                </c:pt>
                <c:pt idx="9">
                  <c:v>364.75750000000005</c:v>
                </c:pt>
                <c:pt idx="10">
                  <c:v>398.82</c:v>
                </c:pt>
                <c:pt idx="11">
                  <c:v>432.88249999999999</c:v>
                </c:pt>
                <c:pt idx="12">
                  <c:v>466.94500000000005</c:v>
                </c:pt>
                <c:pt idx="13">
                  <c:v>501.00749999999999</c:v>
                </c:pt>
                <c:pt idx="14">
                  <c:v>535.06999999999994</c:v>
                </c:pt>
                <c:pt idx="15">
                  <c:v>569.13249999999994</c:v>
                </c:pt>
                <c:pt idx="16">
                  <c:v>603.19500000000005</c:v>
                </c:pt>
                <c:pt idx="17">
                  <c:v>637.25750000000005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5D09-4316-803A-8FCC730A0470}"/>
            </c:ext>
          </c:extLst>
        </c:ser>
        <c:ser>
          <c:idx val="6"/>
          <c:order val="3"/>
          <c:tx>
            <c:v>1000 kW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70C0"/>
              </a:solidFill>
              <a:ln>
                <a:noFill/>
              </a:ln>
            </c:spPr>
          </c:marker>
          <c:dPt>
            <c:idx val="5"/>
            <c:marker>
              <c:symbol val="none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1-9D8D-4391-96B5-24405FA1A6E5}"/>
              </c:ext>
            </c:extLst>
          </c:dPt>
          <c:xVal>
            <c:numRef>
              <c:f>Tabelle!$B$142:$B$158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</c:numCache>
            </c:numRef>
          </c:xVal>
          <c:yVal>
            <c:numRef>
              <c:f>Tabelle!$F$142:$F$158</c:f>
              <c:numCache>
                <c:formatCode>0.00</c:formatCode>
                <c:ptCount val="17"/>
                <c:pt idx="0">
                  <c:v>15.56</c:v>
                </c:pt>
                <c:pt idx="1">
                  <c:v>104.175</c:v>
                </c:pt>
                <c:pt idx="2">
                  <c:v>192.79</c:v>
                </c:pt>
                <c:pt idx="3">
                  <c:v>279.86499999999995</c:v>
                </c:pt>
                <c:pt idx="4">
                  <c:v>366.94</c:v>
                </c:pt>
                <c:pt idx="5">
                  <c:v>453.935</c:v>
                </c:pt>
                <c:pt idx="6">
                  <c:v>522.06000000000006</c:v>
                </c:pt>
                <c:pt idx="7">
                  <c:v>658.31000000000006</c:v>
                </c:pt>
                <c:pt idx="8">
                  <c:v>726.43499999999995</c:v>
                </c:pt>
                <c:pt idx="9">
                  <c:v>794.56000000000006</c:v>
                </c:pt>
                <c:pt idx="10">
                  <c:v>862.68499999999995</c:v>
                </c:pt>
                <c:pt idx="11">
                  <c:v>930.81</c:v>
                </c:pt>
                <c:pt idx="12">
                  <c:v>998.93500000000006</c:v>
                </c:pt>
                <c:pt idx="13">
                  <c:v>1067.06</c:v>
                </c:pt>
                <c:pt idx="14">
                  <c:v>1135.1849999999999</c:v>
                </c:pt>
                <c:pt idx="15">
                  <c:v>1203.31</c:v>
                </c:pt>
                <c:pt idx="16">
                  <c:v>1271.4349999999999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5D09-4316-803A-8FCC730A0470}"/>
            </c:ext>
          </c:extLst>
        </c:ser>
        <c:ser>
          <c:idx val="7"/>
          <c:order val="4"/>
          <c:tx>
            <c:v>500kW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Tabelle!$B$87:$B$104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Tabelle!$G$87:$G$104</c:f>
              <c:numCache>
                <c:formatCode>0.00</c:formatCode>
                <c:ptCount val="18"/>
                <c:pt idx="0">
                  <c:v>29.829790210461901</c:v>
                </c:pt>
                <c:pt idx="1">
                  <c:v>66.093541770450841</c:v>
                </c:pt>
                <c:pt idx="2">
                  <c:v>102.35729333043977</c:v>
                </c:pt>
                <c:pt idx="3">
                  <c:v>138.62104489042872</c:v>
                </c:pt>
                <c:pt idx="4">
                  <c:v>174.88479645041767</c:v>
                </c:pt>
                <c:pt idx="5">
                  <c:v>211.14854801040661</c:v>
                </c:pt>
                <c:pt idx="6">
                  <c:v>247.41229957039556</c:v>
                </c:pt>
                <c:pt idx="7">
                  <c:v>283.67605113038445</c:v>
                </c:pt>
                <c:pt idx="8">
                  <c:v>319.93980269037343</c:v>
                </c:pt>
                <c:pt idx="9">
                  <c:v>356.2035542503624</c:v>
                </c:pt>
                <c:pt idx="10">
                  <c:v>392.46730581035132</c:v>
                </c:pt>
                <c:pt idx="11">
                  <c:v>428.73105737034024</c:v>
                </c:pt>
                <c:pt idx="12">
                  <c:v>464.99480893032921</c:v>
                </c:pt>
                <c:pt idx="13">
                  <c:v>501.25856049031813</c:v>
                </c:pt>
                <c:pt idx="14">
                  <c:v>537.52231205030705</c:v>
                </c:pt>
                <c:pt idx="15">
                  <c:v>573.78606361029597</c:v>
                </c:pt>
                <c:pt idx="16">
                  <c:v>610.04981517028489</c:v>
                </c:pt>
                <c:pt idx="17">
                  <c:v>646.31356673027381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A9D-49B7-835A-9150609870AC}"/>
            </c:ext>
          </c:extLst>
        </c:ser>
        <c:ser>
          <c:idx val="9"/>
          <c:order val="5"/>
          <c:tx>
            <c:v>1000kW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Tabelle!$B$142:$B$158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</c:numCache>
            </c:numRef>
          </c:xVal>
          <c:yVal>
            <c:numRef>
              <c:f>Tabelle!$G$142:$G$158</c:f>
              <c:numCache>
                <c:formatCode>0.00</c:formatCode>
                <c:ptCount val="17"/>
                <c:pt idx="0">
                  <c:v>59.659580420923803</c:v>
                </c:pt>
                <c:pt idx="1">
                  <c:v>132.18708354090168</c:v>
                </c:pt>
                <c:pt idx="2">
                  <c:v>204.71458666087955</c:v>
                </c:pt>
                <c:pt idx="3">
                  <c:v>277.24208978085744</c:v>
                </c:pt>
                <c:pt idx="4">
                  <c:v>349.76959290083533</c:v>
                </c:pt>
                <c:pt idx="5">
                  <c:v>422.29709602081323</c:v>
                </c:pt>
                <c:pt idx="6">
                  <c:v>494.82459914079112</c:v>
                </c:pt>
                <c:pt idx="7">
                  <c:v>639.87960538074685</c:v>
                </c:pt>
                <c:pt idx="8">
                  <c:v>712.4071085007248</c:v>
                </c:pt>
                <c:pt idx="9">
                  <c:v>784.93461162070264</c:v>
                </c:pt>
                <c:pt idx="10">
                  <c:v>857.46211474068048</c:v>
                </c:pt>
                <c:pt idx="11">
                  <c:v>929.98961786065843</c:v>
                </c:pt>
                <c:pt idx="12">
                  <c:v>1002.5171209806363</c:v>
                </c:pt>
                <c:pt idx="13">
                  <c:v>1075.0446241006141</c:v>
                </c:pt>
                <c:pt idx="14">
                  <c:v>1147.5721272205919</c:v>
                </c:pt>
                <c:pt idx="15">
                  <c:v>1220.0996303405698</c:v>
                </c:pt>
                <c:pt idx="16">
                  <c:v>1292.6271334605476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BA9D-49B7-835A-9150609870AC}"/>
            </c:ext>
          </c:extLst>
        </c:ser>
        <c:ser>
          <c:idx val="1"/>
          <c:order val="6"/>
          <c:tx>
            <c:v>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Mengen'!$Q$6:$Q$32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750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4500</c:v>
                </c:pt>
                <c:pt idx="20">
                  <c:v>5000</c:v>
                </c:pt>
                <c:pt idx="21">
                  <c:v>5500</c:v>
                </c:pt>
                <c:pt idx="22">
                  <c:v>6000</c:v>
                </c:pt>
                <c:pt idx="23">
                  <c:v>6500</c:v>
                </c:pt>
                <c:pt idx="24">
                  <c:v>7000</c:v>
                </c:pt>
                <c:pt idx="25">
                  <c:v>7500</c:v>
                </c:pt>
                <c:pt idx="26">
                  <c:v>8000</c:v>
                </c:pt>
              </c:numCache>
            </c:numRef>
          </c:xVal>
          <c:yVal>
            <c:numRef>
              <c:f>'Linien konstante Mengen'!$S$6:$S$32</c:f>
              <c:numCache>
                <c:formatCode>0.00</c:formatCode>
                <c:ptCount val="27"/>
                <c:pt idx="0">
                  <c:v>29902.317713581881</c:v>
                </c:pt>
                <c:pt idx="1">
                  <c:v>3055.5065241661673</c:v>
                </c:pt>
                <c:pt idx="2">
                  <c:v>1564.0170136430727</c:v>
                </c:pt>
                <c:pt idx="3">
                  <c:v>1066.8538434687077</c:v>
                </c:pt>
                <c:pt idx="4">
                  <c:v>818.27225838152538</c:v>
                </c:pt>
                <c:pt idx="5">
                  <c:v>669.123307329216</c:v>
                </c:pt>
                <c:pt idx="6">
                  <c:v>370.82540522459698</c:v>
                </c:pt>
                <c:pt idx="7">
                  <c:v>221.67645417228741</c:v>
                </c:pt>
                <c:pt idx="8">
                  <c:v>171.96013715485088</c:v>
                </c:pt>
                <c:pt idx="9">
                  <c:v>147.10197864613266</c:v>
                </c:pt>
                <c:pt idx="10">
                  <c:v>132.18708354090171</c:v>
                </c:pt>
                <c:pt idx="11">
                  <c:v>112.30055673392708</c:v>
                </c:pt>
                <c:pt idx="12">
                  <c:v>102.35729333043979</c:v>
                </c:pt>
                <c:pt idx="13">
                  <c:v>92.41402992695248</c:v>
                </c:pt>
                <c:pt idx="14">
                  <c:v>87.442398225208819</c:v>
                </c:pt>
                <c:pt idx="15">
                  <c:v>84.459419204162629</c:v>
                </c:pt>
                <c:pt idx="16">
                  <c:v>82.470766523465187</c:v>
                </c:pt>
                <c:pt idx="17">
                  <c:v>81.05030032296699</c:v>
                </c:pt>
                <c:pt idx="18">
                  <c:v>79.984950672593357</c:v>
                </c:pt>
                <c:pt idx="19">
                  <c:v>79.156345388969413</c:v>
                </c:pt>
                <c:pt idx="20">
                  <c:v>78.493461162070261</c:v>
                </c:pt>
                <c:pt idx="21">
                  <c:v>77.951101340061854</c:v>
                </c:pt>
                <c:pt idx="22">
                  <c:v>77.49913482172154</c:v>
                </c:pt>
                <c:pt idx="23">
                  <c:v>77.116701613895103</c:v>
                </c:pt>
                <c:pt idx="24">
                  <c:v>76.788901721472442</c:v>
                </c:pt>
                <c:pt idx="25">
                  <c:v>76.504808481372791</c:v>
                </c:pt>
                <c:pt idx="26">
                  <c:v>76.256226896285625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D09-4316-803A-8FCC730A0470}"/>
            </c:ext>
          </c:extLst>
        </c:ser>
        <c:ser>
          <c:idx val="8"/>
          <c:order val="7"/>
          <c:tx>
            <c:v>1500000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Mengen'!$AF$6:$AF$26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Mengen'!$AH$6:$AH$26</c:f>
              <c:numCache>
                <c:formatCode>0.00</c:formatCode>
                <c:ptCount val="21"/>
                <c:pt idx="0">
                  <c:v>1112.4762156737909</c:v>
                </c:pt>
                <c:pt idx="1">
                  <c:v>665.02936251686219</c:v>
                </c:pt>
                <c:pt idx="2">
                  <c:v>515.88041146455259</c:v>
                </c:pt>
                <c:pt idx="3">
                  <c:v>441.30593593839797</c:v>
                </c:pt>
                <c:pt idx="4">
                  <c:v>396.56125062270513</c:v>
                </c:pt>
                <c:pt idx="5">
                  <c:v>336.90167020178126</c:v>
                </c:pt>
                <c:pt idx="6">
                  <c:v>307.07187999131935</c:v>
                </c:pt>
                <c:pt idx="7">
                  <c:v>277.24208978085744</c:v>
                </c:pt>
                <c:pt idx="8">
                  <c:v>262.32719467562646</c:v>
                </c:pt>
                <c:pt idx="9">
                  <c:v>253.37825761248789</c:v>
                </c:pt>
                <c:pt idx="10">
                  <c:v>247.41229957039556</c:v>
                </c:pt>
                <c:pt idx="11">
                  <c:v>243.15090096890097</c:v>
                </c:pt>
                <c:pt idx="12">
                  <c:v>239.95485201778007</c:v>
                </c:pt>
                <c:pt idx="13">
                  <c:v>237.46903616690824</c:v>
                </c:pt>
                <c:pt idx="14">
                  <c:v>235.4803834862108</c:v>
                </c:pt>
                <c:pt idx="15">
                  <c:v>233.85330402018556</c:v>
                </c:pt>
                <c:pt idx="16">
                  <c:v>232.49740446516461</c:v>
                </c:pt>
                <c:pt idx="17">
                  <c:v>231.35010484168529</c:v>
                </c:pt>
                <c:pt idx="18">
                  <c:v>230.36670516441734</c:v>
                </c:pt>
                <c:pt idx="19">
                  <c:v>229.51442544411836</c:v>
                </c:pt>
                <c:pt idx="20">
                  <c:v>228.76868068885688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5D09-4316-803A-8FCC730A0470}"/>
            </c:ext>
          </c:extLst>
        </c:ser>
        <c:ser>
          <c:idx val="10"/>
          <c:order val="8"/>
          <c:tx>
            <c:v>2500000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'Linien konstante Mengen'!$AK$6:$AK$26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</c:numCache>
            </c:numRef>
          </c:xVal>
          <c:yVal>
            <c:numRef>
              <c:f>'Linien konstante Mengen'!$AM$6:$AM$26</c:f>
              <c:numCache>
                <c:formatCode>0.00</c:formatCode>
                <c:ptCount val="21"/>
                <c:pt idx="0">
                  <c:v>1854.1270261229847</c:v>
                </c:pt>
                <c:pt idx="1">
                  <c:v>1108.3822708614371</c:v>
                </c:pt>
                <c:pt idx="2">
                  <c:v>859.80068577425436</c:v>
                </c:pt>
                <c:pt idx="3">
                  <c:v>735.50989323066324</c:v>
                </c:pt>
                <c:pt idx="4">
                  <c:v>660.9354177045085</c:v>
                </c:pt>
                <c:pt idx="5">
                  <c:v>561.50278366963539</c:v>
                </c:pt>
                <c:pt idx="6">
                  <c:v>511.7864666521989</c:v>
                </c:pt>
                <c:pt idx="7">
                  <c:v>462.0701496347624</c:v>
                </c:pt>
                <c:pt idx="8">
                  <c:v>437.2119911260441</c:v>
                </c:pt>
                <c:pt idx="9">
                  <c:v>422.29709602081317</c:v>
                </c:pt>
                <c:pt idx="10">
                  <c:v>412.35383261732591</c:v>
                </c:pt>
                <c:pt idx="11">
                  <c:v>405.25150161483498</c:v>
                </c:pt>
                <c:pt idx="12">
                  <c:v>399.92475336296678</c:v>
                </c:pt>
                <c:pt idx="13">
                  <c:v>395.78172694484709</c:v>
                </c:pt>
                <c:pt idx="14">
                  <c:v>392.46730581035132</c:v>
                </c:pt>
                <c:pt idx="15">
                  <c:v>389.7555067003093</c:v>
                </c:pt>
                <c:pt idx="16">
                  <c:v>387.49567410860766</c:v>
                </c:pt>
                <c:pt idx="17">
                  <c:v>385.5835080694755</c:v>
                </c:pt>
                <c:pt idx="18">
                  <c:v>383.9445086073622</c:v>
                </c:pt>
                <c:pt idx="19">
                  <c:v>382.52404240686394</c:v>
                </c:pt>
                <c:pt idx="20">
                  <c:v>381.28113448142813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5D09-4316-803A-8FCC730A0470}"/>
            </c:ext>
          </c:extLst>
        </c:ser>
        <c:ser>
          <c:idx val="3"/>
          <c:order val="9"/>
          <c:tx>
            <c:v>250kW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Tabelle!$B$59:$B$76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Tabelle!$G$59:$G$76</c:f>
              <c:numCache>
                <c:formatCode>0.00</c:formatCode>
                <c:ptCount val="18"/>
                <c:pt idx="0">
                  <c:v>14.914895105230951</c:v>
                </c:pt>
                <c:pt idx="1">
                  <c:v>33.04677088522542</c:v>
                </c:pt>
                <c:pt idx="2">
                  <c:v>51.178646665219887</c:v>
                </c:pt>
                <c:pt idx="3">
                  <c:v>69.31052244521436</c:v>
                </c:pt>
                <c:pt idx="4">
                  <c:v>87.442398225208834</c:v>
                </c:pt>
                <c:pt idx="5">
                  <c:v>105.57427400520331</c:v>
                </c:pt>
                <c:pt idx="6">
                  <c:v>123.70614978519778</c:v>
                </c:pt>
                <c:pt idx="7">
                  <c:v>141.83802556519223</c:v>
                </c:pt>
                <c:pt idx="8">
                  <c:v>159.96990134518671</c:v>
                </c:pt>
                <c:pt idx="9">
                  <c:v>178.1017771251812</c:v>
                </c:pt>
                <c:pt idx="10">
                  <c:v>196.23365290517566</c:v>
                </c:pt>
                <c:pt idx="11">
                  <c:v>214.36552868517012</c:v>
                </c:pt>
                <c:pt idx="12">
                  <c:v>232.49740446516461</c:v>
                </c:pt>
                <c:pt idx="13">
                  <c:v>250.62928024515907</c:v>
                </c:pt>
                <c:pt idx="14">
                  <c:v>268.76115602515353</c:v>
                </c:pt>
                <c:pt idx="15">
                  <c:v>286.89303180514798</c:v>
                </c:pt>
                <c:pt idx="16">
                  <c:v>305.02490758514244</c:v>
                </c:pt>
                <c:pt idx="17">
                  <c:v>323.1567833651369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EA2-4975-BF1B-046F906BCF3F}"/>
            </c:ext>
          </c:extLst>
        </c:ser>
        <c:ser>
          <c:idx val="5"/>
          <c:order val="10"/>
          <c:tx>
            <c:v>100kW Gerade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Tabelle!$B$33:$B$50</c:f>
              <c:numCache>
                <c:formatCode>0.00</c:formatCode>
                <c:ptCount val="18"/>
                <c:pt idx="0" formatCode="General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Tabelle!$G$33:$G$50</c:f>
              <c:numCache>
                <c:formatCode>0.00</c:formatCode>
                <c:ptCount val="18"/>
                <c:pt idx="0">
                  <c:v>5.9659580420923799</c:v>
                </c:pt>
                <c:pt idx="1">
                  <c:v>13.218708354090168</c:v>
                </c:pt>
                <c:pt idx="2">
                  <c:v>20.471458666087955</c:v>
                </c:pt>
                <c:pt idx="3">
                  <c:v>27.724208978085741</c:v>
                </c:pt>
                <c:pt idx="4">
                  <c:v>34.976959290083535</c:v>
                </c:pt>
                <c:pt idx="5">
                  <c:v>42.229709602081321</c:v>
                </c:pt>
                <c:pt idx="6">
                  <c:v>49.482459914079108</c:v>
                </c:pt>
                <c:pt idx="7">
                  <c:v>56.735210226076902</c:v>
                </c:pt>
                <c:pt idx="8">
                  <c:v>63.987960538074688</c:v>
                </c:pt>
                <c:pt idx="9">
                  <c:v>71.240710850072475</c:v>
                </c:pt>
                <c:pt idx="10">
                  <c:v>78.493461162070261</c:v>
                </c:pt>
                <c:pt idx="11">
                  <c:v>85.746211474068048</c:v>
                </c:pt>
                <c:pt idx="12">
                  <c:v>92.998961786065834</c:v>
                </c:pt>
                <c:pt idx="13">
                  <c:v>100.25171209806362</c:v>
                </c:pt>
                <c:pt idx="14">
                  <c:v>107.50446241006142</c:v>
                </c:pt>
                <c:pt idx="15">
                  <c:v>114.75721272205921</c:v>
                </c:pt>
                <c:pt idx="16">
                  <c:v>122.00996303405699</c:v>
                </c:pt>
                <c:pt idx="17">
                  <c:v>129.26271334605477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A9D-49B7-835A-9150609870AC}"/>
            </c:ext>
          </c:extLst>
        </c:ser>
        <c:axId val="75958912"/>
        <c:axId val="75969280"/>
      </c:scatterChart>
      <c:valAx>
        <c:axId val="75958912"/>
        <c:scaling>
          <c:orientation val="minMax"/>
          <c:max val="8000"/>
        </c:scaling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de-DE" sz="1500"/>
                  <a:t>Volllaststunden</a:t>
                </a:r>
                <a:r>
                  <a:rPr lang="de-DE" sz="1500" baseline="0"/>
                  <a:t> [h/a]</a:t>
                </a:r>
                <a:endParaRPr lang="de-DE" sz="1500"/>
              </a:p>
            </c:rich>
          </c:tx>
          <c:layout/>
        </c:title>
        <c:numFmt formatCode="General" sourceLinked="1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de-DE"/>
          </a:p>
        </c:txPr>
        <c:crossAx val="75969280"/>
        <c:crosses val="autoZero"/>
        <c:crossBetween val="midCat"/>
        <c:minorUnit val="250"/>
      </c:valAx>
      <c:valAx>
        <c:axId val="75969280"/>
        <c:scaling>
          <c:orientation val="minMax"/>
          <c:max val="50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de-DE" sz="1500"/>
                  <a:t>Strombezugskosten</a:t>
                </a:r>
                <a:r>
                  <a:rPr lang="de-DE" sz="1500" baseline="0"/>
                  <a:t> [Tsd. €/a]</a:t>
                </a:r>
                <a:endParaRPr lang="de-DE" sz="1500"/>
              </a:p>
            </c:rich>
          </c:tx>
          <c:layout/>
        </c:title>
        <c:numFmt formatCode="0" sourceLinked="0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de-DE"/>
          </a:p>
        </c:txPr>
        <c:crossAx val="75958912"/>
        <c:crosses val="autoZero"/>
        <c:crossBetween val="midCat"/>
        <c:minorUnit val="25"/>
      </c:valAx>
      <c:spPr>
        <a:noFill/>
        <a:ln w="15875"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2"/>
  <sheetViews>
    <sheetView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0.70247</cdr:x>
      <cdr:y>0.6828</cdr:y>
    </cdr:from>
    <cdr:to>
      <cdr:x>0.8007</cdr:x>
      <cdr:y>0.7386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16B4C7BD-90DF-4A19-9144-68684F9E2E58}"/>
            </a:ext>
          </a:extLst>
        </cdr:cNvPr>
        <cdr:cNvSpPr txBox="1"/>
      </cdr:nvSpPr>
      <cdr:spPr>
        <a:xfrm xmlns:a="http://schemas.openxmlformats.org/drawingml/2006/main" rot="21011240">
          <a:off x="6538721" y="4108497"/>
          <a:ext cx="914400" cy="33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/>
            <a:t>Anschlussleistung:</a:t>
          </a:r>
          <a:r>
            <a:rPr lang="en-GB" sz="1500" b="1" baseline="0"/>
            <a:t> </a:t>
          </a:r>
          <a:r>
            <a:rPr lang="en-GB" sz="1500" b="1"/>
            <a:t>100 kW</a:t>
          </a:r>
        </a:p>
      </cdr:txBody>
    </cdr:sp>
  </cdr:relSizeAnchor>
  <cdr:relSizeAnchor xmlns:cdr="http://schemas.openxmlformats.org/drawingml/2006/chartDrawing">
    <cdr:from>
      <cdr:x>0.80158</cdr:x>
      <cdr:y>0.3709</cdr:y>
    </cdr:from>
    <cdr:to>
      <cdr:x>0.89981</cdr:x>
      <cdr:y>0.4267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8A5ABF32-0960-4742-AB1F-11DA36F4E12F}"/>
            </a:ext>
          </a:extLst>
        </cdr:cNvPr>
        <cdr:cNvSpPr txBox="1"/>
      </cdr:nvSpPr>
      <cdr:spPr>
        <a:xfrm xmlns:a="http://schemas.openxmlformats.org/drawingml/2006/main" rot="20277179">
          <a:off x="7459458" y="2225653"/>
          <a:ext cx="914121" cy="334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250 kW</a:t>
          </a:r>
        </a:p>
      </cdr:txBody>
    </cdr:sp>
  </cdr:relSizeAnchor>
  <cdr:relSizeAnchor xmlns:cdr="http://schemas.openxmlformats.org/drawingml/2006/chartDrawing">
    <cdr:from>
      <cdr:x>0.65832</cdr:x>
      <cdr:y>0.06222</cdr:y>
    </cdr:from>
    <cdr:to>
      <cdr:x>0.75656</cdr:x>
      <cdr:y>0.11802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3564B012-FEF0-4656-B3A6-1DFADDC93F7D}"/>
            </a:ext>
          </a:extLst>
        </cdr:cNvPr>
        <cdr:cNvSpPr txBox="1"/>
      </cdr:nvSpPr>
      <cdr:spPr>
        <a:xfrm xmlns:a="http://schemas.openxmlformats.org/drawingml/2006/main" rot="19281411">
          <a:off x="6126311" y="373384"/>
          <a:ext cx="914214" cy="33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500 kW</a:t>
          </a:r>
        </a:p>
      </cdr:txBody>
    </cdr:sp>
  </cdr:relSizeAnchor>
  <cdr:relSizeAnchor xmlns:cdr="http://schemas.openxmlformats.org/drawingml/2006/chartDrawing">
    <cdr:from>
      <cdr:x>0.35376</cdr:x>
      <cdr:y>0.01399</cdr:y>
    </cdr:from>
    <cdr:to>
      <cdr:x>0.38983</cdr:x>
      <cdr:y>0.16596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4BA0CDD2-6A0B-472B-A24F-FD7DF74E720F}"/>
            </a:ext>
          </a:extLst>
        </cdr:cNvPr>
        <cdr:cNvSpPr txBox="1"/>
      </cdr:nvSpPr>
      <cdr:spPr>
        <a:xfrm xmlns:a="http://schemas.openxmlformats.org/drawingml/2006/main" rot="18188010">
          <a:off x="3003924" y="372089"/>
          <a:ext cx="911934" cy="335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1000 kW</a:t>
          </a:r>
        </a:p>
      </cdr:txBody>
    </cdr:sp>
  </cdr:relSizeAnchor>
  <cdr:relSizeAnchor xmlns:cdr="http://schemas.openxmlformats.org/drawingml/2006/chartDrawing">
    <cdr:from>
      <cdr:x>0.37691</cdr:x>
      <cdr:y>0.70917</cdr:y>
    </cdr:from>
    <cdr:to>
      <cdr:x>0.78486</cdr:x>
      <cdr:y>0.84531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BC2C26E3-317E-46FD-B6F6-3845471BA54F}"/>
            </a:ext>
          </a:extLst>
        </cdr:cNvPr>
        <cdr:cNvSpPr txBox="1"/>
      </cdr:nvSpPr>
      <cdr:spPr>
        <a:xfrm xmlns:a="http://schemas.openxmlformats.org/drawingml/2006/main" rot="159398">
          <a:off x="3507535" y="4255552"/>
          <a:ext cx="3796352" cy="816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-6000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Jahresbezug: 500.000 kWh/a</a:t>
          </a:r>
        </a:p>
      </cdr:txBody>
    </cdr:sp>
  </cdr:relSizeAnchor>
  <cdr:relSizeAnchor xmlns:cdr="http://schemas.openxmlformats.org/drawingml/2006/chartDrawing">
    <cdr:from>
      <cdr:x>0.46491</cdr:x>
      <cdr:y>0.42476</cdr:y>
    </cdr:from>
    <cdr:to>
      <cdr:x>0.56314</cdr:x>
      <cdr:y>0.48056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1C933091-4946-417F-B9B4-D6AF45F30464}"/>
            </a:ext>
          </a:extLst>
        </cdr:cNvPr>
        <cdr:cNvSpPr txBox="1"/>
      </cdr:nvSpPr>
      <cdr:spPr>
        <a:xfrm xmlns:a="http://schemas.openxmlformats.org/drawingml/2006/main" rot="223113">
          <a:off x="4326436" y="2548869"/>
          <a:ext cx="914121" cy="33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1.500.000 kWh/a</a:t>
          </a:r>
        </a:p>
      </cdr:txBody>
    </cdr:sp>
  </cdr:relSizeAnchor>
  <cdr:relSizeAnchor xmlns:cdr="http://schemas.openxmlformats.org/drawingml/2006/chartDrawing">
    <cdr:from>
      <cdr:x>0.42398</cdr:x>
      <cdr:y>0.13031</cdr:y>
    </cdr:from>
    <cdr:to>
      <cdr:x>0.52222</cdr:x>
      <cdr:y>0.18611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9242D1AF-662B-4EFE-841B-56F4B67AEE11}"/>
            </a:ext>
          </a:extLst>
        </cdr:cNvPr>
        <cdr:cNvSpPr txBox="1"/>
      </cdr:nvSpPr>
      <cdr:spPr>
        <a:xfrm xmlns:a="http://schemas.openxmlformats.org/drawingml/2006/main" rot="480155">
          <a:off x="3945530" y="781938"/>
          <a:ext cx="914214" cy="33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2.500.000 kWh/a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P199"/>
  <sheetViews>
    <sheetView tabSelected="1" zoomScaleNormal="100" workbookViewId="0">
      <selection activeCell="H3" sqref="H3"/>
    </sheetView>
  </sheetViews>
  <sheetFormatPr baseColWidth="10" defaultColWidth="9.140625" defaultRowHeight="15"/>
  <cols>
    <col min="1" max="1" width="20.28515625" style="1" bestFit="1" customWidth="1"/>
    <col min="2" max="2" width="19.42578125" style="1" customWidth="1"/>
    <col min="3" max="3" width="20" style="1" customWidth="1"/>
    <col min="4" max="4" width="20.140625" style="1" customWidth="1"/>
    <col min="5" max="5" width="19.7109375" style="1" customWidth="1"/>
    <col min="6" max="6" width="18.7109375" style="1" bestFit="1" customWidth="1"/>
    <col min="7" max="7" width="23.5703125" style="1" bestFit="1" customWidth="1"/>
    <col min="8" max="8" width="18.7109375" style="1" bestFit="1" customWidth="1"/>
    <col min="9" max="9" width="21.5703125" style="1" customWidth="1"/>
    <col min="10" max="10" width="16.42578125" style="1" customWidth="1"/>
    <col min="11" max="11" width="22.140625" style="1" bestFit="1" customWidth="1"/>
    <col min="12" max="12" width="32.7109375" customWidth="1"/>
    <col min="13" max="13" width="15.42578125" bestFit="1" customWidth="1"/>
    <col min="14" max="14" width="21.5703125" bestFit="1" customWidth="1"/>
    <col min="15" max="15" width="18.85546875" bestFit="1" customWidth="1"/>
    <col min="16" max="16" width="18.7109375" bestFit="1" customWidth="1"/>
    <col min="17" max="17" width="16.42578125" bestFit="1" customWidth="1"/>
    <col min="18" max="18" width="15.42578125" bestFit="1" customWidth="1"/>
    <col min="19" max="19" width="21.5703125" bestFit="1" customWidth="1"/>
    <col min="20" max="20" width="18.85546875" bestFit="1" customWidth="1"/>
    <col min="21" max="21" width="18.7109375" bestFit="1" customWidth="1"/>
  </cols>
  <sheetData>
    <row r="1" spans="1:11">
      <c r="A1"/>
      <c r="B1"/>
      <c r="C1"/>
      <c r="D1"/>
      <c r="E1"/>
      <c r="F1"/>
      <c r="G1"/>
      <c r="H1"/>
      <c r="I1"/>
      <c r="J1"/>
      <c r="K1"/>
    </row>
    <row r="2" spans="1:11">
      <c r="A2"/>
      <c r="B2"/>
      <c r="C2"/>
      <c r="D2"/>
      <c r="E2"/>
      <c r="F2" t="s">
        <v>23</v>
      </c>
      <c r="G2" s="1" t="s">
        <v>11</v>
      </c>
      <c r="H2" s="2">
        <v>59.659580420923803</v>
      </c>
      <c r="I2" t="s">
        <v>24</v>
      </c>
    </row>
    <row r="3" spans="1:11">
      <c r="G3" s="1" t="s">
        <v>12</v>
      </c>
      <c r="H3" s="2">
        <v>14.505500623995577</v>
      </c>
    </row>
    <row r="4" spans="1:11">
      <c r="A4" s="1" t="s">
        <v>15</v>
      </c>
      <c r="B4" s="1">
        <v>50</v>
      </c>
      <c r="G4" s="1" t="s">
        <v>18</v>
      </c>
      <c r="H4" s="4">
        <f>SUM(H8:H158)</f>
        <v>12897.44975166923</v>
      </c>
    </row>
    <row r="5" spans="1:11">
      <c r="A5" s="4"/>
      <c r="B5" s="4"/>
      <c r="C5" s="4"/>
      <c r="D5" s="4"/>
      <c r="E5" s="4"/>
      <c r="F5" s="4"/>
      <c r="G5" s="4"/>
      <c r="H5" s="4"/>
    </row>
    <row r="6" spans="1:11">
      <c r="A6" s="4"/>
      <c r="B6" s="4"/>
      <c r="C6" s="4"/>
      <c r="D6" s="4"/>
      <c r="E6" s="4"/>
      <c r="F6" s="4"/>
      <c r="G6" s="4"/>
      <c r="H6" s="4"/>
    </row>
    <row r="7" spans="1:11">
      <c r="A7" s="4"/>
      <c r="B7" s="4" t="s">
        <v>16</v>
      </c>
      <c r="C7" s="4" t="s">
        <v>17</v>
      </c>
      <c r="D7" s="4" t="s">
        <v>11</v>
      </c>
      <c r="E7" s="4" t="s">
        <v>12</v>
      </c>
      <c r="F7" s="3" t="s">
        <v>0</v>
      </c>
      <c r="G7" s="4" t="s">
        <v>20</v>
      </c>
      <c r="H7" s="4" t="s">
        <v>13</v>
      </c>
      <c r="J7" s="4"/>
      <c r="K7" s="4"/>
    </row>
    <row r="8" spans="1:11">
      <c r="A8" s="4"/>
      <c r="B8" s="1">
        <v>0</v>
      </c>
      <c r="C8" s="4">
        <f t="shared" ref="C8:C15" si="0">B8*$B$4</f>
        <v>0</v>
      </c>
      <c r="D8" s="4">
        <f>IF(B8&lt;2500,Konstanten!$B$7,Konstanten!$C$7)</f>
        <v>15.56</v>
      </c>
      <c r="E8" s="4">
        <f>Konstanten!$B$3+IF(Tabelle!B8&lt;2500,Konstanten!$B$8,Konstanten!$C$8)+IF(Tabelle!C8&lt;1000000,Konstanten!$B$12+Konstanten!$B$13,(1000000*(Konstanten!$B$12+Konstanten!$B$13)+(Tabelle!C8-1000000)*(Konstanten!$C$12+Konstanten!$C$13))/Tabelle!C8)</f>
        <v>17.722999999999999</v>
      </c>
      <c r="F8" s="3">
        <f t="shared" ref="F8:F15" si="1">D8/1000*$B$4+E8/100000*C8</f>
        <v>0.77800000000000002</v>
      </c>
      <c r="G8" s="4">
        <f t="shared" ref="G8:G13" si="2">$H$2/1000*$B$4+$H$3/100000*C8</f>
        <v>2.9829790210461899</v>
      </c>
      <c r="H8" s="4">
        <f>(F8-G8)^2</f>
        <v>4.8619324832538142</v>
      </c>
      <c r="J8" s="4" t="s">
        <v>19</v>
      </c>
      <c r="K8" s="4">
        <v>37.105541407852066</v>
      </c>
    </row>
    <row r="9" spans="1:11">
      <c r="A9" s="4"/>
      <c r="B9" s="4">
        <v>500</v>
      </c>
      <c r="C9" s="4">
        <f t="shared" si="0"/>
        <v>25000</v>
      </c>
      <c r="D9" s="4">
        <f>IF(B9&lt;2500,Konstanten!$B$7,Konstanten!$C$7)</f>
        <v>15.56</v>
      </c>
      <c r="E9" s="4">
        <f>Konstanten!$B$3+IF(Tabelle!B9&lt;2500,Konstanten!$B$8,Konstanten!$C$8)+IF(Tabelle!C9&lt;1000000,Konstanten!$B$12+Konstanten!$B$13,(1000000*(Konstanten!$B$12+Konstanten!$B$13)+(Tabelle!C9-1000000)*(Konstanten!$C$12+Konstanten!$C$13))/Tabelle!C9)</f>
        <v>17.722999999999999</v>
      </c>
      <c r="F9" s="3">
        <f t="shared" si="1"/>
        <v>5.2087500000000002</v>
      </c>
      <c r="G9" s="4">
        <f t="shared" si="2"/>
        <v>6.6093541770450841</v>
      </c>
      <c r="H9" s="4">
        <f>(F9-G9)^2</f>
        <v>1.9616920607561368</v>
      </c>
      <c r="J9" s="1" t="s">
        <v>14</v>
      </c>
      <c r="K9" s="4">
        <v>15.284150710753067</v>
      </c>
    </row>
    <row r="10" spans="1:11">
      <c r="A10" s="4"/>
      <c r="B10" s="4">
        <v>1000</v>
      </c>
      <c r="C10" s="4">
        <f t="shared" si="0"/>
        <v>50000</v>
      </c>
      <c r="D10" s="4">
        <f>IF(B10&lt;2500,Konstanten!$B$7,Konstanten!$C$7)</f>
        <v>15.56</v>
      </c>
      <c r="E10" s="4">
        <f>Konstanten!$B$3+IF(Tabelle!B10&lt;2500,Konstanten!$B$8,Konstanten!$C$8)+IF(Tabelle!C10&lt;1000000,Konstanten!$B$12+Konstanten!$B$13,(1000000*(Konstanten!$B$12+Konstanten!$B$13)+(Tabelle!C10-1000000)*(Konstanten!$C$12+Konstanten!$C$13))/Tabelle!C10)</f>
        <v>17.722999999999999</v>
      </c>
      <c r="F10" s="3">
        <f t="shared" si="1"/>
        <v>9.6395</v>
      </c>
      <c r="G10" s="4">
        <f t="shared" si="2"/>
        <v>10.235729333043977</v>
      </c>
      <c r="H10" s="4">
        <f t="shared" ref="H10:H15" si="3">(F10-G10)^2</f>
        <v>0.35548941758206615</v>
      </c>
      <c r="J10" s="1" t="s">
        <v>18</v>
      </c>
      <c r="K10" s="4">
        <f>SUM(H8:H23)</f>
        <v>23.744967071046773</v>
      </c>
    </row>
    <row r="11" spans="1:11">
      <c r="B11" s="4">
        <v>1500</v>
      </c>
      <c r="C11" s="4">
        <f t="shared" si="0"/>
        <v>75000</v>
      </c>
      <c r="D11" s="4">
        <f>IF(B11&lt;2500,Konstanten!$B$7,Konstanten!$C$7)</f>
        <v>15.56</v>
      </c>
      <c r="E11" s="4">
        <f>Konstanten!$B$3+IF(Tabelle!B11&lt;2500,Konstanten!$B$8,Konstanten!$C$8)+IF(Tabelle!C11&lt;1000000,Konstanten!$B$12+Konstanten!$B$13,(1000000*(Konstanten!$B$12+Konstanten!$B$13)+(Tabelle!C11-1000000)*(Konstanten!$C$12+Konstanten!$C$13))/Tabelle!C11)</f>
        <v>17.722999999999999</v>
      </c>
      <c r="F11" s="3">
        <f t="shared" si="1"/>
        <v>14.07025</v>
      </c>
      <c r="G11" s="4">
        <f t="shared" si="2"/>
        <v>13.862104489042871</v>
      </c>
      <c r="H11" s="4">
        <f t="shared" si="3"/>
        <v>4.3324553731604341E-2</v>
      </c>
    </row>
    <row r="12" spans="1:11">
      <c r="B12" s="4">
        <v>2000</v>
      </c>
      <c r="C12" s="4">
        <f t="shared" si="0"/>
        <v>100000</v>
      </c>
      <c r="D12" s="4">
        <f>IF(B12&lt;2500,Konstanten!$B$7,Konstanten!$C$7)</f>
        <v>15.56</v>
      </c>
      <c r="E12" s="4">
        <f>Konstanten!$B$3+IF(Tabelle!B12&lt;2500,Konstanten!$B$8,Konstanten!$C$8)+IF(Tabelle!C12&lt;1000000,Konstanten!$B$12+Konstanten!$B$13,(1000000*(Konstanten!$B$12+Konstanten!$B$13)+(Tabelle!C12-1000000)*(Konstanten!$C$12+Konstanten!$C$13))/Tabelle!C12)</f>
        <v>17.722999999999999</v>
      </c>
      <c r="F12" s="3">
        <f t="shared" si="1"/>
        <v>18.500999999999998</v>
      </c>
      <c r="G12" s="4">
        <f t="shared" si="2"/>
        <v>17.488479645041767</v>
      </c>
      <c r="H12" s="4">
        <f>(F12-G12)^2</f>
        <v>1.0251974692047405</v>
      </c>
    </row>
    <row r="13" spans="1:11">
      <c r="B13" s="4">
        <v>2500</v>
      </c>
      <c r="C13" s="4">
        <f t="shared" si="0"/>
        <v>125000</v>
      </c>
      <c r="D13" s="4">
        <f>IF(B13&lt;2500,Konstanten!$B$7,Konstanten!$C$7)</f>
        <v>110.23</v>
      </c>
      <c r="E13" s="4">
        <f>Konstanten!$B$3+IF(Tabelle!B13&lt;2500,Konstanten!$B$8,Konstanten!$C$8)+IF(Tabelle!C13&lt;1000000,Konstanten!$B$12+Konstanten!$B$13,(1000000*(Konstanten!$B$12+Konstanten!$B$13)+(Tabelle!C13-1000000)*(Konstanten!$C$12+Konstanten!$C$13))/Tabelle!C13)</f>
        <v>13.933</v>
      </c>
      <c r="F13" s="3">
        <f>D13/1000*$B$4+E13/100000*C13</f>
        <v>22.927750000000003</v>
      </c>
      <c r="G13" s="4">
        <f t="shared" si="2"/>
        <v>21.114854801040661</v>
      </c>
      <c r="H13" s="4">
        <f>(F13-G13)^2</f>
        <v>3.2865890024098339</v>
      </c>
    </row>
    <row r="14" spans="1:11">
      <c r="B14" s="4">
        <v>3000</v>
      </c>
      <c r="C14" s="4">
        <f t="shared" si="0"/>
        <v>150000</v>
      </c>
      <c r="D14" s="4">
        <f>IF(B14&lt;2500,Konstanten!$B$7,Konstanten!$C$7)</f>
        <v>110.23</v>
      </c>
      <c r="E14" s="4">
        <f>Konstanten!$B$3+IF(Tabelle!B14&lt;2500,Konstanten!$B$8,Konstanten!$C$8)+IF(Tabelle!C14&lt;1000000,Konstanten!$B$12+Konstanten!$B$13,(1000000*(Konstanten!$B$12+Konstanten!$B$13)+(Tabelle!C14-1000000)*(Konstanten!$C$12+Konstanten!$C$13))/Tabelle!C14)</f>
        <v>13.933</v>
      </c>
      <c r="F14" s="3">
        <f t="shared" si="1"/>
        <v>26.411000000000001</v>
      </c>
      <c r="G14" s="4">
        <f>$H$2/1000*$B$4+$H$3/100000*C14</f>
        <v>24.741229957039554</v>
      </c>
      <c r="H14" s="4">
        <f t="shared" si="3"/>
        <v>2.7881319963681341</v>
      </c>
    </row>
    <row r="15" spans="1:11">
      <c r="B15" s="5">
        <v>3500</v>
      </c>
      <c r="C15" s="5">
        <f t="shared" si="0"/>
        <v>175000</v>
      </c>
      <c r="D15" s="4">
        <f>IF(B15&lt;2500,Konstanten!$B$7,Konstanten!$C$7)</f>
        <v>110.23</v>
      </c>
      <c r="E15" s="4">
        <f>Konstanten!$B$3+IF(Tabelle!B15&lt;2500,Konstanten!$B$8,Konstanten!$C$8)+IF(Tabelle!C15&lt;1000000,Konstanten!$B$12+Konstanten!$B$13,(1000000*(Konstanten!$B$12+Konstanten!$B$13)+(Tabelle!C15-1000000)*(Konstanten!$C$12+Konstanten!$C$13))/Tabelle!C15)</f>
        <v>13.933</v>
      </c>
      <c r="F15" s="3">
        <f t="shared" si="1"/>
        <v>29.894250000000003</v>
      </c>
      <c r="G15" s="5">
        <f>$H$2/1000*$B$4+$H$3/100000*C15</f>
        <v>28.367605113038451</v>
      </c>
      <c r="H15" s="4">
        <f t="shared" si="3"/>
        <v>2.3306446108858507</v>
      </c>
    </row>
    <row r="16" spans="1:11">
      <c r="B16" s="4">
        <v>4000</v>
      </c>
      <c r="C16" s="4">
        <f t="shared" ref="C16:C25" si="4">B16*$B$4</f>
        <v>200000</v>
      </c>
      <c r="D16" s="4">
        <f>IF(B16&lt;2500,Konstanten!$B$7,Konstanten!$C$7)</f>
        <v>110.23</v>
      </c>
      <c r="E16" s="4">
        <f>Konstanten!$B$3+IF(Tabelle!B16&lt;2500,Konstanten!$B$8,Konstanten!$C$8)+IF(Tabelle!C16&lt;1000000,Konstanten!$B$12+Konstanten!$B$13,(1000000*(Konstanten!$B$12+Konstanten!$B$13)+(Tabelle!C16-1000000)*(Konstanten!$C$12+Konstanten!$C$13))/Tabelle!C16)</f>
        <v>13.933</v>
      </c>
      <c r="F16" s="3">
        <f t="shared" ref="F16:F25" si="5">D16/1000*$B$4+E16/100000*C16</f>
        <v>33.377500000000005</v>
      </c>
      <c r="G16" s="4">
        <f t="shared" ref="G16:G25" si="6">$H$2/1000*$B$4+$H$3/100000*C16</f>
        <v>31.993980269037344</v>
      </c>
      <c r="H16" s="4">
        <f>(F16-G16)^2</f>
        <v>1.9141268459629932</v>
      </c>
    </row>
    <row r="17" spans="1:11">
      <c r="B17" s="4">
        <v>4500</v>
      </c>
      <c r="C17" s="4">
        <f t="shared" si="4"/>
        <v>225000</v>
      </c>
      <c r="D17" s="4">
        <f>IF(B17&lt;2500,Konstanten!$B$7,Konstanten!$C$7)</f>
        <v>110.23</v>
      </c>
      <c r="E17" s="4">
        <f>Konstanten!$B$3+IF(Tabelle!B17&lt;2500,Konstanten!$B$8,Konstanten!$C$8)+IF(Tabelle!C17&lt;1000000,Konstanten!$B$12+Konstanten!$B$13,(1000000*(Konstanten!$B$12+Konstanten!$B$13)+(Tabelle!C17-1000000)*(Konstanten!$C$12+Konstanten!$C$13))/Tabelle!C17)</f>
        <v>13.933</v>
      </c>
      <c r="F17" s="3">
        <f t="shared" si="5"/>
        <v>36.860750000000003</v>
      </c>
      <c r="G17" s="4">
        <f>$H$2/1000*$B$4+$H$3/100000*C17</f>
        <v>35.620355425036237</v>
      </c>
      <c r="H17" s="4">
        <f>(F17-G17)^2</f>
        <v>1.5385787015995409</v>
      </c>
    </row>
    <row r="18" spans="1:11">
      <c r="B18" s="4">
        <v>5000</v>
      </c>
      <c r="C18" s="4">
        <f t="shared" si="4"/>
        <v>250000</v>
      </c>
      <c r="D18" s="4">
        <f>IF(B18&lt;2500,Konstanten!$B$7,Konstanten!$C$7)</f>
        <v>110.23</v>
      </c>
      <c r="E18" s="4">
        <f>Konstanten!$B$3+IF(Tabelle!B18&lt;2500,Konstanten!$B$8,Konstanten!$C$8)+IF(Tabelle!C18&lt;1000000,Konstanten!$B$12+Konstanten!$B$13,(1000000*(Konstanten!$B$12+Konstanten!$B$13)+(Tabelle!C18-1000000)*(Konstanten!$C$12+Konstanten!$C$13))/Tabelle!C18)</f>
        <v>13.933</v>
      </c>
      <c r="F18" s="3">
        <f t="shared" si="5"/>
        <v>40.344000000000001</v>
      </c>
      <c r="G18" s="4">
        <f t="shared" si="6"/>
        <v>39.246730581035131</v>
      </c>
      <c r="H18" s="4">
        <f>(F18-G18)^2</f>
        <v>1.2040001777955047</v>
      </c>
    </row>
    <row r="19" spans="1:11">
      <c r="A19" s="4"/>
      <c r="B19" s="4">
        <v>5500</v>
      </c>
      <c r="C19" s="4">
        <f t="shared" si="4"/>
        <v>275000</v>
      </c>
      <c r="D19" s="4">
        <f>IF(B19&lt;2500,Konstanten!$B$7,Konstanten!$C$7)</f>
        <v>110.23</v>
      </c>
      <c r="E19" s="4">
        <f>Konstanten!$B$3+IF(Tabelle!B19&lt;2500,Konstanten!$B$8,Konstanten!$C$8)+IF(Tabelle!C19&lt;1000000,Konstanten!$B$12+Konstanten!$B$13,(1000000*(Konstanten!$B$12+Konstanten!$B$13)+(Tabelle!C19-1000000)*(Konstanten!$C$12+Konstanten!$C$13))/Tabelle!C19)</f>
        <v>13.933</v>
      </c>
      <c r="F19" s="3">
        <f t="shared" si="5"/>
        <v>43.827249999999999</v>
      </c>
      <c r="G19" s="4">
        <f t="shared" si="6"/>
        <v>42.873105737034024</v>
      </c>
      <c r="H19" s="4">
        <f t="shared" ref="H19:H23" si="7">(F19-G19)^2</f>
        <v>0.91039127455088464</v>
      </c>
    </row>
    <row r="20" spans="1:11">
      <c r="A20" s="4"/>
      <c r="B20" s="4">
        <v>6000</v>
      </c>
      <c r="C20" s="4">
        <f t="shared" si="4"/>
        <v>300000</v>
      </c>
      <c r="D20" s="4">
        <f>IF(B20&lt;2500,Konstanten!$B$7,Konstanten!$C$7)</f>
        <v>110.23</v>
      </c>
      <c r="E20" s="4">
        <f>Konstanten!$B$3+IF(Tabelle!B20&lt;2500,Konstanten!$B$8,Konstanten!$C$8)+IF(Tabelle!C20&lt;1000000,Konstanten!$B$12+Konstanten!$B$13,(1000000*(Konstanten!$B$12+Konstanten!$B$13)+(Tabelle!C20-1000000)*(Konstanten!$C$12+Konstanten!$C$13))/Tabelle!C20)</f>
        <v>13.933</v>
      </c>
      <c r="F20" s="3">
        <f t="shared" si="5"/>
        <v>47.310499999999998</v>
      </c>
      <c r="G20" s="4">
        <f t="shared" si="6"/>
        <v>46.499480893032917</v>
      </c>
      <c r="H20" s="4">
        <f t="shared" si="7"/>
        <v>0.65775199186568067</v>
      </c>
    </row>
    <row r="21" spans="1:11">
      <c r="A21" s="4"/>
      <c r="B21" s="4">
        <v>6500</v>
      </c>
      <c r="C21" s="4">
        <f t="shared" si="4"/>
        <v>325000</v>
      </c>
      <c r="D21" s="4">
        <f>IF(B21&lt;2500,Konstanten!$B$7,Konstanten!$C$7)</f>
        <v>110.23</v>
      </c>
      <c r="E21" s="4">
        <f>Konstanten!$B$3+IF(Tabelle!B21&lt;2500,Konstanten!$B$8,Konstanten!$C$8)+IF(Tabelle!C21&lt;1000000,Konstanten!$B$12+Konstanten!$B$13,(1000000*(Konstanten!$B$12+Konstanten!$B$13)+(Tabelle!C21-1000000)*(Konstanten!$C$12+Konstanten!$C$13))/Tabelle!C21)</f>
        <v>13.933</v>
      </c>
      <c r="F21" s="3">
        <f t="shared" si="5"/>
        <v>50.793750000000003</v>
      </c>
      <c r="G21" s="4">
        <f t="shared" si="6"/>
        <v>50.12585604903181</v>
      </c>
      <c r="H21" s="4">
        <f>(F21-G21)^2</f>
        <v>0.44608232973990231</v>
      </c>
    </row>
    <row r="22" spans="1:11">
      <c r="B22" s="4">
        <v>7000</v>
      </c>
      <c r="C22" s="4">
        <f t="shared" si="4"/>
        <v>350000</v>
      </c>
      <c r="D22" s="4">
        <f>IF(B22&lt;2500,Konstanten!$B$7,Konstanten!$C$7)</f>
        <v>110.23</v>
      </c>
      <c r="E22" s="4">
        <f>Konstanten!$B$3+IF(Tabelle!B22&lt;2500,Konstanten!$B$8,Konstanten!$C$8)+IF(Tabelle!C22&lt;1000000,Konstanten!$B$12+Konstanten!$B$13,(1000000*(Konstanten!$B$12+Konstanten!$B$13)+(Tabelle!C22-1000000)*(Konstanten!$C$12+Konstanten!$C$13))/Tabelle!C22)</f>
        <v>13.933</v>
      </c>
      <c r="F22" s="3">
        <f t="shared" si="5"/>
        <v>54.277000000000001</v>
      </c>
      <c r="G22" s="4">
        <f t="shared" si="6"/>
        <v>53.752231205030711</v>
      </c>
      <c r="H22" s="4">
        <f>(F22-G22)^2</f>
        <v>0.27538228817352106</v>
      </c>
    </row>
    <row r="23" spans="1:11">
      <c r="A23" s="4"/>
      <c r="B23" s="4">
        <v>7500</v>
      </c>
      <c r="C23" s="4">
        <f t="shared" si="4"/>
        <v>375000</v>
      </c>
      <c r="D23" s="4">
        <f>IF(B23&lt;2500,Konstanten!$B$7,Konstanten!$C$7)</f>
        <v>110.23</v>
      </c>
      <c r="E23" s="4">
        <f>Konstanten!$B$3+IF(Tabelle!B23&lt;2500,Konstanten!$B$8,Konstanten!$C$8)+IF(Tabelle!C23&lt;1000000,Konstanten!$B$12+Konstanten!$B$13,(1000000*(Konstanten!$B$12+Konstanten!$B$13)+(Tabelle!C23-1000000)*(Konstanten!$C$12+Konstanten!$C$13))/Tabelle!C23)</f>
        <v>13.933</v>
      </c>
      <c r="F23" s="3">
        <f t="shared" si="5"/>
        <v>57.760249999999999</v>
      </c>
      <c r="G23" s="4">
        <f t="shared" si="6"/>
        <v>57.378606361029604</v>
      </c>
      <c r="H23" s="4">
        <f t="shared" si="7"/>
        <v>0.14565186716656536</v>
      </c>
    </row>
    <row r="24" spans="1:11">
      <c r="A24" s="4"/>
      <c r="B24" s="4">
        <v>8000</v>
      </c>
      <c r="C24" s="4">
        <f t="shared" si="4"/>
        <v>400000</v>
      </c>
      <c r="D24" s="4">
        <f>IF(B24&lt;2500,Konstanten!$B$7,Konstanten!$C$7)</f>
        <v>110.23</v>
      </c>
      <c r="E24" s="4">
        <f>Konstanten!$B$3+IF(Tabelle!B24&lt;2500,Konstanten!$B$8,Konstanten!$C$8)+IF(Tabelle!C24&lt;1000000,Konstanten!$B$12+Konstanten!$B$13,(1000000*(Konstanten!$B$12+Konstanten!$B$13)+(Tabelle!C24-1000000)*(Konstanten!$C$12+Konstanten!$C$13))/Tabelle!C24)</f>
        <v>13.933</v>
      </c>
      <c r="F24" s="3">
        <f t="shared" si="5"/>
        <v>61.243500000000004</v>
      </c>
      <c r="G24" s="4">
        <f t="shared" si="6"/>
        <v>61.004981517028497</v>
      </c>
      <c r="H24" s="4">
        <f>(F24-G24)^2</f>
        <v>5.6891066719029187E-2</v>
      </c>
    </row>
    <row r="25" spans="1:11">
      <c r="B25" s="4">
        <v>8500</v>
      </c>
      <c r="C25" s="4">
        <f t="shared" si="4"/>
        <v>425000</v>
      </c>
      <c r="D25" s="4">
        <f>IF(B25&lt;2500,Konstanten!$B$7,Konstanten!$C$7)</f>
        <v>110.23</v>
      </c>
      <c r="E25" s="4">
        <f>Konstanten!$B$3+IF(Tabelle!B25&lt;2500,Konstanten!$B$8,Konstanten!$C$8)+IF(Tabelle!C25&lt;1000000,Konstanten!$B$12+Konstanten!$B$13,(1000000*(Konstanten!$B$12+Konstanten!$B$13)+(Tabelle!C25-1000000)*(Konstanten!$C$12+Konstanten!$C$13))/Tabelle!C25)</f>
        <v>13.933</v>
      </c>
      <c r="F25" s="3">
        <f t="shared" si="5"/>
        <v>64.72675000000001</v>
      </c>
      <c r="G25" s="4">
        <f t="shared" si="6"/>
        <v>64.631356673027383</v>
      </c>
      <c r="H25" s="4">
        <f>(F25-G25)^2</f>
        <v>9.0998868309064059E-3</v>
      </c>
    </row>
    <row r="26" spans="1:11">
      <c r="B26" s="4"/>
      <c r="C26" s="4"/>
      <c r="D26" s="4"/>
      <c r="E26" s="4"/>
      <c r="F26" s="4"/>
      <c r="G26" s="4"/>
      <c r="H26" s="4"/>
      <c r="J26" s="4"/>
      <c r="K26" s="4"/>
    </row>
    <row r="29" spans="1:11">
      <c r="A29" s="1" t="s">
        <v>15</v>
      </c>
      <c r="B29" s="1">
        <v>100</v>
      </c>
    </row>
    <row r="30" spans="1:11">
      <c r="A30" s="4"/>
      <c r="B30" s="4"/>
      <c r="C30" s="4"/>
      <c r="D30" s="4"/>
      <c r="E30" s="4"/>
      <c r="F30" s="4"/>
      <c r="G30" s="4"/>
      <c r="H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J31" s="4" t="s">
        <v>19</v>
      </c>
      <c r="K31" s="4">
        <v>37.10555499904379</v>
      </c>
    </row>
    <row r="32" spans="1:11">
      <c r="A32" s="4"/>
      <c r="B32" s="4" t="s">
        <v>16</v>
      </c>
      <c r="C32" s="4" t="s">
        <v>17</v>
      </c>
      <c r="D32" s="4" t="s">
        <v>11</v>
      </c>
      <c r="E32" s="4" t="s">
        <v>12</v>
      </c>
      <c r="F32" s="3" t="s">
        <v>0</v>
      </c>
      <c r="G32" s="4"/>
      <c r="H32" s="4"/>
      <c r="J32" s="1" t="s">
        <v>14</v>
      </c>
      <c r="K32" s="4">
        <v>15.284149857000317</v>
      </c>
    </row>
    <row r="33" spans="1:11">
      <c r="A33" s="4"/>
      <c r="B33" s="1">
        <v>0</v>
      </c>
      <c r="C33" s="4">
        <f t="shared" ref="C33:C50" si="8">B33*$B$29</f>
        <v>0</v>
      </c>
      <c r="D33" s="4">
        <f>IF(B33&lt;2500,Konstanten!$B$7,Konstanten!$C$7)</f>
        <v>15.56</v>
      </c>
      <c r="E33" s="4">
        <f>Konstanten!$B$3+IF(Tabelle!B33&lt;2500,Konstanten!$B$8,Konstanten!$C$8)+IF(Tabelle!C33&lt;1000000,Konstanten!$B$12+Konstanten!$B$13,(1000000*(Konstanten!$B$12+Konstanten!$B$13)+(Tabelle!C33-1000000)*(Konstanten!$C$12+Konstanten!$C$13))/Tabelle!C33)</f>
        <v>17.722999999999999</v>
      </c>
      <c r="F33" s="3">
        <f t="shared" ref="F33:F46" si="9">D33/1000*$B$29+E33/100000*C33</f>
        <v>1.556</v>
      </c>
      <c r="G33" s="4">
        <f t="shared" ref="G33:G50" si="10">$H$2/1000*$B$29+$H$3/100000*C33</f>
        <v>5.9659580420923799</v>
      </c>
      <c r="H33" s="4">
        <f>(F33-G33)^2</f>
        <v>19.447729933015257</v>
      </c>
      <c r="J33" s="1" t="s">
        <v>18</v>
      </c>
      <c r="K33" s="4">
        <f>SUM(H33:H48)</f>
        <v>94.979868284187091</v>
      </c>
    </row>
    <row r="34" spans="1:11">
      <c r="A34" s="4"/>
      <c r="B34" s="4">
        <v>500</v>
      </c>
      <c r="C34" s="4">
        <f t="shared" si="8"/>
        <v>50000</v>
      </c>
      <c r="D34" s="4">
        <f>IF(B34&lt;2500,Konstanten!$B$7,Konstanten!$C$7)</f>
        <v>15.56</v>
      </c>
      <c r="E34" s="4">
        <f>Konstanten!$B$3+IF(Tabelle!B34&lt;2500,Konstanten!$B$8,Konstanten!$C$8)+IF(Tabelle!C34&lt;1000000,Konstanten!$B$12+Konstanten!$B$13,(1000000*(Konstanten!$B$12+Konstanten!$B$13)+(Tabelle!C34-1000000)*(Konstanten!$C$12+Konstanten!$C$13))/Tabelle!C34)</f>
        <v>17.722999999999999</v>
      </c>
      <c r="F34" s="3">
        <f t="shared" si="9"/>
        <v>10.4175</v>
      </c>
      <c r="G34" s="4">
        <f t="shared" si="10"/>
        <v>13.218708354090168</v>
      </c>
      <c r="H34" s="4">
        <f t="shared" ref="H34:H39" si="11">(F34-G34)^2</f>
        <v>7.8467682430245471</v>
      </c>
    </row>
    <row r="35" spans="1:11">
      <c r="A35" s="4"/>
      <c r="B35" s="4">
        <v>1000</v>
      </c>
      <c r="C35" s="4">
        <f t="shared" si="8"/>
        <v>100000</v>
      </c>
      <c r="D35" s="4">
        <f>IF(B35&lt;2500,Konstanten!$B$7,Konstanten!$C$7)</f>
        <v>15.56</v>
      </c>
      <c r="E35" s="4">
        <f>Konstanten!$B$3+IF(Tabelle!B35&lt;2500,Konstanten!$B$8,Konstanten!$C$8)+IF(Tabelle!C35&lt;1000000,Konstanten!$B$12+Konstanten!$B$13,(1000000*(Konstanten!$B$12+Konstanten!$B$13)+(Tabelle!C35-1000000)*(Konstanten!$C$12+Konstanten!$C$13))/Tabelle!C35)</f>
        <v>17.722999999999999</v>
      </c>
      <c r="F35" s="3">
        <f t="shared" si="9"/>
        <v>19.279</v>
      </c>
      <c r="G35" s="4">
        <f t="shared" si="10"/>
        <v>20.471458666087955</v>
      </c>
      <c r="H35" s="4">
        <f t="shared" si="11"/>
        <v>1.4219576703282646</v>
      </c>
    </row>
    <row r="36" spans="1:11">
      <c r="B36" s="4">
        <v>1500</v>
      </c>
      <c r="C36" s="4">
        <f t="shared" si="8"/>
        <v>150000</v>
      </c>
      <c r="D36" s="4">
        <f>IF(B36&lt;2500,Konstanten!$B$7,Konstanten!$C$7)</f>
        <v>15.56</v>
      </c>
      <c r="E36" s="4">
        <f>Konstanten!$B$3+IF(Tabelle!B36&lt;2500,Konstanten!$B$8,Konstanten!$C$8)+IF(Tabelle!C36&lt;1000000,Konstanten!$B$12+Konstanten!$B$13,(1000000*(Konstanten!$B$12+Konstanten!$B$13)+(Tabelle!C36-1000000)*(Konstanten!$C$12+Konstanten!$C$13))/Tabelle!C36)</f>
        <v>17.722999999999999</v>
      </c>
      <c r="F36" s="3">
        <f t="shared" si="9"/>
        <v>28.140499999999999</v>
      </c>
      <c r="G36" s="4">
        <f t="shared" si="10"/>
        <v>27.724208978085741</v>
      </c>
      <c r="H36" s="4">
        <f>(F36-G36)^2</f>
        <v>0.17329821492641737</v>
      </c>
    </row>
    <row r="37" spans="1:11">
      <c r="B37" s="4">
        <v>2000</v>
      </c>
      <c r="C37" s="4">
        <f t="shared" si="8"/>
        <v>200000</v>
      </c>
      <c r="D37" s="4">
        <f>IF(B37&lt;2500,Konstanten!$B$7,Konstanten!$C$7)</f>
        <v>15.56</v>
      </c>
      <c r="E37" s="4">
        <f>Konstanten!$B$3+IF(Tabelle!B37&lt;2500,Konstanten!$B$8,Konstanten!$C$8)+IF(Tabelle!C37&lt;1000000,Konstanten!$B$12+Konstanten!$B$13,(1000000*(Konstanten!$B$12+Konstanten!$B$13)+(Tabelle!C37-1000000)*(Konstanten!$C$12+Konstanten!$C$13))/Tabelle!C37)</f>
        <v>17.722999999999999</v>
      </c>
      <c r="F37" s="3">
        <f t="shared" si="9"/>
        <v>37.001999999999995</v>
      </c>
      <c r="G37" s="4">
        <f t="shared" si="10"/>
        <v>34.976959290083535</v>
      </c>
      <c r="H37" s="4">
        <f>(F37-G37)^2</f>
        <v>4.1007898768189621</v>
      </c>
    </row>
    <row r="38" spans="1:11">
      <c r="B38" s="4">
        <v>2500</v>
      </c>
      <c r="C38" s="4">
        <f t="shared" si="8"/>
        <v>250000</v>
      </c>
      <c r="D38" s="4">
        <f>IF(B38&lt;2500,Konstanten!$B$7,Konstanten!$C$7)</f>
        <v>110.23</v>
      </c>
      <c r="E38" s="4">
        <f>Konstanten!$B$3+IF(Tabelle!B38&lt;2500,Konstanten!$B$8,Konstanten!$C$8)+IF(Tabelle!C38&lt;1000000,Konstanten!$B$12+Konstanten!$B$13,(1000000*(Konstanten!$B$12+Konstanten!$B$13)+(Tabelle!C38-1000000)*(Konstanten!$C$12+Konstanten!$C$13))/Tabelle!C38)</f>
        <v>13.933</v>
      </c>
      <c r="F38" s="3">
        <f t="shared" si="9"/>
        <v>45.855500000000006</v>
      </c>
      <c r="G38" s="4">
        <f t="shared" si="10"/>
        <v>42.229709602081321</v>
      </c>
      <c r="H38" s="4">
        <f t="shared" si="11"/>
        <v>13.146356009639335</v>
      </c>
    </row>
    <row r="39" spans="1:11">
      <c r="B39" s="4">
        <v>3000</v>
      </c>
      <c r="C39" s="4">
        <f t="shared" si="8"/>
        <v>300000</v>
      </c>
      <c r="D39" s="4">
        <f>IF(B39&lt;2500,Konstanten!$B$7,Konstanten!$C$7)</f>
        <v>110.23</v>
      </c>
      <c r="E39" s="4">
        <f>Konstanten!$B$3+IF(Tabelle!B39&lt;2500,Konstanten!$B$8,Konstanten!$C$8)+IF(Tabelle!C39&lt;1000000,Konstanten!$B$12+Konstanten!$B$13,(1000000*(Konstanten!$B$12+Konstanten!$B$13)+(Tabelle!C39-1000000)*(Konstanten!$C$12+Konstanten!$C$13))/Tabelle!C39)</f>
        <v>13.933</v>
      </c>
      <c r="F39" s="3">
        <f t="shared" si="9"/>
        <v>52.822000000000003</v>
      </c>
      <c r="G39" s="4">
        <f t="shared" si="10"/>
        <v>49.482459914079108</v>
      </c>
      <c r="H39" s="4">
        <f t="shared" si="11"/>
        <v>11.152527985472537</v>
      </c>
    </row>
    <row r="40" spans="1:11">
      <c r="B40" s="5">
        <v>3500</v>
      </c>
      <c r="C40" s="5">
        <f t="shared" si="8"/>
        <v>350000</v>
      </c>
      <c r="D40" s="4">
        <f>IF(B40&lt;2500,Konstanten!$B$7,Konstanten!$C$7)</f>
        <v>110.23</v>
      </c>
      <c r="E40" s="4">
        <f>Konstanten!$B$3+IF(Tabelle!B40&lt;2500,Konstanten!$B$8,Konstanten!$C$8)+IF(Tabelle!C40&lt;1000000,Konstanten!$B$12+Konstanten!$B$13,(1000000*(Konstanten!$B$12+Konstanten!$B$13)+(Tabelle!C40-1000000)*(Konstanten!$C$12+Konstanten!$C$13))/Tabelle!C40)</f>
        <v>13.933</v>
      </c>
      <c r="F40" s="3">
        <f t="shared" si="9"/>
        <v>59.788500000000006</v>
      </c>
      <c r="G40" s="5">
        <f t="shared" si="10"/>
        <v>56.735210226076902</v>
      </c>
      <c r="H40" s="4">
        <f>(F40-G40)^2</f>
        <v>9.3225784435434029</v>
      </c>
    </row>
    <row r="41" spans="1:11">
      <c r="B41" s="4">
        <v>4000</v>
      </c>
      <c r="C41" s="4">
        <f t="shared" si="8"/>
        <v>400000</v>
      </c>
      <c r="D41" s="4">
        <f>IF(B41&lt;2500,Konstanten!$B$7,Konstanten!$C$7)</f>
        <v>110.23</v>
      </c>
      <c r="E41" s="4">
        <f>Konstanten!$B$3+IF(Tabelle!B41&lt;2500,Konstanten!$B$8,Konstanten!$C$8)+IF(Tabelle!C41&lt;1000000,Konstanten!$B$12+Konstanten!$B$13,(1000000*(Konstanten!$B$12+Konstanten!$B$13)+(Tabelle!C41-1000000)*(Konstanten!$C$12+Konstanten!$C$13))/Tabelle!C41)</f>
        <v>13.933</v>
      </c>
      <c r="F41" s="3">
        <f t="shared" si="9"/>
        <v>66.75500000000001</v>
      </c>
      <c r="G41" s="4">
        <f t="shared" si="10"/>
        <v>63.987960538074688</v>
      </c>
      <c r="H41" s="4">
        <f>(F41-G41)^2</f>
        <v>7.6565073838519728</v>
      </c>
    </row>
    <row r="42" spans="1:11">
      <c r="B42" s="4">
        <f>B41+500</f>
        <v>4500</v>
      </c>
      <c r="C42" s="4">
        <f t="shared" si="8"/>
        <v>450000</v>
      </c>
      <c r="D42" s="4">
        <f>IF(B42&lt;2500,Konstanten!$B$7,Konstanten!$C$7)</f>
        <v>110.23</v>
      </c>
      <c r="E42" s="4">
        <f>Konstanten!$B$3+IF(Tabelle!B42&lt;2500,Konstanten!$B$8,Konstanten!$C$8)+IF(Tabelle!C42&lt;1000000,Konstanten!$B$12+Konstanten!$B$13,(1000000*(Konstanten!$B$12+Konstanten!$B$13)+(Tabelle!C42-1000000)*(Konstanten!$C$12+Konstanten!$C$13))/Tabelle!C42)</f>
        <v>13.933</v>
      </c>
      <c r="F42" s="3">
        <f t="shared" si="9"/>
        <v>73.721500000000006</v>
      </c>
      <c r="G42" s="4">
        <f t="shared" si="10"/>
        <v>71.240710850072475</v>
      </c>
      <c r="H42" s="4">
        <f>(F42-G42)^2</f>
        <v>6.1543148063981636</v>
      </c>
    </row>
    <row r="43" spans="1:11">
      <c r="B43" s="4">
        <f t="shared" ref="B43" si="12">B42+500</f>
        <v>5000</v>
      </c>
      <c r="C43" s="4">
        <f t="shared" si="8"/>
        <v>500000</v>
      </c>
      <c r="D43" s="4">
        <f>IF(B43&lt;2500,Konstanten!$B$7,Konstanten!$C$7)</f>
        <v>110.23</v>
      </c>
      <c r="E43" s="4">
        <f>Konstanten!$B$3+IF(Tabelle!B43&lt;2500,Konstanten!$B$8,Konstanten!$C$8)+IF(Tabelle!C43&lt;1000000,Konstanten!$B$12+Konstanten!$B$13,(1000000*(Konstanten!$B$12+Konstanten!$B$13)+(Tabelle!C43-1000000)*(Konstanten!$C$12+Konstanten!$C$13))/Tabelle!C43)</f>
        <v>13.933</v>
      </c>
      <c r="F43" s="3">
        <f t="shared" si="9"/>
        <v>80.688000000000002</v>
      </c>
      <c r="G43" s="4">
        <f t="shared" si="10"/>
        <v>78.493461162070261</v>
      </c>
      <c r="H43" s="4">
        <f>(F43-G43)^2</f>
        <v>4.8160007111820189</v>
      </c>
    </row>
    <row r="44" spans="1:11">
      <c r="A44" s="4"/>
      <c r="B44" s="4">
        <v>5500</v>
      </c>
      <c r="C44" s="4">
        <f t="shared" si="8"/>
        <v>550000</v>
      </c>
      <c r="D44" s="4">
        <f>IF(B44&lt;2500,Konstanten!$B$7,Konstanten!$C$7)</f>
        <v>110.23</v>
      </c>
      <c r="E44" s="4">
        <f>Konstanten!$B$3+IF(Tabelle!B44&lt;2500,Konstanten!$B$8,Konstanten!$C$8)+IF(Tabelle!C44&lt;1000000,Konstanten!$B$12+Konstanten!$B$13,(1000000*(Konstanten!$B$12+Konstanten!$B$13)+(Tabelle!C44-1000000)*(Konstanten!$C$12+Konstanten!$C$13))/Tabelle!C44)</f>
        <v>13.933</v>
      </c>
      <c r="F44" s="3">
        <f t="shared" si="9"/>
        <v>87.654499999999999</v>
      </c>
      <c r="G44" s="4">
        <f t="shared" si="10"/>
        <v>85.746211474068048</v>
      </c>
      <c r="H44" s="4">
        <f t="shared" ref="H44:H49" si="13">(F44-G44)^2</f>
        <v>3.6415650982035386</v>
      </c>
    </row>
    <row r="45" spans="1:11">
      <c r="A45" s="4"/>
      <c r="B45" s="4">
        <v>6000</v>
      </c>
      <c r="C45" s="4">
        <f t="shared" si="8"/>
        <v>600000</v>
      </c>
      <c r="D45" s="4">
        <f>IF(B45&lt;2500,Konstanten!$B$7,Konstanten!$C$7)</f>
        <v>110.23</v>
      </c>
      <c r="E45" s="4">
        <f>Konstanten!$B$3+IF(Tabelle!B45&lt;2500,Konstanten!$B$8,Konstanten!$C$8)+IF(Tabelle!C45&lt;1000000,Konstanten!$B$12+Konstanten!$B$13,(1000000*(Konstanten!$B$12+Konstanten!$B$13)+(Tabelle!C45-1000000)*(Konstanten!$C$12+Konstanten!$C$13))/Tabelle!C45)</f>
        <v>13.933</v>
      </c>
      <c r="F45" s="3">
        <f t="shared" si="9"/>
        <v>94.620999999999995</v>
      </c>
      <c r="G45" s="4">
        <f t="shared" si="10"/>
        <v>92.998961786065834</v>
      </c>
      <c r="H45" s="4">
        <f t="shared" si="13"/>
        <v>2.6310079674627227</v>
      </c>
    </row>
    <row r="46" spans="1:11">
      <c r="A46" s="4"/>
      <c r="B46" s="4">
        <v>6500</v>
      </c>
      <c r="C46" s="4">
        <f t="shared" si="8"/>
        <v>650000</v>
      </c>
      <c r="D46" s="4">
        <f>IF(B46&lt;2500,Konstanten!$B$7,Konstanten!$C$7)</f>
        <v>110.23</v>
      </c>
      <c r="E46" s="4">
        <f>Konstanten!$B$3+IF(Tabelle!B46&lt;2500,Konstanten!$B$8,Konstanten!$C$8)+IF(Tabelle!C46&lt;1000000,Konstanten!$B$12+Konstanten!$B$13,(1000000*(Konstanten!$B$12+Konstanten!$B$13)+(Tabelle!C46-1000000)*(Konstanten!$C$12+Konstanten!$C$13))/Tabelle!C46)</f>
        <v>13.933</v>
      </c>
      <c r="F46" s="3">
        <f t="shared" si="9"/>
        <v>101.58750000000001</v>
      </c>
      <c r="G46" s="4">
        <f t="shared" si="10"/>
        <v>100.25171209806362</v>
      </c>
      <c r="H46" s="4">
        <f t="shared" si="13"/>
        <v>1.7843293189596092</v>
      </c>
    </row>
    <row r="47" spans="1:11">
      <c r="B47" s="4">
        <v>7000</v>
      </c>
      <c r="C47" s="4">
        <f t="shared" si="8"/>
        <v>700000</v>
      </c>
      <c r="D47" s="4">
        <f>IF(B47&lt;2500,Konstanten!$B$7,Konstanten!$C$7)</f>
        <v>110.23</v>
      </c>
      <c r="E47" s="4">
        <f>Konstanten!$B$3+IF(Tabelle!B47&lt;2500,Konstanten!$B$8,Konstanten!$C$8)+IF(Tabelle!C47&lt;1000000,Konstanten!$B$12+Konstanten!$B$13,(1000000*(Konstanten!$B$12+Konstanten!$B$13)+(Tabelle!C47-1000000)*(Konstanten!$C$12+Konstanten!$C$13))/Tabelle!C47)</f>
        <v>13.933</v>
      </c>
      <c r="F47" s="3">
        <f t="shared" ref="F47:F49" si="14">D47/1000*$B$29+E47/100000*C47</f>
        <v>108.554</v>
      </c>
      <c r="G47" s="4">
        <f t="shared" si="10"/>
        <v>107.50446241006142</v>
      </c>
      <c r="H47" s="4">
        <f>(F47-G47)^2</f>
        <v>1.1015291526940842</v>
      </c>
    </row>
    <row r="48" spans="1:11">
      <c r="A48" s="4"/>
      <c r="B48" s="4">
        <v>7500</v>
      </c>
      <c r="C48" s="4">
        <f t="shared" si="8"/>
        <v>750000</v>
      </c>
      <c r="D48" s="4">
        <f>IF(B48&lt;2500,Konstanten!$B$7,Konstanten!$C$7)</f>
        <v>110.23</v>
      </c>
      <c r="E48" s="4">
        <f>Konstanten!$B$3+IF(Tabelle!B48&lt;2500,Konstanten!$B$8,Konstanten!$C$8)+IF(Tabelle!C48&lt;1000000,Konstanten!$B$12+Konstanten!$B$13,(1000000*(Konstanten!$B$12+Konstanten!$B$13)+(Tabelle!C48-1000000)*(Konstanten!$C$12+Konstanten!$C$13))/Tabelle!C48)</f>
        <v>13.933</v>
      </c>
      <c r="F48" s="3">
        <f t="shared" si="14"/>
        <v>115.5205</v>
      </c>
      <c r="G48" s="4">
        <f t="shared" si="10"/>
        <v>114.75721272205921</v>
      </c>
      <c r="H48" s="4">
        <f t="shared" si="13"/>
        <v>0.58260746866626145</v>
      </c>
    </row>
    <row r="49" spans="1:11">
      <c r="B49" s="4">
        <v>8000</v>
      </c>
      <c r="C49" s="4">
        <f t="shared" si="8"/>
        <v>800000</v>
      </c>
      <c r="D49" s="4">
        <f>IF(B49&lt;2500,Konstanten!$B$7,Konstanten!$C$7)</f>
        <v>110.23</v>
      </c>
      <c r="E49" s="4">
        <f>Konstanten!$B$3+IF(Tabelle!B49&lt;2500,Konstanten!$B$8,Konstanten!$C$8)+IF(Tabelle!C49&lt;1000000,Konstanten!$B$12+Konstanten!$B$13,(1000000*(Konstanten!$B$12+Konstanten!$B$13)+(Tabelle!C49-1000000)*(Konstanten!$C$12+Konstanten!$C$13))/Tabelle!C49)</f>
        <v>13.933</v>
      </c>
      <c r="F49" s="3">
        <f t="shared" si="14"/>
        <v>122.48700000000001</v>
      </c>
      <c r="G49" s="5">
        <f t="shared" si="10"/>
        <v>122.00996303405699</v>
      </c>
      <c r="H49" s="4">
        <f t="shared" si="13"/>
        <v>0.22756426687611675</v>
      </c>
      <c r="J49" s="4"/>
      <c r="K49" s="4"/>
    </row>
    <row r="50" spans="1:11">
      <c r="B50" s="4">
        <v>8500</v>
      </c>
      <c r="C50" s="4">
        <f t="shared" si="8"/>
        <v>850000</v>
      </c>
      <c r="D50" s="4">
        <f>IF(B50&lt;2500,Konstanten!$B$7,Konstanten!$C$7)</f>
        <v>110.23</v>
      </c>
      <c r="E50" s="4">
        <f>Konstanten!$B$3+IF(Tabelle!B50&lt;2500,Konstanten!$B$8,Konstanten!$C$8)+IF(Tabelle!C50&lt;1000000,Konstanten!$B$12+Konstanten!$B$13,(1000000*(Konstanten!$B$12+Konstanten!$B$13)+(Tabelle!C50-1000000)*(Konstanten!$C$12+Konstanten!$C$13))/Tabelle!C50)</f>
        <v>13.933</v>
      </c>
      <c r="F50" s="3">
        <f>D50/1000*$B$29+E50/100000*C50</f>
        <v>129.45350000000002</v>
      </c>
      <c r="G50" s="4">
        <f t="shared" si="10"/>
        <v>129.26271334605477</v>
      </c>
      <c r="H50" s="4">
        <f>(F50-G50)^2</f>
        <v>3.6399547323625624E-2</v>
      </c>
    </row>
    <row r="51" spans="1:11">
      <c r="B51" s="4"/>
      <c r="C51" s="4"/>
      <c r="D51" s="4"/>
      <c r="E51" s="4"/>
      <c r="F51" s="4"/>
      <c r="G51" s="4"/>
      <c r="H51" s="4"/>
    </row>
    <row r="53" spans="1:11">
      <c r="J53" s="4"/>
      <c r="K53" s="4"/>
    </row>
    <row r="54" spans="1:11">
      <c r="J54" s="4" t="s">
        <v>19</v>
      </c>
      <c r="K54" s="4">
        <v>37.665516879605029</v>
      </c>
    </row>
    <row r="55" spans="1:11">
      <c r="A55" s="1" t="s">
        <v>15</v>
      </c>
      <c r="B55" s="1">
        <v>250</v>
      </c>
      <c r="J55" s="1" t="s">
        <v>14</v>
      </c>
      <c r="K55" s="4">
        <v>15.241560876611024</v>
      </c>
    </row>
    <row r="56" spans="1:11">
      <c r="A56" s="4"/>
      <c r="B56" s="4"/>
      <c r="C56" s="4"/>
      <c r="D56" s="4"/>
      <c r="E56" s="4"/>
      <c r="F56" s="4"/>
      <c r="G56" s="4"/>
      <c r="H56" s="4"/>
      <c r="J56" s="1" t="s">
        <v>18</v>
      </c>
      <c r="K56" s="4">
        <f>SUM(H59:H74)</f>
        <v>542.37670886179819</v>
      </c>
    </row>
    <row r="57" spans="1:11">
      <c r="A57" s="4"/>
      <c r="B57" s="4"/>
      <c r="C57" s="4"/>
      <c r="D57" s="4"/>
      <c r="E57" s="4"/>
      <c r="F57" s="4"/>
      <c r="G57" s="4"/>
      <c r="H57" s="4"/>
    </row>
    <row r="58" spans="1:11">
      <c r="A58" s="4"/>
      <c r="B58" s="4" t="s">
        <v>16</v>
      </c>
      <c r="C58" s="4" t="s">
        <v>17</v>
      </c>
      <c r="D58" s="4" t="s">
        <v>11</v>
      </c>
      <c r="E58" s="4" t="s">
        <v>12</v>
      </c>
      <c r="F58" s="3" t="s">
        <v>0</v>
      </c>
      <c r="G58" s="4"/>
      <c r="H58" s="4"/>
    </row>
    <row r="59" spans="1:11">
      <c r="A59" s="4"/>
      <c r="B59" s="1">
        <v>0</v>
      </c>
      <c r="C59" s="4">
        <f t="shared" ref="C59:C76" si="15">B59*$B$55</f>
        <v>0</v>
      </c>
      <c r="D59" s="4">
        <f>IF(B59&lt;2500,Konstanten!$B$7,Konstanten!$C$7)</f>
        <v>15.56</v>
      </c>
      <c r="E59" s="4">
        <f>Konstanten!$B$3+IF(Tabelle!B59&lt;2500,Konstanten!$B$8,Konstanten!$C$8)+IF(Tabelle!C59&lt;1000000,Konstanten!$B$12+Konstanten!$B$13,(1000000*(Konstanten!$B$12+Konstanten!$B$13)+(Tabelle!C59-1000000)*(Konstanten!$C$12+Konstanten!$C$13))/Tabelle!C59)</f>
        <v>17.722999999999999</v>
      </c>
      <c r="F59" s="3">
        <f t="shared" ref="F59:F72" si="16">D59/1000*$B$55+E59/100000*C59</f>
        <v>3.89</v>
      </c>
      <c r="G59" s="4">
        <f t="shared" ref="G59:G76" si="17">$H$2/1000*$B$55+$H$3/100000*C59</f>
        <v>14.914895105230951</v>
      </c>
      <c r="H59" s="4">
        <f>(F59-G59)^2</f>
        <v>121.54831208134536</v>
      </c>
    </row>
    <row r="60" spans="1:11">
      <c r="A60" s="4"/>
      <c r="B60" s="4">
        <v>500</v>
      </c>
      <c r="C60" s="4">
        <f t="shared" si="15"/>
        <v>125000</v>
      </c>
      <c r="D60" s="4">
        <f>IF(B60&lt;2500,Konstanten!$B$7,Konstanten!$C$7)</f>
        <v>15.56</v>
      </c>
      <c r="E60" s="4">
        <f>Konstanten!$B$3+IF(Tabelle!B60&lt;2500,Konstanten!$B$8,Konstanten!$C$8)+IF(Tabelle!C60&lt;1000000,Konstanten!$B$12+Konstanten!$B$13,(1000000*(Konstanten!$B$12+Konstanten!$B$13)+(Tabelle!C60-1000000)*(Konstanten!$C$12+Konstanten!$C$13))/Tabelle!C60)</f>
        <v>17.722999999999999</v>
      </c>
      <c r="F60" s="3">
        <f t="shared" si="16"/>
        <v>26.043749999999999</v>
      </c>
      <c r="G60" s="4">
        <f t="shared" si="17"/>
        <v>33.04677088522542</v>
      </c>
      <c r="H60" s="4">
        <f t="shared" ref="H60:H63" si="18">(F60-G60)^2</f>
        <v>49.042301518903443</v>
      </c>
    </row>
    <row r="61" spans="1:11">
      <c r="A61" s="4"/>
      <c r="B61" s="4">
        <v>1000</v>
      </c>
      <c r="C61" s="4">
        <f t="shared" si="15"/>
        <v>250000</v>
      </c>
      <c r="D61" s="4">
        <f>IF(B61&lt;2500,Konstanten!$B$7,Konstanten!$C$7)</f>
        <v>15.56</v>
      </c>
      <c r="E61" s="4">
        <f>Konstanten!$B$3+IF(Tabelle!B61&lt;2500,Konstanten!$B$8,Konstanten!$C$8)+IF(Tabelle!C61&lt;1000000,Konstanten!$B$12+Konstanten!$B$13,(1000000*(Konstanten!$B$12+Konstanten!$B$13)+(Tabelle!C61-1000000)*(Konstanten!$C$12+Konstanten!$C$13))/Tabelle!C61)</f>
        <v>17.722999999999999</v>
      </c>
      <c r="F61" s="3">
        <f t="shared" si="16"/>
        <v>48.197499999999998</v>
      </c>
      <c r="G61" s="4">
        <f t="shared" si="17"/>
        <v>51.178646665219887</v>
      </c>
      <c r="H61" s="4">
        <f>(F61-G61)^2</f>
        <v>8.8872354395516631</v>
      </c>
    </row>
    <row r="62" spans="1:11">
      <c r="B62" s="4">
        <v>1500</v>
      </c>
      <c r="C62" s="4">
        <f t="shared" si="15"/>
        <v>375000</v>
      </c>
      <c r="D62" s="4">
        <f>IF(B62&lt;2500,Konstanten!$B$7,Konstanten!$C$7)</f>
        <v>15.56</v>
      </c>
      <c r="E62" s="4">
        <f>Konstanten!$B$3+IF(Tabelle!B62&lt;2500,Konstanten!$B$8,Konstanten!$C$8)+IF(Tabelle!C62&lt;1000000,Konstanten!$B$12+Konstanten!$B$13,(1000000*(Konstanten!$B$12+Konstanten!$B$13)+(Tabelle!C62-1000000)*(Konstanten!$C$12+Konstanten!$C$13))/Tabelle!C62)</f>
        <v>17.722999999999999</v>
      </c>
      <c r="F62" s="3">
        <f t="shared" si="16"/>
        <v>70.351249999999993</v>
      </c>
      <c r="G62" s="4">
        <f t="shared" si="17"/>
        <v>69.31052244521436</v>
      </c>
      <c r="H62" s="4">
        <f t="shared" si="18"/>
        <v>1.0831138432900826</v>
      </c>
    </row>
    <row r="63" spans="1:11">
      <c r="B63" s="4">
        <v>2000</v>
      </c>
      <c r="C63" s="4">
        <f t="shared" si="15"/>
        <v>500000</v>
      </c>
      <c r="D63" s="4">
        <f>IF(B63&lt;2500,Konstanten!$B$7,Konstanten!$C$7)</f>
        <v>15.56</v>
      </c>
      <c r="E63" s="4">
        <f>Konstanten!$B$3+IF(Tabelle!B63&lt;2500,Konstanten!$B$8,Konstanten!$C$8)+IF(Tabelle!C63&lt;1000000,Konstanten!$B$12+Konstanten!$B$13,(1000000*(Konstanten!$B$12+Konstanten!$B$13)+(Tabelle!C63-1000000)*(Konstanten!$C$12+Konstanten!$C$13))/Tabelle!C63)</f>
        <v>17.722999999999999</v>
      </c>
      <c r="F63" s="3">
        <f t="shared" si="16"/>
        <v>92.504999999999995</v>
      </c>
      <c r="G63" s="4">
        <f t="shared" si="17"/>
        <v>87.442398225208834</v>
      </c>
      <c r="H63" s="4">
        <f t="shared" si="18"/>
        <v>25.629936730118622</v>
      </c>
    </row>
    <row r="64" spans="1:11">
      <c r="B64" s="4">
        <v>2500</v>
      </c>
      <c r="C64" s="4">
        <f t="shared" si="15"/>
        <v>625000</v>
      </c>
      <c r="D64" s="4">
        <f>IF(B64&lt;2500,Konstanten!$B$7,Konstanten!$C$7)</f>
        <v>110.23</v>
      </c>
      <c r="E64" s="4">
        <f>Konstanten!$B$3+IF(Tabelle!B64&lt;2500,Konstanten!$B$8,Konstanten!$C$8)+IF(Tabelle!C64&lt;1000000,Konstanten!$B$12+Konstanten!$B$13,(1000000*(Konstanten!$B$12+Konstanten!$B$13)+(Tabelle!C64-1000000)*(Konstanten!$C$12+Konstanten!$C$13))/Tabelle!C64)</f>
        <v>13.933</v>
      </c>
      <c r="F64" s="3">
        <f t="shared" si="16"/>
        <v>114.63875000000002</v>
      </c>
      <c r="G64" s="4">
        <f t="shared" si="17"/>
        <v>105.57427400520331</v>
      </c>
      <c r="H64" s="4">
        <f>(F64-G64)^2</f>
        <v>82.164725060245786</v>
      </c>
    </row>
    <row r="65" spans="1:16">
      <c r="B65" s="4">
        <v>3000</v>
      </c>
      <c r="C65" s="4">
        <f t="shared" si="15"/>
        <v>750000</v>
      </c>
      <c r="D65" s="4">
        <f>IF(B65&lt;2500,Konstanten!$B$7,Konstanten!$C$7)</f>
        <v>110.23</v>
      </c>
      <c r="E65" s="4">
        <f>Konstanten!$B$3+IF(Tabelle!B65&lt;2500,Konstanten!$B$8,Konstanten!$C$8)+IF(Tabelle!C65&lt;1000000,Konstanten!$B$12+Konstanten!$B$13,(1000000*(Konstanten!$B$12+Konstanten!$B$13)+(Tabelle!C65-1000000)*(Konstanten!$C$12+Konstanten!$C$13))/Tabelle!C65)</f>
        <v>13.933</v>
      </c>
      <c r="F65" s="3">
        <f t="shared" si="16"/>
        <v>132.05500000000001</v>
      </c>
      <c r="G65" s="4">
        <f t="shared" si="17"/>
        <v>123.70614978519778</v>
      </c>
      <c r="H65" s="4">
        <f>(F65-G65)^2</f>
        <v>69.703299909203182</v>
      </c>
    </row>
    <row r="66" spans="1:16">
      <c r="B66" s="5">
        <v>3500</v>
      </c>
      <c r="C66" s="5">
        <f t="shared" si="15"/>
        <v>875000</v>
      </c>
      <c r="D66" s="4">
        <f>IF(B66&lt;2500,Konstanten!$B$7,Konstanten!$C$7)</f>
        <v>110.23</v>
      </c>
      <c r="E66" s="4">
        <f>Konstanten!$B$3+IF(Tabelle!B66&lt;2500,Konstanten!$B$8,Konstanten!$C$8)+IF(Tabelle!C66&lt;1000000,Konstanten!$B$12+Konstanten!$B$13,(1000000*(Konstanten!$B$12+Konstanten!$B$13)+(Tabelle!C66-1000000)*(Konstanten!$C$12+Konstanten!$C$13))/Tabelle!C66)</f>
        <v>13.933</v>
      </c>
      <c r="F66" s="3">
        <f t="shared" si="16"/>
        <v>149.47125</v>
      </c>
      <c r="G66" s="5">
        <f t="shared" si="17"/>
        <v>141.83802556519223</v>
      </c>
      <c r="H66" s="4">
        <f>(F66-G66)^2</f>
        <v>58.266115272146436</v>
      </c>
      <c r="O66" s="2"/>
      <c r="P66" s="3"/>
    </row>
    <row r="67" spans="1:16">
      <c r="B67" s="4">
        <v>4000</v>
      </c>
      <c r="C67" s="4">
        <f t="shared" si="15"/>
        <v>1000000</v>
      </c>
      <c r="D67" s="4">
        <f>IF(B67&lt;2500,Konstanten!$B$7,Konstanten!$C$7)</f>
        <v>110.23</v>
      </c>
      <c r="E67" s="4">
        <f>Konstanten!$B$3+IF(Tabelle!B67&lt;2500,Konstanten!$B$8,Konstanten!$C$8)+IF(Tabelle!C67&lt;1000000,Konstanten!$B$12+Konstanten!$B$13,(1000000*(Konstanten!$B$12+Konstanten!$B$13)+(Tabelle!C67-1000000)*(Konstanten!$C$12+Konstanten!$C$13))/Tabelle!C67)</f>
        <v>13.933</v>
      </c>
      <c r="F67" s="3">
        <f t="shared" si="16"/>
        <v>166.88750000000002</v>
      </c>
      <c r="G67" s="4">
        <f t="shared" si="17"/>
        <v>159.96990134518671</v>
      </c>
      <c r="H67" s="4">
        <f t="shared" ref="H67:H75" si="19">(F67-G67)^2</f>
        <v>47.853171149074832</v>
      </c>
      <c r="O67" s="2"/>
      <c r="P67" s="3"/>
    </row>
    <row r="68" spans="1:16">
      <c r="B68" s="4">
        <f>B67+500</f>
        <v>4500</v>
      </c>
      <c r="C68" s="4">
        <f t="shared" si="15"/>
        <v>1125000</v>
      </c>
      <c r="D68" s="4">
        <f>IF(B68&lt;2500,Konstanten!$B$7,Konstanten!$C$7)</f>
        <v>110.23</v>
      </c>
      <c r="E68" s="4">
        <f>Konstanten!$B$3+IF(Tabelle!B68&lt;2500,Konstanten!$B$8,Konstanten!$C$8)+IF(Tabelle!C68&lt;1000000,Konstanten!$B$12+Konstanten!$B$13,(1000000*(Konstanten!$B$12+Konstanten!$B$13)+(Tabelle!C68-1000000)*(Konstanten!$C$12+Konstanten!$C$13))/Tabelle!C68)</f>
        <v>13.898777777777777</v>
      </c>
      <c r="F68" s="3">
        <f t="shared" si="16"/>
        <v>183.91874999999999</v>
      </c>
      <c r="G68" s="4">
        <f t="shared" si="17"/>
        <v>178.1017771251812</v>
      </c>
      <c r="H68" s="4">
        <f t="shared" si="19"/>
        <v>33.837173426377554</v>
      </c>
      <c r="O68" s="2"/>
      <c r="P68" s="3"/>
    </row>
    <row r="69" spans="1:16">
      <c r="B69" s="4">
        <f t="shared" ref="B69" si="20">B68+500</f>
        <v>5000</v>
      </c>
      <c r="C69" s="4">
        <f t="shared" si="15"/>
        <v>1250000</v>
      </c>
      <c r="D69" s="4">
        <f>IF(B69&lt;2500,Konstanten!$B$7,Konstanten!$C$7)</f>
        <v>110.23</v>
      </c>
      <c r="E69" s="4">
        <f>Konstanten!$B$3+IF(Tabelle!B69&lt;2500,Konstanten!$B$8,Konstanten!$C$8)+IF(Tabelle!C69&lt;1000000,Konstanten!$B$12+Konstanten!$B$13,(1000000*(Konstanten!$B$12+Konstanten!$B$13)+(Tabelle!C69-1000000)*(Konstanten!$C$12+Konstanten!$C$13))/Tabelle!C69)</f>
        <v>13.8714</v>
      </c>
      <c r="F69" s="3">
        <f t="shared" si="16"/>
        <v>200.95</v>
      </c>
      <c r="G69" s="4">
        <f t="shared" si="17"/>
        <v>196.23365290517566</v>
      </c>
      <c r="H69" s="4">
        <f>(F69-G69)^2</f>
        <v>22.243929918857884</v>
      </c>
    </row>
    <row r="70" spans="1:16">
      <c r="A70" s="4"/>
      <c r="B70" s="4">
        <v>5500</v>
      </c>
      <c r="C70" s="4">
        <f t="shared" si="15"/>
        <v>1375000</v>
      </c>
      <c r="D70" s="4">
        <f>IF(B70&lt;2500,Konstanten!$B$7,Konstanten!$C$7)</f>
        <v>110.23</v>
      </c>
      <c r="E70" s="4">
        <f>Konstanten!$B$3+IF(Tabelle!B70&lt;2500,Konstanten!$B$8,Konstanten!$C$8)+IF(Tabelle!C70&lt;1000000,Konstanten!$B$12+Konstanten!$B$13,(1000000*(Konstanten!$B$12+Konstanten!$B$13)+(Tabelle!C70-1000000)*(Konstanten!$C$12+Konstanten!$C$13))/Tabelle!C70)</f>
        <v>13.849</v>
      </c>
      <c r="F70" s="3">
        <f t="shared" si="16"/>
        <v>217.98125000000002</v>
      </c>
      <c r="G70" s="4">
        <f t="shared" si="17"/>
        <v>214.36552868517012</v>
      </c>
      <c r="H70" s="4">
        <f t="shared" si="19"/>
        <v>13.073440626515245</v>
      </c>
    </row>
    <row r="71" spans="1:16">
      <c r="A71" s="4"/>
      <c r="B71" s="4">
        <v>6000</v>
      </c>
      <c r="C71" s="4">
        <f t="shared" si="15"/>
        <v>1500000</v>
      </c>
      <c r="D71" s="4">
        <f>IF(B71&lt;2500,Konstanten!$B$7,Konstanten!$C$7)</f>
        <v>110.23</v>
      </c>
      <c r="E71" s="4">
        <f>Konstanten!$B$3+IF(Tabelle!B71&lt;2500,Konstanten!$B$8,Konstanten!$C$8)+IF(Tabelle!C71&lt;1000000,Konstanten!$B$12+Konstanten!$B$13,(1000000*(Konstanten!$B$12+Konstanten!$B$13)+(Tabelle!C71-1000000)*(Konstanten!$C$12+Konstanten!$C$13))/Tabelle!C71)</f>
        <v>13.830333333333334</v>
      </c>
      <c r="F71" s="3">
        <f t="shared" si="16"/>
        <v>235.01250000000002</v>
      </c>
      <c r="G71" s="4">
        <f t="shared" si="17"/>
        <v>232.49740446516461</v>
      </c>
      <c r="H71" s="4">
        <f t="shared" si="19"/>
        <v>6.325705549349018</v>
      </c>
    </row>
    <row r="72" spans="1:16">
      <c r="A72" s="4"/>
      <c r="B72" s="4">
        <v>6500</v>
      </c>
      <c r="C72" s="4">
        <f t="shared" si="15"/>
        <v>1625000</v>
      </c>
      <c r="D72" s="4">
        <f>IF(B72&lt;2500,Konstanten!$B$7,Konstanten!$C$7)</f>
        <v>110.23</v>
      </c>
      <c r="E72" s="4">
        <f>Konstanten!$B$3+IF(Tabelle!B72&lt;2500,Konstanten!$B$8,Konstanten!$C$8)+IF(Tabelle!C72&lt;1000000,Konstanten!$B$12+Konstanten!$B$13,(1000000*(Konstanten!$B$12+Konstanten!$B$13)+(Tabelle!C72-1000000)*(Konstanten!$C$12+Konstanten!$C$13))/Tabelle!C72)</f>
        <v>13.814538461538461</v>
      </c>
      <c r="F72" s="3">
        <f t="shared" si="16"/>
        <v>252.04375000000002</v>
      </c>
      <c r="G72" s="4">
        <f t="shared" si="17"/>
        <v>250.62928024515907</v>
      </c>
      <c r="H72" s="4">
        <f>(F72-G72)^2</f>
        <v>2.0007246873598201</v>
      </c>
    </row>
    <row r="73" spans="1:16">
      <c r="B73" s="4">
        <v>7000</v>
      </c>
      <c r="C73" s="4">
        <f t="shared" si="15"/>
        <v>1750000</v>
      </c>
      <c r="D73" s="4">
        <f>IF(B73&lt;2500,Konstanten!$B$7,Konstanten!$C$7)</f>
        <v>110.23</v>
      </c>
      <c r="E73" s="4">
        <f>Konstanten!$B$3+IF(Tabelle!B73&lt;2500,Konstanten!$B$8,Konstanten!$C$8)+IF(Tabelle!C73&lt;1000000,Konstanten!$B$12+Konstanten!$B$13,(1000000*(Konstanten!$B$12+Konstanten!$B$13)+(Tabelle!C73-1000000)*(Konstanten!$C$12+Konstanten!$C$13))/Tabelle!C73)</f>
        <v>13.801</v>
      </c>
      <c r="F73" s="3">
        <f t="shared" ref="F73:F76" si="21">D73/1000*$B$55+E73/100000*C73</f>
        <v>269.07499999999999</v>
      </c>
      <c r="G73" s="4">
        <f t="shared" si="17"/>
        <v>268.76115602515353</v>
      </c>
      <c r="H73" s="4">
        <f t="shared" si="19"/>
        <v>9.8498040547427571E-2</v>
      </c>
    </row>
    <row r="74" spans="1:16">
      <c r="A74" s="4"/>
      <c r="B74" s="4">
        <v>7500</v>
      </c>
      <c r="C74" s="4">
        <f t="shared" si="15"/>
        <v>1875000</v>
      </c>
      <c r="D74" s="4">
        <f>IF(B74&lt;2500,Konstanten!$B$7,Konstanten!$C$7)</f>
        <v>110.23</v>
      </c>
      <c r="E74" s="4">
        <f>Konstanten!$B$3+IF(Tabelle!B74&lt;2500,Konstanten!$B$8,Konstanten!$C$8)+IF(Tabelle!C74&lt;1000000,Konstanten!$B$12+Konstanten!$B$13,(1000000*(Konstanten!$B$12+Konstanten!$B$13)+(Tabelle!C74-1000000)*(Konstanten!$C$12+Konstanten!$C$13))/Tabelle!C74)</f>
        <v>13.789266666666666</v>
      </c>
      <c r="F74" s="3">
        <f t="shared" si="21"/>
        <v>286.10624999999999</v>
      </c>
      <c r="G74" s="4">
        <f t="shared" si="17"/>
        <v>286.89303180514798</v>
      </c>
      <c r="H74" s="4">
        <f t="shared" si="19"/>
        <v>0.61902560891193881</v>
      </c>
    </row>
    <row r="75" spans="1:16">
      <c r="B75" s="5">
        <v>8000</v>
      </c>
      <c r="C75" s="5">
        <f t="shared" si="15"/>
        <v>2000000</v>
      </c>
      <c r="D75" s="4">
        <f>IF(B75&lt;2500,Konstanten!$B$7,Konstanten!$C$7)</f>
        <v>110.23</v>
      </c>
      <c r="E75" s="4">
        <f>Konstanten!$B$3+IF(Tabelle!B75&lt;2500,Konstanten!$B$8,Konstanten!$C$8)+IF(Tabelle!C75&lt;1000000,Konstanten!$B$12+Konstanten!$B$13,(1000000*(Konstanten!$B$12+Konstanten!$B$13)+(Tabelle!C75-1000000)*(Konstanten!$C$12+Konstanten!$C$13))/Tabelle!C75)</f>
        <v>13.779</v>
      </c>
      <c r="F75" s="3">
        <f t="shared" si="21"/>
        <v>303.13749999999999</v>
      </c>
      <c r="G75" s="5">
        <f t="shared" si="17"/>
        <v>305.02490758514244</v>
      </c>
      <c r="H75" s="4">
        <f t="shared" si="19"/>
        <v>3.5623073924532735</v>
      </c>
    </row>
    <row r="76" spans="1:16">
      <c r="B76" s="5">
        <v>8500</v>
      </c>
      <c r="C76" s="5">
        <f t="shared" si="15"/>
        <v>2125000</v>
      </c>
      <c r="D76" s="4">
        <f>IF(B76&lt;2500,Konstanten!$B$7,Konstanten!$C$7)</f>
        <v>110.23</v>
      </c>
      <c r="E76" s="4">
        <f>Konstanten!$B$3+IF(Tabelle!B76&lt;2500,Konstanten!$B$8,Konstanten!$C$8)+IF(Tabelle!C76&lt;1000000,Konstanten!$B$12+Konstanten!$B$13,(1000000*(Konstanten!$B$12+Konstanten!$B$13)+(Tabelle!C76-1000000)*(Konstanten!$C$12+Konstanten!$C$13))/Tabelle!C76)</f>
        <v>13.769941176470589</v>
      </c>
      <c r="F76" s="3">
        <f t="shared" si="21"/>
        <v>320.16874999999999</v>
      </c>
      <c r="G76" s="5">
        <f t="shared" si="17"/>
        <v>323.1567833651369</v>
      </c>
      <c r="H76" s="4">
        <f>(F76-G76)^2</f>
        <v>8.9283433911714312</v>
      </c>
      <c r="J76" s="4"/>
      <c r="K76" s="4"/>
    </row>
    <row r="77" spans="1:16">
      <c r="J77" s="4" t="s">
        <v>19</v>
      </c>
      <c r="K77" s="4">
        <v>39.06499985854024</v>
      </c>
    </row>
    <row r="78" spans="1:16">
      <c r="J78" s="1" t="s">
        <v>14</v>
      </c>
      <c r="K78" s="4">
        <v>15.086995223166097</v>
      </c>
    </row>
    <row r="79" spans="1:16">
      <c r="J79" s="1" t="s">
        <v>18</v>
      </c>
      <c r="K79" s="4">
        <f>SUM(H87:H102)</f>
        <v>1801.693483930907</v>
      </c>
    </row>
    <row r="83" spans="1:8">
      <c r="A83" s="1" t="s">
        <v>15</v>
      </c>
      <c r="B83" s="1">
        <v>500</v>
      </c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 t="s">
        <v>16</v>
      </c>
      <c r="C86" s="4" t="s">
        <v>17</v>
      </c>
      <c r="D86" s="4" t="s">
        <v>11</v>
      </c>
      <c r="E86" s="4" t="s">
        <v>12</v>
      </c>
      <c r="F86" s="3" t="s">
        <v>0</v>
      </c>
      <c r="G86" s="4"/>
      <c r="H86" s="4"/>
    </row>
    <row r="87" spans="1:8">
      <c r="A87" s="4"/>
      <c r="B87" s="1">
        <v>0</v>
      </c>
      <c r="C87" s="4">
        <f t="shared" ref="C87:C104" si="22">B87*$B$83</f>
        <v>0</v>
      </c>
      <c r="D87" s="4">
        <f>IF(B87&lt;2500,Konstanten!$B$7,Konstanten!$C$7)</f>
        <v>15.56</v>
      </c>
      <c r="E87" s="4">
        <f>Konstanten!$B$3+IF(Tabelle!B87&lt;2500,Konstanten!$B$8,Konstanten!$C$8)+IF(Tabelle!C87&lt;1000000,Konstanten!$B$12+Konstanten!$B$13,(1000000*(Konstanten!$B$12+Konstanten!$B$13)+(Tabelle!C87-1000000)*(Konstanten!$C$12+Konstanten!$C$13))/Tabelle!C87)</f>
        <v>17.722999999999999</v>
      </c>
      <c r="F87" s="3">
        <f t="shared" ref="F87:F100" si="23">D87/1000*$B$83+E87/100000*C87</f>
        <v>7.78</v>
      </c>
      <c r="G87" s="4">
        <f t="shared" ref="G87:G104" si="24">$H$2/1000*$B$83+$H$3/100000*C87</f>
        <v>29.829790210461901</v>
      </c>
      <c r="H87" s="4">
        <f>(F87-G87)^2</f>
        <v>486.19324832538143</v>
      </c>
    </row>
    <row r="88" spans="1:8">
      <c r="A88" s="4"/>
      <c r="B88" s="4">
        <v>500</v>
      </c>
      <c r="C88" s="4">
        <f t="shared" si="22"/>
        <v>250000</v>
      </c>
      <c r="D88" s="4">
        <f>IF(B88&lt;2500,Konstanten!$B$7,Konstanten!$C$7)</f>
        <v>15.56</v>
      </c>
      <c r="E88" s="4">
        <f>Konstanten!$B$3+IF(Tabelle!B88&lt;2500,Konstanten!$B$8,Konstanten!$C$8)+IF(Tabelle!C88&lt;1000000,Konstanten!$B$12+Konstanten!$B$13,(1000000*(Konstanten!$B$12+Konstanten!$B$13)+(Tabelle!C88-1000000)*(Konstanten!$C$12+Konstanten!$C$13))/Tabelle!C88)</f>
        <v>17.722999999999999</v>
      </c>
      <c r="F88" s="3">
        <f t="shared" si="23"/>
        <v>52.087499999999999</v>
      </c>
      <c r="G88" s="4">
        <f t="shared" si="24"/>
        <v>66.093541770450841</v>
      </c>
      <c r="H88" s="4">
        <f t="shared" ref="H88:H94" si="25">(F88-G88)^2</f>
        <v>196.16920607561377</v>
      </c>
    </row>
    <row r="89" spans="1:8">
      <c r="A89" s="4"/>
      <c r="B89" s="4">
        <v>1000</v>
      </c>
      <c r="C89" s="4">
        <f t="shared" si="22"/>
        <v>500000</v>
      </c>
      <c r="D89" s="4">
        <f>IF(B89&lt;2500,Konstanten!$B$7,Konstanten!$C$7)</f>
        <v>15.56</v>
      </c>
      <c r="E89" s="4">
        <f>Konstanten!$B$3+IF(Tabelle!B89&lt;2500,Konstanten!$B$8,Konstanten!$C$8)+IF(Tabelle!C89&lt;1000000,Konstanten!$B$12+Konstanten!$B$13,(1000000*(Konstanten!$B$12+Konstanten!$B$13)+(Tabelle!C89-1000000)*(Konstanten!$C$12+Konstanten!$C$13))/Tabelle!C89)</f>
        <v>17.722999999999999</v>
      </c>
      <c r="F89" s="3">
        <f t="shared" si="23"/>
        <v>96.394999999999996</v>
      </c>
      <c r="G89" s="4">
        <f t="shared" si="24"/>
        <v>102.35729333043977</v>
      </c>
      <c r="H89" s="4">
        <f t="shared" si="25"/>
        <v>35.548941758206652</v>
      </c>
    </row>
    <row r="90" spans="1:8">
      <c r="B90" s="4">
        <v>1500</v>
      </c>
      <c r="C90" s="4">
        <f t="shared" si="22"/>
        <v>750000</v>
      </c>
      <c r="D90" s="4">
        <f>IF(B90&lt;2500,Konstanten!$B$7,Konstanten!$C$7)</f>
        <v>15.56</v>
      </c>
      <c r="E90" s="4">
        <f>Konstanten!$B$3+IF(Tabelle!B90&lt;2500,Konstanten!$B$8,Konstanten!$C$8)+IF(Tabelle!C90&lt;1000000,Konstanten!$B$12+Konstanten!$B$13,(1000000*(Konstanten!$B$12+Konstanten!$B$13)+(Tabelle!C90-1000000)*(Konstanten!$C$12+Konstanten!$C$13))/Tabelle!C90)</f>
        <v>17.722999999999999</v>
      </c>
      <c r="F90" s="3">
        <f t="shared" si="23"/>
        <v>140.70249999999999</v>
      </c>
      <c r="G90" s="4">
        <f t="shared" si="24"/>
        <v>138.62104489042872</v>
      </c>
      <c r="H90" s="4">
        <f t="shared" si="25"/>
        <v>4.3324553731603306</v>
      </c>
    </row>
    <row r="91" spans="1:8">
      <c r="B91" s="4">
        <v>2000</v>
      </c>
      <c r="C91" s="4">
        <f t="shared" si="22"/>
        <v>1000000</v>
      </c>
      <c r="D91" s="4">
        <f>IF(B91&lt;2500,Konstanten!$B$7,Konstanten!$C$7)</f>
        <v>15.56</v>
      </c>
      <c r="E91" s="4">
        <f>Konstanten!$B$3+IF(Tabelle!B91&lt;2500,Konstanten!$B$8,Konstanten!$C$8)+IF(Tabelle!C91&lt;1000000,Konstanten!$B$12+Konstanten!$B$13,(1000000*(Konstanten!$B$12+Konstanten!$B$13)+(Tabelle!C91-1000000)*(Konstanten!$C$12+Konstanten!$C$13))/Tabelle!C91)</f>
        <v>17.722999999999999</v>
      </c>
      <c r="F91" s="3">
        <f t="shared" si="23"/>
        <v>185.01</v>
      </c>
      <c r="G91" s="4">
        <f t="shared" si="24"/>
        <v>174.88479645041767</v>
      </c>
      <c r="H91" s="4">
        <f t="shared" si="25"/>
        <v>102.51974692047449</v>
      </c>
    </row>
    <row r="92" spans="1:8">
      <c r="B92" s="4">
        <v>2500</v>
      </c>
      <c r="C92" s="4">
        <f t="shared" si="22"/>
        <v>1250000</v>
      </c>
      <c r="D92" s="4">
        <f>IF(B92&lt;2500,Konstanten!$B$7,Konstanten!$C$7)</f>
        <v>110.23</v>
      </c>
      <c r="E92" s="4">
        <f>Konstanten!$B$3+IF(Tabelle!B92&lt;2500,Konstanten!$B$8,Konstanten!$C$8)+IF(Tabelle!C92&lt;1000000,Konstanten!$B$12+Konstanten!$B$13,(1000000*(Konstanten!$B$12+Konstanten!$B$13)+(Tabelle!C92-1000000)*(Konstanten!$C$12+Konstanten!$C$13))/Tabelle!C92)</f>
        <v>13.8714</v>
      </c>
      <c r="F92" s="3">
        <f t="shared" si="23"/>
        <v>228.50749999999999</v>
      </c>
      <c r="G92" s="4">
        <f t="shared" si="24"/>
        <v>211.14854801040661</v>
      </c>
      <c r="H92" s="4">
        <f t="shared" si="25"/>
        <v>301.33321417700796</v>
      </c>
    </row>
    <row r="93" spans="1:8">
      <c r="B93" s="4">
        <v>3000</v>
      </c>
      <c r="C93" s="4">
        <f t="shared" si="22"/>
        <v>1500000</v>
      </c>
      <c r="D93" s="4">
        <f>IF(B93&lt;2500,Konstanten!$B$7,Konstanten!$C$7)</f>
        <v>110.23</v>
      </c>
      <c r="E93" s="4">
        <f>Konstanten!$B$3+IF(Tabelle!B93&lt;2500,Konstanten!$B$8,Konstanten!$C$8)+IF(Tabelle!C93&lt;1000000,Konstanten!$B$12+Konstanten!$B$13,(1000000*(Konstanten!$B$12+Konstanten!$B$13)+(Tabelle!C93-1000000)*(Konstanten!$C$12+Konstanten!$C$13))/Tabelle!C93)</f>
        <v>13.830333333333334</v>
      </c>
      <c r="F93" s="3">
        <f t="shared" si="23"/>
        <v>262.57</v>
      </c>
      <c r="G93" s="4">
        <f t="shared" si="24"/>
        <v>247.41229957039556</v>
      </c>
      <c r="H93" s="4">
        <f t="shared" si="25"/>
        <v>229.75588231363039</v>
      </c>
    </row>
    <row r="94" spans="1:8">
      <c r="B94" s="5">
        <v>3500</v>
      </c>
      <c r="C94" s="5">
        <f t="shared" si="22"/>
        <v>1750000</v>
      </c>
      <c r="D94" s="4">
        <f>IF(B94&lt;2500,Konstanten!$B$7,Konstanten!$C$7)</f>
        <v>110.23</v>
      </c>
      <c r="E94" s="4">
        <f>Konstanten!$B$3+IF(Tabelle!B94&lt;2500,Konstanten!$B$8,Konstanten!$C$8)+IF(Tabelle!C94&lt;1000000,Konstanten!$B$12+Konstanten!$B$13,(1000000*(Konstanten!$B$12+Konstanten!$B$13)+(Tabelle!C94-1000000)*(Konstanten!$C$12+Konstanten!$C$13))/Tabelle!C94)</f>
        <v>13.801</v>
      </c>
      <c r="F94" s="3">
        <f t="shared" si="23"/>
        <v>296.63249999999999</v>
      </c>
      <c r="G94" s="5">
        <f t="shared" si="24"/>
        <v>283.67605113038445</v>
      </c>
      <c r="H94" s="4">
        <f t="shared" si="25"/>
        <v>167.86956731096186</v>
      </c>
    </row>
    <row r="95" spans="1:8">
      <c r="B95" s="4">
        <v>4000</v>
      </c>
      <c r="C95" s="4">
        <f t="shared" si="22"/>
        <v>2000000</v>
      </c>
      <c r="D95" s="4">
        <f>IF(B95&lt;2500,Konstanten!$B$7,Konstanten!$C$7)</f>
        <v>110.23</v>
      </c>
      <c r="E95" s="4">
        <f>Konstanten!$B$3+IF(Tabelle!B95&lt;2500,Konstanten!$B$8,Konstanten!$C$8)+IF(Tabelle!C95&lt;1000000,Konstanten!$B$12+Konstanten!$B$13,(1000000*(Konstanten!$B$12+Konstanten!$B$13)+(Tabelle!C95-1000000)*(Konstanten!$C$12+Konstanten!$C$13))/Tabelle!C95)</f>
        <v>13.779</v>
      </c>
      <c r="F95" s="3">
        <f t="shared" si="23"/>
        <v>330.69499999999999</v>
      </c>
      <c r="G95" s="4">
        <f t="shared" si="24"/>
        <v>319.93980269037343</v>
      </c>
      <c r="H95" s="4">
        <f>(F95-G95)^2</f>
        <v>115.67426916899855</v>
      </c>
    </row>
    <row r="96" spans="1:8">
      <c r="B96" s="4">
        <f>B95+500</f>
        <v>4500</v>
      </c>
      <c r="C96" s="4">
        <f t="shared" si="22"/>
        <v>2250000</v>
      </c>
      <c r="D96" s="4">
        <f>IF(B96&lt;2500,Konstanten!$B$7,Konstanten!$C$7)</f>
        <v>110.23</v>
      </c>
      <c r="E96" s="4">
        <f>Konstanten!$B$3+IF(Tabelle!B96&lt;2500,Konstanten!$B$8,Konstanten!$C$8)+IF(Tabelle!C96&lt;1000000,Konstanten!$B$12+Konstanten!$B$13,(1000000*(Konstanten!$B$12+Konstanten!$B$13)+(Tabelle!C96-1000000)*(Konstanten!$C$12+Konstanten!$C$13))/Tabelle!C96)</f>
        <v>13.761888888888889</v>
      </c>
      <c r="F96" s="3">
        <f t="shared" si="23"/>
        <v>364.75750000000005</v>
      </c>
      <c r="G96" s="4">
        <f t="shared" si="24"/>
        <v>356.2035542503624</v>
      </c>
      <c r="H96" s="4">
        <f>(F96-G96)^2</f>
        <v>73.169987887744</v>
      </c>
    </row>
    <row r="97" spans="1:11">
      <c r="B97" s="4">
        <f t="shared" ref="B97" si="26">B96+500</f>
        <v>5000</v>
      </c>
      <c r="C97" s="4">
        <f t="shared" si="22"/>
        <v>2500000</v>
      </c>
      <c r="D97" s="4">
        <f>IF(B97&lt;2500,Konstanten!$B$7,Konstanten!$C$7)</f>
        <v>110.23</v>
      </c>
      <c r="E97" s="4">
        <f>Konstanten!$B$3+IF(Tabelle!B97&lt;2500,Konstanten!$B$8,Konstanten!$C$8)+IF(Tabelle!C97&lt;1000000,Konstanten!$B$12+Konstanten!$B$13,(1000000*(Konstanten!$B$12+Konstanten!$B$13)+(Tabelle!C97-1000000)*(Konstanten!$C$12+Konstanten!$C$13))/Tabelle!C97)</f>
        <v>13.748200000000001</v>
      </c>
      <c r="F97" s="3">
        <f t="shared" si="23"/>
        <v>398.82</v>
      </c>
      <c r="G97" s="4">
        <f t="shared" si="24"/>
        <v>392.46730581035132</v>
      </c>
      <c r="H97" s="4">
        <f>(F97-G97)^2</f>
        <v>40.356723467196012</v>
      </c>
    </row>
    <row r="98" spans="1:11">
      <c r="A98" s="4"/>
      <c r="B98" s="4">
        <v>5500</v>
      </c>
      <c r="C98" s="4">
        <f t="shared" si="22"/>
        <v>2750000</v>
      </c>
      <c r="D98" s="4">
        <f>IF(B98&lt;2500,Konstanten!$B$7,Konstanten!$C$7)</f>
        <v>110.23</v>
      </c>
      <c r="E98" s="4">
        <f>Konstanten!$B$3+IF(Tabelle!B98&lt;2500,Konstanten!$B$8,Konstanten!$C$8)+IF(Tabelle!C98&lt;1000000,Konstanten!$B$12+Konstanten!$B$13,(1000000*(Konstanten!$B$12+Konstanten!$B$13)+(Tabelle!C98-1000000)*(Konstanten!$C$12+Konstanten!$C$13))/Tabelle!C98)</f>
        <v>13.737</v>
      </c>
      <c r="F98" s="3">
        <f t="shared" si="23"/>
        <v>432.88249999999999</v>
      </c>
      <c r="G98" s="4">
        <f t="shared" si="24"/>
        <v>428.73105737034024</v>
      </c>
      <c r="H98" s="4">
        <f t="shared" ref="H98:H103" si="27">(F98-G98)^2</f>
        <v>17.234475907356302</v>
      </c>
    </row>
    <row r="99" spans="1:11">
      <c r="A99" s="4"/>
      <c r="B99" s="4">
        <v>6000</v>
      </c>
      <c r="C99" s="4">
        <f t="shared" si="22"/>
        <v>3000000</v>
      </c>
      <c r="D99" s="4">
        <f>IF(B99&lt;2500,Konstanten!$B$7,Konstanten!$C$7)</f>
        <v>110.23</v>
      </c>
      <c r="E99" s="4">
        <f>Konstanten!$B$3+IF(Tabelle!B99&lt;2500,Konstanten!$B$8,Konstanten!$C$8)+IF(Tabelle!C99&lt;1000000,Konstanten!$B$12+Konstanten!$B$13,(1000000*(Konstanten!$B$12+Konstanten!$B$13)+(Tabelle!C99-1000000)*(Konstanten!$C$12+Konstanten!$C$13))/Tabelle!C99)</f>
        <v>13.727666666666666</v>
      </c>
      <c r="F99" s="3">
        <f t="shared" si="23"/>
        <v>466.94500000000005</v>
      </c>
      <c r="G99" s="4">
        <f t="shared" si="24"/>
        <v>464.99480893032921</v>
      </c>
      <c r="H99" s="4">
        <f t="shared" si="27"/>
        <v>3.8032452082238812</v>
      </c>
      <c r="J99" s="4"/>
      <c r="K99" s="4"/>
    </row>
    <row r="100" spans="1:11">
      <c r="A100" s="4"/>
      <c r="B100" s="4">
        <v>6500</v>
      </c>
      <c r="C100" s="4">
        <f t="shared" si="22"/>
        <v>3250000</v>
      </c>
      <c r="D100" s="4">
        <f>IF(B100&lt;2500,Konstanten!$B$7,Konstanten!$C$7)</f>
        <v>110.23</v>
      </c>
      <c r="E100" s="4">
        <f>Konstanten!$B$3+IF(Tabelle!B100&lt;2500,Konstanten!$B$8,Konstanten!$C$8)+IF(Tabelle!C100&lt;1000000,Konstanten!$B$12+Konstanten!$B$13,(1000000*(Konstanten!$B$12+Konstanten!$B$13)+(Tabelle!C100-1000000)*(Konstanten!$C$12+Konstanten!$C$13))/Tabelle!C100)</f>
        <v>13.719769230769231</v>
      </c>
      <c r="F100" s="3">
        <f t="shared" si="23"/>
        <v>501.00749999999999</v>
      </c>
      <c r="G100" s="4">
        <f t="shared" si="24"/>
        <v>501.25856049031813</v>
      </c>
      <c r="H100" s="4">
        <f t="shared" si="27"/>
        <v>6.3031369798784279E-2</v>
      </c>
      <c r="J100" s="4" t="s">
        <v>19</v>
      </c>
      <c r="K100" s="4">
        <v>38.971666614369255</v>
      </c>
    </row>
    <row r="101" spans="1:11">
      <c r="B101" s="4">
        <v>7000</v>
      </c>
      <c r="C101" s="4">
        <f t="shared" si="22"/>
        <v>3500000</v>
      </c>
      <c r="D101" s="4">
        <f>IF(B101&lt;2500,Konstanten!$B$7,Konstanten!$C$7)</f>
        <v>110.23</v>
      </c>
      <c r="E101" s="4">
        <f>Konstanten!$B$3+IF(Tabelle!B101&lt;2500,Konstanten!$B$8,Konstanten!$C$8)+IF(Tabelle!C101&lt;1000000,Konstanten!$B$12+Konstanten!$B$13,(1000000*(Konstanten!$B$12+Konstanten!$B$13)+(Tabelle!C101-1000000)*(Konstanten!$C$12+Konstanten!$C$13))/Tabelle!C101)</f>
        <v>13.712999999999999</v>
      </c>
      <c r="F101" s="3">
        <f t="shared" ref="F101:F104" si="28">D101/1000*$B$83+E101/100000*C101</f>
        <v>535.06999999999994</v>
      </c>
      <c r="G101" s="4">
        <f t="shared" si="24"/>
        <v>537.52231205030705</v>
      </c>
      <c r="H101" s="4">
        <f t="shared" si="27"/>
        <v>6.0138343920814812</v>
      </c>
      <c r="J101" s="1" t="s">
        <v>14</v>
      </c>
      <c r="K101" s="4">
        <v>15.037414592835546</v>
      </c>
    </row>
    <row r="102" spans="1:11">
      <c r="A102" s="4"/>
      <c r="B102" s="4">
        <v>7500</v>
      </c>
      <c r="C102" s="4">
        <f t="shared" si="22"/>
        <v>3750000</v>
      </c>
      <c r="D102" s="4">
        <f>IF(B102&lt;2500,Konstanten!$B$7,Konstanten!$C$7)</f>
        <v>110.23</v>
      </c>
      <c r="E102" s="4">
        <f>Konstanten!$B$3+IF(Tabelle!B102&lt;2500,Konstanten!$B$8,Konstanten!$C$8)+IF(Tabelle!C102&lt;1000000,Konstanten!$B$12+Konstanten!$B$13,(1000000*(Konstanten!$B$12+Konstanten!$B$13)+(Tabelle!C102-1000000)*(Konstanten!$C$12+Konstanten!$C$13))/Tabelle!C102)</f>
        <v>13.707133333333333</v>
      </c>
      <c r="F102" s="3">
        <f t="shared" si="28"/>
        <v>569.13249999999994</v>
      </c>
      <c r="G102" s="4">
        <f t="shared" si="24"/>
        <v>573.78606361029597</v>
      </c>
      <c r="H102" s="4">
        <f t="shared" si="27"/>
        <v>21.655654275071445</v>
      </c>
      <c r="J102" s="1" t="s">
        <v>18</v>
      </c>
      <c r="K102" s="4">
        <f>SUM(H115:H130)</f>
        <v>3529.9369422828818</v>
      </c>
    </row>
    <row r="103" spans="1:11">
      <c r="B103" s="4">
        <v>8000</v>
      </c>
      <c r="C103" s="4">
        <f t="shared" si="22"/>
        <v>4000000</v>
      </c>
      <c r="D103" s="4">
        <f>IF(B103&lt;2500,Konstanten!$B$7,Konstanten!$C$7)</f>
        <v>110.23</v>
      </c>
      <c r="E103" s="4">
        <f>Konstanten!$B$3+IF(Tabelle!B103&lt;2500,Konstanten!$B$8,Konstanten!$C$8)+IF(Tabelle!C103&lt;1000000,Konstanten!$B$12+Konstanten!$B$13,(1000000*(Konstanten!$B$12+Konstanten!$B$13)+(Tabelle!C103-1000000)*(Konstanten!$C$12+Konstanten!$C$13))/Tabelle!C103)</f>
        <v>13.702</v>
      </c>
      <c r="F103" s="3">
        <f t="shared" si="28"/>
        <v>603.19500000000005</v>
      </c>
      <c r="G103" s="4">
        <f t="shared" si="24"/>
        <v>610.04981517028489</v>
      </c>
      <c r="H103" s="4">
        <f t="shared" si="27"/>
        <v>46.988491018767142</v>
      </c>
    </row>
    <row r="104" spans="1:11">
      <c r="B104" s="4">
        <v>8500</v>
      </c>
      <c r="C104" s="4">
        <f t="shared" si="22"/>
        <v>4250000</v>
      </c>
      <c r="D104" s="4">
        <f>IF(B104&lt;2500,Konstanten!$B$7,Konstanten!$C$7)</f>
        <v>110.23</v>
      </c>
      <c r="E104" s="4">
        <f>Konstanten!$B$3+IF(Tabelle!B104&lt;2500,Konstanten!$B$8,Konstanten!$C$8)+IF(Tabelle!C104&lt;1000000,Konstanten!$B$12+Konstanten!$B$13,(1000000*(Konstanten!$B$12+Konstanten!$B$13)+(Tabelle!C104-1000000)*(Konstanten!$C$12+Konstanten!$C$13))/Tabelle!C104)</f>
        <v>13.697470588235294</v>
      </c>
      <c r="F104" s="3">
        <f t="shared" si="28"/>
        <v>637.25750000000005</v>
      </c>
      <c r="G104" s="4">
        <f t="shared" si="24"/>
        <v>646.31356673027381</v>
      </c>
      <c r="H104" s="4">
        <f>(F104-G104)^2</f>
        <v>82.012344623171188</v>
      </c>
    </row>
    <row r="105" spans="1:11">
      <c r="B105" s="4"/>
      <c r="C105" s="4"/>
      <c r="D105" s="4"/>
      <c r="E105" s="4"/>
      <c r="F105" s="4"/>
      <c r="G105" s="4"/>
      <c r="H105" s="4"/>
    </row>
    <row r="111" spans="1:11">
      <c r="A111" s="1" t="s">
        <v>15</v>
      </c>
      <c r="B111" s="1">
        <v>750</v>
      </c>
    </row>
    <row r="112" spans="1:11">
      <c r="A112" s="4"/>
      <c r="B112" s="4"/>
      <c r="C112" s="4"/>
      <c r="D112" s="4"/>
      <c r="E112" s="4"/>
      <c r="F112" s="4"/>
      <c r="G112" s="4"/>
      <c r="H112" s="4"/>
    </row>
    <row r="113" spans="1:11">
      <c r="A113" s="4"/>
      <c r="B113" s="4"/>
      <c r="C113" s="4"/>
      <c r="D113" s="4"/>
      <c r="E113" s="4"/>
      <c r="F113" s="4"/>
      <c r="G113" s="4"/>
      <c r="H113" s="4"/>
    </row>
    <row r="114" spans="1:11">
      <c r="A114" s="4"/>
      <c r="B114" s="4" t="s">
        <v>16</v>
      </c>
      <c r="C114" s="4" t="s">
        <v>17</v>
      </c>
      <c r="D114" s="4" t="s">
        <v>11</v>
      </c>
      <c r="E114" s="4" t="s">
        <v>12</v>
      </c>
      <c r="F114" s="3" t="s">
        <v>0</v>
      </c>
      <c r="G114" s="4"/>
      <c r="H114" s="4"/>
    </row>
    <row r="115" spans="1:11">
      <c r="A115" s="4"/>
      <c r="B115" s="1">
        <v>0</v>
      </c>
      <c r="C115" s="4">
        <f t="shared" ref="C115:C131" si="29">B115*$B$111</f>
        <v>0</v>
      </c>
      <c r="D115" s="4">
        <f>IF(B115&lt;2500,Konstanten!$B$7,Konstanten!$C$7)</f>
        <v>15.56</v>
      </c>
      <c r="E115" s="4">
        <f>Konstanten!$B$3+IF(Tabelle!B115&lt;2500,Konstanten!$B$8,Konstanten!$C$8)+IF(Tabelle!C115&lt;1000000,Konstanten!$B$12+Konstanten!$B$13,(1000000*(Konstanten!$B$12+Konstanten!$B$13)+(Tabelle!C115-1000000)*(Konstanten!$C$12+Konstanten!$C$13))/Tabelle!C115)</f>
        <v>17.722999999999999</v>
      </c>
      <c r="F115" s="3">
        <f t="shared" ref="F115:F124" si="30">D115/1000*$B$111+E115/100000*C115</f>
        <v>11.67</v>
      </c>
      <c r="G115" s="4">
        <f t="shared" ref="G115:G131" si="31">$H$2/1000*$B$111+$H$3/100000*C115</f>
        <v>44.744685315692848</v>
      </c>
      <c r="H115" s="4">
        <f t="shared" ref="H115:H130" si="32">(F115-G115)^2</f>
        <v>1093.934808732108</v>
      </c>
    </row>
    <row r="116" spans="1:11">
      <c r="A116" s="4"/>
      <c r="B116" s="4">
        <v>500</v>
      </c>
      <c r="C116" s="4">
        <f t="shared" si="29"/>
        <v>375000</v>
      </c>
      <c r="D116" s="4">
        <f>IF(B116&lt;2500,Konstanten!$B$7,Konstanten!$C$7)</f>
        <v>15.56</v>
      </c>
      <c r="E116" s="4">
        <f>Konstanten!$B$3+IF(Tabelle!B116&lt;2500,Konstanten!$B$8,Konstanten!$C$8)+IF(Tabelle!C116&lt;1000000,Konstanten!$B$12+Konstanten!$B$13,(1000000*(Konstanten!$B$12+Konstanten!$B$13)+(Tabelle!C116-1000000)*(Konstanten!$C$12+Konstanten!$C$13))/Tabelle!C116)</f>
        <v>17.722999999999999</v>
      </c>
      <c r="F116" s="3">
        <f t="shared" si="30"/>
        <v>78.131249999999994</v>
      </c>
      <c r="G116" s="4">
        <f t="shared" si="31"/>
        <v>99.140312655676269</v>
      </c>
      <c r="H116" s="4">
        <f>(F116-G116)^2</f>
        <v>441.3807136701314</v>
      </c>
    </row>
    <row r="117" spans="1:11">
      <c r="A117" s="4"/>
      <c r="B117" s="4">
        <v>1000</v>
      </c>
      <c r="C117" s="4">
        <f t="shared" si="29"/>
        <v>750000</v>
      </c>
      <c r="D117" s="4">
        <f>IF(B117&lt;2500,Konstanten!$B$7,Konstanten!$C$7)</f>
        <v>15.56</v>
      </c>
      <c r="E117" s="4">
        <f>Konstanten!$B$3+IF(Tabelle!B117&lt;2500,Konstanten!$B$8,Konstanten!$C$8)+IF(Tabelle!C117&lt;1000000,Konstanten!$B$12+Konstanten!$B$13,(1000000*(Konstanten!$B$12+Konstanten!$B$13)+(Tabelle!C117-1000000)*(Konstanten!$C$12+Konstanten!$C$13))/Tabelle!C117)</f>
        <v>17.722999999999999</v>
      </c>
      <c r="F117" s="3">
        <f t="shared" si="30"/>
        <v>144.59249999999997</v>
      </c>
      <c r="G117" s="4">
        <f t="shared" si="31"/>
        <v>153.53593999565967</v>
      </c>
      <c r="H117" s="4">
        <f t="shared" si="32"/>
        <v>79.985118955965604</v>
      </c>
    </row>
    <row r="118" spans="1:11">
      <c r="B118" s="4">
        <v>1500</v>
      </c>
      <c r="C118" s="4">
        <f t="shared" si="29"/>
        <v>1125000</v>
      </c>
      <c r="D118" s="4">
        <f>IF(B118&lt;2500,Konstanten!$B$7,Konstanten!$C$7)</f>
        <v>15.56</v>
      </c>
      <c r="E118" s="4">
        <f>Konstanten!$B$3+IF(Tabelle!B118&lt;2500,Konstanten!$B$8,Konstanten!$C$8)+IF(Tabelle!C118&lt;1000000,Konstanten!$B$12+Konstanten!$B$13,(1000000*(Konstanten!$B$12+Konstanten!$B$13)+(Tabelle!C118-1000000)*(Konstanten!$C$12+Konstanten!$C$13))/Tabelle!C118)</f>
        <v>17.688777777777776</v>
      </c>
      <c r="F118" s="3">
        <f t="shared" si="30"/>
        <v>210.66874999999996</v>
      </c>
      <c r="G118" s="4">
        <f t="shared" si="31"/>
        <v>207.93156733564308</v>
      </c>
      <c r="H118" s="4">
        <f>(F118-G118)^2</f>
        <v>7.4921689380558254</v>
      </c>
    </row>
    <row r="119" spans="1:11">
      <c r="B119" s="4">
        <v>2000</v>
      </c>
      <c r="C119" s="4">
        <f t="shared" si="29"/>
        <v>1500000</v>
      </c>
      <c r="D119" s="4">
        <f>IF(B119&lt;2500,Konstanten!$B$7,Konstanten!$C$7)</f>
        <v>15.56</v>
      </c>
      <c r="E119" s="4">
        <f>Konstanten!$B$3+IF(Tabelle!B119&lt;2500,Konstanten!$B$8,Konstanten!$C$8)+IF(Tabelle!C119&lt;1000000,Konstanten!$B$12+Konstanten!$B$13,(1000000*(Konstanten!$B$12+Konstanten!$B$13)+(Tabelle!C119-1000000)*(Konstanten!$C$12+Konstanten!$C$13))/Tabelle!C119)</f>
        <v>17.620333333333331</v>
      </c>
      <c r="F119" s="3">
        <f t="shared" si="30"/>
        <v>275.97499999999997</v>
      </c>
      <c r="G119" s="4">
        <f t="shared" si="31"/>
        <v>262.32719467562652</v>
      </c>
      <c r="H119" s="4">
        <f t="shared" si="32"/>
        <v>186.26259017199632</v>
      </c>
    </row>
    <row r="120" spans="1:11">
      <c r="B120" s="4">
        <v>2500</v>
      </c>
      <c r="C120" s="4">
        <f t="shared" si="29"/>
        <v>1875000</v>
      </c>
      <c r="D120" s="4">
        <f>IF(B120&lt;2500,Konstanten!$B$7,Konstanten!$C$7)</f>
        <v>110.23</v>
      </c>
      <c r="E120" s="4">
        <f>Konstanten!$B$3+IF(Tabelle!B120&lt;2500,Konstanten!$B$8,Konstanten!$C$8)+IF(Tabelle!C120&lt;1000000,Konstanten!$B$12+Konstanten!$B$13,(1000000*(Konstanten!$B$12+Konstanten!$B$13)+(Tabelle!C120-1000000)*(Konstanten!$C$12+Konstanten!$C$13))/Tabelle!C120)</f>
        <v>13.789266666666666</v>
      </c>
      <c r="F120" s="3">
        <f t="shared" si="30"/>
        <v>341.22125</v>
      </c>
      <c r="G120" s="4">
        <f t="shared" si="31"/>
        <v>316.72282201560989</v>
      </c>
      <c r="H120" s="4">
        <f t="shared" si="32"/>
        <v>600.17297370634822</v>
      </c>
    </row>
    <row r="121" spans="1:11">
      <c r="B121" s="4">
        <v>3000</v>
      </c>
      <c r="C121" s="4">
        <f t="shared" si="29"/>
        <v>2250000</v>
      </c>
      <c r="D121" s="4">
        <f>IF(B121&lt;2500,Konstanten!$B$7,Konstanten!$C$7)</f>
        <v>110.23</v>
      </c>
      <c r="E121" s="4">
        <f>Konstanten!$B$3+IF(Tabelle!B121&lt;2500,Konstanten!$B$8,Konstanten!$C$8)+IF(Tabelle!C121&lt;1000000,Konstanten!$B$12+Konstanten!$B$13,(1000000*(Konstanten!$B$12+Konstanten!$B$13)+(Tabelle!C121-1000000)*(Konstanten!$C$12+Konstanten!$C$13))/Tabelle!C121)</f>
        <v>13.761888888888889</v>
      </c>
      <c r="F121" s="3">
        <f t="shared" si="30"/>
        <v>392.31500000000005</v>
      </c>
      <c r="G121" s="4">
        <f t="shared" si="31"/>
        <v>371.11844935559333</v>
      </c>
      <c r="H121" s="4">
        <f t="shared" si="32"/>
        <v>449.29375922089923</v>
      </c>
    </row>
    <row r="122" spans="1:11">
      <c r="B122" s="4">
        <v>4000</v>
      </c>
      <c r="C122" s="4">
        <f t="shared" si="29"/>
        <v>3000000</v>
      </c>
      <c r="D122" s="4">
        <f>IF(B122&lt;2500,Konstanten!$B$7,Konstanten!$C$7)</f>
        <v>110.23</v>
      </c>
      <c r="E122" s="4">
        <f>Konstanten!$B$3+IF(Tabelle!B122&lt;2500,Konstanten!$B$8,Konstanten!$C$8)+IF(Tabelle!C122&lt;1000000,Konstanten!$B$12+Konstanten!$B$13,(1000000*(Konstanten!$B$12+Konstanten!$B$13)+(Tabelle!C122-1000000)*(Konstanten!$C$12+Konstanten!$C$13))/Tabelle!C122)</f>
        <v>13.727666666666666</v>
      </c>
      <c r="F122" s="3">
        <f t="shared" si="30"/>
        <v>494.50250000000005</v>
      </c>
      <c r="G122" s="4">
        <f t="shared" si="31"/>
        <v>479.90970403556014</v>
      </c>
      <c r="H122" s="4">
        <f>(F122-G122)^2</f>
        <v>212.94969405977386</v>
      </c>
      <c r="J122" s="4"/>
      <c r="K122" s="4"/>
    </row>
    <row r="123" spans="1:11">
      <c r="B123" s="4">
        <v>4500</v>
      </c>
      <c r="C123" s="4">
        <f t="shared" si="29"/>
        <v>3375000</v>
      </c>
      <c r="D123" s="4">
        <f>IF(B123&lt;2500,Konstanten!$B$7,Konstanten!$C$7)</f>
        <v>110.23</v>
      </c>
      <c r="E123" s="4">
        <f>Konstanten!$B$3+IF(Tabelle!B123&lt;2500,Konstanten!$B$8,Konstanten!$C$8)+IF(Tabelle!C123&lt;1000000,Konstanten!$B$12+Konstanten!$B$13,(1000000*(Konstanten!$B$12+Konstanten!$B$13)+(Tabelle!C123-1000000)*(Konstanten!$C$12+Konstanten!$C$13))/Tabelle!C123)</f>
        <v>13.716259259259258</v>
      </c>
      <c r="F123" s="3">
        <f t="shared" si="30"/>
        <v>545.59624999999994</v>
      </c>
      <c r="G123" s="4">
        <f t="shared" si="31"/>
        <v>534.30533137554357</v>
      </c>
      <c r="H123" s="4">
        <f t="shared" si="32"/>
        <v>127.48484338409565</v>
      </c>
      <c r="J123" s="4" t="s">
        <v>19</v>
      </c>
      <c r="K123" s="4">
        <v>38.784999980834222</v>
      </c>
    </row>
    <row r="124" spans="1:11">
      <c r="B124" s="4">
        <v>5000</v>
      </c>
      <c r="C124" s="4">
        <f t="shared" si="29"/>
        <v>3750000</v>
      </c>
      <c r="D124" s="4">
        <f>IF(B124&lt;2500,Konstanten!$B$7,Konstanten!$C$7)</f>
        <v>110.23</v>
      </c>
      <c r="E124" s="4">
        <f>Konstanten!$B$3+IF(Tabelle!B124&lt;2500,Konstanten!$B$8,Konstanten!$C$8)+IF(Tabelle!C124&lt;1000000,Konstanten!$B$12+Konstanten!$B$13,(1000000*(Konstanten!$B$12+Konstanten!$B$13)+(Tabelle!C124-1000000)*(Konstanten!$C$12+Konstanten!$C$13))/Tabelle!C124)</f>
        <v>13.707133333333333</v>
      </c>
      <c r="F124" s="3">
        <f t="shared" si="30"/>
        <v>596.68999999999994</v>
      </c>
      <c r="G124" s="4">
        <f t="shared" si="31"/>
        <v>588.70095871552701</v>
      </c>
      <c r="H124" s="4">
        <f t="shared" si="32"/>
        <v>63.824780645012922</v>
      </c>
      <c r="J124" s="1" t="s">
        <v>14</v>
      </c>
      <c r="K124" s="4">
        <v>15.015248941736402</v>
      </c>
    </row>
    <row r="125" spans="1:11">
      <c r="B125" s="4">
        <v>5500</v>
      </c>
      <c r="C125" s="4">
        <f t="shared" si="29"/>
        <v>4125000</v>
      </c>
      <c r="D125" s="4">
        <f>IF(B125&lt;2500,Konstanten!$B$7,Konstanten!$C$7)</f>
        <v>110.23</v>
      </c>
      <c r="E125" s="4">
        <f>Konstanten!$B$3+IF(Tabelle!B125&lt;2500,Konstanten!$B$8,Konstanten!$C$8)+IF(Tabelle!C125&lt;1000000,Konstanten!$B$12+Konstanten!$B$13,(1000000*(Konstanten!$B$12+Konstanten!$B$13)+(Tabelle!C125-1000000)*(Konstanten!$C$12+Konstanten!$C$13))/Tabelle!C125)</f>
        <v>13.699666666666667</v>
      </c>
      <c r="F125" s="3">
        <f t="shared" ref="F125:F131" si="33">D125/1000*$B$111+E125/100000*C125</f>
        <v>647.78375000000005</v>
      </c>
      <c r="G125" s="4">
        <f t="shared" si="31"/>
        <v>643.09658605551044</v>
      </c>
      <c r="H125" s="4">
        <f t="shared" si="32"/>
        <v>21.969505842523418</v>
      </c>
      <c r="J125" s="1" t="s">
        <v>18</v>
      </c>
      <c r="K125" s="4">
        <f>SUM(H142:H157)</f>
        <v>6085.0514157394255</v>
      </c>
    </row>
    <row r="126" spans="1:11">
      <c r="A126" s="4"/>
      <c r="B126" s="4">
        <v>6000</v>
      </c>
      <c r="C126" s="4">
        <f t="shared" si="29"/>
        <v>4500000</v>
      </c>
      <c r="D126" s="4">
        <f>IF(B126&lt;2500,Konstanten!$B$7,Konstanten!$C$7)</f>
        <v>110.23</v>
      </c>
      <c r="E126" s="4">
        <f>Konstanten!$B$3+IF(Tabelle!B126&lt;2500,Konstanten!$B$8,Konstanten!$C$8)+IF(Tabelle!C126&lt;1000000,Konstanten!$B$12+Konstanten!$B$13,(1000000*(Konstanten!$B$12+Konstanten!$B$13)+(Tabelle!C126-1000000)*(Konstanten!$C$12+Konstanten!$C$13))/Tabelle!C126)</f>
        <v>13.693444444444443</v>
      </c>
      <c r="F126" s="3">
        <f t="shared" si="33"/>
        <v>698.87749999999994</v>
      </c>
      <c r="G126" s="4">
        <f t="shared" si="31"/>
        <v>697.49221339549388</v>
      </c>
      <c r="H126" s="4">
        <f t="shared" si="32"/>
        <v>1.9190189766239392</v>
      </c>
    </row>
    <row r="127" spans="1:11">
      <c r="A127" s="4"/>
      <c r="B127" s="4">
        <v>6500</v>
      </c>
      <c r="C127" s="4">
        <f t="shared" si="29"/>
        <v>4875000</v>
      </c>
      <c r="D127" s="4">
        <f>IF(B127&lt;2500,Konstanten!$B$7,Konstanten!$C$7)</f>
        <v>110.23</v>
      </c>
      <c r="E127" s="4">
        <f>Konstanten!$B$3+IF(Tabelle!B127&lt;2500,Konstanten!$B$8,Konstanten!$C$8)+IF(Tabelle!C127&lt;1000000,Konstanten!$B$12+Konstanten!$B$13,(1000000*(Konstanten!$B$12+Konstanten!$B$13)+(Tabelle!C127-1000000)*(Konstanten!$C$12+Konstanten!$C$13))/Tabelle!C127)</f>
        <v>13.688179487179488</v>
      </c>
      <c r="F127" s="3">
        <f t="shared" si="33"/>
        <v>749.97125000000005</v>
      </c>
      <c r="G127" s="4">
        <f t="shared" si="31"/>
        <v>751.8878407354772</v>
      </c>
      <c r="H127" s="4">
        <f>(F127-G127)^2</f>
        <v>3.6733200473168175</v>
      </c>
    </row>
    <row r="128" spans="1:11">
      <c r="A128" s="4"/>
      <c r="B128" s="4">
        <v>7000</v>
      </c>
      <c r="C128" s="4">
        <f t="shared" si="29"/>
        <v>5250000</v>
      </c>
      <c r="D128" s="4">
        <f>IF(B128&lt;2500,Konstanten!$B$7,Konstanten!$C$7)</f>
        <v>110.23</v>
      </c>
      <c r="E128" s="4">
        <f>Konstanten!$B$3+IF(Tabelle!B128&lt;2500,Konstanten!$B$8,Konstanten!$C$8)+IF(Tabelle!C128&lt;1000000,Konstanten!$B$12+Konstanten!$B$13,(1000000*(Konstanten!$B$12+Konstanten!$B$13)+(Tabelle!C128-1000000)*(Konstanten!$C$12+Konstanten!$C$13))/Tabelle!C128)</f>
        <v>13.683666666666667</v>
      </c>
      <c r="F128" s="3">
        <f t="shared" si="33"/>
        <v>801.06500000000005</v>
      </c>
      <c r="G128" s="4">
        <f t="shared" si="31"/>
        <v>806.28346807546063</v>
      </c>
      <c r="H128" s="4">
        <f t="shared" si="32"/>
        <v>27.232409054601227</v>
      </c>
    </row>
    <row r="129" spans="1:8">
      <c r="B129" s="4">
        <v>7500</v>
      </c>
      <c r="C129" s="4">
        <f t="shared" si="29"/>
        <v>5625000</v>
      </c>
      <c r="D129" s="4">
        <f>IF(B129&lt;2500,Konstanten!$B$7,Konstanten!$C$7)</f>
        <v>110.23</v>
      </c>
      <c r="E129" s="4">
        <f>Konstanten!$B$3+IF(Tabelle!B129&lt;2500,Konstanten!$B$8,Konstanten!$C$8)+IF(Tabelle!C129&lt;1000000,Konstanten!$B$12+Konstanten!$B$13,(1000000*(Konstanten!$B$12+Konstanten!$B$13)+(Tabelle!C129-1000000)*(Konstanten!$C$12+Konstanten!$C$13))/Tabelle!C129)</f>
        <v>13.679755555555555</v>
      </c>
      <c r="F129" s="3">
        <f t="shared" si="33"/>
        <v>852.15874999999994</v>
      </c>
      <c r="G129" s="4">
        <f t="shared" si="31"/>
        <v>860.67909541544407</v>
      </c>
      <c r="H129" s="4">
        <f t="shared" si="32"/>
        <v>72.596285998479743</v>
      </c>
    </row>
    <row r="130" spans="1:8">
      <c r="A130" s="4"/>
      <c r="B130" s="4">
        <v>8000</v>
      </c>
      <c r="C130" s="4">
        <f t="shared" si="29"/>
        <v>6000000</v>
      </c>
      <c r="D130" s="4">
        <f>IF(B130&lt;2500,Konstanten!$B$7,Konstanten!$C$7)</f>
        <v>110.23</v>
      </c>
      <c r="E130" s="4">
        <f>Konstanten!$B$3+IF(Tabelle!B130&lt;2500,Konstanten!$B$8,Konstanten!$C$8)+IF(Tabelle!C130&lt;1000000,Konstanten!$B$12+Konstanten!$B$13,(1000000*(Konstanten!$B$12+Konstanten!$B$13)+(Tabelle!C130-1000000)*(Konstanten!$C$12+Konstanten!$C$13))/Tabelle!C130)</f>
        <v>13.676333333333334</v>
      </c>
      <c r="F130" s="3">
        <f t="shared" si="33"/>
        <v>903.25249999999994</v>
      </c>
      <c r="G130" s="4">
        <f t="shared" si="31"/>
        <v>915.0747227554275</v>
      </c>
      <c r="H130" s="4">
        <f t="shared" si="32"/>
        <v>139.76495087894921</v>
      </c>
    </row>
    <row r="131" spans="1:8">
      <c r="B131" s="4">
        <v>8500</v>
      </c>
      <c r="C131" s="4">
        <f t="shared" si="29"/>
        <v>6375000</v>
      </c>
      <c r="D131" s="4">
        <f>IF(B131&lt;2500,Konstanten!$B$7,Konstanten!$C$7)</f>
        <v>110.23</v>
      </c>
      <c r="E131" s="4">
        <f>Konstanten!$B$3+IF(Tabelle!B131&lt;2500,Konstanten!$B$8,Konstanten!$C$8)+IF(Tabelle!C131&lt;1000000,Konstanten!$B$12+Konstanten!$B$13,(1000000*(Konstanten!$B$12+Konstanten!$B$13)+(Tabelle!C131-1000000)*(Konstanten!$C$12+Konstanten!$C$13))/Tabelle!C131)</f>
        <v>13.673313725490196</v>
      </c>
      <c r="F131" s="3">
        <f t="shared" si="33"/>
        <v>954.34625000000005</v>
      </c>
      <c r="G131" s="4">
        <f t="shared" si="31"/>
        <v>969.47035009541094</v>
      </c>
      <c r="H131" s="4">
        <f>(F131-G131)^2</f>
        <v>228.73840369600742</v>
      </c>
    </row>
    <row r="132" spans="1:8">
      <c r="B132" s="4"/>
      <c r="C132" s="4"/>
      <c r="D132" s="4"/>
      <c r="E132" s="4"/>
      <c r="F132" s="4"/>
      <c r="G132" s="4"/>
      <c r="H132" s="4"/>
    </row>
    <row r="133" spans="1:8">
      <c r="B133" s="4"/>
      <c r="C133" s="4"/>
      <c r="D133" s="4"/>
      <c r="E133" s="4"/>
      <c r="F133" s="4"/>
      <c r="G133" s="4"/>
      <c r="H133" s="4"/>
    </row>
    <row r="138" spans="1:8">
      <c r="A138" s="1" t="s">
        <v>15</v>
      </c>
      <c r="B138" s="1">
        <v>1000</v>
      </c>
    </row>
    <row r="139" spans="1:8">
      <c r="A139" s="4"/>
      <c r="B139" s="4"/>
      <c r="C139" s="4"/>
      <c r="D139" s="4"/>
      <c r="E139" s="4"/>
      <c r="F139" s="4"/>
      <c r="G139" s="4"/>
      <c r="H139" s="4"/>
    </row>
    <row r="140" spans="1:8">
      <c r="A140" s="4"/>
      <c r="B140" s="4"/>
      <c r="C140" s="4"/>
      <c r="D140" s="4"/>
      <c r="E140" s="4"/>
      <c r="F140" s="4"/>
      <c r="G140" s="4"/>
      <c r="H140" s="4"/>
    </row>
    <row r="141" spans="1:8">
      <c r="A141" s="4"/>
      <c r="B141" s="4" t="s">
        <v>16</v>
      </c>
      <c r="C141" s="4" t="s">
        <v>17</v>
      </c>
      <c r="D141" s="4" t="s">
        <v>11</v>
      </c>
      <c r="E141" s="4" t="s">
        <v>12</v>
      </c>
      <c r="F141" s="3" t="s">
        <v>0</v>
      </c>
      <c r="G141" s="4"/>
      <c r="H141" s="4"/>
    </row>
    <row r="142" spans="1:8">
      <c r="A142" s="4"/>
      <c r="B142" s="1">
        <v>0</v>
      </c>
      <c r="C142" s="4">
        <f t="shared" ref="C142:C158" si="34">B142*$B$138</f>
        <v>0</v>
      </c>
      <c r="D142" s="4">
        <f>IF(B142&lt;2500,Konstanten!$B$7,Konstanten!$C$7)</f>
        <v>15.56</v>
      </c>
      <c r="E142" s="4">
        <f>Konstanten!$B$3+IF(Tabelle!B142&lt;2500,Konstanten!$B$8,Konstanten!$C$8)+IF(Tabelle!C142&lt;1000000,Konstanten!$B$12+Konstanten!$B$13,(1000000*(Konstanten!$B$12+Konstanten!$B$13)+(Tabelle!C142-1000000)*(Konstanten!$C$12+Konstanten!$C$13))/Tabelle!C142)</f>
        <v>17.722999999999999</v>
      </c>
      <c r="F142" s="3">
        <f t="shared" ref="F142:F154" si="35">D142/1000*$B$138+E142/100000*C142</f>
        <v>15.56</v>
      </c>
      <c r="G142" s="4">
        <f t="shared" ref="G142:G158" si="36">$H$2/1000*$B$138+$H$3/100000*C142</f>
        <v>59.659580420923803</v>
      </c>
      <c r="H142" s="4">
        <f t="shared" ref="H142:H157" si="37">(F142-G142)^2</f>
        <v>1944.7729933015257</v>
      </c>
    </row>
    <row r="143" spans="1:8">
      <c r="A143" s="4"/>
      <c r="B143" s="4">
        <v>500</v>
      </c>
      <c r="C143" s="4">
        <f t="shared" si="34"/>
        <v>500000</v>
      </c>
      <c r="D143" s="4">
        <f>IF(B143&lt;2500,Konstanten!$B$7,Konstanten!$C$7)</f>
        <v>15.56</v>
      </c>
      <c r="E143" s="4">
        <f>Konstanten!$B$3+IF(Tabelle!B143&lt;2500,Konstanten!$B$8,Konstanten!$C$8)+IF(Tabelle!C143&lt;1000000,Konstanten!$B$12+Konstanten!$B$13,(1000000*(Konstanten!$B$12+Konstanten!$B$13)+(Tabelle!C143-1000000)*(Konstanten!$C$12+Konstanten!$C$13))/Tabelle!C143)</f>
        <v>17.722999999999999</v>
      </c>
      <c r="F143" s="3">
        <f t="shared" si="35"/>
        <v>104.175</v>
      </c>
      <c r="G143" s="4">
        <f t="shared" si="36"/>
        <v>132.18708354090168</v>
      </c>
      <c r="H143" s="4">
        <f t="shared" si="37"/>
        <v>784.67682430245509</v>
      </c>
    </row>
    <row r="144" spans="1:8">
      <c r="A144" s="4"/>
      <c r="B144" s="4">
        <v>1000</v>
      </c>
      <c r="C144" s="4">
        <f t="shared" si="34"/>
        <v>1000000</v>
      </c>
      <c r="D144" s="4">
        <f>IF(B144&lt;2500,Konstanten!$B$7,Konstanten!$C$7)</f>
        <v>15.56</v>
      </c>
      <c r="E144" s="4">
        <f>Konstanten!$B$3+IF(Tabelle!B144&lt;2500,Konstanten!$B$8,Konstanten!$C$8)+IF(Tabelle!C144&lt;1000000,Konstanten!$B$12+Konstanten!$B$13,(1000000*(Konstanten!$B$12+Konstanten!$B$13)+(Tabelle!C144-1000000)*(Konstanten!$C$12+Konstanten!$C$13))/Tabelle!C144)</f>
        <v>17.722999999999999</v>
      </c>
      <c r="F144" s="3">
        <f t="shared" si="35"/>
        <v>192.79</v>
      </c>
      <c r="G144" s="4">
        <f t="shared" si="36"/>
        <v>204.71458666087955</v>
      </c>
      <c r="H144" s="4">
        <f t="shared" si="37"/>
        <v>142.19576703282661</v>
      </c>
    </row>
    <row r="145" spans="1:11">
      <c r="B145" s="4">
        <v>1500</v>
      </c>
      <c r="C145" s="4">
        <f t="shared" si="34"/>
        <v>1500000</v>
      </c>
      <c r="D145" s="4">
        <f>IF(B145&lt;2500,Konstanten!$B$7,Konstanten!$C$7)</f>
        <v>15.56</v>
      </c>
      <c r="E145" s="4">
        <f>Konstanten!$B$3+IF(Tabelle!B145&lt;2500,Konstanten!$B$8,Konstanten!$C$8)+IF(Tabelle!C145&lt;1000000,Konstanten!$B$12+Konstanten!$B$13,(1000000*(Konstanten!$B$12+Konstanten!$B$13)+(Tabelle!C145-1000000)*(Konstanten!$C$12+Konstanten!$C$13))/Tabelle!C145)</f>
        <v>17.620333333333331</v>
      </c>
      <c r="F145" s="3">
        <f t="shared" si="35"/>
        <v>279.86499999999995</v>
      </c>
      <c r="G145" s="4">
        <f t="shared" si="36"/>
        <v>277.24208978085744</v>
      </c>
      <c r="H145" s="4">
        <f>(F145-G145)^2</f>
        <v>6.8796580176822166</v>
      </c>
      <c r="J145" s="4"/>
      <c r="K145" s="4"/>
    </row>
    <row r="146" spans="1:11">
      <c r="B146" s="4">
        <v>2000</v>
      </c>
      <c r="C146" s="4">
        <f t="shared" si="34"/>
        <v>2000000</v>
      </c>
      <c r="D146" s="4">
        <f>IF(B146&lt;2500,Konstanten!$B$7,Konstanten!$C$7)</f>
        <v>15.56</v>
      </c>
      <c r="E146" s="4">
        <f>Konstanten!$B$3+IF(Tabelle!B146&lt;2500,Konstanten!$B$8,Konstanten!$C$8)+IF(Tabelle!C146&lt;1000000,Konstanten!$B$12+Konstanten!$B$13,(1000000*(Konstanten!$B$12+Konstanten!$B$13)+(Tabelle!C146-1000000)*(Konstanten!$C$12+Konstanten!$C$13))/Tabelle!C146)</f>
        <v>17.568999999999999</v>
      </c>
      <c r="F146" s="3">
        <f t="shared" si="35"/>
        <v>366.94</v>
      </c>
      <c r="G146" s="4">
        <f t="shared" si="36"/>
        <v>349.76959290083533</v>
      </c>
      <c r="H146" s="4">
        <f t="shared" si="37"/>
        <v>294.82287995104429</v>
      </c>
      <c r="J146" s="4"/>
      <c r="K146" s="4"/>
    </row>
    <row r="147" spans="1:11">
      <c r="B147" s="4">
        <v>2500</v>
      </c>
      <c r="C147" s="4">
        <f t="shared" si="34"/>
        <v>2500000</v>
      </c>
      <c r="D147" s="4">
        <f>IF(B147&lt;2500,Konstanten!$B$7,Konstanten!$C$7)</f>
        <v>110.23</v>
      </c>
      <c r="E147" s="4">
        <f>Konstanten!$B$3+IF(Tabelle!B147&lt;2500,Konstanten!$B$8,Konstanten!$C$8)+IF(Tabelle!C147&lt;1000000,Konstanten!$B$12+Konstanten!$B$13,(1000000*(Konstanten!$B$12+Konstanten!$B$13)+(Tabelle!C147-1000000)*(Konstanten!$C$12+Konstanten!$C$13))/Tabelle!C147)</f>
        <v>13.748200000000001</v>
      </c>
      <c r="F147" s="3">
        <f t="shared" si="35"/>
        <v>453.935</v>
      </c>
      <c r="G147" s="4">
        <f t="shared" si="36"/>
        <v>422.29709602081323</v>
      </c>
      <c r="H147" s="4">
        <f t="shared" si="37"/>
        <v>1000.9569681962423</v>
      </c>
      <c r="K147" s="4"/>
    </row>
    <row r="148" spans="1:11">
      <c r="B148" s="4">
        <v>3000</v>
      </c>
      <c r="C148" s="4">
        <f t="shared" si="34"/>
        <v>3000000</v>
      </c>
      <c r="D148" s="4">
        <f>IF(B148&lt;2500,Konstanten!$B$7,Konstanten!$C$7)</f>
        <v>110.23</v>
      </c>
      <c r="E148" s="4">
        <f>Konstanten!$B$3+IF(Tabelle!B148&lt;2500,Konstanten!$B$8,Konstanten!$C$8)+IF(Tabelle!C148&lt;1000000,Konstanten!$B$12+Konstanten!$B$13,(1000000*(Konstanten!$B$12+Konstanten!$B$13)+(Tabelle!C148-1000000)*(Konstanten!$C$12+Konstanten!$C$13))/Tabelle!C148)</f>
        <v>13.727666666666666</v>
      </c>
      <c r="F148" s="3">
        <f t="shared" si="35"/>
        <v>522.06000000000006</v>
      </c>
      <c r="G148" s="4">
        <f t="shared" si="36"/>
        <v>494.82459914079112</v>
      </c>
      <c r="H148" s="4">
        <f t="shared" si="37"/>
        <v>741.76705996179896</v>
      </c>
      <c r="K148" s="4"/>
    </row>
    <row r="149" spans="1:11">
      <c r="B149" s="4">
        <v>4000</v>
      </c>
      <c r="C149" s="4">
        <f t="shared" si="34"/>
        <v>4000000</v>
      </c>
      <c r="D149" s="4">
        <f>IF(B149&lt;2500,Konstanten!$B$7,Konstanten!$C$7)</f>
        <v>110.23</v>
      </c>
      <c r="E149" s="4">
        <f>Konstanten!$B$3+IF(Tabelle!B149&lt;2500,Konstanten!$B$8,Konstanten!$C$8)+IF(Tabelle!C149&lt;1000000,Konstanten!$B$12+Konstanten!$B$13,(1000000*(Konstanten!$B$12+Konstanten!$B$13)+(Tabelle!C149-1000000)*(Konstanten!$C$12+Konstanten!$C$13))/Tabelle!C149)</f>
        <v>13.702</v>
      </c>
      <c r="F149" s="3">
        <f t="shared" si="35"/>
        <v>658.31000000000006</v>
      </c>
      <c r="G149" s="4">
        <f t="shared" si="36"/>
        <v>639.87960538074685</v>
      </c>
      <c r="H149" s="4">
        <f>(F149-G149)^2</f>
        <v>339.67944582139756</v>
      </c>
    </row>
    <row r="150" spans="1:11">
      <c r="B150" s="4">
        <f>B149+500</f>
        <v>4500</v>
      </c>
      <c r="C150" s="4">
        <f t="shared" si="34"/>
        <v>4500000</v>
      </c>
      <c r="D150" s="4">
        <f>IF(B150&lt;2500,Konstanten!$B$7,Konstanten!$C$7)</f>
        <v>110.23</v>
      </c>
      <c r="E150" s="4">
        <f>Konstanten!$B$3+IF(Tabelle!B150&lt;2500,Konstanten!$B$8,Konstanten!$C$8)+IF(Tabelle!C150&lt;1000000,Konstanten!$B$12+Konstanten!$B$13,(1000000*(Konstanten!$B$12+Konstanten!$B$13)+(Tabelle!C150-1000000)*(Konstanten!$C$12+Konstanten!$C$13))/Tabelle!C150)</f>
        <v>13.693444444444443</v>
      </c>
      <c r="F150" s="3">
        <f t="shared" si="35"/>
        <v>726.43499999999995</v>
      </c>
      <c r="G150" s="4">
        <f t="shared" si="36"/>
        <v>712.4071085007248</v>
      </c>
      <c r="H150" s="4">
        <f t="shared" si="37"/>
        <v>196.78173991543579</v>
      </c>
    </row>
    <row r="151" spans="1:11">
      <c r="B151" s="4">
        <f t="shared" ref="B151" si="38">B150+500</f>
        <v>5000</v>
      </c>
      <c r="C151" s="4">
        <f t="shared" si="34"/>
        <v>5000000</v>
      </c>
      <c r="D151" s="4">
        <f>IF(B151&lt;2500,Konstanten!$B$7,Konstanten!$C$7)</f>
        <v>110.23</v>
      </c>
      <c r="E151" s="4">
        <f>Konstanten!$B$3+IF(Tabelle!B151&lt;2500,Konstanten!$B$8,Konstanten!$C$8)+IF(Tabelle!C151&lt;1000000,Konstanten!$B$12+Konstanten!$B$13,(1000000*(Konstanten!$B$12+Konstanten!$B$13)+(Tabelle!C151-1000000)*(Konstanten!$C$12+Konstanten!$C$13))/Tabelle!C151)</f>
        <v>13.6866</v>
      </c>
      <c r="F151" s="3">
        <f t="shared" si="35"/>
        <v>794.56000000000006</v>
      </c>
      <c r="G151" s="4">
        <f t="shared" si="36"/>
        <v>784.93461162070264</v>
      </c>
      <c r="H151" s="4">
        <f t="shared" si="37"/>
        <v>92.648101452313796</v>
      </c>
    </row>
    <row r="152" spans="1:11">
      <c r="B152" s="4">
        <v>5500</v>
      </c>
      <c r="C152" s="4">
        <f t="shared" si="34"/>
        <v>5500000</v>
      </c>
      <c r="D152" s="4">
        <f>IF(B152&lt;2500,Konstanten!$B$7,Konstanten!$C$7)</f>
        <v>110.23</v>
      </c>
      <c r="E152" s="4">
        <f>Konstanten!$B$3+IF(Tabelle!B152&lt;2500,Konstanten!$B$8,Konstanten!$C$8)+IF(Tabelle!C152&lt;1000000,Konstanten!$B$12+Konstanten!$B$13,(1000000*(Konstanten!$B$12+Konstanten!$B$13)+(Tabelle!C152-1000000)*(Konstanten!$C$12+Konstanten!$C$13))/Tabelle!C152)</f>
        <v>13.680999999999999</v>
      </c>
      <c r="F152" s="3">
        <f t="shared" si="35"/>
        <v>862.68499999999995</v>
      </c>
      <c r="G152" s="4">
        <f t="shared" si="36"/>
        <v>857.46211474068048</v>
      </c>
      <c r="H152" s="4">
        <f t="shared" si="37"/>
        <v>27.278530432016595</v>
      </c>
    </row>
    <row r="153" spans="1:11">
      <c r="A153" s="4"/>
      <c r="B153" s="4">
        <v>6000</v>
      </c>
      <c r="C153" s="4">
        <f t="shared" si="34"/>
        <v>6000000</v>
      </c>
      <c r="D153" s="4">
        <f>IF(B153&lt;2500,Konstanten!$B$7,Konstanten!$C$7)</f>
        <v>110.23</v>
      </c>
      <c r="E153" s="4">
        <f>Konstanten!$B$3+IF(Tabelle!B153&lt;2500,Konstanten!$B$8,Konstanten!$C$8)+IF(Tabelle!C153&lt;1000000,Konstanten!$B$12+Konstanten!$B$13,(1000000*(Konstanten!$B$12+Konstanten!$B$13)+(Tabelle!C153-1000000)*(Konstanten!$C$12+Konstanten!$C$13))/Tabelle!C153)</f>
        <v>13.676333333333334</v>
      </c>
      <c r="F153" s="3">
        <f t="shared" si="35"/>
        <v>930.81</v>
      </c>
      <c r="G153" s="4">
        <f t="shared" si="36"/>
        <v>929.98961786065843</v>
      </c>
      <c r="H153" s="4">
        <f t="shared" si="37"/>
        <v>0.67302685455056632</v>
      </c>
    </row>
    <row r="154" spans="1:11">
      <c r="A154" s="4"/>
      <c r="B154" s="4">
        <v>6500</v>
      </c>
      <c r="C154" s="4">
        <f t="shared" si="34"/>
        <v>6500000</v>
      </c>
      <c r="D154" s="4">
        <f>IF(B154&lt;2500,Konstanten!$B$7,Konstanten!$C$7)</f>
        <v>110.23</v>
      </c>
      <c r="E154" s="4">
        <f>Konstanten!$B$3+IF(Tabelle!B154&lt;2500,Konstanten!$B$8,Konstanten!$C$8)+IF(Tabelle!C154&lt;1000000,Konstanten!$B$12+Konstanten!$B$13,(1000000*(Konstanten!$B$12+Konstanten!$B$13)+(Tabelle!C154-1000000)*(Konstanten!$C$12+Konstanten!$C$13))/Tabelle!C154)</f>
        <v>13.672384615384615</v>
      </c>
      <c r="F154" s="3">
        <f t="shared" si="35"/>
        <v>998.93500000000006</v>
      </c>
      <c r="G154" s="4">
        <f t="shared" si="36"/>
        <v>1002.5171209806363</v>
      </c>
      <c r="H154" s="4">
        <f>(F154-G154)^2</f>
        <v>12.831590719914086</v>
      </c>
    </row>
    <row r="155" spans="1:11">
      <c r="A155" s="4"/>
      <c r="B155" s="4">
        <v>7000</v>
      </c>
      <c r="C155" s="4">
        <f t="shared" si="34"/>
        <v>7000000</v>
      </c>
      <c r="D155" s="4">
        <f>IF(B155&lt;2500,Konstanten!$B$7,Konstanten!$C$7)</f>
        <v>110.23</v>
      </c>
      <c r="E155" s="4">
        <f>Konstanten!$B$3+IF(Tabelle!B155&lt;2500,Konstanten!$B$8,Konstanten!$C$8)+IF(Tabelle!C155&lt;1000000,Konstanten!$B$12+Konstanten!$B$13,(1000000*(Konstanten!$B$12+Konstanten!$B$13)+(Tabelle!C155-1000000)*(Konstanten!$C$12+Konstanten!$C$13))/Tabelle!C155)</f>
        <v>13.669</v>
      </c>
      <c r="F155" s="3">
        <f t="shared" ref="F155:F158" si="39">D155/1000*$B$138+E155/100000*C155</f>
        <v>1067.06</v>
      </c>
      <c r="G155" s="4">
        <f t="shared" si="36"/>
        <v>1075.0446241006141</v>
      </c>
      <c r="H155" s="4">
        <f t="shared" si="37"/>
        <v>63.754222028108408</v>
      </c>
    </row>
    <row r="156" spans="1:11">
      <c r="B156" s="4">
        <v>7500</v>
      </c>
      <c r="C156" s="4">
        <f t="shared" si="34"/>
        <v>7500000</v>
      </c>
      <c r="D156" s="4">
        <f>IF(B156&lt;2500,Konstanten!$B$7,Konstanten!$C$7)</f>
        <v>110.23</v>
      </c>
      <c r="E156" s="4">
        <f>Konstanten!$B$3+IF(Tabelle!B156&lt;2500,Konstanten!$B$8,Konstanten!$C$8)+IF(Tabelle!C156&lt;1000000,Konstanten!$B$12+Konstanten!$B$13,(1000000*(Konstanten!$B$12+Konstanten!$B$13)+(Tabelle!C156-1000000)*(Konstanten!$C$12+Konstanten!$C$13))/Tabelle!C156)</f>
        <v>13.666066666666666</v>
      </c>
      <c r="F156" s="3">
        <f>D156/1000*$B$138+E156/100000*C156</f>
        <v>1135.1849999999999</v>
      </c>
      <c r="G156" s="4">
        <f t="shared" si="36"/>
        <v>1147.5721272205919</v>
      </c>
      <c r="H156" s="4">
        <f t="shared" si="37"/>
        <v>153.44092077913109</v>
      </c>
    </row>
    <row r="157" spans="1:11">
      <c r="A157" s="4"/>
      <c r="B157" s="4">
        <v>8000</v>
      </c>
      <c r="C157" s="4">
        <f t="shared" si="34"/>
        <v>8000000</v>
      </c>
      <c r="D157" s="4">
        <f>IF(B157&lt;2500,Konstanten!$B$7,Konstanten!$C$7)</f>
        <v>110.23</v>
      </c>
      <c r="E157" s="4">
        <f>Konstanten!$B$3+IF(Tabelle!B157&lt;2500,Konstanten!$B$8,Konstanten!$C$8)+IF(Tabelle!C157&lt;1000000,Konstanten!$B$12+Konstanten!$B$13,(1000000*(Konstanten!$B$12+Konstanten!$B$13)+(Tabelle!C157-1000000)*(Konstanten!$C$12+Konstanten!$C$13))/Tabelle!C157)</f>
        <v>13.663499999999999</v>
      </c>
      <c r="F157" s="3">
        <f>D157/1000*$B$138+E157/100000*C157</f>
        <v>1203.31</v>
      </c>
      <c r="G157" s="4">
        <f t="shared" si="36"/>
        <v>1220.0996303405698</v>
      </c>
      <c r="H157" s="4">
        <f t="shared" si="37"/>
        <v>281.89168697298294</v>
      </c>
    </row>
    <row r="158" spans="1:11">
      <c r="B158" s="5">
        <v>8500</v>
      </c>
      <c r="C158" s="5">
        <f t="shared" si="34"/>
        <v>8500000</v>
      </c>
      <c r="D158" s="4">
        <f>IF(B158&lt;2500,Konstanten!$B$7,Konstanten!$C$7)</f>
        <v>110.23</v>
      </c>
      <c r="E158" s="4">
        <f>Konstanten!$B$3+IF(Tabelle!B158&lt;2500,Konstanten!$B$8,Konstanten!$C$8)+IF(Tabelle!C158&lt;1000000,Konstanten!$B$12+Konstanten!$B$13,(1000000*(Konstanten!$B$12+Konstanten!$B$13)+(Tabelle!C158-1000000)*(Konstanten!$C$12+Konstanten!$C$13))/Tabelle!C158)</f>
        <v>13.661235294117647</v>
      </c>
      <c r="F158" s="3">
        <f t="shared" si="39"/>
        <v>1271.4349999999999</v>
      </c>
      <c r="G158" s="5">
        <f t="shared" si="36"/>
        <v>1292.6271334605476</v>
      </c>
      <c r="H158" s="4">
        <f>(F158-G158)^2</f>
        <v>449.10652060966402</v>
      </c>
    </row>
    <row r="162" spans="1:8">
      <c r="A162" s="1" t="s">
        <v>15</v>
      </c>
      <c r="B162" s="1">
        <v>1500</v>
      </c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 t="s">
        <v>16</v>
      </c>
      <c r="C165" s="4" t="s">
        <v>17</v>
      </c>
      <c r="D165" s="4" t="s">
        <v>11</v>
      </c>
      <c r="E165" s="4" t="s">
        <v>12</v>
      </c>
      <c r="F165" s="3" t="s">
        <v>0</v>
      </c>
      <c r="G165" s="4"/>
      <c r="H165" s="4"/>
    </row>
    <row r="166" spans="1:8">
      <c r="A166" s="4"/>
      <c r="B166" s="1">
        <v>0</v>
      </c>
      <c r="C166" s="4">
        <f t="shared" ref="C166:C178" si="40">B166*$B$162</f>
        <v>0</v>
      </c>
      <c r="D166" s="4">
        <f>IF(B166&lt;2500,Konstanten!$B$7,Konstanten!$C$7)</f>
        <v>15.56</v>
      </c>
      <c r="E166" s="4">
        <f>Konstanten!$B$3+IF(Tabelle!B166&lt;2500,Konstanten!$B$8,Konstanten!$C$8)+IF(Tabelle!C166&lt;1000000,Konstanten!$B$12+Konstanten!$B$13,(1000000*(Konstanten!$B$12+Konstanten!$B$13)+(Tabelle!C166-1000000)*(Konstanten!$C$12+Konstanten!$C$13))/Tabelle!C166)</f>
        <v>17.722999999999999</v>
      </c>
      <c r="F166" s="3">
        <f t="shared" ref="F166:F175" si="41">D166/1000*$B$162+E166/100000*C166</f>
        <v>23.34</v>
      </c>
      <c r="G166" s="4">
        <f t="shared" ref="G166:G178" si="42">$H$2/1000*$B$162+$H$3/100000*C166</f>
        <v>89.489370631385697</v>
      </c>
      <c r="H166" s="4"/>
    </row>
    <row r="167" spans="1:8">
      <c r="A167" s="4"/>
      <c r="B167" s="4">
        <v>500</v>
      </c>
      <c r="C167" s="4">
        <f t="shared" si="40"/>
        <v>750000</v>
      </c>
      <c r="D167" s="4">
        <f>IF(B167&lt;2500,Konstanten!$B$7,Konstanten!$C$7)</f>
        <v>15.56</v>
      </c>
      <c r="E167" s="4">
        <f>Konstanten!$B$3+IF(Tabelle!B167&lt;2500,Konstanten!$B$8,Konstanten!$C$8)+IF(Tabelle!C167&lt;1000000,Konstanten!$B$12+Konstanten!$B$13,(1000000*(Konstanten!$B$12+Konstanten!$B$13)+(Tabelle!C167-1000000)*(Konstanten!$C$12+Konstanten!$C$13))/Tabelle!C167)</f>
        <v>17.722999999999999</v>
      </c>
      <c r="F167" s="3">
        <f t="shared" si="41"/>
        <v>156.26249999999999</v>
      </c>
      <c r="G167" s="4">
        <f t="shared" si="42"/>
        <v>198.28062531135254</v>
      </c>
      <c r="H167" s="4"/>
    </row>
    <row r="168" spans="1:8">
      <c r="A168" s="4"/>
      <c r="B168" s="4">
        <v>1000</v>
      </c>
      <c r="C168" s="4">
        <f t="shared" si="40"/>
        <v>1500000</v>
      </c>
      <c r="D168" s="4">
        <f>IF(B168&lt;2500,Konstanten!$B$7,Konstanten!$C$7)</f>
        <v>15.56</v>
      </c>
      <c r="E168" s="4">
        <f>Konstanten!$B$3+IF(Tabelle!B168&lt;2500,Konstanten!$B$8,Konstanten!$C$8)+IF(Tabelle!C168&lt;1000000,Konstanten!$B$12+Konstanten!$B$13,(1000000*(Konstanten!$B$12+Konstanten!$B$13)+(Tabelle!C168-1000000)*(Konstanten!$C$12+Konstanten!$C$13))/Tabelle!C168)</f>
        <v>17.620333333333331</v>
      </c>
      <c r="F168" s="3">
        <f t="shared" si="41"/>
        <v>287.64499999999992</v>
      </c>
      <c r="G168" s="4">
        <f t="shared" si="42"/>
        <v>307.07187999131935</v>
      </c>
      <c r="H168" s="4"/>
    </row>
    <row r="169" spans="1:8">
      <c r="B169" s="4">
        <v>1500</v>
      </c>
      <c r="C169" s="4">
        <f t="shared" si="40"/>
        <v>2250000</v>
      </c>
      <c r="D169" s="4">
        <f>IF(B169&lt;2500,Konstanten!$B$7,Konstanten!$C$7)</f>
        <v>15.56</v>
      </c>
      <c r="E169" s="4">
        <f>Konstanten!$B$3+IF(Tabelle!B169&lt;2500,Konstanten!$B$8,Konstanten!$C$8)+IF(Tabelle!C169&lt;1000000,Konstanten!$B$12+Konstanten!$B$13,(1000000*(Konstanten!$B$12+Konstanten!$B$13)+(Tabelle!C169-1000000)*(Konstanten!$C$12+Konstanten!$C$13))/Tabelle!C169)</f>
        <v>17.55188888888889</v>
      </c>
      <c r="F169" s="3">
        <f t="shared" si="41"/>
        <v>418.25749999999999</v>
      </c>
      <c r="G169" s="4">
        <f t="shared" si="42"/>
        <v>415.86313467128616</v>
      </c>
      <c r="H169" s="4"/>
    </row>
    <row r="170" spans="1:8">
      <c r="B170" s="4">
        <v>2000</v>
      </c>
      <c r="C170" s="4">
        <f t="shared" si="40"/>
        <v>3000000</v>
      </c>
      <c r="D170" s="4">
        <f>IF(B170&lt;2500,Konstanten!$B$7,Konstanten!$C$7)</f>
        <v>15.56</v>
      </c>
      <c r="E170" s="4">
        <f>Konstanten!$B$3+IF(Tabelle!B170&lt;2500,Konstanten!$B$8,Konstanten!$C$8)+IF(Tabelle!C170&lt;1000000,Konstanten!$B$12+Konstanten!$B$13,(1000000*(Konstanten!$B$12+Konstanten!$B$13)+(Tabelle!C170-1000000)*(Konstanten!$C$12+Konstanten!$C$13))/Tabelle!C170)</f>
        <v>17.517666666666667</v>
      </c>
      <c r="F170" s="3">
        <f t="shared" si="41"/>
        <v>548.87</v>
      </c>
      <c r="G170" s="4">
        <f t="shared" si="42"/>
        <v>524.65438935125303</v>
      </c>
      <c r="H170" s="4"/>
    </row>
    <row r="171" spans="1:8">
      <c r="B171" s="4">
        <v>2500</v>
      </c>
      <c r="C171" s="4">
        <f t="shared" si="40"/>
        <v>3750000</v>
      </c>
      <c r="D171" s="4">
        <f>IF(B171&lt;2500,Konstanten!$B$7,Konstanten!$C$7)</f>
        <v>110.23</v>
      </c>
      <c r="E171" s="4">
        <f>Konstanten!$B$3+IF(Tabelle!B171&lt;2500,Konstanten!$B$8,Konstanten!$C$8)+IF(Tabelle!C171&lt;1000000,Konstanten!$B$12+Konstanten!$B$13,(1000000*(Konstanten!$B$12+Konstanten!$B$13)+(Tabelle!C171-1000000)*(Konstanten!$C$12+Konstanten!$C$13))/Tabelle!C171)</f>
        <v>13.707133333333333</v>
      </c>
      <c r="F171" s="3">
        <f t="shared" si="41"/>
        <v>679.36249999999995</v>
      </c>
      <c r="G171" s="4">
        <f t="shared" si="42"/>
        <v>633.44564403121979</v>
      </c>
      <c r="H171" s="4"/>
    </row>
    <row r="172" spans="1:8">
      <c r="B172" s="4">
        <v>3000</v>
      </c>
      <c r="C172" s="4">
        <f t="shared" si="40"/>
        <v>4500000</v>
      </c>
      <c r="D172" s="4">
        <f>IF(B172&lt;2500,Konstanten!$B$7,Konstanten!$C$7)</f>
        <v>110.23</v>
      </c>
      <c r="E172" s="4">
        <f>Konstanten!$B$3+IF(Tabelle!B172&lt;2500,Konstanten!$B$8,Konstanten!$C$8)+IF(Tabelle!C172&lt;1000000,Konstanten!$B$12+Konstanten!$B$13,(1000000*(Konstanten!$B$12+Konstanten!$B$13)+(Tabelle!C172-1000000)*(Konstanten!$C$12+Konstanten!$C$13))/Tabelle!C172)</f>
        <v>13.693444444444443</v>
      </c>
      <c r="F172" s="3">
        <f t="shared" si="41"/>
        <v>781.55</v>
      </c>
      <c r="G172" s="4">
        <f t="shared" si="42"/>
        <v>742.23689871118665</v>
      </c>
      <c r="H172" s="4"/>
    </row>
    <row r="173" spans="1:8">
      <c r="B173" s="4">
        <v>4000</v>
      </c>
      <c r="C173" s="4">
        <f t="shared" si="40"/>
        <v>6000000</v>
      </c>
      <c r="D173" s="4">
        <f>IF(B173&lt;2500,Konstanten!$B$7,Konstanten!$C$7)</f>
        <v>110.23</v>
      </c>
      <c r="E173" s="4">
        <f>Konstanten!$B$3+IF(Tabelle!B173&lt;2500,Konstanten!$B$8,Konstanten!$C$8)+IF(Tabelle!C173&lt;1000000,Konstanten!$B$12+Konstanten!$B$13,(1000000*(Konstanten!$B$12+Konstanten!$B$13)+(Tabelle!C173-1000000)*(Konstanten!$C$12+Konstanten!$C$13))/Tabelle!C173)</f>
        <v>13.676333333333334</v>
      </c>
      <c r="F173" s="3">
        <f t="shared" si="41"/>
        <v>985.92499999999995</v>
      </c>
      <c r="G173" s="4">
        <f t="shared" si="42"/>
        <v>959.81940807112028</v>
      </c>
      <c r="H173" s="4"/>
    </row>
    <row r="174" spans="1:8">
      <c r="B174" s="4">
        <f>B173+500</f>
        <v>4500</v>
      </c>
      <c r="C174" s="4">
        <f t="shared" si="40"/>
        <v>6750000</v>
      </c>
      <c r="D174" s="4">
        <f>IF(B174&lt;2500,Konstanten!$B$7,Konstanten!$C$7)</f>
        <v>110.23</v>
      </c>
      <c r="E174" s="4">
        <f>Konstanten!$B$3+IF(Tabelle!B174&lt;2500,Konstanten!$B$8,Konstanten!$C$8)+IF(Tabelle!C174&lt;1000000,Konstanten!$B$12+Konstanten!$B$13,(1000000*(Konstanten!$B$12+Konstanten!$B$13)+(Tabelle!C174-1000000)*(Konstanten!$C$12+Konstanten!$C$13))/Tabelle!C174)</f>
        <v>13.67062962962963</v>
      </c>
      <c r="F174" s="3">
        <f t="shared" si="41"/>
        <v>1088.1125000000002</v>
      </c>
      <c r="G174" s="4">
        <f t="shared" si="42"/>
        <v>1068.6106627510871</v>
      </c>
      <c r="H174" s="4"/>
    </row>
    <row r="175" spans="1:8">
      <c r="B175" s="4">
        <f t="shared" ref="B175" si="43">B174+500</f>
        <v>5000</v>
      </c>
      <c r="C175" s="4">
        <f t="shared" si="40"/>
        <v>7500000</v>
      </c>
      <c r="D175" s="4">
        <f>IF(B175&lt;2500,Konstanten!$B$7,Konstanten!$C$7)</f>
        <v>110.23</v>
      </c>
      <c r="E175" s="4">
        <f>Konstanten!$B$3+IF(Tabelle!B175&lt;2500,Konstanten!$B$8,Konstanten!$C$8)+IF(Tabelle!C175&lt;1000000,Konstanten!$B$12+Konstanten!$B$13,(1000000*(Konstanten!$B$12+Konstanten!$B$13)+(Tabelle!C175-1000000)*(Konstanten!$C$12+Konstanten!$C$13))/Tabelle!C175)</f>
        <v>13.666066666666666</v>
      </c>
      <c r="F175" s="3">
        <f t="shared" si="41"/>
        <v>1190.3</v>
      </c>
      <c r="G175" s="4">
        <f t="shared" si="42"/>
        <v>1177.401917431054</v>
      </c>
      <c r="H175" s="4"/>
    </row>
    <row r="176" spans="1:8">
      <c r="B176" s="4">
        <v>6000</v>
      </c>
      <c r="C176" s="4">
        <f t="shared" si="40"/>
        <v>9000000</v>
      </c>
      <c r="D176" s="4"/>
      <c r="E176" s="4"/>
      <c r="F176" s="3"/>
      <c r="G176" s="4">
        <f t="shared" si="42"/>
        <v>1394.9844267909878</v>
      </c>
      <c r="H176" s="4"/>
    </row>
    <row r="177" spans="1:8">
      <c r="A177" s="4"/>
      <c r="B177" s="4">
        <v>7000</v>
      </c>
      <c r="C177" s="4">
        <f t="shared" si="40"/>
        <v>10500000</v>
      </c>
      <c r="D177" s="4"/>
      <c r="E177" s="4"/>
      <c r="F177" s="3"/>
      <c r="G177" s="4">
        <f t="shared" si="42"/>
        <v>1612.5669361509213</v>
      </c>
      <c r="H177" s="4"/>
    </row>
    <row r="178" spans="1:8">
      <c r="A178" s="4"/>
      <c r="B178" s="4">
        <v>8000</v>
      </c>
      <c r="C178" s="4">
        <f t="shared" si="40"/>
        <v>12000000</v>
      </c>
      <c r="D178" s="4"/>
      <c r="E178" s="4"/>
      <c r="F178" s="3"/>
      <c r="G178" s="4">
        <f t="shared" si="42"/>
        <v>1830.149445510855</v>
      </c>
      <c r="H178" s="4"/>
    </row>
    <row r="179" spans="1:8"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3" spans="1:8">
      <c r="A183" s="1" t="s">
        <v>15</v>
      </c>
      <c r="B183" s="1">
        <v>3000</v>
      </c>
    </row>
    <row r="184" spans="1:8">
      <c r="A184" s="4"/>
      <c r="B184" s="4"/>
      <c r="C184" s="4"/>
      <c r="D184" s="4"/>
      <c r="E184" s="4"/>
      <c r="F184" s="4"/>
      <c r="G184" s="4"/>
    </row>
    <row r="185" spans="1:8">
      <c r="A185" s="4"/>
      <c r="B185" s="4"/>
      <c r="C185" s="4"/>
      <c r="D185" s="4"/>
      <c r="E185" s="4"/>
      <c r="F185" s="4"/>
      <c r="G185" s="4"/>
    </row>
    <row r="186" spans="1:8">
      <c r="A186" s="4"/>
      <c r="B186" s="4" t="s">
        <v>16</v>
      </c>
      <c r="C186" s="4" t="s">
        <v>17</v>
      </c>
      <c r="D186" s="4" t="s">
        <v>11</v>
      </c>
      <c r="E186" s="4" t="s">
        <v>12</v>
      </c>
      <c r="F186" s="3" t="s">
        <v>0</v>
      </c>
      <c r="G186" s="4"/>
    </row>
    <row r="187" spans="1:8">
      <c r="A187" s="4"/>
      <c r="B187" s="1">
        <v>0</v>
      </c>
      <c r="C187" s="4">
        <f t="shared" ref="C187:C199" si="44">B187*$B$183</f>
        <v>0</v>
      </c>
      <c r="D187" s="4">
        <f>IF(B187&lt;2500,Konstanten!$B$7,Konstanten!$C$7)</f>
        <v>15.56</v>
      </c>
      <c r="E187" s="4">
        <f>Konstanten!$B$3+IF(Tabelle!B187&lt;2500,Konstanten!$B$8,Konstanten!$C$8)+IF(Tabelle!C187&lt;1000000,Konstanten!$B$12+Konstanten!$B$13,(1000000*(Konstanten!$B$12+Konstanten!$B$13)+(Tabelle!C187-1000000)*(Konstanten!$C$12+Konstanten!$C$13))/Tabelle!C187)</f>
        <v>17.722999999999999</v>
      </c>
      <c r="F187" s="3">
        <f t="shared" ref="F187:F199" si="45">D187/1000*$B$183+E187/100000*C187</f>
        <v>46.68</v>
      </c>
      <c r="G187" s="4">
        <f t="shared" ref="G187:G199" si="46">$H$2/1000*$B$183+$H$3/100000*C187</f>
        <v>178.97874126277139</v>
      </c>
    </row>
    <row r="188" spans="1:8">
      <c r="A188" s="4"/>
      <c r="B188" s="4">
        <v>500</v>
      </c>
      <c r="C188" s="4">
        <f t="shared" si="44"/>
        <v>1500000</v>
      </c>
      <c r="D188" s="4">
        <f>IF(B188&lt;2500,Konstanten!$B$7,Konstanten!$C$7)</f>
        <v>15.56</v>
      </c>
      <c r="E188" s="4">
        <f>Konstanten!$B$3+IF(Tabelle!B188&lt;2500,Konstanten!$B$8,Konstanten!$C$8)+IF(Tabelle!C188&lt;1000000,Konstanten!$B$12+Konstanten!$B$13,(1000000*(Konstanten!$B$12+Konstanten!$B$13)+(Tabelle!C188-1000000)*(Konstanten!$C$12+Konstanten!$C$13))/Tabelle!C188)</f>
        <v>17.620333333333331</v>
      </c>
      <c r="F188" s="3">
        <f t="shared" si="45"/>
        <v>310.98499999999996</v>
      </c>
      <c r="G188" s="4">
        <f t="shared" si="46"/>
        <v>396.56125062270507</v>
      </c>
    </row>
    <row r="189" spans="1:8">
      <c r="A189" s="4"/>
      <c r="B189" s="4">
        <v>1000</v>
      </c>
      <c r="C189" s="4">
        <f t="shared" si="44"/>
        <v>3000000</v>
      </c>
      <c r="D189" s="4">
        <f>IF(B189&lt;2500,Konstanten!$B$7,Konstanten!$C$7)</f>
        <v>15.56</v>
      </c>
      <c r="E189" s="4">
        <f>Konstanten!$B$3+IF(Tabelle!B189&lt;2500,Konstanten!$B$8,Konstanten!$C$8)+IF(Tabelle!C189&lt;1000000,Konstanten!$B$12+Konstanten!$B$13,(1000000*(Konstanten!$B$12+Konstanten!$B$13)+(Tabelle!C189-1000000)*(Konstanten!$C$12+Konstanten!$C$13))/Tabelle!C189)</f>
        <v>17.517666666666667</v>
      </c>
      <c r="F189" s="3">
        <f t="shared" si="45"/>
        <v>572.20999999999992</v>
      </c>
      <c r="G189" s="4">
        <f t="shared" si="46"/>
        <v>614.1437599826387</v>
      </c>
    </row>
    <row r="190" spans="1:8">
      <c r="B190" s="4">
        <v>1500</v>
      </c>
      <c r="C190" s="4">
        <f t="shared" si="44"/>
        <v>4500000</v>
      </c>
      <c r="D190" s="4">
        <f>IF(B190&lt;2500,Konstanten!$B$7,Konstanten!$C$7)</f>
        <v>15.56</v>
      </c>
      <c r="E190" s="4">
        <f>Konstanten!$B$3+IF(Tabelle!B190&lt;2500,Konstanten!$B$8,Konstanten!$C$8)+IF(Tabelle!C190&lt;1000000,Konstanten!$B$12+Konstanten!$B$13,(1000000*(Konstanten!$B$12+Konstanten!$B$13)+(Tabelle!C190-1000000)*(Konstanten!$C$12+Konstanten!$C$13))/Tabelle!C190)</f>
        <v>17.483444444444444</v>
      </c>
      <c r="F190" s="3">
        <f t="shared" si="45"/>
        <v>833.43499999999995</v>
      </c>
      <c r="G190" s="4">
        <f t="shared" si="46"/>
        <v>831.72626934257232</v>
      </c>
    </row>
    <row r="191" spans="1:8">
      <c r="B191" s="4">
        <v>2000</v>
      </c>
      <c r="C191" s="4">
        <f t="shared" si="44"/>
        <v>6000000</v>
      </c>
      <c r="D191" s="4">
        <f>IF(B191&lt;2500,Konstanten!$B$7,Konstanten!$C$7)</f>
        <v>15.56</v>
      </c>
      <c r="E191" s="4">
        <f>Konstanten!$B$3+IF(Tabelle!B191&lt;2500,Konstanten!$B$8,Konstanten!$C$8)+IF(Tabelle!C191&lt;1000000,Konstanten!$B$12+Konstanten!$B$13,(1000000*(Konstanten!$B$12+Konstanten!$B$13)+(Tabelle!C191-1000000)*(Konstanten!$C$12+Konstanten!$C$13))/Tabelle!C191)</f>
        <v>17.466333333333331</v>
      </c>
      <c r="F191" s="3">
        <f t="shared" si="45"/>
        <v>1094.6600000000001</v>
      </c>
      <c r="G191" s="4">
        <f t="shared" si="46"/>
        <v>1049.3087787025061</v>
      </c>
    </row>
    <row r="192" spans="1:8">
      <c r="B192" s="4">
        <v>2500</v>
      </c>
      <c r="C192" s="4">
        <f t="shared" si="44"/>
        <v>7500000</v>
      </c>
      <c r="D192" s="4">
        <f>IF(B192&lt;2500,Konstanten!$B$7,Konstanten!$C$7)</f>
        <v>110.23</v>
      </c>
      <c r="E192" s="4">
        <f>Konstanten!$B$3+IF(Tabelle!B192&lt;2500,Konstanten!$B$8,Konstanten!$C$8)+IF(Tabelle!C192&lt;1000000,Konstanten!$B$12+Konstanten!$B$13,(1000000*(Konstanten!$B$12+Konstanten!$B$13)+(Tabelle!C192-1000000)*(Konstanten!$C$12+Konstanten!$C$13))/Tabelle!C192)</f>
        <v>13.666066666666666</v>
      </c>
      <c r="F192" s="3">
        <f t="shared" si="45"/>
        <v>1355.645</v>
      </c>
      <c r="G192" s="4">
        <f t="shared" si="46"/>
        <v>1266.8912880624396</v>
      </c>
    </row>
    <row r="193" spans="1:7">
      <c r="B193" s="4">
        <v>3000</v>
      </c>
      <c r="C193" s="4">
        <f t="shared" si="44"/>
        <v>9000000</v>
      </c>
      <c r="D193" s="4">
        <f>IF(B193&lt;2500,Konstanten!$B$7,Konstanten!$C$7)</f>
        <v>110.23</v>
      </c>
      <c r="E193" s="4">
        <f>Konstanten!$B$3+IF(Tabelle!B193&lt;2500,Konstanten!$B$8,Konstanten!$C$8)+IF(Tabelle!C193&lt;1000000,Konstanten!$B$12+Konstanten!$B$13,(1000000*(Konstanten!$B$12+Konstanten!$B$13)+(Tabelle!C193-1000000)*(Konstanten!$C$12+Konstanten!$C$13))/Tabelle!C193)</f>
        <v>13.659222222222223</v>
      </c>
      <c r="F193" s="3">
        <f t="shared" si="45"/>
        <v>1560.0200000000002</v>
      </c>
      <c r="G193" s="4">
        <f t="shared" si="46"/>
        <v>1484.4737974223733</v>
      </c>
    </row>
    <row r="194" spans="1:7">
      <c r="B194" s="4">
        <v>4000</v>
      </c>
      <c r="C194" s="4">
        <f t="shared" si="44"/>
        <v>12000000</v>
      </c>
      <c r="D194" s="4">
        <f>IF(B194&lt;2500,Konstanten!$B$7,Konstanten!$C$7)</f>
        <v>110.23</v>
      </c>
      <c r="E194" s="4">
        <f>Konstanten!$B$3+IF(Tabelle!B194&lt;2500,Konstanten!$B$8,Konstanten!$C$8)+IF(Tabelle!C194&lt;1000000,Konstanten!$B$12+Konstanten!$B$13,(1000000*(Konstanten!$B$12+Konstanten!$B$13)+(Tabelle!C194-1000000)*(Konstanten!$C$12+Konstanten!$C$13))/Tabelle!C194)</f>
        <v>13.650666666666666</v>
      </c>
      <c r="F194" s="3">
        <f t="shared" si="45"/>
        <v>1968.77</v>
      </c>
      <c r="G194" s="4">
        <f t="shared" si="46"/>
        <v>1919.6388161422406</v>
      </c>
    </row>
    <row r="195" spans="1:7">
      <c r="B195" s="4">
        <f>B194+500</f>
        <v>4500</v>
      </c>
      <c r="C195" s="4">
        <f t="shared" si="44"/>
        <v>13500000</v>
      </c>
      <c r="D195" s="4">
        <f>IF(B195&lt;2500,Konstanten!$B$7,Konstanten!$C$7)</f>
        <v>110.23</v>
      </c>
      <c r="E195" s="4">
        <f>Konstanten!$B$3+IF(Tabelle!B195&lt;2500,Konstanten!$B$8,Konstanten!$C$8)+IF(Tabelle!C195&lt;1000000,Konstanten!$B$12+Konstanten!$B$13,(1000000*(Konstanten!$B$12+Konstanten!$B$13)+(Tabelle!C195-1000000)*(Konstanten!$C$12+Konstanten!$C$13))/Tabelle!C195)</f>
        <v>13.647814814814815</v>
      </c>
      <c r="F195" s="3">
        <f t="shared" si="45"/>
        <v>2173.145</v>
      </c>
      <c r="G195" s="4">
        <f t="shared" si="46"/>
        <v>2137.2213255021743</v>
      </c>
    </row>
    <row r="196" spans="1:7">
      <c r="B196" s="4">
        <f t="shared" ref="B196" si="47">B195+500</f>
        <v>5000</v>
      </c>
      <c r="C196" s="4">
        <f t="shared" si="44"/>
        <v>15000000</v>
      </c>
      <c r="D196" s="4">
        <f>IF(B196&lt;2500,Konstanten!$B$7,Konstanten!$C$7)</f>
        <v>110.23</v>
      </c>
      <c r="E196" s="4">
        <f>Konstanten!$B$3+IF(Tabelle!B196&lt;2500,Konstanten!$B$8,Konstanten!$C$8)+IF(Tabelle!C196&lt;1000000,Konstanten!$B$12+Konstanten!$B$13,(1000000*(Konstanten!$B$12+Konstanten!$B$13)+(Tabelle!C196-1000000)*(Konstanten!$C$12+Konstanten!$C$13))/Tabelle!C196)</f>
        <v>13.645533333333333</v>
      </c>
      <c r="F196" s="3">
        <f t="shared" si="45"/>
        <v>2377.52</v>
      </c>
      <c r="G196" s="4">
        <f t="shared" si="46"/>
        <v>2354.803834862108</v>
      </c>
    </row>
    <row r="197" spans="1:7">
      <c r="B197" s="4">
        <v>6000</v>
      </c>
      <c r="C197" s="4">
        <f t="shared" si="44"/>
        <v>18000000</v>
      </c>
      <c r="D197" s="4">
        <f>IF(B197&lt;2500,Konstanten!$B$7,Konstanten!$C$7)</f>
        <v>110.23</v>
      </c>
      <c r="E197" s="4">
        <f>Konstanten!$B$3+IF(Tabelle!B197&lt;2500,Konstanten!$B$8,Konstanten!$C$8)+IF(Tabelle!C197&lt;1000000,Konstanten!$B$12+Konstanten!$B$13,(1000000*(Konstanten!$B$12+Konstanten!$B$13)+(Tabelle!C197-1000000)*(Konstanten!$C$12+Konstanten!$C$13))/Tabelle!C197)</f>
        <v>13.642111111111111</v>
      </c>
      <c r="F197" s="3">
        <f t="shared" si="45"/>
        <v>2786.27</v>
      </c>
      <c r="G197" s="4">
        <f t="shared" si="46"/>
        <v>2789.9688535819755</v>
      </c>
    </row>
    <row r="198" spans="1:7">
      <c r="A198" s="4"/>
      <c r="B198" s="4">
        <v>7000</v>
      </c>
      <c r="C198" s="4">
        <f t="shared" si="44"/>
        <v>21000000</v>
      </c>
      <c r="D198" s="4">
        <f>IF(B198&lt;2500,Konstanten!$B$7,Konstanten!$C$7)</f>
        <v>110.23</v>
      </c>
      <c r="E198" s="4">
        <f>Konstanten!$B$3+IF(Tabelle!B198&lt;2500,Konstanten!$B$8,Konstanten!$C$8)+IF(Tabelle!C198&lt;1000000,Konstanten!$B$12+Konstanten!$B$13,(1000000*(Konstanten!$B$12+Konstanten!$B$13)+(Tabelle!C198-1000000)*(Konstanten!$C$12+Konstanten!$C$13))/Tabelle!C198)</f>
        <v>13.639666666666667</v>
      </c>
      <c r="F198" s="3">
        <f t="shared" si="45"/>
        <v>3195.02</v>
      </c>
      <c r="G198" s="4">
        <f t="shared" si="46"/>
        <v>3225.1338723018425</v>
      </c>
    </row>
    <row r="199" spans="1:7">
      <c r="A199" s="4"/>
      <c r="B199" s="4">
        <v>8000</v>
      </c>
      <c r="C199" s="4">
        <f t="shared" si="44"/>
        <v>24000000</v>
      </c>
      <c r="D199" s="4">
        <f>IF(B199&lt;2500,Konstanten!$B$7,Konstanten!$C$7)</f>
        <v>110.23</v>
      </c>
      <c r="E199" s="4">
        <f>Konstanten!$B$3+IF(Tabelle!B199&lt;2500,Konstanten!$B$8,Konstanten!$C$8)+IF(Tabelle!C199&lt;1000000,Konstanten!$B$12+Konstanten!$B$13,(1000000*(Konstanten!$B$12+Konstanten!$B$13)+(Tabelle!C199-1000000)*(Konstanten!$C$12+Konstanten!$C$13))/Tabelle!C199)</f>
        <v>13.637833333333333</v>
      </c>
      <c r="F199" s="3">
        <f t="shared" si="45"/>
        <v>3603.77</v>
      </c>
      <c r="G199" s="4">
        <f t="shared" si="46"/>
        <v>3660.29889102171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3"/>
  <dimension ref="A1:C13"/>
  <sheetViews>
    <sheetView workbookViewId="0">
      <selection activeCell="B4" sqref="B4"/>
    </sheetView>
  </sheetViews>
  <sheetFormatPr baseColWidth="10" defaultRowHeight="15"/>
  <cols>
    <col min="1" max="1" width="33.5703125" bestFit="1" customWidth="1"/>
    <col min="2" max="2" width="15.5703125" bestFit="1" customWidth="1"/>
    <col min="3" max="3" width="14.28515625" bestFit="1" customWidth="1"/>
  </cols>
  <sheetData>
    <row r="1" spans="1:3">
      <c r="A1" s="2" t="s">
        <v>5</v>
      </c>
      <c r="B1" s="2">
        <v>550</v>
      </c>
      <c r="C1" s="2"/>
    </row>
    <row r="2" spans="1:3">
      <c r="A2" s="2"/>
      <c r="B2" s="2"/>
      <c r="C2" s="2"/>
    </row>
    <row r="3" spans="1:3">
      <c r="A3" s="2" t="s">
        <v>1</v>
      </c>
      <c r="B3" s="2">
        <f>12.493+0.513</f>
        <v>13.006</v>
      </c>
      <c r="C3" s="2"/>
    </row>
    <row r="6" spans="1:3">
      <c r="B6" t="s">
        <v>2</v>
      </c>
      <c r="C6" t="s">
        <v>3</v>
      </c>
    </row>
    <row r="7" spans="1:3">
      <c r="A7" t="s">
        <v>10</v>
      </c>
      <c r="B7">
        <v>15.56</v>
      </c>
      <c r="C7">
        <v>110.23</v>
      </c>
    </row>
    <row r="8" spans="1:3">
      <c r="A8" t="s">
        <v>4</v>
      </c>
      <c r="B8">
        <v>4.3099999999999996</v>
      </c>
      <c r="C8">
        <v>0.52</v>
      </c>
    </row>
    <row r="11" spans="1:3">
      <c r="B11" t="s">
        <v>6</v>
      </c>
      <c r="C11" t="s">
        <v>7</v>
      </c>
    </row>
    <row r="12" spans="1:3">
      <c r="A12" t="s">
        <v>8</v>
      </c>
      <c r="B12">
        <v>0.37</v>
      </c>
      <c r="C12">
        <v>0.05</v>
      </c>
    </row>
    <row r="13" spans="1:3">
      <c r="A13" t="s">
        <v>9</v>
      </c>
      <c r="B13">
        <v>3.6999999999999998E-2</v>
      </c>
      <c r="C13">
        <v>4.9000000000000002E-2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4"/>
  <dimension ref="A3:AM33"/>
  <sheetViews>
    <sheetView topLeftCell="E1" workbookViewId="0">
      <selection activeCell="I10" sqref="I10"/>
    </sheetView>
  </sheetViews>
  <sheetFormatPr baseColWidth="10" defaultRowHeight="15"/>
  <cols>
    <col min="1" max="1" width="17.28515625" bestFit="1" customWidth="1"/>
    <col min="2" max="2" width="15" bestFit="1" customWidth="1"/>
  </cols>
  <sheetData>
    <row r="3" spans="1:39">
      <c r="A3" t="s">
        <v>17</v>
      </c>
      <c r="B3">
        <v>10000</v>
      </c>
      <c r="F3" t="s">
        <v>17</v>
      </c>
      <c r="G3">
        <v>50000</v>
      </c>
      <c r="K3" t="s">
        <v>17</v>
      </c>
      <c r="L3">
        <v>100000</v>
      </c>
      <c r="P3" t="s">
        <v>17</v>
      </c>
      <c r="Q3">
        <v>500000</v>
      </c>
      <c r="U3" t="s">
        <v>17</v>
      </c>
      <c r="V3">
        <v>1000000</v>
      </c>
      <c r="Z3" t="s">
        <v>17</v>
      </c>
      <c r="AA3">
        <v>2000000</v>
      </c>
      <c r="AE3" t="s">
        <v>17</v>
      </c>
      <c r="AF3">
        <v>1500000</v>
      </c>
      <c r="AJ3" t="s">
        <v>17</v>
      </c>
      <c r="AK3">
        <v>2500000</v>
      </c>
    </row>
    <row r="5" spans="1:39">
      <c r="B5" t="s">
        <v>16</v>
      </c>
      <c r="C5" t="s">
        <v>22</v>
      </c>
      <c r="D5" t="s">
        <v>21</v>
      </c>
      <c r="G5" t="s">
        <v>16</v>
      </c>
      <c r="H5" t="s">
        <v>22</v>
      </c>
      <c r="I5" t="s">
        <v>21</v>
      </c>
      <c r="L5" t="s">
        <v>16</v>
      </c>
      <c r="M5" t="s">
        <v>22</v>
      </c>
      <c r="N5" t="s">
        <v>21</v>
      </c>
      <c r="Q5" t="s">
        <v>16</v>
      </c>
      <c r="R5" t="s">
        <v>22</v>
      </c>
      <c r="S5" t="s">
        <v>21</v>
      </c>
      <c r="V5" t="s">
        <v>16</v>
      </c>
      <c r="W5" t="s">
        <v>22</v>
      </c>
      <c r="X5" t="s">
        <v>21</v>
      </c>
      <c r="AA5" t="s">
        <v>16</v>
      </c>
      <c r="AB5" t="s">
        <v>22</v>
      </c>
      <c r="AC5" t="s">
        <v>21</v>
      </c>
      <c r="AF5" t="s">
        <v>16</v>
      </c>
      <c r="AG5" t="s">
        <v>22</v>
      </c>
      <c r="AH5" t="s">
        <v>21</v>
      </c>
      <c r="AK5" t="s">
        <v>16</v>
      </c>
      <c r="AL5" t="s">
        <v>22</v>
      </c>
      <c r="AM5" t="s">
        <v>21</v>
      </c>
    </row>
    <row r="6" spans="1:39">
      <c r="B6">
        <v>100</v>
      </c>
      <c r="C6" s="2">
        <f>$B$3/B6</f>
        <v>100</v>
      </c>
      <c r="D6" s="2">
        <f>(Tabelle!$H$2/'Linien konstante Mengen'!B6+Tabelle!$H$3/100)/1000*'Linien konstante Mengen'!$B$3</f>
        <v>7.416508104491939</v>
      </c>
      <c r="G6">
        <v>100</v>
      </c>
      <c r="H6" s="2">
        <f>$G$3/G6</f>
        <v>500</v>
      </c>
      <c r="I6" s="2">
        <f>(Tabelle!$H$2/'Linien konstante Mengen'!G6+Tabelle!$H$3/100)/1000*'Linien konstante Mengen'!$G$3</f>
        <v>37.082540522459695</v>
      </c>
      <c r="L6">
        <v>1</v>
      </c>
      <c r="M6" s="2">
        <f t="shared" ref="M6:M12" si="0">$L$3/L6</f>
        <v>100000</v>
      </c>
      <c r="N6" s="2">
        <f>(Tabelle!$H$2/'Linien konstante Mengen'!L6+Tabelle!$H$3/100)/1000*'Linien konstante Mengen'!$L$3</f>
        <v>5980.4635427163757</v>
      </c>
      <c r="Q6">
        <v>1</v>
      </c>
      <c r="R6" s="2">
        <f t="shared" ref="R6:R11" si="1">$Q$3/Q6</f>
        <v>500000</v>
      </c>
      <c r="S6" s="2">
        <f>(Tabelle!$H$2/'Linien konstante Mengen'!Q6+Tabelle!$H$3/100)/1000*'Linien konstante Mengen'!$Q$3</f>
        <v>29902.317713581881</v>
      </c>
      <c r="V6">
        <v>100</v>
      </c>
      <c r="W6" s="2">
        <f>$V$3/V6</f>
        <v>10000</v>
      </c>
      <c r="X6" s="2">
        <f>(Tabelle!$H$2/'Linien konstante Mengen'!V6+Tabelle!$H$3/100)/1000*'Linien konstante Mengen'!$V$3</f>
        <v>741.65081044919395</v>
      </c>
      <c r="AA6">
        <v>100</v>
      </c>
      <c r="AB6" s="2">
        <f>$AA$3/AA6</f>
        <v>20000</v>
      </c>
      <c r="AC6" s="2">
        <f>(Tabelle!$H$2/'Linien konstante Mengen'!AA6+Tabelle!$H$3/100)/1000*'Linien konstante Mengen'!$AA$3</f>
        <v>1483.3016208983879</v>
      </c>
      <c r="AF6">
        <v>100</v>
      </c>
      <c r="AG6" s="2">
        <f>$AF$3/AF6</f>
        <v>15000</v>
      </c>
      <c r="AH6" s="2">
        <f>(Tabelle!$H$2/'Linien konstante Mengen'!AF6+Tabelle!$H$3/100)/1000*'Linien konstante Mengen'!$AF$3</f>
        <v>1112.4762156737909</v>
      </c>
      <c r="AK6">
        <v>100</v>
      </c>
      <c r="AL6" s="2">
        <f>$AK$3/AK6</f>
        <v>25000</v>
      </c>
      <c r="AM6" s="2">
        <f>(Tabelle!$H$2/'Linien konstante Mengen'!AK6+Tabelle!$H$3/100)/1000*'Linien konstante Mengen'!$AK$3</f>
        <v>1854.1270261229847</v>
      </c>
    </row>
    <row r="7" spans="1:39">
      <c r="B7">
        <v>200</v>
      </c>
      <c r="C7" s="2">
        <f t="shared" ref="C7:C9" si="2">$B$3/B7</f>
        <v>50</v>
      </c>
      <c r="D7" s="2">
        <f>(Tabelle!$H$2/'Linien konstante Mengen'!B7+Tabelle!$H$3/100)/1000*'Linien konstante Mengen'!$B$3</f>
        <v>4.4335290834457481</v>
      </c>
      <c r="G7">
        <v>200</v>
      </c>
      <c r="H7" s="2">
        <f t="shared" ref="H7:H9" si="3">$G$3/G7</f>
        <v>250</v>
      </c>
      <c r="I7" s="2">
        <f>(Tabelle!$H$2/'Linien konstante Mengen'!G7+Tabelle!$H$3/100)/1000*'Linien konstante Mengen'!$G$3</f>
        <v>22.167645417228741</v>
      </c>
      <c r="L7">
        <v>10</v>
      </c>
      <c r="M7" s="2">
        <f t="shared" si="0"/>
        <v>10000</v>
      </c>
      <c r="N7" s="2">
        <f>(Tabelle!$H$2/'Linien konstante Mengen'!L7+Tabelle!$H$3/100)/1000*'Linien konstante Mengen'!$L$3</f>
        <v>611.10130483323348</v>
      </c>
      <c r="Q7">
        <v>10</v>
      </c>
      <c r="R7" s="2">
        <f t="shared" si="1"/>
        <v>50000</v>
      </c>
      <c r="S7" s="2">
        <f>(Tabelle!$H$2/'Linien konstante Mengen'!Q7+Tabelle!$H$3/100)/1000*'Linien konstante Mengen'!$Q$3</f>
        <v>3055.5065241661673</v>
      </c>
      <c r="V7">
        <v>200</v>
      </c>
      <c r="W7" s="2">
        <f t="shared" ref="W7:W9" si="4">$V$3/V7</f>
        <v>5000</v>
      </c>
      <c r="X7" s="2">
        <f>(Tabelle!$H$2/'Linien konstante Mengen'!V7+Tabelle!$H$3/100)/1000*'Linien konstante Mengen'!$V$3</f>
        <v>443.35290834457481</v>
      </c>
      <c r="AA7">
        <v>200</v>
      </c>
      <c r="AB7" s="2">
        <f t="shared" ref="AB7:AB27" si="5">$AA$3/AA7</f>
        <v>10000</v>
      </c>
      <c r="AC7" s="2">
        <f>(Tabelle!$H$2/'Linien konstante Mengen'!AA7+Tabelle!$H$3/100)/1000*'Linien konstante Mengen'!$AA$3</f>
        <v>886.70581668914963</v>
      </c>
      <c r="AF7">
        <v>200</v>
      </c>
      <c r="AG7" s="2">
        <f t="shared" ref="AG7:AG27" si="6">$AF$3/AF7</f>
        <v>7500</v>
      </c>
      <c r="AH7" s="2">
        <f>(Tabelle!$H$2/'Linien konstante Mengen'!AF7+Tabelle!$H$3/100)/1000*'Linien konstante Mengen'!$AF$3</f>
        <v>665.02936251686219</v>
      </c>
      <c r="AK7">
        <v>200</v>
      </c>
      <c r="AL7" s="2">
        <f t="shared" ref="AL7:AL27" si="7">$AK$3/AK7</f>
        <v>12500</v>
      </c>
      <c r="AM7" s="2">
        <f>(Tabelle!$H$2/'Linien konstante Mengen'!AK7+Tabelle!$H$3/100)/1000*'Linien konstante Mengen'!$AK$3</f>
        <v>1108.3822708614371</v>
      </c>
    </row>
    <row r="8" spans="1:39">
      <c r="B8">
        <v>300</v>
      </c>
      <c r="C8" s="2">
        <f t="shared" si="2"/>
        <v>33.333333333333336</v>
      </c>
      <c r="D8" s="2">
        <f>(Tabelle!$H$2/'Linien konstante Mengen'!B8+Tabelle!$H$3/100)/1000*'Linien konstante Mengen'!$B$3</f>
        <v>3.4392027430970176</v>
      </c>
      <c r="G8">
        <v>300</v>
      </c>
      <c r="H8" s="2">
        <f>$G$3/G8</f>
        <v>166.66666666666666</v>
      </c>
      <c r="I8" s="2">
        <f>(Tabelle!$H$2/'Linien konstante Mengen'!G8+Tabelle!$H$3/100)/1000*'Linien konstante Mengen'!$G$3</f>
        <v>17.196013715485087</v>
      </c>
      <c r="L8">
        <v>20</v>
      </c>
      <c r="M8" s="2">
        <f t="shared" si="0"/>
        <v>5000</v>
      </c>
      <c r="N8" s="2">
        <f>(Tabelle!$H$2/'Linien konstante Mengen'!L8+Tabelle!$H$3/100)/1000*'Linien konstante Mengen'!$L$3</f>
        <v>312.80340272861457</v>
      </c>
      <c r="Q8">
        <v>20</v>
      </c>
      <c r="R8" s="2">
        <f t="shared" si="1"/>
        <v>25000</v>
      </c>
      <c r="S8" s="2">
        <f>(Tabelle!$H$2/'Linien konstante Mengen'!Q8+Tabelle!$H$3/100)/1000*'Linien konstante Mengen'!$Q$3</f>
        <v>1564.0170136430727</v>
      </c>
      <c r="V8">
        <v>300</v>
      </c>
      <c r="W8" s="2">
        <f t="shared" si="4"/>
        <v>3333.3333333333335</v>
      </c>
      <c r="X8" s="2">
        <f>(Tabelle!$H$2/'Linien konstante Mengen'!V8+Tabelle!$H$3/100)/1000*'Linien konstante Mengen'!$V$3</f>
        <v>343.92027430970177</v>
      </c>
      <c r="AA8">
        <v>300</v>
      </c>
      <c r="AB8" s="2">
        <f t="shared" si="5"/>
        <v>6666.666666666667</v>
      </c>
      <c r="AC8" s="2">
        <f>(Tabelle!$H$2/'Linien konstante Mengen'!AA8+Tabelle!$H$3/100)/1000*'Linien konstante Mengen'!$AA$3</f>
        <v>687.84054861940353</v>
      </c>
      <c r="AF8">
        <v>300</v>
      </c>
      <c r="AG8" s="2">
        <f t="shared" si="6"/>
        <v>5000</v>
      </c>
      <c r="AH8" s="2">
        <f>(Tabelle!$H$2/'Linien konstante Mengen'!AF8+Tabelle!$H$3/100)/1000*'Linien konstante Mengen'!$AF$3</f>
        <v>515.88041146455259</v>
      </c>
      <c r="AK8">
        <v>300</v>
      </c>
      <c r="AL8" s="2">
        <f t="shared" si="7"/>
        <v>8333.3333333333339</v>
      </c>
      <c r="AM8" s="2">
        <f>(Tabelle!$H$2/'Linien konstante Mengen'!AK8+Tabelle!$H$3/100)/1000*'Linien konstante Mengen'!$AK$3</f>
        <v>859.80068577425436</v>
      </c>
    </row>
    <row r="9" spans="1:39">
      <c r="B9">
        <v>400</v>
      </c>
      <c r="C9" s="2">
        <f t="shared" si="2"/>
        <v>25</v>
      </c>
      <c r="D9" s="2">
        <f>(Tabelle!$H$2/'Linien konstante Mengen'!B9+Tabelle!$H$3/100)/1000*'Linien konstante Mengen'!$B$3</f>
        <v>2.9420395729226532</v>
      </c>
      <c r="G9">
        <v>400</v>
      </c>
      <c r="H9" s="2">
        <f t="shared" si="3"/>
        <v>125</v>
      </c>
      <c r="I9" s="2">
        <f>(Tabelle!$H$2/'Linien konstante Mengen'!G9+Tabelle!$H$3/100)/1000*'Linien konstante Mengen'!$G$3</f>
        <v>14.710197864613265</v>
      </c>
      <c r="L9">
        <v>30</v>
      </c>
      <c r="M9" s="2">
        <f t="shared" si="0"/>
        <v>3333.3333333333335</v>
      </c>
      <c r="N9" s="2">
        <f>(Tabelle!$H$2/'Linien konstante Mengen'!L9+Tabelle!$H$3/100)/1000*'Linien konstante Mengen'!$L$3</f>
        <v>213.37076869374158</v>
      </c>
      <c r="Q9">
        <v>30</v>
      </c>
      <c r="R9" s="2">
        <f t="shared" si="1"/>
        <v>16666.666666666668</v>
      </c>
      <c r="S9" s="2">
        <f>(Tabelle!$H$2/'Linien konstante Mengen'!Q9+Tabelle!$H$3/100)/1000*'Linien konstante Mengen'!$Q$3</f>
        <v>1066.8538434687077</v>
      </c>
      <c r="V9">
        <v>400</v>
      </c>
      <c r="W9" s="2">
        <f t="shared" si="4"/>
        <v>2500</v>
      </c>
      <c r="X9" s="2">
        <f>(Tabelle!$H$2/'Linien konstante Mengen'!V9+Tabelle!$H$3/100)/1000*'Linien konstante Mengen'!$V$3</f>
        <v>294.20395729226533</v>
      </c>
      <c r="AA9">
        <v>400</v>
      </c>
      <c r="AB9" s="2">
        <f t="shared" si="5"/>
        <v>5000</v>
      </c>
      <c r="AC9" s="2">
        <f>(Tabelle!$H$2/'Linien konstante Mengen'!AA9+Tabelle!$H$3/100)/1000*'Linien konstante Mengen'!$AA$3</f>
        <v>588.40791458453066</v>
      </c>
      <c r="AF9">
        <v>400</v>
      </c>
      <c r="AG9" s="2">
        <f t="shared" si="6"/>
        <v>3750</v>
      </c>
      <c r="AH9" s="2">
        <f>(Tabelle!$H$2/'Linien konstante Mengen'!AF9+Tabelle!$H$3/100)/1000*'Linien konstante Mengen'!$AF$3</f>
        <v>441.30593593839797</v>
      </c>
      <c r="AK9">
        <v>400</v>
      </c>
      <c r="AL9" s="2">
        <f t="shared" si="7"/>
        <v>6250</v>
      </c>
      <c r="AM9" s="2">
        <f>(Tabelle!$H$2/'Linien konstante Mengen'!AK9+Tabelle!$H$3/100)/1000*'Linien konstante Mengen'!$AK$3</f>
        <v>735.50989323066324</v>
      </c>
    </row>
    <row r="10" spans="1:39">
      <c r="B10">
        <v>500</v>
      </c>
      <c r="C10" s="2">
        <f t="shared" ref="C10:C11" si="8">$B$3/B10</f>
        <v>20</v>
      </c>
      <c r="D10" s="2">
        <f>(Tabelle!$H$2/'Linien konstante Mengen'!B10+Tabelle!$H$3/100)/1000*'Linien konstante Mengen'!$B$3</f>
        <v>2.6437416708180344</v>
      </c>
      <c r="G10">
        <v>500</v>
      </c>
      <c r="H10" s="2">
        <f t="shared" ref="H10:H19" si="9">$G$3/G10</f>
        <v>100</v>
      </c>
      <c r="I10" s="2">
        <f>(Tabelle!$H$2/'Linien konstante Mengen'!G10+Tabelle!$H$3/100)/1000*'Linien konstante Mengen'!$G$3</f>
        <v>13.21870835409017</v>
      </c>
      <c r="L10">
        <v>40</v>
      </c>
      <c r="M10" s="2">
        <f t="shared" si="0"/>
        <v>2500</v>
      </c>
      <c r="N10" s="2">
        <f>(Tabelle!$H$2/'Linien konstante Mengen'!L10+Tabelle!$H$3/100)/1000*'Linien konstante Mengen'!$L$3</f>
        <v>163.65445167630509</v>
      </c>
      <c r="Q10">
        <v>40</v>
      </c>
      <c r="R10" s="2">
        <f t="shared" si="1"/>
        <v>12500</v>
      </c>
      <c r="S10" s="2">
        <f>(Tabelle!$H$2/'Linien konstante Mengen'!Q10+Tabelle!$H$3/100)/1000*'Linien konstante Mengen'!$Q$3</f>
        <v>818.27225838152538</v>
      </c>
      <c r="V10">
        <v>500</v>
      </c>
      <c r="W10" s="2">
        <f>$V$3/V10</f>
        <v>2000</v>
      </c>
      <c r="X10" s="2">
        <f>(Tabelle!$H$2/'Linien konstante Mengen'!V10+Tabelle!$H$3/100)/1000*'Linien konstante Mengen'!$V$3</f>
        <v>264.37416708180342</v>
      </c>
      <c r="AA10">
        <v>500</v>
      </c>
      <c r="AB10" s="2">
        <f t="shared" si="5"/>
        <v>4000</v>
      </c>
      <c r="AC10" s="2">
        <f>(Tabelle!$H$2/'Linien konstante Mengen'!AA10+Tabelle!$H$3/100)/1000*'Linien konstante Mengen'!$AA$3</f>
        <v>528.74833416360684</v>
      </c>
      <c r="AF10">
        <v>500</v>
      </c>
      <c r="AG10" s="2">
        <f t="shared" si="6"/>
        <v>3000</v>
      </c>
      <c r="AH10" s="2">
        <f>(Tabelle!$H$2/'Linien konstante Mengen'!AF10+Tabelle!$H$3/100)/1000*'Linien konstante Mengen'!$AF$3</f>
        <v>396.56125062270513</v>
      </c>
      <c r="AK10">
        <v>500</v>
      </c>
      <c r="AL10" s="2">
        <f t="shared" si="7"/>
        <v>5000</v>
      </c>
      <c r="AM10" s="2">
        <f>(Tabelle!$H$2/'Linien konstante Mengen'!AK10+Tabelle!$H$3/100)/1000*'Linien konstante Mengen'!$AK$3</f>
        <v>660.9354177045085</v>
      </c>
    </row>
    <row r="11" spans="1:39">
      <c r="B11">
        <v>750</v>
      </c>
      <c r="C11" s="2">
        <f t="shared" si="8"/>
        <v>13.333333333333334</v>
      </c>
      <c r="D11" s="2">
        <f>(Tabelle!$H$2/'Linien konstante Mengen'!B11+Tabelle!$H$3/100)/1000*'Linien konstante Mengen'!$B$3</f>
        <v>2.2460111346785419</v>
      </c>
      <c r="G11">
        <f>G10+500</f>
        <v>1000</v>
      </c>
      <c r="H11" s="2">
        <f t="shared" si="9"/>
        <v>50</v>
      </c>
      <c r="I11" s="2">
        <f>(Tabelle!$H$2/'Linien konstante Mengen'!G11+Tabelle!$H$3/100)/1000*'Linien konstante Mengen'!$G$3</f>
        <v>10.235729333043977</v>
      </c>
      <c r="L11">
        <v>50</v>
      </c>
      <c r="M11" s="2">
        <f t="shared" si="0"/>
        <v>2000</v>
      </c>
      <c r="N11" s="2">
        <f>(Tabelle!$H$2/'Linien konstante Mengen'!L11+Tabelle!$H$3/100)/1000*'Linien konstante Mengen'!$L$3</f>
        <v>133.82466146584321</v>
      </c>
      <c r="Q11">
        <v>50</v>
      </c>
      <c r="R11" s="2">
        <f t="shared" si="1"/>
        <v>10000</v>
      </c>
      <c r="S11" s="2">
        <f>(Tabelle!$H$2/'Linien konstante Mengen'!Q11+Tabelle!$H$3/100)/1000*'Linien konstante Mengen'!$Q$3</f>
        <v>669.123307329216</v>
      </c>
      <c r="V11">
        <v>750</v>
      </c>
      <c r="W11" s="2">
        <f>$V$3/V11</f>
        <v>1333.3333333333333</v>
      </c>
      <c r="X11" s="2">
        <f>(Tabelle!$H$2/'Linien konstante Mengen'!V11+Tabelle!$H$3/100)/1000*'Linien konstante Mengen'!$V$3</f>
        <v>224.60111346785416</v>
      </c>
      <c r="AA11">
        <v>750</v>
      </c>
      <c r="AB11" s="2">
        <f t="shared" si="5"/>
        <v>2666.6666666666665</v>
      </c>
      <c r="AC11" s="2">
        <f>(Tabelle!$H$2/'Linien konstante Mengen'!AA11+Tabelle!$H$3/100)/1000*'Linien konstante Mengen'!$AA$3</f>
        <v>449.20222693570832</v>
      </c>
      <c r="AF11">
        <v>750</v>
      </c>
      <c r="AG11" s="2">
        <f t="shared" si="6"/>
        <v>2000</v>
      </c>
      <c r="AH11" s="2">
        <f>(Tabelle!$H$2/'Linien konstante Mengen'!AF11+Tabelle!$H$3/100)/1000*'Linien konstante Mengen'!$AF$3</f>
        <v>336.90167020178126</v>
      </c>
      <c r="AK11">
        <v>750</v>
      </c>
      <c r="AL11" s="2">
        <f t="shared" si="7"/>
        <v>3333.3333333333335</v>
      </c>
      <c r="AM11" s="2">
        <f>(Tabelle!$H$2/'Linien konstante Mengen'!AK11+Tabelle!$H$3/100)/1000*'Linien konstante Mengen'!$AK$3</f>
        <v>561.50278366963539</v>
      </c>
    </row>
    <row r="12" spans="1:39">
      <c r="B12">
        <f>B10+500</f>
        <v>1000</v>
      </c>
      <c r="C12" s="2">
        <f t="shared" ref="C12:C27" si="10">$B$3/B12</f>
        <v>10</v>
      </c>
      <c r="D12" s="2">
        <f>(Tabelle!$H$2/'Linien konstante Mengen'!B12+Tabelle!$H$3/100)/1000*'Linien konstante Mengen'!$B$3</f>
        <v>2.0471458666087958</v>
      </c>
      <c r="G12">
        <f t="shared" ref="G12:G16" si="11">G11+500</f>
        <v>1500</v>
      </c>
      <c r="H12" s="2">
        <f t="shared" si="9"/>
        <v>33.333333333333336</v>
      </c>
      <c r="I12" s="2">
        <f>(Tabelle!$H$2/'Linien konstante Mengen'!G12+Tabelle!$H$3/100)/1000*'Linien konstante Mengen'!$G$3</f>
        <v>9.2414029926952477</v>
      </c>
      <c r="L12">
        <v>75</v>
      </c>
      <c r="M12" s="2">
        <f t="shared" si="0"/>
        <v>1333.3333333333333</v>
      </c>
      <c r="N12" s="2">
        <f>(Tabelle!$H$2/'Linien konstante Mengen'!L12+Tabelle!$H$3/100)/1000*'Linien konstante Mengen'!$L$3</f>
        <v>94.051607851893962</v>
      </c>
      <c r="Q12">
        <v>100</v>
      </c>
      <c r="R12" s="2">
        <f>$Q$3/Q12</f>
        <v>5000</v>
      </c>
      <c r="S12" s="2">
        <f>(Tabelle!$H$2/'Linien konstante Mengen'!Q12+Tabelle!$H$3/100)/1000*'Linien konstante Mengen'!$Q$3</f>
        <v>370.82540522459698</v>
      </c>
      <c r="V12">
        <f>V10+500</f>
        <v>1000</v>
      </c>
      <c r="W12" s="2">
        <f t="shared" ref="W12:W27" si="12">$V$3/V12</f>
        <v>1000</v>
      </c>
      <c r="X12" s="2">
        <f>(Tabelle!$H$2/'Linien konstante Mengen'!V12+Tabelle!$H$3/100)/1000*'Linien konstante Mengen'!$V$3</f>
        <v>204.71458666087958</v>
      </c>
      <c r="AA12">
        <f>AA10+500</f>
        <v>1000</v>
      </c>
      <c r="AB12" s="2">
        <f t="shared" si="5"/>
        <v>2000</v>
      </c>
      <c r="AC12" s="2">
        <f>(Tabelle!$H$2/'Linien konstante Mengen'!AA12+Tabelle!$H$3/100)/1000*'Linien konstante Mengen'!$AA$3</f>
        <v>409.42917332175915</v>
      </c>
      <c r="AF12">
        <f>AF10+500</f>
        <v>1000</v>
      </c>
      <c r="AG12" s="2">
        <f t="shared" si="6"/>
        <v>1500</v>
      </c>
      <c r="AH12" s="2">
        <f>(Tabelle!$H$2/'Linien konstante Mengen'!AF12+Tabelle!$H$3/100)/1000*'Linien konstante Mengen'!$AF$3</f>
        <v>307.07187999131935</v>
      </c>
      <c r="AK12">
        <f>AK10+500</f>
        <v>1000</v>
      </c>
      <c r="AL12" s="2">
        <f t="shared" si="7"/>
        <v>2500</v>
      </c>
      <c r="AM12" s="2">
        <f>(Tabelle!$H$2/'Linien konstante Mengen'!AK12+Tabelle!$H$3/100)/1000*'Linien konstante Mengen'!$AK$3</f>
        <v>511.7864666521989</v>
      </c>
    </row>
    <row r="13" spans="1:39">
      <c r="B13">
        <f t="shared" ref="B13:B27" si="13">B12+500</f>
        <v>1500</v>
      </c>
      <c r="C13" s="2">
        <f t="shared" si="10"/>
        <v>6.666666666666667</v>
      </c>
      <c r="D13" s="2">
        <f>(Tabelle!$H$2/'Linien konstante Mengen'!B13+Tabelle!$H$3/100)/1000*'Linien konstante Mengen'!$B$3</f>
        <v>1.8482805985390496</v>
      </c>
      <c r="G13">
        <f t="shared" si="11"/>
        <v>2000</v>
      </c>
      <c r="H13" s="2">
        <f t="shared" si="9"/>
        <v>25</v>
      </c>
      <c r="I13" s="2">
        <f>(Tabelle!$H$2/'Linien konstante Mengen'!G13+Tabelle!$H$3/100)/1000*'Linien konstante Mengen'!$G$3</f>
        <v>8.7442398225208819</v>
      </c>
      <c r="L13">
        <v>100</v>
      </c>
      <c r="M13" s="2">
        <f>$L$3/L13</f>
        <v>1000</v>
      </c>
      <c r="N13" s="2">
        <f>(Tabelle!$H$2/'Linien konstante Mengen'!L13+Tabelle!$H$3/100)/1000*'Linien konstante Mengen'!$L$3</f>
        <v>74.16508104491939</v>
      </c>
      <c r="Q13">
        <v>200</v>
      </c>
      <c r="R13" s="2">
        <f t="shared" ref="R13:R15" si="14">$Q$3/Q13</f>
        <v>2500</v>
      </c>
      <c r="S13" s="2">
        <f>(Tabelle!$H$2/'Linien konstante Mengen'!Q13+Tabelle!$H$3/100)/1000*'Linien konstante Mengen'!$Q$3</f>
        <v>221.67645417228741</v>
      </c>
      <c r="V13">
        <f t="shared" ref="V13:V17" si="15">V12+500</f>
        <v>1500</v>
      </c>
      <c r="W13" s="2">
        <f t="shared" si="12"/>
        <v>666.66666666666663</v>
      </c>
      <c r="X13" s="2">
        <f>(Tabelle!$H$2/'Linien konstante Mengen'!V13+Tabelle!$H$3/100)/1000*'Linien konstante Mengen'!$V$3</f>
        <v>184.82805985390496</v>
      </c>
      <c r="AA13">
        <f t="shared" ref="AA13:AA17" si="16">AA12+500</f>
        <v>1500</v>
      </c>
      <c r="AB13" s="2">
        <f t="shared" si="5"/>
        <v>1333.3333333333333</v>
      </c>
      <c r="AC13" s="2">
        <f>(Tabelle!$H$2/'Linien konstante Mengen'!AA13+Tabelle!$H$3/100)/1000*'Linien konstante Mengen'!$AA$3</f>
        <v>369.65611970780992</v>
      </c>
      <c r="AF13">
        <f t="shared" ref="AF13:AF17" si="17">AF12+500</f>
        <v>1500</v>
      </c>
      <c r="AG13" s="2">
        <f t="shared" si="6"/>
        <v>1000</v>
      </c>
      <c r="AH13" s="2">
        <f>(Tabelle!$H$2/'Linien konstante Mengen'!AF13+Tabelle!$H$3/100)/1000*'Linien konstante Mengen'!$AF$3</f>
        <v>277.24208978085744</v>
      </c>
      <c r="AK13">
        <f t="shared" ref="AK13:AK17" si="18">AK12+500</f>
        <v>1500</v>
      </c>
      <c r="AL13" s="2">
        <f t="shared" si="7"/>
        <v>1666.6666666666667</v>
      </c>
      <c r="AM13" s="2">
        <f>(Tabelle!$H$2/'Linien konstante Mengen'!AK13+Tabelle!$H$3/100)/1000*'Linien konstante Mengen'!$AK$3</f>
        <v>462.0701496347624</v>
      </c>
    </row>
    <row r="14" spans="1:39">
      <c r="B14">
        <f t="shared" si="13"/>
        <v>2000</v>
      </c>
      <c r="C14" s="2">
        <f t="shared" si="10"/>
        <v>5</v>
      </c>
      <c r="D14" s="2">
        <f>(Tabelle!$H$2/'Linien konstante Mengen'!B14+Tabelle!$H$3/100)/1000*'Linien konstante Mengen'!$B$3</f>
        <v>1.7488479645041766</v>
      </c>
      <c r="G14">
        <f t="shared" si="11"/>
        <v>2500</v>
      </c>
      <c r="H14" s="2">
        <f t="shared" si="9"/>
        <v>20</v>
      </c>
      <c r="I14" s="2">
        <f>(Tabelle!$H$2/'Linien konstante Mengen'!G14+Tabelle!$H$3/100)/1000*'Linien konstante Mengen'!$G$3</f>
        <v>8.4459419204162636</v>
      </c>
      <c r="L14">
        <v>200</v>
      </c>
      <c r="M14" s="2">
        <f t="shared" ref="M14:M16" si="19">$L$3/L14</f>
        <v>500</v>
      </c>
      <c r="N14" s="2">
        <f>(Tabelle!$H$2/'Linien konstante Mengen'!L14+Tabelle!$H$3/100)/1000*'Linien konstante Mengen'!$L$3</f>
        <v>44.335290834457481</v>
      </c>
      <c r="Q14">
        <v>300</v>
      </c>
      <c r="R14" s="2">
        <f t="shared" si="14"/>
        <v>1666.6666666666667</v>
      </c>
      <c r="S14" s="2">
        <f>(Tabelle!$H$2/'Linien konstante Mengen'!Q14+Tabelle!$H$3/100)/1000*'Linien konstante Mengen'!$Q$3</f>
        <v>171.96013715485088</v>
      </c>
      <c r="V14">
        <f t="shared" si="15"/>
        <v>2000</v>
      </c>
      <c r="W14" s="2">
        <f t="shared" si="12"/>
        <v>500</v>
      </c>
      <c r="X14" s="2">
        <f>(Tabelle!$H$2/'Linien konstante Mengen'!V14+Tabelle!$H$3/100)/1000*'Linien konstante Mengen'!$V$3</f>
        <v>174.88479645041764</v>
      </c>
      <c r="AA14">
        <f t="shared" si="16"/>
        <v>2000</v>
      </c>
      <c r="AB14" s="2">
        <f t="shared" si="5"/>
        <v>1000</v>
      </c>
      <c r="AC14" s="2">
        <f>(Tabelle!$H$2/'Linien konstante Mengen'!AA14+Tabelle!$H$3/100)/1000*'Linien konstante Mengen'!$AA$3</f>
        <v>349.76959290083528</v>
      </c>
      <c r="AF14">
        <f t="shared" si="17"/>
        <v>2000</v>
      </c>
      <c r="AG14" s="2">
        <f t="shared" si="6"/>
        <v>750</v>
      </c>
      <c r="AH14" s="2">
        <f>(Tabelle!$H$2/'Linien konstante Mengen'!AF14+Tabelle!$H$3/100)/1000*'Linien konstante Mengen'!$AF$3</f>
        <v>262.32719467562646</v>
      </c>
      <c r="AK14">
        <f t="shared" si="18"/>
        <v>2000</v>
      </c>
      <c r="AL14" s="2">
        <f t="shared" si="7"/>
        <v>1250</v>
      </c>
      <c r="AM14" s="2">
        <f>(Tabelle!$H$2/'Linien konstante Mengen'!AK14+Tabelle!$H$3/100)/1000*'Linien konstante Mengen'!$AK$3</f>
        <v>437.2119911260441</v>
      </c>
    </row>
    <row r="15" spans="1:39">
      <c r="B15">
        <f t="shared" si="13"/>
        <v>2500</v>
      </c>
      <c r="C15" s="2">
        <f t="shared" si="10"/>
        <v>4</v>
      </c>
      <c r="D15" s="2">
        <f>(Tabelle!$H$2/'Linien konstante Mengen'!B15+Tabelle!$H$3/100)/1000*'Linien konstante Mengen'!$B$3</f>
        <v>1.6891883840832527</v>
      </c>
      <c r="G15">
        <f t="shared" si="11"/>
        <v>3000</v>
      </c>
      <c r="H15" s="2">
        <f t="shared" si="9"/>
        <v>16.666666666666668</v>
      </c>
      <c r="I15" s="2">
        <f>(Tabelle!$H$2/'Linien konstante Mengen'!G15+Tabelle!$H$3/100)/1000*'Linien konstante Mengen'!$G$3</f>
        <v>8.247076652346518</v>
      </c>
      <c r="L15">
        <v>300</v>
      </c>
      <c r="M15" s="2">
        <f t="shared" si="19"/>
        <v>333.33333333333331</v>
      </c>
      <c r="N15" s="2">
        <f>(Tabelle!$H$2/'Linien konstante Mengen'!L15+Tabelle!$H$3/100)/1000*'Linien konstante Mengen'!$L$3</f>
        <v>34.392027430970174</v>
      </c>
      <c r="Q15">
        <v>400</v>
      </c>
      <c r="R15" s="2">
        <f t="shared" si="14"/>
        <v>1250</v>
      </c>
      <c r="S15" s="2">
        <f>(Tabelle!$H$2/'Linien konstante Mengen'!Q15+Tabelle!$H$3/100)/1000*'Linien konstante Mengen'!$Q$3</f>
        <v>147.10197864613266</v>
      </c>
      <c r="V15">
        <f t="shared" si="15"/>
        <v>2500</v>
      </c>
      <c r="W15" s="2">
        <f t="shared" si="12"/>
        <v>400</v>
      </c>
      <c r="X15" s="2">
        <f>(Tabelle!$H$2/'Linien konstante Mengen'!V15+Tabelle!$H$3/100)/1000*'Linien konstante Mengen'!$V$3</f>
        <v>168.91883840832526</v>
      </c>
      <c r="AA15">
        <f t="shared" si="16"/>
        <v>2500</v>
      </c>
      <c r="AB15" s="2">
        <f t="shared" si="5"/>
        <v>800</v>
      </c>
      <c r="AC15" s="2">
        <f>(Tabelle!$H$2/'Linien konstante Mengen'!AA15+Tabelle!$H$3/100)/1000*'Linien konstante Mengen'!$AA$3</f>
        <v>337.83767681665051</v>
      </c>
      <c r="AF15">
        <f t="shared" si="17"/>
        <v>2500</v>
      </c>
      <c r="AG15" s="2">
        <f t="shared" si="6"/>
        <v>600</v>
      </c>
      <c r="AH15" s="2">
        <f>(Tabelle!$H$2/'Linien konstante Mengen'!AF15+Tabelle!$H$3/100)/1000*'Linien konstante Mengen'!$AF$3</f>
        <v>253.37825761248789</v>
      </c>
      <c r="AK15">
        <f t="shared" si="18"/>
        <v>2500</v>
      </c>
      <c r="AL15" s="2">
        <f t="shared" si="7"/>
        <v>1000</v>
      </c>
      <c r="AM15" s="2">
        <f>(Tabelle!$H$2/'Linien konstante Mengen'!AK15+Tabelle!$H$3/100)/1000*'Linien konstante Mengen'!$AK$3</f>
        <v>422.29709602081317</v>
      </c>
    </row>
    <row r="16" spans="1:39">
      <c r="B16">
        <f t="shared" si="13"/>
        <v>3000</v>
      </c>
      <c r="C16" s="2">
        <f t="shared" si="10"/>
        <v>3.3333333333333335</v>
      </c>
      <c r="D16" s="2">
        <f>(Tabelle!$H$2/'Linien konstante Mengen'!B16+Tabelle!$H$3/100)/1000*'Linien konstante Mengen'!$B$3</f>
        <v>1.6494153304693038</v>
      </c>
      <c r="G16">
        <f t="shared" si="11"/>
        <v>3500</v>
      </c>
      <c r="H16" s="2">
        <f t="shared" si="9"/>
        <v>14.285714285714286</v>
      </c>
      <c r="I16" s="2">
        <f>(Tabelle!$H$2/'Linien konstante Mengen'!G16+Tabelle!$H$3/100)/1000*'Linien konstante Mengen'!$G$3</f>
        <v>8.1050300322966997</v>
      </c>
      <c r="L16">
        <v>400</v>
      </c>
      <c r="M16" s="2">
        <f t="shared" si="19"/>
        <v>250</v>
      </c>
      <c r="N16" s="2">
        <f>(Tabelle!$H$2/'Linien konstante Mengen'!L16+Tabelle!$H$3/100)/1000*'Linien konstante Mengen'!$L$3</f>
        <v>29.420395729226531</v>
      </c>
      <c r="Q16">
        <v>500</v>
      </c>
      <c r="R16" s="2">
        <f t="shared" ref="R16:R26" si="20">$Q$3/Q16</f>
        <v>1000</v>
      </c>
      <c r="S16" s="2">
        <f>(Tabelle!$H$2/'Linien konstante Mengen'!Q16+Tabelle!$H$3/100)/1000*'Linien konstante Mengen'!$Q$3</f>
        <v>132.18708354090171</v>
      </c>
      <c r="V16">
        <f t="shared" si="15"/>
        <v>3000</v>
      </c>
      <c r="W16" s="2">
        <f t="shared" si="12"/>
        <v>333.33333333333331</v>
      </c>
      <c r="X16" s="2">
        <f>(Tabelle!$H$2/'Linien konstante Mengen'!V16+Tabelle!$H$3/100)/1000*'Linien konstante Mengen'!$V$3</f>
        <v>164.94153304693037</v>
      </c>
      <c r="AA16">
        <f t="shared" si="16"/>
        <v>3000</v>
      </c>
      <c r="AB16" s="2">
        <f t="shared" si="5"/>
        <v>666.66666666666663</v>
      </c>
      <c r="AC16" s="2">
        <f>(Tabelle!$H$2/'Linien konstante Mengen'!AA16+Tabelle!$H$3/100)/1000*'Linien konstante Mengen'!$AA$3</f>
        <v>329.88306609386075</v>
      </c>
      <c r="AF16">
        <f t="shared" si="17"/>
        <v>3000</v>
      </c>
      <c r="AG16" s="2">
        <f t="shared" si="6"/>
        <v>500</v>
      </c>
      <c r="AH16" s="2">
        <f>(Tabelle!$H$2/'Linien konstante Mengen'!AF16+Tabelle!$H$3/100)/1000*'Linien konstante Mengen'!$AF$3</f>
        <v>247.41229957039556</v>
      </c>
      <c r="AK16">
        <f t="shared" si="18"/>
        <v>3000</v>
      </c>
      <c r="AL16" s="2">
        <f t="shared" si="7"/>
        <v>833.33333333333337</v>
      </c>
      <c r="AM16" s="2">
        <f>(Tabelle!$H$2/'Linien konstante Mengen'!AK16+Tabelle!$H$3/100)/1000*'Linien konstante Mengen'!$AK$3</f>
        <v>412.35383261732591</v>
      </c>
    </row>
    <row r="17" spans="2:39">
      <c r="B17">
        <f t="shared" si="13"/>
        <v>3500</v>
      </c>
      <c r="C17" s="2">
        <f t="shared" si="10"/>
        <v>2.8571428571428572</v>
      </c>
      <c r="D17" s="2">
        <f>(Tabelle!$H$2/'Linien konstante Mengen'!B17+Tabelle!$H$3/100)/1000*'Linien konstante Mengen'!$B$3</f>
        <v>1.6210060064593399</v>
      </c>
      <c r="G17">
        <f>G16+500</f>
        <v>4000</v>
      </c>
      <c r="H17" s="2">
        <f t="shared" si="9"/>
        <v>12.5</v>
      </c>
      <c r="I17" s="2">
        <f>(Tabelle!$H$2/'Linien konstante Mengen'!G17+Tabelle!$H$3/100)/1000*'Linien konstante Mengen'!$G$3</f>
        <v>7.9984950672593351</v>
      </c>
      <c r="L17">
        <v>500</v>
      </c>
      <c r="M17" s="2">
        <f t="shared" ref="M17:M26" si="21">$L$3/L17</f>
        <v>200</v>
      </c>
      <c r="N17" s="2">
        <f>(Tabelle!$H$2/'Linien konstante Mengen'!L17+Tabelle!$H$3/100)/1000*'Linien konstante Mengen'!$L$3</f>
        <v>26.43741670818034</v>
      </c>
      <c r="Q17">
        <v>750</v>
      </c>
      <c r="R17" s="2">
        <f t="shared" si="20"/>
        <v>666.66666666666663</v>
      </c>
      <c r="S17" s="2">
        <f>(Tabelle!$H$2/'Linien konstante Mengen'!Q17+Tabelle!$H$3/100)/1000*'Linien konstante Mengen'!$Q$3</f>
        <v>112.30055673392708</v>
      </c>
      <c r="V17">
        <f t="shared" si="15"/>
        <v>3500</v>
      </c>
      <c r="W17" s="2">
        <f t="shared" si="12"/>
        <v>285.71428571428572</v>
      </c>
      <c r="X17" s="2">
        <f>(Tabelle!$H$2/'Linien konstante Mengen'!V17+Tabelle!$H$3/100)/1000*'Linien konstante Mengen'!$V$3</f>
        <v>162.10060064593398</v>
      </c>
      <c r="AA17">
        <f t="shared" si="16"/>
        <v>3500</v>
      </c>
      <c r="AB17" s="2">
        <f t="shared" si="5"/>
        <v>571.42857142857144</v>
      </c>
      <c r="AC17" s="2">
        <f>(Tabelle!$H$2/'Linien konstante Mengen'!AA17+Tabelle!$H$3/100)/1000*'Linien konstante Mengen'!$AA$3</f>
        <v>324.20120129186796</v>
      </c>
      <c r="AF17">
        <f t="shared" si="17"/>
        <v>3500</v>
      </c>
      <c r="AG17" s="2">
        <f t="shared" si="6"/>
        <v>428.57142857142856</v>
      </c>
      <c r="AH17" s="2">
        <f>(Tabelle!$H$2/'Linien konstante Mengen'!AF17+Tabelle!$H$3/100)/1000*'Linien konstante Mengen'!$AF$3</f>
        <v>243.15090096890097</v>
      </c>
      <c r="AK17">
        <f t="shared" si="18"/>
        <v>3500</v>
      </c>
      <c r="AL17" s="2">
        <f t="shared" si="7"/>
        <v>714.28571428571433</v>
      </c>
      <c r="AM17" s="2">
        <f>(Tabelle!$H$2/'Linien konstante Mengen'!AK17+Tabelle!$H$3/100)/1000*'Linien konstante Mengen'!$AK$3</f>
        <v>405.25150161483498</v>
      </c>
    </row>
    <row r="18" spans="2:39">
      <c r="B18">
        <f>B17+500</f>
        <v>4000</v>
      </c>
      <c r="C18" s="2">
        <f t="shared" si="10"/>
        <v>2.5</v>
      </c>
      <c r="D18" s="2">
        <f>(Tabelle!$H$2/'Linien konstante Mengen'!B18+Tabelle!$H$3/100)/1000*'Linien konstante Mengen'!$B$3</f>
        <v>1.5996990134518672</v>
      </c>
      <c r="G18">
        <f t="shared" ref="G18:G26" si="22">G17+500</f>
        <v>4500</v>
      </c>
      <c r="H18" s="2">
        <f t="shared" si="9"/>
        <v>11.111111111111111</v>
      </c>
      <c r="I18" s="2">
        <f>(Tabelle!$H$2/'Linien konstante Mengen'!G18+Tabelle!$H$3/100)/1000*'Linien konstante Mengen'!$G$3</f>
        <v>7.915634538896942</v>
      </c>
      <c r="L18">
        <f>L17+500</f>
        <v>1000</v>
      </c>
      <c r="M18" s="2">
        <f t="shared" si="21"/>
        <v>100</v>
      </c>
      <c r="N18" s="2">
        <f>(Tabelle!$H$2/'Linien konstante Mengen'!L18+Tabelle!$H$3/100)/1000*'Linien konstante Mengen'!$L$3</f>
        <v>20.471458666087955</v>
      </c>
      <c r="Q18">
        <f>Q16+500</f>
        <v>1000</v>
      </c>
      <c r="R18" s="2">
        <f t="shared" si="20"/>
        <v>500</v>
      </c>
      <c r="S18" s="2">
        <f>(Tabelle!$H$2/'Linien konstante Mengen'!Q18+Tabelle!$H$3/100)/1000*'Linien konstante Mengen'!$Q$3</f>
        <v>102.35729333043979</v>
      </c>
      <c r="V18">
        <f>V17+500</f>
        <v>4000</v>
      </c>
      <c r="W18" s="2">
        <f t="shared" si="12"/>
        <v>250</v>
      </c>
      <c r="X18" s="2">
        <f>(Tabelle!$H$2/'Linien konstante Mengen'!V18+Tabelle!$H$3/100)/1000*'Linien konstante Mengen'!$V$3</f>
        <v>159.96990134518671</v>
      </c>
      <c r="AA18">
        <f>AA17+500</f>
        <v>4000</v>
      </c>
      <c r="AB18" s="2">
        <f t="shared" si="5"/>
        <v>500</v>
      </c>
      <c r="AC18" s="2">
        <f>(Tabelle!$H$2/'Linien konstante Mengen'!AA18+Tabelle!$H$3/100)/1000*'Linien konstante Mengen'!$AA$3</f>
        <v>319.93980269037343</v>
      </c>
      <c r="AF18">
        <f>AF17+500</f>
        <v>4000</v>
      </c>
      <c r="AG18" s="2">
        <f t="shared" si="6"/>
        <v>375</v>
      </c>
      <c r="AH18" s="2">
        <f>(Tabelle!$H$2/'Linien konstante Mengen'!AF18+Tabelle!$H$3/100)/1000*'Linien konstante Mengen'!$AF$3</f>
        <v>239.95485201778007</v>
      </c>
      <c r="AK18">
        <f>AK17+500</f>
        <v>4000</v>
      </c>
      <c r="AL18" s="2">
        <f t="shared" si="7"/>
        <v>625</v>
      </c>
      <c r="AM18" s="2">
        <f>(Tabelle!$H$2/'Linien konstante Mengen'!AK18+Tabelle!$H$3/100)/1000*'Linien konstante Mengen'!$AK$3</f>
        <v>399.92475336296678</v>
      </c>
    </row>
    <row r="19" spans="2:39">
      <c r="B19">
        <f t="shared" si="13"/>
        <v>4500</v>
      </c>
      <c r="C19" s="2">
        <f t="shared" si="10"/>
        <v>2.2222222222222223</v>
      </c>
      <c r="D19" s="2">
        <f>(Tabelle!$H$2/'Linien konstante Mengen'!B19+Tabelle!$H$3/100)/1000*'Linien konstante Mengen'!$B$3</f>
        <v>1.5831269077793884</v>
      </c>
      <c r="G19">
        <f t="shared" si="22"/>
        <v>5000</v>
      </c>
      <c r="H19" s="2">
        <f t="shared" si="9"/>
        <v>10</v>
      </c>
      <c r="I19" s="2">
        <f>(Tabelle!$H$2/'Linien konstante Mengen'!G19+Tabelle!$H$3/100)/1000*'Linien konstante Mengen'!$G$3</f>
        <v>7.8493461162070268</v>
      </c>
      <c r="L19">
        <f t="shared" ref="L19:L23" si="23">L18+500</f>
        <v>1500</v>
      </c>
      <c r="M19" s="2">
        <f t="shared" si="21"/>
        <v>66.666666666666671</v>
      </c>
      <c r="N19" s="2">
        <f>(Tabelle!$H$2/'Linien konstante Mengen'!L19+Tabelle!$H$3/100)/1000*'Linien konstante Mengen'!$L$3</f>
        <v>18.482805985390495</v>
      </c>
      <c r="Q19">
        <f t="shared" ref="Q19:Q23" si="24">Q18+500</f>
        <v>1500</v>
      </c>
      <c r="R19" s="2">
        <f t="shared" si="20"/>
        <v>333.33333333333331</v>
      </c>
      <c r="S19" s="2">
        <f>(Tabelle!$H$2/'Linien konstante Mengen'!Q19+Tabelle!$H$3/100)/1000*'Linien konstante Mengen'!$Q$3</f>
        <v>92.41402992695248</v>
      </c>
      <c r="V19">
        <f t="shared" ref="V19:V27" si="25">V18+500</f>
        <v>4500</v>
      </c>
      <c r="W19" s="2">
        <f t="shared" si="12"/>
        <v>222.22222222222223</v>
      </c>
      <c r="X19" s="2">
        <f>(Tabelle!$H$2/'Linien konstante Mengen'!V19+Tabelle!$H$3/100)/1000*'Linien konstante Mengen'!$V$3</f>
        <v>158.31269077793883</v>
      </c>
      <c r="AA19">
        <f t="shared" ref="AA19:AA27" si="26">AA18+500</f>
        <v>4500</v>
      </c>
      <c r="AB19" s="2">
        <f t="shared" si="5"/>
        <v>444.44444444444446</v>
      </c>
      <c r="AC19" s="2">
        <f>(Tabelle!$H$2/'Linien konstante Mengen'!AA19+Tabelle!$H$3/100)/1000*'Linien konstante Mengen'!$AA$3</f>
        <v>316.62538155587765</v>
      </c>
      <c r="AF19">
        <f t="shared" ref="AF19:AF27" si="27">AF18+500</f>
        <v>4500</v>
      </c>
      <c r="AG19" s="2">
        <f t="shared" si="6"/>
        <v>333.33333333333331</v>
      </c>
      <c r="AH19" s="2">
        <f>(Tabelle!$H$2/'Linien konstante Mengen'!AF19+Tabelle!$H$3/100)/1000*'Linien konstante Mengen'!$AF$3</f>
        <v>237.46903616690824</v>
      </c>
      <c r="AK19">
        <f t="shared" ref="AK19:AK27" si="28">AK18+500</f>
        <v>4500</v>
      </c>
      <c r="AL19" s="2">
        <f t="shared" si="7"/>
        <v>555.55555555555554</v>
      </c>
      <c r="AM19" s="2">
        <f>(Tabelle!$H$2/'Linien konstante Mengen'!AK19+Tabelle!$H$3/100)/1000*'Linien konstante Mengen'!$AK$3</f>
        <v>395.78172694484709</v>
      </c>
    </row>
    <row r="20" spans="2:39">
      <c r="B20">
        <f t="shared" si="13"/>
        <v>5000</v>
      </c>
      <c r="C20" s="2">
        <f t="shared" si="10"/>
        <v>2</v>
      </c>
      <c r="D20" s="2">
        <f>(Tabelle!$H$2/'Linien konstante Mengen'!B20+Tabelle!$H$3/100)/1000*'Linien konstante Mengen'!$B$3</f>
        <v>1.5698692232414053</v>
      </c>
      <c r="G20">
        <f t="shared" si="22"/>
        <v>5500</v>
      </c>
      <c r="H20" s="2">
        <f t="shared" ref="H20:H26" si="29">$G$3/G20</f>
        <v>9.0909090909090917</v>
      </c>
      <c r="I20" s="2">
        <f>(Tabelle!$H$2/'Linien konstante Mengen'!G20+Tabelle!$H$3/100)/1000*'Linien konstante Mengen'!$G$3</f>
        <v>7.7951101340061859</v>
      </c>
      <c r="L20">
        <f t="shared" si="23"/>
        <v>2000</v>
      </c>
      <c r="M20" s="2">
        <f t="shared" si="21"/>
        <v>50</v>
      </c>
      <c r="N20" s="2">
        <f>(Tabelle!$H$2/'Linien konstante Mengen'!L20+Tabelle!$H$3/100)/1000*'Linien konstante Mengen'!$L$3</f>
        <v>17.488479645041764</v>
      </c>
      <c r="Q20">
        <f t="shared" si="24"/>
        <v>2000</v>
      </c>
      <c r="R20" s="2">
        <f t="shared" si="20"/>
        <v>250</v>
      </c>
      <c r="S20" s="2">
        <f>(Tabelle!$H$2/'Linien konstante Mengen'!Q20+Tabelle!$H$3/100)/1000*'Linien konstante Mengen'!$Q$3</f>
        <v>87.442398225208819</v>
      </c>
      <c r="V20">
        <f t="shared" si="25"/>
        <v>5000</v>
      </c>
      <c r="W20" s="2">
        <f t="shared" si="12"/>
        <v>200</v>
      </c>
      <c r="X20" s="2">
        <f>(Tabelle!$H$2/'Linien konstante Mengen'!V20+Tabelle!$H$3/100)/1000*'Linien konstante Mengen'!$V$3</f>
        <v>156.98692232414052</v>
      </c>
      <c r="AA20">
        <f t="shared" si="26"/>
        <v>5000</v>
      </c>
      <c r="AB20" s="2">
        <f t="shared" si="5"/>
        <v>400</v>
      </c>
      <c r="AC20" s="2">
        <f>(Tabelle!$H$2/'Linien konstante Mengen'!AA20+Tabelle!$H$3/100)/1000*'Linien konstante Mengen'!$AA$3</f>
        <v>313.97384464828104</v>
      </c>
      <c r="AF20">
        <f t="shared" si="27"/>
        <v>5000</v>
      </c>
      <c r="AG20" s="2">
        <f t="shared" si="6"/>
        <v>300</v>
      </c>
      <c r="AH20" s="2">
        <f>(Tabelle!$H$2/'Linien konstante Mengen'!AF20+Tabelle!$H$3/100)/1000*'Linien konstante Mengen'!$AF$3</f>
        <v>235.4803834862108</v>
      </c>
      <c r="AK20">
        <f t="shared" si="28"/>
        <v>5000</v>
      </c>
      <c r="AL20" s="2">
        <f t="shared" si="7"/>
        <v>500</v>
      </c>
      <c r="AM20" s="2">
        <f>(Tabelle!$H$2/'Linien konstante Mengen'!AK20+Tabelle!$H$3/100)/1000*'Linien konstante Mengen'!$AK$3</f>
        <v>392.46730581035132</v>
      </c>
    </row>
    <row r="21" spans="2:39">
      <c r="B21">
        <f t="shared" si="13"/>
        <v>5500</v>
      </c>
      <c r="C21" s="2">
        <f t="shared" si="10"/>
        <v>1.8181818181818181</v>
      </c>
      <c r="D21" s="2">
        <f>(Tabelle!$H$2/'Linien konstante Mengen'!B21+Tabelle!$H$3/100)/1000*'Linien konstante Mengen'!$B$3</f>
        <v>1.5590220268012371</v>
      </c>
      <c r="G21">
        <f t="shared" si="22"/>
        <v>6000</v>
      </c>
      <c r="H21" s="2">
        <f t="shared" si="29"/>
        <v>8.3333333333333339</v>
      </c>
      <c r="I21" s="2">
        <f>(Tabelle!$H$2/'Linien konstante Mengen'!G21+Tabelle!$H$3/100)/1000*'Linien konstante Mengen'!$G$3</f>
        <v>7.7499134821721531</v>
      </c>
      <c r="L21">
        <f t="shared" si="23"/>
        <v>2500</v>
      </c>
      <c r="M21" s="2">
        <f t="shared" si="21"/>
        <v>40</v>
      </c>
      <c r="N21" s="2">
        <f>(Tabelle!$H$2/'Linien konstante Mengen'!L21+Tabelle!$H$3/100)/1000*'Linien konstante Mengen'!$L$3</f>
        <v>16.891883840832527</v>
      </c>
      <c r="Q21">
        <f t="shared" si="24"/>
        <v>2500</v>
      </c>
      <c r="R21" s="2">
        <f t="shared" si="20"/>
        <v>200</v>
      </c>
      <c r="S21" s="2">
        <f>(Tabelle!$H$2/'Linien konstante Mengen'!Q21+Tabelle!$H$3/100)/1000*'Linien konstante Mengen'!$Q$3</f>
        <v>84.459419204162629</v>
      </c>
      <c r="V21">
        <f t="shared" si="25"/>
        <v>5500</v>
      </c>
      <c r="W21" s="2">
        <f t="shared" si="12"/>
        <v>181.81818181818181</v>
      </c>
      <c r="X21" s="2">
        <f>(Tabelle!$H$2/'Linien konstante Mengen'!V21+Tabelle!$H$3/100)/1000*'Linien konstante Mengen'!$V$3</f>
        <v>155.90220268012371</v>
      </c>
      <c r="AA21">
        <f t="shared" si="26"/>
        <v>5500</v>
      </c>
      <c r="AB21" s="2">
        <f t="shared" si="5"/>
        <v>363.63636363636363</v>
      </c>
      <c r="AC21" s="2">
        <f>(Tabelle!$H$2/'Linien konstante Mengen'!AA21+Tabelle!$H$3/100)/1000*'Linien konstante Mengen'!$AA$3</f>
        <v>311.80440536024742</v>
      </c>
      <c r="AF21">
        <f t="shared" si="27"/>
        <v>5500</v>
      </c>
      <c r="AG21" s="2">
        <f t="shared" si="6"/>
        <v>272.72727272727275</v>
      </c>
      <c r="AH21" s="2">
        <f>(Tabelle!$H$2/'Linien konstante Mengen'!AF21+Tabelle!$H$3/100)/1000*'Linien konstante Mengen'!$AF$3</f>
        <v>233.85330402018556</v>
      </c>
      <c r="AK21">
        <f t="shared" si="28"/>
        <v>5500</v>
      </c>
      <c r="AL21" s="2">
        <f t="shared" si="7"/>
        <v>454.54545454545456</v>
      </c>
      <c r="AM21" s="2">
        <f>(Tabelle!$H$2/'Linien konstante Mengen'!AK21+Tabelle!$H$3/100)/1000*'Linien konstante Mengen'!$AK$3</f>
        <v>389.7555067003093</v>
      </c>
    </row>
    <row r="22" spans="2:39">
      <c r="B22">
        <f t="shared" si="13"/>
        <v>6000</v>
      </c>
      <c r="C22" s="2">
        <f t="shared" si="10"/>
        <v>1.6666666666666667</v>
      </c>
      <c r="D22" s="2">
        <f>(Tabelle!$H$2/'Linien konstante Mengen'!B22+Tabelle!$H$3/100)/1000*'Linien konstante Mengen'!$B$3</f>
        <v>1.5499826964344308</v>
      </c>
      <c r="G22">
        <f t="shared" si="22"/>
        <v>6500</v>
      </c>
      <c r="H22" s="2">
        <f t="shared" si="29"/>
        <v>7.6923076923076925</v>
      </c>
      <c r="I22" s="2">
        <f>(Tabelle!$H$2/'Linien konstante Mengen'!G22+Tabelle!$H$3/100)/1000*'Linien konstante Mengen'!$G$3</f>
        <v>7.7116701613895096</v>
      </c>
      <c r="L22">
        <f t="shared" si="23"/>
        <v>3000</v>
      </c>
      <c r="M22" s="2">
        <f t="shared" si="21"/>
        <v>33.333333333333336</v>
      </c>
      <c r="N22" s="2">
        <f>(Tabelle!$H$2/'Linien konstante Mengen'!L22+Tabelle!$H$3/100)/1000*'Linien konstante Mengen'!$L$3</f>
        <v>16.494153304693036</v>
      </c>
      <c r="Q22">
        <f t="shared" si="24"/>
        <v>3000</v>
      </c>
      <c r="R22" s="2">
        <f t="shared" si="20"/>
        <v>166.66666666666666</v>
      </c>
      <c r="S22" s="2">
        <f>(Tabelle!$H$2/'Linien konstante Mengen'!Q22+Tabelle!$H$3/100)/1000*'Linien konstante Mengen'!$Q$3</f>
        <v>82.470766523465187</v>
      </c>
      <c r="V22">
        <f t="shared" si="25"/>
        <v>6000</v>
      </c>
      <c r="W22" s="2">
        <f t="shared" si="12"/>
        <v>166.66666666666666</v>
      </c>
      <c r="X22" s="2">
        <f>(Tabelle!$H$2/'Linien konstante Mengen'!V22+Tabelle!$H$3/100)/1000*'Linien konstante Mengen'!$V$3</f>
        <v>154.99826964344308</v>
      </c>
      <c r="AA22">
        <f t="shared" si="26"/>
        <v>6000</v>
      </c>
      <c r="AB22" s="2">
        <f t="shared" si="5"/>
        <v>333.33333333333331</v>
      </c>
      <c r="AC22" s="2">
        <f>(Tabelle!$H$2/'Linien konstante Mengen'!AA22+Tabelle!$H$3/100)/1000*'Linien konstante Mengen'!$AA$3</f>
        <v>309.99653928688616</v>
      </c>
      <c r="AF22">
        <f t="shared" si="27"/>
        <v>6000</v>
      </c>
      <c r="AG22" s="2">
        <f t="shared" si="6"/>
        <v>250</v>
      </c>
      <c r="AH22" s="2">
        <f>(Tabelle!$H$2/'Linien konstante Mengen'!AF22+Tabelle!$H$3/100)/1000*'Linien konstante Mengen'!$AF$3</f>
        <v>232.49740446516461</v>
      </c>
      <c r="AK22">
        <f t="shared" si="28"/>
        <v>6000</v>
      </c>
      <c r="AL22" s="2">
        <f t="shared" si="7"/>
        <v>416.66666666666669</v>
      </c>
      <c r="AM22" s="2">
        <f>(Tabelle!$H$2/'Linien konstante Mengen'!AK22+Tabelle!$H$3/100)/1000*'Linien konstante Mengen'!$AK$3</f>
        <v>387.49567410860766</v>
      </c>
    </row>
    <row r="23" spans="2:39">
      <c r="B23">
        <f t="shared" si="13"/>
        <v>6500</v>
      </c>
      <c r="C23" s="2">
        <f t="shared" si="10"/>
        <v>1.5384615384615385</v>
      </c>
      <c r="D23" s="2">
        <f>(Tabelle!$H$2/'Linien konstante Mengen'!B23+Tabelle!$H$3/100)/1000*'Linien konstante Mengen'!$B$3</f>
        <v>1.542334032277902</v>
      </c>
      <c r="G23">
        <f t="shared" si="22"/>
        <v>7000</v>
      </c>
      <c r="H23" s="2">
        <f t="shared" si="29"/>
        <v>7.1428571428571432</v>
      </c>
      <c r="I23" s="2">
        <f>(Tabelle!$H$2/'Linien konstante Mengen'!G23+Tabelle!$H$3/100)/1000*'Linien konstante Mengen'!$G$3</f>
        <v>7.678890172147244</v>
      </c>
      <c r="L23">
        <f t="shared" si="23"/>
        <v>3500</v>
      </c>
      <c r="M23" s="2">
        <f t="shared" si="21"/>
        <v>28.571428571428573</v>
      </c>
      <c r="N23" s="2">
        <f>(Tabelle!$H$2/'Linien konstante Mengen'!L23+Tabelle!$H$3/100)/1000*'Linien konstante Mengen'!$L$3</f>
        <v>16.210060064593399</v>
      </c>
      <c r="Q23">
        <f t="shared" si="24"/>
        <v>3500</v>
      </c>
      <c r="R23" s="2">
        <f t="shared" si="20"/>
        <v>142.85714285714286</v>
      </c>
      <c r="S23" s="2">
        <f>(Tabelle!$H$2/'Linien konstante Mengen'!Q23+Tabelle!$H$3/100)/1000*'Linien konstante Mengen'!$Q$3</f>
        <v>81.05030032296699</v>
      </c>
      <c r="V23">
        <f t="shared" si="25"/>
        <v>6500</v>
      </c>
      <c r="W23" s="2">
        <f t="shared" si="12"/>
        <v>153.84615384615384</v>
      </c>
      <c r="X23" s="2">
        <f>(Tabelle!$H$2/'Linien konstante Mengen'!V23+Tabelle!$H$3/100)/1000*'Linien konstante Mengen'!$V$3</f>
        <v>154.23340322779021</v>
      </c>
      <c r="AA23">
        <f t="shared" si="26"/>
        <v>6500</v>
      </c>
      <c r="AB23" s="2">
        <f t="shared" si="5"/>
        <v>307.69230769230768</v>
      </c>
      <c r="AC23" s="2">
        <f>(Tabelle!$H$2/'Linien konstante Mengen'!AA23+Tabelle!$H$3/100)/1000*'Linien konstante Mengen'!$AA$3</f>
        <v>308.46680645558041</v>
      </c>
      <c r="AF23">
        <f t="shared" si="27"/>
        <v>6500</v>
      </c>
      <c r="AG23" s="2">
        <f t="shared" si="6"/>
        <v>230.76923076923077</v>
      </c>
      <c r="AH23" s="2">
        <f>(Tabelle!$H$2/'Linien konstante Mengen'!AF23+Tabelle!$H$3/100)/1000*'Linien konstante Mengen'!$AF$3</f>
        <v>231.35010484168529</v>
      </c>
      <c r="AK23">
        <f t="shared" si="28"/>
        <v>6500</v>
      </c>
      <c r="AL23" s="2">
        <f t="shared" si="7"/>
        <v>384.61538461538464</v>
      </c>
      <c r="AM23" s="2">
        <f>(Tabelle!$H$2/'Linien konstante Mengen'!AK23+Tabelle!$H$3/100)/1000*'Linien konstante Mengen'!$AK$3</f>
        <v>385.5835080694755</v>
      </c>
    </row>
    <row r="24" spans="2:39">
      <c r="B24">
        <f t="shared" si="13"/>
        <v>7000</v>
      </c>
      <c r="C24" s="2">
        <f t="shared" si="10"/>
        <v>1.4285714285714286</v>
      </c>
      <c r="D24" s="2">
        <f>(Tabelle!$H$2/'Linien konstante Mengen'!B24+Tabelle!$H$3/100)/1000*'Linien konstante Mengen'!$B$3</f>
        <v>1.5357780344294489</v>
      </c>
      <c r="G24">
        <f t="shared" si="22"/>
        <v>7500</v>
      </c>
      <c r="H24" s="2">
        <f t="shared" si="29"/>
        <v>6.666666666666667</v>
      </c>
      <c r="I24" s="2">
        <f>(Tabelle!$H$2/'Linien konstante Mengen'!G24+Tabelle!$H$3/100)/1000*'Linien konstante Mengen'!$G$3</f>
        <v>7.6504808481372786</v>
      </c>
      <c r="L24">
        <f>L23+500</f>
        <v>4000</v>
      </c>
      <c r="M24" s="2">
        <f t="shared" si="21"/>
        <v>25</v>
      </c>
      <c r="N24" s="2">
        <f>(Tabelle!$H$2/'Linien konstante Mengen'!L24+Tabelle!$H$3/100)/1000*'Linien konstante Mengen'!$L$3</f>
        <v>15.99699013451867</v>
      </c>
      <c r="Q24">
        <f>Q23+500</f>
        <v>4000</v>
      </c>
      <c r="R24" s="2">
        <f t="shared" si="20"/>
        <v>125</v>
      </c>
      <c r="S24" s="2">
        <f>(Tabelle!$H$2/'Linien konstante Mengen'!Q24+Tabelle!$H$3/100)/1000*'Linien konstante Mengen'!$Q$3</f>
        <v>79.984950672593357</v>
      </c>
      <c r="V24">
        <f t="shared" si="25"/>
        <v>7000</v>
      </c>
      <c r="W24" s="2">
        <f t="shared" si="12"/>
        <v>142.85714285714286</v>
      </c>
      <c r="X24" s="2">
        <f>(Tabelle!$H$2/'Linien konstante Mengen'!V24+Tabelle!$H$3/100)/1000*'Linien konstante Mengen'!$V$3</f>
        <v>153.57780344294488</v>
      </c>
      <c r="AA24">
        <f t="shared" si="26"/>
        <v>7000</v>
      </c>
      <c r="AB24" s="2">
        <f t="shared" si="5"/>
        <v>285.71428571428572</v>
      </c>
      <c r="AC24" s="2">
        <f>(Tabelle!$H$2/'Linien konstante Mengen'!AA24+Tabelle!$H$3/100)/1000*'Linien konstante Mengen'!$AA$3</f>
        <v>307.15560688588977</v>
      </c>
      <c r="AF24">
        <f t="shared" si="27"/>
        <v>7000</v>
      </c>
      <c r="AG24" s="2">
        <f t="shared" si="6"/>
        <v>214.28571428571428</v>
      </c>
      <c r="AH24" s="2">
        <f>(Tabelle!$H$2/'Linien konstante Mengen'!AF24+Tabelle!$H$3/100)/1000*'Linien konstante Mengen'!$AF$3</f>
        <v>230.36670516441734</v>
      </c>
      <c r="AK24">
        <f t="shared" si="28"/>
        <v>7000</v>
      </c>
      <c r="AL24" s="2">
        <f t="shared" si="7"/>
        <v>357.14285714285717</v>
      </c>
      <c r="AM24" s="2">
        <f>(Tabelle!$H$2/'Linien konstante Mengen'!AK24+Tabelle!$H$3/100)/1000*'Linien konstante Mengen'!$AK$3</f>
        <v>383.9445086073622</v>
      </c>
    </row>
    <row r="25" spans="2:39">
      <c r="B25">
        <f t="shared" si="13"/>
        <v>7500</v>
      </c>
      <c r="C25" s="2">
        <f t="shared" si="10"/>
        <v>1.3333333333333333</v>
      </c>
      <c r="D25" s="2">
        <f>(Tabelle!$H$2/'Linien konstante Mengen'!B25+Tabelle!$H$3/100)/1000*'Linien konstante Mengen'!$B$3</f>
        <v>1.5300961696274558</v>
      </c>
      <c r="G25">
        <f t="shared" si="22"/>
        <v>8000</v>
      </c>
      <c r="H25" s="2">
        <f t="shared" si="29"/>
        <v>6.25</v>
      </c>
      <c r="I25" s="2">
        <f>(Tabelle!$H$2/'Linien konstante Mengen'!G25+Tabelle!$H$3/100)/1000*'Linien konstante Mengen'!$G$3</f>
        <v>7.6256226896285622</v>
      </c>
      <c r="L25">
        <f t="shared" ref="L25:L33" si="30">L24+500</f>
        <v>4500</v>
      </c>
      <c r="M25" s="2">
        <f t="shared" si="21"/>
        <v>22.222222222222221</v>
      </c>
      <c r="N25" s="2">
        <f>(Tabelle!$H$2/'Linien konstante Mengen'!L25+Tabelle!$H$3/100)/1000*'Linien konstante Mengen'!$L$3</f>
        <v>15.831269077793884</v>
      </c>
      <c r="Q25">
        <f t="shared" ref="Q25:Q33" si="31">Q24+500</f>
        <v>4500</v>
      </c>
      <c r="R25" s="2">
        <f t="shared" si="20"/>
        <v>111.11111111111111</v>
      </c>
      <c r="S25" s="2">
        <f>(Tabelle!$H$2/'Linien konstante Mengen'!Q25+Tabelle!$H$3/100)/1000*'Linien konstante Mengen'!$Q$3</f>
        <v>79.156345388969413</v>
      </c>
      <c r="V25">
        <f t="shared" si="25"/>
        <v>7500</v>
      </c>
      <c r="W25" s="2">
        <f t="shared" si="12"/>
        <v>133.33333333333334</v>
      </c>
      <c r="X25" s="2">
        <f>(Tabelle!$H$2/'Linien konstante Mengen'!V25+Tabelle!$H$3/100)/1000*'Linien konstante Mengen'!$V$3</f>
        <v>153.00961696274558</v>
      </c>
      <c r="AA25">
        <f t="shared" si="26"/>
        <v>7500</v>
      </c>
      <c r="AB25" s="2">
        <f t="shared" si="5"/>
        <v>266.66666666666669</v>
      </c>
      <c r="AC25" s="2">
        <f>(Tabelle!$H$2/'Linien konstante Mengen'!AA25+Tabelle!$H$3/100)/1000*'Linien konstante Mengen'!$AA$3</f>
        <v>306.01923392549116</v>
      </c>
      <c r="AF25">
        <f t="shared" si="27"/>
        <v>7500</v>
      </c>
      <c r="AG25" s="2">
        <f t="shared" si="6"/>
        <v>200</v>
      </c>
      <c r="AH25" s="2">
        <f>(Tabelle!$H$2/'Linien konstante Mengen'!AF25+Tabelle!$H$3/100)/1000*'Linien konstante Mengen'!$AF$3</f>
        <v>229.51442544411836</v>
      </c>
      <c r="AK25">
        <f t="shared" si="28"/>
        <v>7500</v>
      </c>
      <c r="AL25" s="2">
        <f t="shared" si="7"/>
        <v>333.33333333333331</v>
      </c>
      <c r="AM25" s="2">
        <f>(Tabelle!$H$2/'Linien konstante Mengen'!AK25+Tabelle!$H$3/100)/1000*'Linien konstante Mengen'!$AK$3</f>
        <v>382.52404240686394</v>
      </c>
    </row>
    <row r="26" spans="2:39">
      <c r="B26">
        <f t="shared" si="13"/>
        <v>8000</v>
      </c>
      <c r="C26" s="2">
        <f t="shared" si="10"/>
        <v>1.25</v>
      </c>
      <c r="D26" s="2">
        <f>(Tabelle!$H$2/'Linien konstante Mengen'!B26+Tabelle!$H$3/100)/1000*'Linien konstante Mengen'!$B$3</f>
        <v>1.5251245379257126</v>
      </c>
      <c r="G26">
        <f t="shared" si="22"/>
        <v>8500</v>
      </c>
      <c r="H26" s="2">
        <f t="shared" si="29"/>
        <v>5.882352941176471</v>
      </c>
      <c r="I26" s="2">
        <f>(Tabelle!$H$2/'Linien konstante Mengen'!G26+Tabelle!$H$3/100)/1000*'Linien konstante Mengen'!$G$3</f>
        <v>7.603689020356164</v>
      </c>
      <c r="L26">
        <f t="shared" si="30"/>
        <v>5000</v>
      </c>
      <c r="M26" s="2">
        <f t="shared" si="21"/>
        <v>20</v>
      </c>
      <c r="N26" s="2">
        <f>(Tabelle!$H$2/'Linien konstante Mengen'!L26+Tabelle!$H$3/100)/1000*'Linien konstante Mengen'!$L$3</f>
        <v>15.698692232414054</v>
      </c>
      <c r="Q26">
        <f t="shared" si="31"/>
        <v>5000</v>
      </c>
      <c r="R26" s="2">
        <f t="shared" si="20"/>
        <v>100</v>
      </c>
      <c r="S26" s="2">
        <f>(Tabelle!$H$2/'Linien konstante Mengen'!Q26+Tabelle!$H$3/100)/1000*'Linien konstante Mengen'!$Q$3</f>
        <v>78.493461162070261</v>
      </c>
      <c r="V26">
        <f t="shared" si="25"/>
        <v>8000</v>
      </c>
      <c r="W26" s="2">
        <f t="shared" si="12"/>
        <v>125</v>
      </c>
      <c r="X26" s="2">
        <f>(Tabelle!$H$2/'Linien konstante Mengen'!V26+Tabelle!$H$3/100)/1000*'Linien konstante Mengen'!$V$3</f>
        <v>152.51245379257125</v>
      </c>
      <c r="AA26">
        <f t="shared" si="26"/>
        <v>8000</v>
      </c>
      <c r="AB26" s="2">
        <f t="shared" si="5"/>
        <v>250</v>
      </c>
      <c r="AC26" s="2">
        <f>(Tabelle!$H$2/'Linien konstante Mengen'!AA26+Tabelle!$H$3/100)/1000*'Linien konstante Mengen'!$AA$3</f>
        <v>305.0249075851425</v>
      </c>
      <c r="AF26">
        <f t="shared" si="27"/>
        <v>8000</v>
      </c>
      <c r="AG26" s="2">
        <f t="shared" si="6"/>
        <v>187.5</v>
      </c>
      <c r="AH26" s="2">
        <f>(Tabelle!$H$2/'Linien konstante Mengen'!AF26+Tabelle!$H$3/100)/1000*'Linien konstante Mengen'!$AF$3</f>
        <v>228.76868068885688</v>
      </c>
      <c r="AK26">
        <f t="shared" si="28"/>
        <v>8000</v>
      </c>
      <c r="AL26" s="2">
        <f t="shared" si="7"/>
        <v>312.5</v>
      </c>
      <c r="AM26" s="2">
        <f>(Tabelle!$H$2/'Linien konstante Mengen'!AK26+Tabelle!$H$3/100)/1000*'Linien konstante Mengen'!$AK$3</f>
        <v>381.28113448142813</v>
      </c>
    </row>
    <row r="27" spans="2:39">
      <c r="B27">
        <f t="shared" si="13"/>
        <v>8500</v>
      </c>
      <c r="C27" s="2">
        <f t="shared" si="10"/>
        <v>1.1764705882352942</v>
      </c>
      <c r="D27" s="2">
        <f>(Tabelle!$H$2/'Linien konstante Mengen'!B27+Tabelle!$H$3/100)/1000*'Linien konstante Mengen'!$B$3</f>
        <v>1.5207378040712327</v>
      </c>
      <c r="L27">
        <f t="shared" si="30"/>
        <v>5500</v>
      </c>
      <c r="M27" s="2">
        <f t="shared" ref="M27:M33" si="32">$L$3/L27</f>
        <v>18.181818181818183</v>
      </c>
      <c r="N27" s="2">
        <f>(Tabelle!$H$2/'Linien konstante Mengen'!L27+Tabelle!$H$3/100)/1000*'Linien konstante Mengen'!$L$3</f>
        <v>15.590220268012372</v>
      </c>
      <c r="Q27">
        <f t="shared" si="31"/>
        <v>5500</v>
      </c>
      <c r="R27" s="2">
        <f t="shared" ref="R27:R33" si="33">$Q$3/Q27</f>
        <v>90.909090909090907</v>
      </c>
      <c r="S27" s="2">
        <f>(Tabelle!$H$2/'Linien konstante Mengen'!Q27+Tabelle!$H$3/100)/1000*'Linien konstante Mengen'!$Q$3</f>
        <v>77.951101340061854</v>
      </c>
      <c r="V27">
        <f t="shared" si="25"/>
        <v>8500</v>
      </c>
      <c r="W27" s="2">
        <f t="shared" si="12"/>
        <v>117.64705882352941</v>
      </c>
      <c r="X27" s="2">
        <f>(Tabelle!$H$2/'Linien konstante Mengen'!V27+Tabelle!$H$3/100)/1000*'Linien konstante Mengen'!$V$3</f>
        <v>152.07378040712328</v>
      </c>
      <c r="AA27">
        <f t="shared" si="26"/>
        <v>8500</v>
      </c>
      <c r="AB27" s="2">
        <f t="shared" si="5"/>
        <v>235.29411764705881</v>
      </c>
      <c r="AC27" s="2">
        <f>(Tabelle!$H$2/'Linien konstante Mengen'!AA27+Tabelle!$H$3/100)/1000*'Linien konstante Mengen'!$AA$3</f>
        <v>304.14756081424656</v>
      </c>
      <c r="AF27">
        <f t="shared" si="27"/>
        <v>8500</v>
      </c>
      <c r="AG27" s="2">
        <f t="shared" si="6"/>
        <v>176.47058823529412</v>
      </c>
      <c r="AH27" s="2">
        <f>(Tabelle!$H$2/'Linien konstante Mengen'!AF27+Tabelle!$H$3/100)/1000*'Linien konstante Mengen'!$AF$3</f>
        <v>228.11067061068491</v>
      </c>
      <c r="AK27">
        <f t="shared" si="28"/>
        <v>8500</v>
      </c>
      <c r="AL27" s="2">
        <f t="shared" si="7"/>
        <v>294.11764705882354</v>
      </c>
      <c r="AM27" s="2">
        <f>(Tabelle!$H$2/'Linien konstante Mengen'!AK27+Tabelle!$H$3/100)/1000*'Linien konstante Mengen'!$AK$3</f>
        <v>380.18445101780821</v>
      </c>
    </row>
    <row r="28" spans="2:39">
      <c r="L28">
        <f t="shared" si="30"/>
        <v>6000</v>
      </c>
      <c r="M28" s="2">
        <f t="shared" si="32"/>
        <v>16.666666666666668</v>
      </c>
      <c r="N28" s="2">
        <f>(Tabelle!$H$2/'Linien konstante Mengen'!L28+Tabelle!$H$3/100)/1000*'Linien konstante Mengen'!$L$3</f>
        <v>15.499826964344306</v>
      </c>
      <c r="Q28">
        <f t="shared" si="31"/>
        <v>6000</v>
      </c>
      <c r="R28" s="2">
        <f t="shared" si="33"/>
        <v>83.333333333333329</v>
      </c>
      <c r="S28" s="2">
        <f>(Tabelle!$H$2/'Linien konstante Mengen'!Q28+Tabelle!$H$3/100)/1000*'Linien konstante Mengen'!$Q$3</f>
        <v>77.49913482172154</v>
      </c>
    </row>
    <row r="29" spans="2:39">
      <c r="L29">
        <f t="shared" si="30"/>
        <v>6500</v>
      </c>
      <c r="M29" s="2">
        <f t="shared" si="32"/>
        <v>15.384615384615385</v>
      </c>
      <c r="N29" s="2">
        <f>(Tabelle!$H$2/'Linien konstante Mengen'!L29+Tabelle!$H$3/100)/1000*'Linien konstante Mengen'!$L$3</f>
        <v>15.423340322779019</v>
      </c>
      <c r="Q29">
        <f t="shared" si="31"/>
        <v>6500</v>
      </c>
      <c r="R29" s="2">
        <f t="shared" si="33"/>
        <v>76.92307692307692</v>
      </c>
      <c r="S29" s="2">
        <f>(Tabelle!$H$2/'Linien konstante Mengen'!Q29+Tabelle!$H$3/100)/1000*'Linien konstante Mengen'!$Q$3</f>
        <v>77.116701613895103</v>
      </c>
    </row>
    <row r="30" spans="2:39">
      <c r="L30">
        <f t="shared" si="30"/>
        <v>7000</v>
      </c>
      <c r="M30" s="2">
        <f t="shared" si="32"/>
        <v>14.285714285714286</v>
      </c>
      <c r="N30" s="2">
        <f>(Tabelle!$H$2/'Linien konstante Mengen'!L30+Tabelle!$H$3/100)/1000*'Linien konstante Mengen'!$L$3</f>
        <v>15.357780344294488</v>
      </c>
      <c r="Q30">
        <f t="shared" si="31"/>
        <v>7000</v>
      </c>
      <c r="R30" s="2">
        <f t="shared" si="33"/>
        <v>71.428571428571431</v>
      </c>
      <c r="S30" s="2">
        <f>(Tabelle!$H$2/'Linien konstante Mengen'!Q30+Tabelle!$H$3/100)/1000*'Linien konstante Mengen'!$Q$3</f>
        <v>76.788901721472442</v>
      </c>
    </row>
    <row r="31" spans="2:39">
      <c r="L31">
        <f t="shared" si="30"/>
        <v>7500</v>
      </c>
      <c r="M31" s="2">
        <f t="shared" si="32"/>
        <v>13.333333333333334</v>
      </c>
      <c r="N31" s="2">
        <f>(Tabelle!$H$2/'Linien konstante Mengen'!L31+Tabelle!$H$3/100)/1000*'Linien konstante Mengen'!$L$3</f>
        <v>15.300961696274557</v>
      </c>
      <c r="Q31">
        <f t="shared" si="31"/>
        <v>7500</v>
      </c>
      <c r="R31" s="2">
        <f t="shared" si="33"/>
        <v>66.666666666666671</v>
      </c>
      <c r="S31" s="2">
        <f>(Tabelle!$H$2/'Linien konstante Mengen'!Q31+Tabelle!$H$3/100)/1000*'Linien konstante Mengen'!$Q$3</f>
        <v>76.504808481372791</v>
      </c>
    </row>
    <row r="32" spans="2:39">
      <c r="L32">
        <f t="shared" si="30"/>
        <v>8000</v>
      </c>
      <c r="M32" s="2">
        <f t="shared" si="32"/>
        <v>12.5</v>
      </c>
      <c r="N32" s="2">
        <f>(Tabelle!$H$2/'Linien konstante Mengen'!L32+Tabelle!$H$3/100)/1000*'Linien konstante Mengen'!$L$3</f>
        <v>15.251245379257124</v>
      </c>
      <c r="Q32">
        <f t="shared" si="31"/>
        <v>8000</v>
      </c>
      <c r="R32" s="2">
        <f t="shared" si="33"/>
        <v>62.5</v>
      </c>
      <c r="S32" s="2">
        <f>(Tabelle!$H$2/'Linien konstante Mengen'!Q32+Tabelle!$H$3/100)/1000*'Linien konstante Mengen'!$Q$3</f>
        <v>76.256226896285625</v>
      </c>
    </row>
    <row r="33" spans="12:19">
      <c r="L33">
        <f t="shared" si="30"/>
        <v>8500</v>
      </c>
      <c r="M33" s="2">
        <f t="shared" si="32"/>
        <v>11.764705882352942</v>
      </c>
      <c r="N33" s="2">
        <f>(Tabelle!$H$2/'Linien konstante Mengen'!L33+Tabelle!$H$3/100)/1000*'Linien konstante Mengen'!$L$3</f>
        <v>15.207378040712328</v>
      </c>
      <c r="Q33">
        <f t="shared" si="31"/>
        <v>8500</v>
      </c>
      <c r="R33" s="2">
        <f t="shared" si="33"/>
        <v>58.823529411764703</v>
      </c>
      <c r="S33" s="2">
        <f>(Tabelle!$H$2/'Linien konstante Mengen'!Q33+Tabelle!$H$3/100)/1000*'Linien konstante Mengen'!$Q$3</f>
        <v>76.03689020356164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</vt:lpstr>
      <vt:lpstr>Konstanten</vt:lpstr>
      <vt:lpstr>Linien konstante Mengen</vt:lpstr>
      <vt:lpstr>Diagramm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2018-11-10T20:24:50Z</dcterms:modified>
</cp:coreProperties>
</file>