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3" documentId="6_{194188B1-8D7D-4107-B93C-52A575697D62}" xr6:coauthVersionLast="41" xr6:coauthVersionMax="41" xr10:uidLastSave="{8036438F-8F77-4524-AF98-D161FFC41846}"/>
  <bookViews>
    <workbookView xWindow="-120" yWindow="-120" windowWidth="29040" windowHeight="15840" xr2:uid="{00000000-000D-0000-FFFF-FFFF00000000}"/>
  </bookViews>
  <sheets>
    <sheet name="Diagramm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D27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6" i="1"/>
  <c r="B16" i="1" l="1"/>
  <c r="C16" i="1"/>
  <c r="E16" i="1" l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6" i="1"/>
  <c r="L9" i="1" l="1"/>
  <c r="L16" i="1"/>
  <c r="L8" i="1"/>
  <c r="L19" i="1"/>
  <c r="L15" i="1"/>
  <c r="L11" i="1"/>
  <c r="L7" i="1"/>
  <c r="L17" i="1"/>
  <c r="L13" i="1"/>
  <c r="L6" i="1"/>
  <c r="L12" i="1"/>
  <c r="L18" i="1"/>
  <c r="L14" i="1"/>
  <c r="L10" i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7" i="1"/>
  <c r="E17" i="1" s="1"/>
  <c r="B18" i="1"/>
  <c r="E18" i="1" s="1"/>
  <c r="B19" i="1"/>
  <c r="E19" i="1" s="1"/>
  <c r="B20" i="1"/>
  <c r="E20" i="1" s="1"/>
  <c r="B6" i="1"/>
  <c r="E6" i="1" s="1"/>
</calcChain>
</file>

<file path=xl/sharedStrings.xml><?xml version="1.0" encoding="utf-8"?>
<sst xmlns="http://schemas.openxmlformats.org/spreadsheetml/2006/main" count="21" uniqueCount="10">
  <si>
    <t>kW Kälte</t>
  </si>
  <si>
    <t>kEUR</t>
  </si>
  <si>
    <t>Preisatlas einstufig</t>
  </si>
  <si>
    <t>BROAD X einstufiger hot water chiller</t>
  </si>
  <si>
    <t>Rückkühler</t>
  </si>
  <si>
    <t>kW Wärme</t>
  </si>
  <si>
    <t>kEUR gesamt</t>
  </si>
  <si>
    <t>Auslegungs-Wärmeverhältnis:</t>
  </si>
  <si>
    <t>Stützstellen</t>
  </si>
  <si>
    <t>Stützstellen ohne Rückkühlung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</si>
</sst>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center" readingOrder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69090947005131"/>
          <c:y val="3.8006336469069736E-2"/>
          <c:w val="0.8487448052018548"/>
          <c:h val="0.81646184251397069"/>
        </c:manualLayout>
      </c:layout>
      <c:scatterChart>
        <c:scatterStyle val="lineMarker"/>
        <c:varyColors val="0"/>
        <c:ser>
          <c:idx val="0"/>
          <c:order val="0"/>
          <c:tx>
            <c:v>IUTA Preisatlas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Tabelle1!$A$6:$A$20</c:f>
              <c:numCache>
                <c:formatCode>General</c:formatCode>
                <c:ptCount val="15"/>
                <c:pt idx="0">
                  <c:v>50</c:v>
                </c:pt>
                <c:pt idx="1">
                  <c:v>10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</c:numCache>
            </c:numRef>
          </c:xVal>
          <c:yVal>
            <c:numRef>
              <c:f>Tabelle1!$E$6:$E$20</c:f>
              <c:numCache>
                <c:formatCode>0.00</c:formatCode>
                <c:ptCount val="15"/>
                <c:pt idx="0">
                  <c:v>58.746453210660157</c:v>
                </c:pt>
                <c:pt idx="1">
                  <c:v>32.087458787033107</c:v>
                </c:pt>
                <c:pt idx="2">
                  <c:v>96.025576449802173</c:v>
                </c:pt>
                <c:pt idx="3">
                  <c:v>110.98954459624403</c:v>
                </c:pt>
                <c:pt idx="4">
                  <c:v>124.87207114494589</c:v>
                </c:pt>
                <c:pt idx="5">
                  <c:v>138.01858939490597</c:v>
                </c:pt>
                <c:pt idx="6">
                  <c:v>162.81968813311852</c:v>
                </c:pt>
                <c:pt idx="7">
                  <c:v>186.27536766725996</c:v>
                </c:pt>
                <c:pt idx="8">
                  <c:v>241.41921195488891</c:v>
                </c:pt>
                <c:pt idx="9">
                  <c:v>293.58936708809637</c:v>
                </c:pt>
                <c:pt idx="10">
                  <c:v>393.11599522498125</c:v>
                </c:pt>
                <c:pt idx="11">
                  <c:v>488.94306297538049</c:v>
                </c:pt>
                <c:pt idx="12">
                  <c:v>674.60850672167476</c:v>
                </c:pt>
                <c:pt idx="13">
                  <c:v>855.67133521717744</c:v>
                </c:pt>
                <c:pt idx="14">
                  <c:v>1033.9547216708399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1-4630-AC96-F93D546A883B}"/>
            </c:ext>
          </c:extLst>
        </c:ser>
        <c:ser>
          <c:idx val="1"/>
          <c:order val="1"/>
          <c:tx>
            <c:v>Broad X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2930-4244-9B96-7129313A8E0F}"/>
              </c:ext>
            </c:extLst>
          </c:dPt>
          <c:xVal>
            <c:numRef>
              <c:f>Tabelle1!$H$6:$H$16</c:f>
              <c:numCache>
                <c:formatCode>0.00</c:formatCode>
                <c:ptCount val="11"/>
                <c:pt idx="0">
                  <c:v>205</c:v>
                </c:pt>
                <c:pt idx="1">
                  <c:v>512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2046</c:v>
                </c:pt>
                <c:pt idx="7">
                  <c:v>2558</c:v>
                </c:pt>
                <c:pt idx="8">
                  <c:v>3069</c:v>
                </c:pt>
                <c:pt idx="9">
                  <c:v>4092</c:v>
                </c:pt>
                <c:pt idx="10">
                  <c:v>5115</c:v>
                </c:pt>
              </c:numCache>
            </c:numRef>
          </c:xVal>
          <c:yVal>
            <c:numRef>
              <c:f>Tabelle1!$L$6:$L$16</c:f>
              <c:numCache>
                <c:formatCode>0.00</c:formatCode>
                <c:ptCount val="11"/>
                <c:pt idx="0">
                  <c:v>87.86994117647059</c:v>
                </c:pt>
                <c:pt idx="1">
                  <c:v>193.09468235294116</c:v>
                </c:pt>
                <c:pt idx="2">
                  <c:v>265.98168235294116</c:v>
                </c:pt>
                <c:pt idx="3">
                  <c:v>332.0290235294118</c:v>
                </c:pt>
                <c:pt idx="4">
                  <c:v>394.07636470588238</c:v>
                </c:pt>
                <c:pt idx="5">
                  <c:v>454.12370588235297</c:v>
                </c:pt>
                <c:pt idx="6">
                  <c:v>577.0580470588236</c:v>
                </c:pt>
                <c:pt idx="7">
                  <c:v>699.15272941176477</c:v>
                </c:pt>
                <c:pt idx="8">
                  <c:v>826.08707058823529</c:v>
                </c:pt>
                <c:pt idx="9">
                  <c:v>1057.1160941176472</c:v>
                </c:pt>
                <c:pt idx="10">
                  <c:v>1295.1451176470589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61-4630-AC96-F93D546A883B}"/>
            </c:ext>
          </c:extLst>
        </c:ser>
        <c:ser>
          <c:idx val="2"/>
          <c:order val="2"/>
          <c:tx>
            <c:v>0-250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Regression</c:name>
            <c:spPr>
              <a:ln w="3810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backward val="50"/>
            <c:intercept val="0"/>
            <c:dispRSqr val="0"/>
            <c:dispEq val="0"/>
          </c:trendline>
          <c:xVal>
            <c:numRef>
              <c:f>(Tabelle1!$A$6:$A$10,Tabelle1!$H$6,Tabelle1!$A$25)</c:f>
              <c:numCache>
                <c:formatCode>General</c:formatCode>
                <c:ptCount val="7"/>
                <c:pt idx="0">
                  <c:v>50</c:v>
                </c:pt>
                <c:pt idx="1">
                  <c:v>10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 formatCode="0.00">
                  <c:v>205</c:v>
                </c:pt>
              </c:numCache>
            </c:numRef>
          </c:xVal>
          <c:yVal>
            <c:numRef>
              <c:f>(Tabelle1!$E$6:$E$10,Tabelle1!$L$6,Tabelle1!$B$25)</c:f>
              <c:numCache>
                <c:formatCode>0.00</c:formatCode>
                <c:ptCount val="7"/>
                <c:pt idx="0">
                  <c:v>58.746453210660157</c:v>
                </c:pt>
                <c:pt idx="1">
                  <c:v>32.087458787033107</c:v>
                </c:pt>
                <c:pt idx="2">
                  <c:v>96.025576449802173</c:v>
                </c:pt>
                <c:pt idx="3">
                  <c:v>110.98954459624403</c:v>
                </c:pt>
                <c:pt idx="4">
                  <c:v>124.87207114494589</c:v>
                </c:pt>
                <c:pt idx="5">
                  <c:v>87.86994117647059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61-4630-AC96-F93D546A883B}"/>
            </c:ext>
          </c:extLst>
        </c:ser>
        <c:ser>
          <c:idx val="3"/>
          <c:order val="3"/>
          <c:tx>
            <c:v>1535-5115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2930-4244-9B96-7129313A8E0F}"/>
              </c:ext>
            </c:extLst>
          </c:dPt>
          <c:xVal>
            <c:numRef>
              <c:f>(Tabelle1!$A$17:$A$20,Tabelle1!$H$11:$H$16,Tabelle1!$A$30:$A$33)</c:f>
              <c:numCache>
                <c:formatCode>General</c:formatCode>
                <c:ptCount val="14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 formatCode="0.00">
                  <c:v>1535</c:v>
                </c:pt>
                <c:pt idx="5" formatCode="0.00">
                  <c:v>2046</c:v>
                </c:pt>
                <c:pt idx="6" formatCode="0.00">
                  <c:v>2558</c:v>
                </c:pt>
                <c:pt idx="7" formatCode="0.00">
                  <c:v>3069</c:v>
                </c:pt>
                <c:pt idx="8" formatCode="0.00">
                  <c:v>4092</c:v>
                </c:pt>
                <c:pt idx="9" formatCode="0.00">
                  <c:v>5115</c:v>
                </c:pt>
              </c:numCache>
            </c:numRef>
          </c:xVal>
          <c:yVal>
            <c:numRef>
              <c:f>(Tabelle1!$E$17:$E$20,Tabelle1!$L$11:$L$16,Tabelle1!$B$30:$B$33)</c:f>
              <c:numCache>
                <c:formatCode>0.00</c:formatCode>
                <c:ptCount val="14"/>
                <c:pt idx="0">
                  <c:v>488.94306297538049</c:v>
                </c:pt>
                <c:pt idx="1">
                  <c:v>674.60850672167476</c:v>
                </c:pt>
                <c:pt idx="2">
                  <c:v>855.67133521717744</c:v>
                </c:pt>
                <c:pt idx="3">
                  <c:v>1033.9547216708399</c:v>
                </c:pt>
                <c:pt idx="4">
                  <c:v>454.12370588235297</c:v>
                </c:pt>
                <c:pt idx="5">
                  <c:v>577.0580470588236</c:v>
                </c:pt>
                <c:pt idx="6">
                  <c:v>699.15272941176477</c:v>
                </c:pt>
                <c:pt idx="7">
                  <c:v>826.08707058823529</c:v>
                </c:pt>
                <c:pt idx="8">
                  <c:v>1057.1160941176472</c:v>
                </c:pt>
                <c:pt idx="9">
                  <c:v>1295.1451176470589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61-4630-AC96-F93D546A883B}"/>
            </c:ext>
          </c:extLst>
        </c:ser>
        <c:ser>
          <c:idx val="4"/>
          <c:order val="4"/>
          <c:tx>
            <c:v>Schlott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Tabelle1!$A$25:$A$33</c:f>
              <c:numCache>
                <c:formatCode>General</c:formatCode>
                <c:ptCount val="9"/>
              </c:numCache>
            </c:numRef>
          </c:xVal>
          <c:yVal>
            <c:numRef>
              <c:f>Tabelle1!$B$25:$B$33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61-4630-AC96-F93D546A883B}"/>
            </c:ext>
          </c:extLst>
        </c:ser>
        <c:ser>
          <c:idx val="5"/>
          <c:order val="5"/>
          <c:tx>
            <c:v>250-3000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2930-4244-9B96-7129313A8E0F}"/>
              </c:ext>
            </c:extLst>
          </c:dPt>
          <c:trendline>
            <c:spPr>
              <a:ln w="3810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intercept val="75"/>
            <c:dispRSqr val="0"/>
            <c:dispEq val="0"/>
          </c:trendline>
          <c:xVal>
            <c:numRef>
              <c:f>(Tabelle1!$A$10:$A$18,Tabelle1!$H$7:$H$14)</c:f>
              <c:numCache>
                <c:formatCode>General</c:formatCode>
                <c:ptCount val="17"/>
                <c:pt idx="0">
                  <c:v>250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3000</c:v>
                </c:pt>
                <c:pt idx="9" formatCode="0.00">
                  <c:v>512</c:v>
                </c:pt>
                <c:pt idx="10" formatCode="0.00">
                  <c:v>767</c:v>
                </c:pt>
                <c:pt idx="11" formatCode="0.00">
                  <c:v>1023</c:v>
                </c:pt>
                <c:pt idx="12" formatCode="0.00">
                  <c:v>1279</c:v>
                </c:pt>
                <c:pt idx="13" formatCode="0.00">
                  <c:v>1535</c:v>
                </c:pt>
                <c:pt idx="14" formatCode="0.00">
                  <c:v>2046</c:v>
                </c:pt>
                <c:pt idx="15" formatCode="0.00">
                  <c:v>2558</c:v>
                </c:pt>
                <c:pt idx="16" formatCode="0.00">
                  <c:v>3069</c:v>
                </c:pt>
              </c:numCache>
            </c:numRef>
          </c:xVal>
          <c:yVal>
            <c:numRef>
              <c:f>(Tabelle1!$E$10:$E$18,Tabelle1!$L$7:$L$14)</c:f>
              <c:numCache>
                <c:formatCode>0.00</c:formatCode>
                <c:ptCount val="17"/>
                <c:pt idx="0">
                  <c:v>124.87207114494589</c:v>
                </c:pt>
                <c:pt idx="1">
                  <c:v>138.01858939490597</c:v>
                </c:pt>
                <c:pt idx="2">
                  <c:v>162.81968813311852</c:v>
                </c:pt>
                <c:pt idx="3">
                  <c:v>186.27536766725996</c:v>
                </c:pt>
                <c:pt idx="4">
                  <c:v>241.41921195488891</c:v>
                </c:pt>
                <c:pt idx="5">
                  <c:v>293.58936708809637</c:v>
                </c:pt>
                <c:pt idx="6">
                  <c:v>393.11599522498125</c:v>
                </c:pt>
                <c:pt idx="7">
                  <c:v>488.94306297538049</c:v>
                </c:pt>
                <c:pt idx="8">
                  <c:v>674.60850672167476</c:v>
                </c:pt>
                <c:pt idx="9">
                  <c:v>193.09468235294116</c:v>
                </c:pt>
                <c:pt idx="10">
                  <c:v>265.98168235294116</c:v>
                </c:pt>
                <c:pt idx="11">
                  <c:v>332.0290235294118</c:v>
                </c:pt>
                <c:pt idx="12">
                  <c:v>394.07636470588238</c:v>
                </c:pt>
                <c:pt idx="13">
                  <c:v>454.12370588235297</c:v>
                </c:pt>
                <c:pt idx="14">
                  <c:v>577.0580470588236</c:v>
                </c:pt>
                <c:pt idx="15">
                  <c:v>699.15272941176477</c:v>
                </c:pt>
                <c:pt idx="16">
                  <c:v>826.08707058823529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61-4630-AC96-F93D546A883B}"/>
            </c:ext>
          </c:extLst>
        </c:ser>
        <c:ser>
          <c:idx val="6"/>
          <c:order val="6"/>
          <c:tx>
            <c:v>ohneRK_1</c:v>
          </c:tx>
          <c:spPr>
            <a:ln w="381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Tabelle1!$F$26:$F$27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Tabelle1!$G$26:$G$27</c:f>
              <c:numCache>
                <c:formatCode>General</c:formatCode>
                <c:ptCount val="2"/>
                <c:pt idx="0">
                  <c:v>0</c:v>
                </c:pt>
                <c:pt idx="1">
                  <c:v>115.05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30-4244-9B96-7129313A8E0F}"/>
            </c:ext>
          </c:extLst>
        </c:ser>
        <c:ser>
          <c:idx val="7"/>
          <c:order val="7"/>
          <c:tx>
            <c:v>ohneRK_2</c:v>
          </c:tx>
          <c:spPr>
            <a:ln w="381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Tabelle1!$F$27:$F$28</c:f>
              <c:numCache>
                <c:formatCode>General</c:formatCode>
                <c:ptCount val="2"/>
                <c:pt idx="0">
                  <c:v>250</c:v>
                </c:pt>
                <c:pt idx="1">
                  <c:v>3000</c:v>
                </c:pt>
              </c:numCache>
            </c:numRef>
          </c:xVal>
          <c:yVal>
            <c:numRef>
              <c:f>Tabelle1!$G$27:$G$28</c:f>
              <c:numCache>
                <c:formatCode>General</c:formatCode>
                <c:ptCount val="2"/>
                <c:pt idx="0">
                  <c:v>115.05</c:v>
                </c:pt>
                <c:pt idx="1">
                  <c:v>568.20000000000005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30-4244-9B96-7129313A8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1712"/>
        <c:axId val="72066560"/>
      </c:scatterChart>
      <c:valAx>
        <c:axId val="72051712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>
                    <a:solidFill>
                      <a:sysClr val="windowText" lastClr="000000"/>
                    </a:solidFill>
                  </a:rPr>
                  <a:t>Nennkälteleistung</a:t>
                </a:r>
                <a:r>
                  <a:rPr lang="en-GB" sz="1800" b="1" baseline="0">
                    <a:solidFill>
                      <a:sysClr val="windowText" lastClr="000000"/>
                    </a:solidFill>
                  </a:rPr>
                  <a:t> [MW]</a:t>
                </a:r>
                <a:endParaRPr lang="en-GB" sz="18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6560"/>
        <c:crosses val="autoZero"/>
        <c:crossBetween val="midCat"/>
        <c:majorUnit val="500"/>
        <c:dispUnits>
          <c:builtInUnit val="thousands"/>
        </c:dispUnits>
      </c:valAx>
      <c:valAx>
        <c:axId val="72066560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Investitionskosten [Tsd.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1712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15091918488682024"/>
          <c:y val="6.7375935492661881E-2"/>
          <c:w val="0.17869353198118904"/>
          <c:h val="0.14933343626255136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15" workbookViewId="0"/>
  </sheetViews>
  <pageMargins left="0.7" right="0.7" top="0.78740157499999996" bottom="0.78740157499999996" header="0.3" footer="0.3"/>
  <pageSetup paperSize="9" orientation="landscape" horizontalDpi="4294967293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1317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BD27D5D-8AC1-450A-9B6C-1A96C02016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0.60681</cdr:x>
      <cdr:y>0.26377</cdr:y>
    </cdr:from>
    <cdr:to>
      <cdr:x>0.7051</cdr:x>
      <cdr:y>0.32388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92D54B9-903E-4165-B9C7-044385059D26}"/>
            </a:ext>
          </a:extLst>
        </cdr:cNvPr>
        <cdr:cNvSpPr txBox="1"/>
      </cdr:nvSpPr>
      <cdr:spPr>
        <a:xfrm xmlns:a="http://schemas.openxmlformats.org/drawingml/2006/main" rot="19920271">
          <a:off x="5645312" y="1585406"/>
          <a:ext cx="914400" cy="361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/>
            <a:t>mit Rückkühlung</a:t>
          </a:r>
        </a:p>
      </cdr:txBody>
    </cdr:sp>
  </cdr:relSizeAnchor>
  <cdr:relSizeAnchor xmlns:cdr="http://schemas.openxmlformats.org/drawingml/2006/chartDrawing">
    <cdr:from>
      <cdr:x>0.71413</cdr:x>
      <cdr:y>0.33228</cdr:y>
    </cdr:from>
    <cdr:to>
      <cdr:x>0.81242</cdr:x>
      <cdr:y>0.39239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DA83A596-A2F1-4DBB-AD94-640D01BAC3A2}"/>
            </a:ext>
          </a:extLst>
        </cdr:cNvPr>
        <cdr:cNvSpPr txBox="1"/>
      </cdr:nvSpPr>
      <cdr:spPr>
        <a:xfrm xmlns:a="http://schemas.openxmlformats.org/drawingml/2006/main" rot="20280742">
          <a:off x="6643757" y="1997213"/>
          <a:ext cx="914400" cy="361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800"/>
            <a:t>ohne Rückkühlung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"/>
  <sheetViews>
    <sheetView zoomScale="115" zoomScaleNormal="115" workbookViewId="0">
      <selection activeCell="G29" sqref="G29"/>
    </sheetView>
  </sheetViews>
  <sheetFormatPr baseColWidth="10" defaultColWidth="9.140625" defaultRowHeight="15" x14ac:dyDescent="0.25"/>
  <cols>
    <col min="1" max="1" width="9.140625" customWidth="1"/>
    <col min="2" max="2" width="16.42578125" bestFit="1" customWidth="1"/>
    <col min="5" max="5" width="16.28515625" customWidth="1"/>
    <col min="6" max="6" width="13.7109375" customWidth="1"/>
    <col min="7" max="7" width="12.85546875" customWidth="1"/>
    <col min="8" max="8" width="24.28515625" customWidth="1"/>
  </cols>
  <sheetData>
    <row r="1" spans="1:12" x14ac:dyDescent="0.25">
      <c r="G1" t="s">
        <v>7</v>
      </c>
    </row>
    <row r="2" spans="1:12" x14ac:dyDescent="0.25">
      <c r="C2" s="5">
        <v>6.4899999999999999E-2</v>
      </c>
      <c r="G2" s="4">
        <v>0.68</v>
      </c>
    </row>
    <row r="3" spans="1:12" x14ac:dyDescent="0.25">
      <c r="B3" s="2"/>
    </row>
    <row r="4" spans="1:12" x14ac:dyDescent="0.25">
      <c r="A4" t="s">
        <v>2</v>
      </c>
      <c r="B4" s="2"/>
      <c r="C4" t="s">
        <v>4</v>
      </c>
      <c r="H4" t="s">
        <v>3</v>
      </c>
      <c r="I4" s="2"/>
      <c r="J4" t="s">
        <v>4</v>
      </c>
      <c r="K4" s="2"/>
    </row>
    <row r="5" spans="1:12" x14ac:dyDescent="0.25">
      <c r="A5" t="s">
        <v>0</v>
      </c>
      <c r="B5" s="2" t="s">
        <v>1</v>
      </c>
      <c r="C5" t="s">
        <v>5</v>
      </c>
      <c r="D5" s="2" t="s">
        <v>1</v>
      </c>
      <c r="E5" t="s">
        <v>6</v>
      </c>
      <c r="H5" t="s">
        <v>0</v>
      </c>
      <c r="I5" s="2" t="s">
        <v>1</v>
      </c>
      <c r="J5" t="s">
        <v>5</v>
      </c>
      <c r="K5" s="2" t="s">
        <v>1</v>
      </c>
      <c r="L5" t="s">
        <v>6</v>
      </c>
    </row>
    <row r="6" spans="1:12" x14ac:dyDescent="0.25">
      <c r="A6">
        <v>50</v>
      </c>
      <c r="B6" s="3">
        <f>(14740.2095*A6^(-0.6849)+3.29)*A6/1000</f>
        <v>50.729394387130746</v>
      </c>
      <c r="C6">
        <f>A6*(1+1/$G$2)</f>
        <v>123.52941176470588</v>
      </c>
      <c r="D6">
        <f>$C$2*C6</f>
        <v>8.0170588235294122</v>
      </c>
      <c r="E6" s="1">
        <f>B6+D6</f>
        <v>58.746453210660157</v>
      </c>
      <c r="H6" s="1">
        <v>205</v>
      </c>
      <c r="I6" s="3">
        <v>55</v>
      </c>
      <c r="J6">
        <f>H6*(1+1/$G$2)</f>
        <v>506.47058823529414</v>
      </c>
      <c r="K6">
        <f>$C$2*J6</f>
        <v>32.86994117647059</v>
      </c>
      <c r="L6" s="1">
        <f>I6+K6</f>
        <v>87.86994117647059</v>
      </c>
    </row>
    <row r="7" spans="1:12" x14ac:dyDescent="0.25">
      <c r="A7">
        <v>10</v>
      </c>
      <c r="B7" s="3">
        <f t="shared" ref="B7:B16" si="0">(14740.2095*A7^(-0.6849)+3.29)*A7/1000</f>
        <v>30.484047022327221</v>
      </c>
      <c r="C7">
        <f t="shared" ref="C7:C16" si="1">A7*(1+1/$G$2)</f>
        <v>24.705882352941178</v>
      </c>
      <c r="D7">
        <f t="shared" ref="D7:D20" si="2">$C$2*C7</f>
        <v>1.6034117647058823</v>
      </c>
      <c r="E7" s="1">
        <f t="shared" ref="E7:E16" si="3">B7+D7</f>
        <v>32.087458787033107</v>
      </c>
      <c r="H7" s="1">
        <v>512</v>
      </c>
      <c r="I7" s="3">
        <v>111</v>
      </c>
      <c r="J7">
        <f t="shared" ref="J7:J19" si="4">H7*(1+1/$G$2)</f>
        <v>1264.9411764705883</v>
      </c>
      <c r="K7">
        <f t="shared" ref="K7:K19" si="5">$C$2*J7</f>
        <v>82.094682352941177</v>
      </c>
      <c r="L7" s="1">
        <f t="shared" ref="L7:L19" si="6">I7+K7</f>
        <v>193.09468235294116</v>
      </c>
    </row>
    <row r="8" spans="1:12" x14ac:dyDescent="0.25">
      <c r="A8">
        <v>150</v>
      </c>
      <c r="B8" s="3">
        <f t="shared" si="0"/>
        <v>71.974399979213942</v>
      </c>
      <c r="C8">
        <f t="shared" si="1"/>
        <v>370.58823529411768</v>
      </c>
      <c r="D8">
        <f t="shared" si="2"/>
        <v>24.051176470588238</v>
      </c>
      <c r="E8" s="1">
        <f t="shared" si="3"/>
        <v>96.025576449802173</v>
      </c>
      <c r="H8" s="1">
        <v>767</v>
      </c>
      <c r="I8" s="3">
        <v>143</v>
      </c>
      <c r="J8">
        <f t="shared" si="4"/>
        <v>1894.9411764705883</v>
      </c>
      <c r="K8">
        <f t="shared" si="5"/>
        <v>122.98168235294118</v>
      </c>
      <c r="L8" s="1">
        <f t="shared" si="6"/>
        <v>265.98168235294116</v>
      </c>
    </row>
    <row r="9" spans="1:12" x14ac:dyDescent="0.25">
      <c r="A9">
        <v>200</v>
      </c>
      <c r="B9" s="3">
        <f t="shared" si="0"/>
        <v>78.921309302126375</v>
      </c>
      <c r="C9">
        <f t="shared" si="1"/>
        <v>494.11764705882354</v>
      </c>
      <c r="D9">
        <f t="shared" si="2"/>
        <v>32.068235294117649</v>
      </c>
      <c r="E9" s="1">
        <f t="shared" si="3"/>
        <v>110.98954459624403</v>
      </c>
      <c r="H9" s="1">
        <v>1023</v>
      </c>
      <c r="I9" s="3">
        <v>168</v>
      </c>
      <c r="J9">
        <f t="shared" si="4"/>
        <v>2527.4117647058824</v>
      </c>
      <c r="K9">
        <f t="shared" si="5"/>
        <v>164.02902352941177</v>
      </c>
      <c r="L9" s="1">
        <f t="shared" si="6"/>
        <v>332.0290235294118</v>
      </c>
    </row>
    <row r="10" spans="1:12" x14ac:dyDescent="0.25">
      <c r="A10">
        <v>250</v>
      </c>
      <c r="B10" s="3">
        <f t="shared" si="0"/>
        <v>84.786777027298825</v>
      </c>
      <c r="C10">
        <f t="shared" si="1"/>
        <v>617.64705882352939</v>
      </c>
      <c r="D10">
        <f t="shared" si="2"/>
        <v>40.085294117647059</v>
      </c>
      <c r="E10" s="1">
        <f t="shared" si="3"/>
        <v>124.87207114494589</v>
      </c>
      <c r="H10" s="1">
        <v>1279</v>
      </c>
      <c r="I10" s="3">
        <v>189</v>
      </c>
      <c r="J10">
        <f t="shared" si="4"/>
        <v>3159.8823529411766</v>
      </c>
      <c r="K10">
        <f t="shared" si="5"/>
        <v>205.07636470588236</v>
      </c>
      <c r="L10" s="1">
        <f t="shared" si="6"/>
        <v>394.07636470588238</v>
      </c>
    </row>
    <row r="11" spans="1:12" x14ac:dyDescent="0.25">
      <c r="A11">
        <v>300</v>
      </c>
      <c r="B11" s="3">
        <f t="shared" si="0"/>
        <v>89.916236453729482</v>
      </c>
      <c r="C11">
        <f t="shared" si="1"/>
        <v>741.17647058823536</v>
      </c>
      <c r="D11">
        <f t="shared" si="2"/>
        <v>48.102352941176477</v>
      </c>
      <c r="E11" s="1">
        <f t="shared" si="3"/>
        <v>138.01858939490597</v>
      </c>
      <c r="H11" s="1">
        <v>1535</v>
      </c>
      <c r="I11" s="3">
        <v>208</v>
      </c>
      <c r="J11">
        <f t="shared" si="4"/>
        <v>3792.3529411764707</v>
      </c>
      <c r="K11">
        <f t="shared" si="5"/>
        <v>246.12370588235294</v>
      </c>
      <c r="L11" s="1">
        <f t="shared" si="6"/>
        <v>454.12370588235297</v>
      </c>
    </row>
    <row r="12" spans="1:12" x14ac:dyDescent="0.25">
      <c r="A12">
        <v>400</v>
      </c>
      <c r="B12" s="3">
        <f t="shared" si="0"/>
        <v>98.683217544883206</v>
      </c>
      <c r="C12">
        <f t="shared" si="1"/>
        <v>988.23529411764707</v>
      </c>
      <c r="D12">
        <f t="shared" si="2"/>
        <v>64.136470588235298</v>
      </c>
      <c r="E12" s="1">
        <f t="shared" si="3"/>
        <v>162.81968813311852</v>
      </c>
      <c r="H12" s="1">
        <v>2046</v>
      </c>
      <c r="I12" s="3">
        <v>249</v>
      </c>
      <c r="J12">
        <f t="shared" si="4"/>
        <v>5054.8235294117649</v>
      </c>
      <c r="K12">
        <f t="shared" si="5"/>
        <v>328.05804705882355</v>
      </c>
      <c r="L12" s="1">
        <f t="shared" si="6"/>
        <v>577.0580470588236</v>
      </c>
    </row>
    <row r="13" spans="1:12" x14ac:dyDescent="0.25">
      <c r="A13">
        <v>500</v>
      </c>
      <c r="B13" s="3">
        <f t="shared" si="0"/>
        <v>106.10477943196585</v>
      </c>
      <c r="C13">
        <f t="shared" si="1"/>
        <v>1235.2941176470588</v>
      </c>
      <c r="D13">
        <f t="shared" si="2"/>
        <v>80.170588235294119</v>
      </c>
      <c r="E13" s="1">
        <f t="shared" si="3"/>
        <v>186.27536766725996</v>
      </c>
      <c r="H13" s="1">
        <v>2558</v>
      </c>
      <c r="I13" s="3">
        <v>289</v>
      </c>
      <c r="J13">
        <f t="shared" si="4"/>
        <v>6319.7647058823532</v>
      </c>
      <c r="K13">
        <f t="shared" si="5"/>
        <v>410.15272941176471</v>
      </c>
      <c r="L13" s="1">
        <f t="shared" si="6"/>
        <v>699.15272941176477</v>
      </c>
    </row>
    <row r="14" spans="1:12" x14ac:dyDescent="0.25">
      <c r="A14">
        <v>750</v>
      </c>
      <c r="B14" s="3">
        <f t="shared" si="0"/>
        <v>121.16332960194772</v>
      </c>
      <c r="C14">
        <f t="shared" si="1"/>
        <v>1852.9411764705883</v>
      </c>
      <c r="D14">
        <f t="shared" si="2"/>
        <v>120.25588235294119</v>
      </c>
      <c r="E14" s="1">
        <f t="shared" si="3"/>
        <v>241.41921195488891</v>
      </c>
      <c r="H14" s="1">
        <v>3069</v>
      </c>
      <c r="I14" s="3">
        <v>334</v>
      </c>
      <c r="J14">
        <f t="shared" si="4"/>
        <v>7582.2352941176478</v>
      </c>
      <c r="K14">
        <f t="shared" si="5"/>
        <v>492.08707058823535</v>
      </c>
      <c r="L14" s="1">
        <f t="shared" si="6"/>
        <v>826.08707058823529</v>
      </c>
    </row>
    <row r="15" spans="1:12" x14ac:dyDescent="0.25">
      <c r="A15">
        <v>1000</v>
      </c>
      <c r="B15" s="3">
        <f t="shared" si="0"/>
        <v>133.24819061750813</v>
      </c>
      <c r="C15">
        <f t="shared" si="1"/>
        <v>2470.5882352941176</v>
      </c>
      <c r="D15">
        <f t="shared" si="2"/>
        <v>160.34117647058824</v>
      </c>
      <c r="E15" s="1">
        <f t="shared" si="3"/>
        <v>293.58936708809637</v>
      </c>
      <c r="H15" s="1">
        <v>4092</v>
      </c>
      <c r="I15" s="3">
        <v>401</v>
      </c>
      <c r="J15">
        <f t="shared" si="4"/>
        <v>10109.64705882353</v>
      </c>
      <c r="K15">
        <f t="shared" si="5"/>
        <v>656.11609411764709</v>
      </c>
      <c r="L15" s="1">
        <f t="shared" si="6"/>
        <v>1057.1160941176472</v>
      </c>
    </row>
    <row r="16" spans="1:12" x14ac:dyDescent="0.25">
      <c r="A16">
        <v>1500</v>
      </c>
      <c r="B16" s="3">
        <f t="shared" si="0"/>
        <v>152.60423051909888</v>
      </c>
      <c r="C16">
        <f t="shared" si="1"/>
        <v>3705.8823529411766</v>
      </c>
      <c r="D16">
        <f t="shared" si="2"/>
        <v>240.51176470588237</v>
      </c>
      <c r="E16" s="1">
        <f t="shared" si="3"/>
        <v>393.11599522498125</v>
      </c>
      <c r="H16" s="1">
        <v>5115</v>
      </c>
      <c r="I16" s="3">
        <v>475</v>
      </c>
      <c r="J16">
        <f t="shared" si="4"/>
        <v>12637.058823529413</v>
      </c>
      <c r="K16">
        <f t="shared" si="5"/>
        <v>820.1451176470589</v>
      </c>
      <c r="L16" s="1">
        <f t="shared" si="6"/>
        <v>1295.1451176470589</v>
      </c>
    </row>
    <row r="17" spans="1:12" x14ac:dyDescent="0.25">
      <c r="A17">
        <v>2000</v>
      </c>
      <c r="B17" s="3">
        <f>(14740.2095*A17^(-0.6849)+3.29)*A17/1000</f>
        <v>168.26071003420401</v>
      </c>
      <c r="C17">
        <f>A17*(1+1/$G$2)</f>
        <v>4941.1764705882351</v>
      </c>
      <c r="D17">
        <f t="shared" si="2"/>
        <v>320.68235294117648</v>
      </c>
      <c r="E17" s="1">
        <f>B17+D17</f>
        <v>488.94306297538049</v>
      </c>
      <c r="H17" s="1">
        <v>6138</v>
      </c>
      <c r="I17" s="3">
        <v>533</v>
      </c>
      <c r="J17">
        <f t="shared" si="4"/>
        <v>15164.470588235296</v>
      </c>
      <c r="K17">
        <f t="shared" si="5"/>
        <v>984.1741411764707</v>
      </c>
      <c r="L17" s="1">
        <f t="shared" si="6"/>
        <v>1517.1741411764706</v>
      </c>
    </row>
    <row r="18" spans="1:12" x14ac:dyDescent="0.25">
      <c r="A18">
        <v>3000</v>
      </c>
      <c r="B18" s="3">
        <f>(14740.2095*A18^(-0.6849)+3.29)*A18/1000</f>
        <v>193.58497730991002</v>
      </c>
      <c r="C18">
        <f>A18*(1+1/$G$2)</f>
        <v>7411.7647058823532</v>
      </c>
      <c r="D18">
        <f t="shared" si="2"/>
        <v>481.02352941176474</v>
      </c>
      <c r="E18" s="1">
        <f>B18+D18</f>
        <v>674.60850672167476</v>
      </c>
      <c r="H18" s="1">
        <v>8184</v>
      </c>
      <c r="I18" s="3">
        <v>668</v>
      </c>
      <c r="J18">
        <f t="shared" si="4"/>
        <v>20219.294117647059</v>
      </c>
      <c r="K18">
        <f t="shared" si="5"/>
        <v>1312.2321882352942</v>
      </c>
      <c r="L18" s="1">
        <f t="shared" si="6"/>
        <v>1980.2321882352942</v>
      </c>
    </row>
    <row r="19" spans="1:12" x14ac:dyDescent="0.25">
      <c r="A19">
        <v>4000</v>
      </c>
      <c r="B19" s="3">
        <f>(14740.2095*A19^(-0.6849)+3.29)*A19/1000</f>
        <v>214.30662933482452</v>
      </c>
      <c r="C19">
        <f>A19*(1+1/$G$2)</f>
        <v>9882.3529411764703</v>
      </c>
      <c r="D19">
        <f t="shared" si="2"/>
        <v>641.36470588235295</v>
      </c>
      <c r="E19" s="1">
        <f>B19+D19</f>
        <v>855.67133521717744</v>
      </c>
      <c r="H19" s="1">
        <v>10230</v>
      </c>
      <c r="I19" s="3">
        <v>795</v>
      </c>
      <c r="J19">
        <f t="shared" si="4"/>
        <v>25274.117647058825</v>
      </c>
      <c r="K19">
        <f t="shared" si="5"/>
        <v>1640.2902352941178</v>
      </c>
      <c r="L19" s="1">
        <f t="shared" si="6"/>
        <v>2435.2902352941178</v>
      </c>
    </row>
    <row r="20" spans="1:12" x14ac:dyDescent="0.25">
      <c r="A20">
        <v>5000</v>
      </c>
      <c r="B20" s="3">
        <f>(14740.2095*A20^(-0.6849)+3.29)*A20/1000</f>
        <v>232.24883931789873</v>
      </c>
      <c r="C20">
        <f>A20*(1+1/$G$2)</f>
        <v>12352.941176470589</v>
      </c>
      <c r="D20">
        <f t="shared" si="2"/>
        <v>801.70588235294122</v>
      </c>
      <c r="E20" s="1">
        <f>B20+D20</f>
        <v>1033.9547216708399</v>
      </c>
    </row>
    <row r="24" spans="1:12" x14ac:dyDescent="0.25">
      <c r="C24" t="s">
        <v>8</v>
      </c>
      <c r="F24" t="s">
        <v>9</v>
      </c>
    </row>
    <row r="25" spans="1:12" x14ac:dyDescent="0.25">
      <c r="C25" t="s">
        <v>0</v>
      </c>
      <c r="D25" t="s">
        <v>1</v>
      </c>
      <c r="F25" t="s">
        <v>0</v>
      </c>
      <c r="G25" t="s">
        <v>1</v>
      </c>
    </row>
    <row r="26" spans="1:12" x14ac:dyDescent="0.25">
      <c r="C26">
        <v>0</v>
      </c>
      <c r="D26">
        <v>0</v>
      </c>
      <c r="F26">
        <v>0</v>
      </c>
      <c r="G26">
        <v>0</v>
      </c>
    </row>
    <row r="27" spans="1:12" x14ac:dyDescent="0.25">
      <c r="C27">
        <v>250</v>
      </c>
      <c r="D27">
        <f>0.5252*C27</f>
        <v>131.30000000000001</v>
      </c>
      <c r="F27">
        <v>250</v>
      </c>
      <c r="G27">
        <v>115.05</v>
      </c>
    </row>
    <row r="28" spans="1:12" x14ac:dyDescent="0.25">
      <c r="C28">
        <v>3000</v>
      </c>
      <c r="D28">
        <f>75+0.2294*C28</f>
        <v>763.19999999999993</v>
      </c>
      <c r="F28">
        <v>3000</v>
      </c>
      <c r="G28">
        <v>568.20000000000005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2019-03-29T09:47:17Z</dcterms:modified>
</cp:coreProperties>
</file>