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86CE4F25-1430-D54E-BEB5-5420EF1D691F}" xr6:coauthVersionLast="46" xr6:coauthVersionMax="46" xr10:uidLastSave="{00000000-0000-0000-0000-000000000000}"/>
  <bookViews>
    <workbookView xWindow="0" yWindow="0" windowWidth="28800" windowHeight="180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4" i="2"/>
  <c r="I4" i="2" s="1"/>
  <c r="I6" i="2" s="1"/>
  <c r="X22" i="2" s="1"/>
  <c r="AA22" i="2" s="1"/>
  <c r="Z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X25" i="2" l="1"/>
  <c r="T41" i="2"/>
  <c r="X21" i="2"/>
  <c r="T40" i="2" s="1"/>
  <c r="X24" i="2"/>
  <c r="X23" i="2"/>
  <c r="T42" i="2" s="1"/>
  <c r="O22" i="2"/>
  <c r="K38" i="2" s="1"/>
  <c r="X26" i="2"/>
  <c r="T45" i="2" s="1"/>
  <c r="O23" i="2"/>
  <c r="K39" i="2" s="1"/>
  <c r="F22" i="2"/>
  <c r="C37" i="2" s="1"/>
  <c r="F21" i="2"/>
  <c r="C36" i="2" s="1"/>
  <c r="F4" i="2"/>
  <c r="M13" i="1"/>
  <c r="K13" i="1"/>
  <c r="AA25" i="2" l="1"/>
  <c r="Z25" i="2" s="1"/>
  <c r="T44" i="2"/>
  <c r="AA24" i="2"/>
  <c r="Z24" i="2" s="1"/>
  <c r="T43" i="2"/>
  <c r="R23" i="2"/>
  <c r="Q23" i="2" s="1"/>
  <c r="I22" i="2"/>
  <c r="H22" i="2" s="1"/>
  <c r="AA26" i="2"/>
  <c r="Z26" i="2" s="1"/>
  <c r="R22" i="2"/>
  <c r="Q22" i="2" s="1"/>
  <c r="I21" i="2"/>
  <c r="H21" i="2" s="1"/>
  <c r="AA23" i="2"/>
  <c r="Z23" i="2" s="1"/>
  <c r="K4" i="2"/>
  <c r="F6" i="2"/>
  <c r="X16" i="2" s="1"/>
  <c r="T35" i="2" s="1"/>
  <c r="C9" i="1"/>
  <c r="I9" i="1" s="1"/>
  <c r="X13" i="2" l="1"/>
  <c r="T32" i="2" s="1"/>
  <c r="F13" i="2"/>
  <c r="O13" i="2"/>
  <c r="K29" i="2" s="1"/>
  <c r="M4" i="2"/>
  <c r="M6" i="2" s="1"/>
  <c r="X15" i="2"/>
  <c r="T34" i="2" s="1"/>
  <c r="X12" i="2"/>
  <c r="O14" i="2"/>
  <c r="K30" i="2" s="1"/>
  <c r="X14" i="2"/>
  <c r="T33" i="2" s="1"/>
  <c r="O16" i="2"/>
  <c r="K32" i="2" s="1"/>
  <c r="O15" i="2"/>
  <c r="K31" i="2" s="1"/>
  <c r="O12" i="2"/>
  <c r="F12" i="2"/>
  <c r="F16" i="2"/>
  <c r="C31" i="2" s="1"/>
  <c r="F15" i="2"/>
  <c r="C30" i="2" s="1"/>
  <c r="K6" i="2"/>
  <c r="Q6" i="2" s="1"/>
  <c r="F14" i="2"/>
  <c r="C29" i="2" s="1"/>
  <c r="F9" i="1"/>
  <c r="K9" i="1" s="1"/>
  <c r="X20" i="2" l="1"/>
  <c r="T39" i="2" s="1"/>
  <c r="O17" i="2"/>
  <c r="R13" i="2"/>
  <c r="Q13" i="2" s="1"/>
  <c r="I13" i="2"/>
  <c r="H13" i="2" s="1"/>
  <c r="C28" i="2"/>
  <c r="AA13" i="2"/>
  <c r="Z13" i="2" s="1"/>
  <c r="K28" i="2"/>
  <c r="R12" i="2"/>
  <c r="Q12" i="2" s="1"/>
  <c r="AA14" i="2"/>
  <c r="Z14" i="2" s="1"/>
  <c r="I15" i="2"/>
  <c r="H15" i="2" s="1"/>
  <c r="R14" i="2"/>
  <c r="Q14" i="2" s="1"/>
  <c r="I16" i="2"/>
  <c r="H16" i="2" s="1"/>
  <c r="T31" i="2"/>
  <c r="AA12" i="2"/>
  <c r="Z12" i="2" s="1"/>
  <c r="C27" i="2"/>
  <c r="I12" i="2"/>
  <c r="H12" i="2" s="1"/>
  <c r="AA15" i="2"/>
  <c r="Z15" i="2" s="1"/>
  <c r="AA16" i="2"/>
  <c r="Z16" i="2" s="1"/>
  <c r="R15" i="2"/>
  <c r="Q15" i="2" s="1"/>
  <c r="I14" i="2"/>
  <c r="H14" i="2" s="1"/>
  <c r="R16" i="2"/>
  <c r="Q16" i="2" s="1"/>
  <c r="Q4" i="2"/>
  <c r="O18" i="2"/>
  <c r="K34" i="2" s="1"/>
  <c r="O19" i="2"/>
  <c r="K35" i="2" s="1"/>
  <c r="X17" i="2"/>
  <c r="T36" i="2" s="1"/>
  <c r="O20" i="2"/>
  <c r="K36" i="2" s="1"/>
  <c r="F17" i="2"/>
  <c r="C32" i="2" s="1"/>
  <c r="N9" i="1"/>
  <c r="P9" i="1" s="1"/>
  <c r="AA20" i="2" l="1"/>
  <c r="Z20" i="2" s="1"/>
  <c r="R17" i="2"/>
  <c r="Q17" i="2" s="1"/>
  <c r="K33" i="2"/>
  <c r="R19" i="2"/>
  <c r="Q19" i="2" s="1"/>
  <c r="R18" i="2"/>
  <c r="Q18" i="2" s="1"/>
  <c r="I17" i="2"/>
  <c r="H17" i="2" s="1"/>
  <c r="R20" i="2"/>
  <c r="Q20" i="2" s="1"/>
  <c r="AA17" i="2"/>
  <c r="Z17" i="2" s="1"/>
  <c r="AA21" i="2"/>
  <c r="Z21" i="2" s="1"/>
  <c r="O21" i="2"/>
  <c r="K37" i="2" s="1"/>
  <c r="F18" i="2"/>
  <c r="C33" i="2" s="1"/>
  <c r="X18" i="2"/>
  <c r="T37" i="2" s="1"/>
  <c r="X19" i="2"/>
  <c r="T38" i="2" s="1"/>
  <c r="F20" i="2"/>
  <c r="C35" i="2" s="1"/>
  <c r="F19" i="2"/>
  <c r="C34" i="2" s="1"/>
  <c r="I20" i="2" l="1"/>
  <c r="H20" i="2" s="1"/>
  <c r="I19" i="2"/>
  <c r="H19" i="2" s="1"/>
  <c r="AA19" i="2"/>
  <c r="Z19" i="2" s="1"/>
  <c r="R21" i="2"/>
  <c r="AA18" i="2"/>
  <c r="Z18" i="2" s="1"/>
  <c r="I18" i="2"/>
  <c r="H18" i="2" s="1"/>
  <c r="R24" i="2" l="1"/>
  <c r="Q24" i="2" s="1"/>
  <c r="Q21" i="2"/>
  <c r="AA28" i="2"/>
  <c r="Z27" i="2" s="1"/>
  <c r="I23" i="2"/>
  <c r="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<sst xmlns="http://schemas.openxmlformats.org/spreadsheetml/2006/main" count="107" uniqueCount="52">
  <si>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</si>
  <si>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</si>
  <si>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</si>
  <si>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</si>
  <si>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</si>
  <si>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</si>
  <si>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</si>
  <si>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</si>
  <si>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</si>
  <si>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</si>
  <si>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</si>
  <si>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</si>
  <si>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</si>
  <si>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</si>
  <si>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</si>
  <si>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</si>
  <si>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</si>
  <si>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</si>
  <si>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</si>
  <si>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</si>
  <si>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</si>
  <si>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</si>
  <si>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</si>
  <si>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</si>
  <si>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</si>
  <si>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</si>
  <si>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</si>
  <si>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</si>
  <si>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</si>
  <si>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</si>
  <si>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</si>
  <si>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</si>
  <si>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</si>
  <si>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</si>
  <si>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</si>
  <si>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</si>
  <si>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</si>
  <si>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</si>
  <si>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</si>
  <si>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</si>
  <si>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</si>
  <si>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</si>
  <si>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</si>
  <si>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</si>
  <si>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</si>
  <si>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</si>
  <si>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</si>
  <si>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</si>
  <si>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</si>
  <si>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Сахар - головы 5%</t>
  </si>
  <si>
    <t>Фрукты - головы 10%</t>
  </si>
  <si>
    <t>Зерно - головы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</si>
</sst>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</row>
    <row r="2" spans="1:20" hidden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Q2" s="1"/>
      <c r="R2" s="1"/>
      <c r="S2" s="1"/>
      <c r="T2" s="1"/>
    </row>
    <row r="3" spans="1:20" hidden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  <c r="Q3" s="1"/>
      <c r="R3" s="1"/>
      <c r="S3" s="1"/>
      <c r="T3" s="1"/>
    </row>
    <row r="4" spans="1:20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  <c r="P4" s="31" t="s">
        <v>1</v>
      </c>
      <c r="Q4" s="3"/>
      <c r="R4" s="3"/>
      <c r="S4" s="1"/>
      <c r="T4" s="1"/>
    </row>
    <row r="5" spans="1:20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30" t="s">
        <v>2</v>
      </c>
      <c r="Q5" s="1"/>
      <c r="R5" s="1"/>
      <c r="S5" s="1"/>
      <c r="T5" s="1"/>
    </row>
    <row r="6" spans="1:20" ht="12.75" customHeight="1" thickBo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7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8" t="s">
        <v>3</v>
      </c>
      <c r="B8" s="89"/>
      <c r="C8" s="90"/>
      <c r="D8" s="2"/>
      <c r="E8" s="88" t="s">
        <v>4</v>
      </c>
      <c r="F8" s="90"/>
      <c r="G8" s="2"/>
      <c r="H8" s="88" t="s">
        <v>5</v>
      </c>
      <c r="I8" s="90"/>
      <c r="J8" s="2"/>
      <c r="K8" s="88" t="s">
        <v>6</v>
      </c>
      <c r="L8" s="90"/>
      <c r="M8" s="2"/>
      <c r="N8" s="88" t="s">
        <v>7</v>
      </c>
      <c r="O8" s="90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1">
        <f>I9+F9</f>
        <v>1.28</v>
      </c>
      <c r="L9" s="72"/>
      <c r="M9" s="2"/>
      <c r="N9" s="73">
        <f>C9-K9</f>
        <v>5.12</v>
      </c>
      <c r="O9" s="74"/>
      <c r="P9" s="77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5"/>
      <c r="O10" s="76"/>
      <c r="P10" s="78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AA49"/>
  <sheetViews>
    <sheetView tabSelected="1" zoomScale="98" zoomScaleNormal="98" workbookViewId="0">
      <selection activeCell="A5" sqref="A5:C5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7" ht="17" thickBot="1"/>
    <row r="3" spans="1:27" ht="17" thickBot="1">
      <c r="A3" s="96" t="s">
        <v>3</v>
      </c>
      <c r="B3" s="97"/>
      <c r="C3" s="98"/>
      <c r="D3" s="60"/>
      <c r="E3" s="96" t="s">
        <v>36</v>
      </c>
      <c r="F3" s="98"/>
      <c r="G3" s="60"/>
      <c r="H3" s="96" t="s">
        <v>37</v>
      </c>
      <c r="I3" s="98"/>
      <c r="J3" s="60"/>
      <c r="K3" s="61" t="s">
        <v>6</v>
      </c>
      <c r="L3" s="60"/>
      <c r="M3" s="61" t="s">
        <v>38</v>
      </c>
      <c r="N3" s="60"/>
      <c r="O3" s="60"/>
      <c r="P3" s="60"/>
      <c r="Q3" s="62" t="s">
        <v>39</v>
      </c>
    </row>
    <row r="4" spans="1:27" ht="29" thickBot="1">
      <c r="A4" s="29">
        <v>19.7</v>
      </c>
      <c r="B4" s="28">
        <v>0.34</v>
      </c>
      <c r="C4" s="25">
        <f>A4*B4</f>
        <v>6.6980000000000004</v>
      </c>
      <c r="D4" s="33"/>
      <c r="E4" s="28">
        <v>0.1</v>
      </c>
      <c r="F4" s="25">
        <f>C4*E4</f>
        <v>0.66980000000000006</v>
      </c>
      <c r="G4" s="33"/>
      <c r="H4" s="28">
        <v>0.05</v>
      </c>
      <c r="I4" s="25">
        <f>C4*H4</f>
        <v>0.33490000000000003</v>
      </c>
      <c r="J4" s="33"/>
      <c r="K4" s="25">
        <f>I4+F4</f>
        <v>1.0047000000000001</v>
      </c>
      <c r="L4" s="33"/>
      <c r="M4" s="26">
        <f>C4-K4</f>
        <v>5.6933000000000007</v>
      </c>
      <c r="Q4" s="59">
        <f>(A4-K4-M4)</f>
        <v>13.001999999999999</v>
      </c>
    </row>
    <row r="5" spans="1:27" ht="26" customHeight="1" thickBot="1">
      <c r="A5" s="115" t="s">
        <v>22</v>
      </c>
      <c r="B5" s="115"/>
      <c r="C5" s="115"/>
    </row>
    <row r="6" spans="1:27" ht="29" thickBot="1">
      <c r="B6" s="28">
        <v>0.95</v>
      </c>
      <c r="C6" s="25">
        <f>C4/B6</f>
        <v>7.0505263157894742</v>
      </c>
      <c r="F6" s="25">
        <f>F4/B6</f>
        <v>0.70505263157894749</v>
      </c>
      <c r="I6" s="25">
        <f>I4/B6*2</f>
        <v>0.70505263157894749</v>
      </c>
      <c r="K6" s="25">
        <f>I6+F6</f>
        <v>1.410105263157895</v>
      </c>
      <c r="M6" s="26">
        <f>M4/B6</f>
        <v>5.9929473684210537</v>
      </c>
      <c r="Q6" s="27">
        <f>(A4-K6-M6) * 0.9</f>
        <v>11.067252631578947</v>
      </c>
    </row>
    <row r="7" spans="1:27" ht="17" thickBot="1"/>
    <row r="8" spans="1:27" ht="17" thickBot="1">
      <c r="B8" s="34" t="s">
        <v>26</v>
      </c>
      <c r="C8" s="35" t="s">
        <v>27</v>
      </c>
      <c r="D8" s="36" t="s">
        <v>28</v>
      </c>
      <c r="E8" s="37" t="s">
        <v>29</v>
      </c>
      <c r="F8" s="56">
        <v>120</v>
      </c>
      <c r="G8" s="32" t="s">
        <v>35</v>
      </c>
      <c r="J8" s="32" t="s">
        <v>40</v>
      </c>
      <c r="P8" s="38"/>
    </row>
    <row r="9" spans="1:27" ht="17" customHeight="1" thickBot="1">
      <c r="B9" s="39" t="s">
        <v>34</v>
      </c>
      <c r="C9" s="40" t="s">
        <v>31</v>
      </c>
      <c r="D9" s="40" t="s">
        <v>33</v>
      </c>
      <c r="E9" s="40" t="s">
        <v>32</v>
      </c>
      <c r="P9" s="38"/>
    </row>
    <row r="10" spans="1:27" ht="17" customHeight="1">
      <c r="A10" s="110" t="s">
        <v>47</v>
      </c>
      <c r="B10" s="99" t="s">
        <v>48</v>
      </c>
      <c r="C10" s="108" t="s">
        <v>21</v>
      </c>
      <c r="D10" s="108" t="s">
        <v>13</v>
      </c>
      <c r="E10" s="108"/>
      <c r="F10" s="99" t="s">
        <v>16</v>
      </c>
      <c r="G10" s="104" t="s">
        <v>20</v>
      </c>
      <c r="H10" s="67"/>
      <c r="I10" s="67"/>
      <c r="J10" s="110" t="s">
        <v>47</v>
      </c>
      <c r="K10" s="99" t="s">
        <v>48</v>
      </c>
      <c r="L10" s="108" t="s">
        <v>21</v>
      </c>
      <c r="M10" s="108" t="s">
        <v>14</v>
      </c>
      <c r="N10" s="108"/>
      <c r="O10" s="99" t="s">
        <v>16</v>
      </c>
      <c r="P10" s="104" t="s">
        <v>20</v>
      </c>
      <c r="Q10" s="41"/>
      <c r="R10" s="41"/>
      <c r="S10" s="110" t="s">
        <v>47</v>
      </c>
      <c r="T10" s="99" t="s">
        <v>48</v>
      </c>
      <c r="U10" s="108" t="s">
        <v>21</v>
      </c>
      <c r="V10" s="108" t="s">
        <v>15</v>
      </c>
      <c r="W10" s="108"/>
      <c r="X10" s="99" t="s">
        <v>16</v>
      </c>
      <c r="Y10" s="104" t="s">
        <v>20</v>
      </c>
    </row>
    <row r="11" spans="1:27">
      <c r="A11" s="111"/>
      <c r="B11" s="100"/>
      <c r="C11" s="109"/>
      <c r="D11" s="109"/>
      <c r="E11" s="109"/>
      <c r="F11" s="100"/>
      <c r="G11" s="105"/>
      <c r="H11" s="67"/>
      <c r="I11" s="67"/>
      <c r="J11" s="111"/>
      <c r="K11" s="100"/>
      <c r="L11" s="109"/>
      <c r="M11" s="109"/>
      <c r="N11" s="109"/>
      <c r="O11" s="100"/>
      <c r="P11" s="105"/>
      <c r="Q11" s="41"/>
      <c r="R11" s="41"/>
      <c r="S11" s="111"/>
      <c r="T11" s="100"/>
      <c r="U11" s="109"/>
      <c r="V11" s="109"/>
      <c r="W11" s="109"/>
      <c r="X11" s="100"/>
      <c r="Y11" s="105"/>
    </row>
    <row r="12" spans="1:27">
      <c r="A12" s="42">
        <v>1</v>
      </c>
      <c r="B12" s="43">
        <v>1</v>
      </c>
      <c r="C12" s="43">
        <v>7.0000000000000007E-2</v>
      </c>
      <c r="D12" s="44">
        <v>0.4</v>
      </c>
      <c r="E12" s="34" t="s">
        <v>17</v>
      </c>
      <c r="F12" s="45">
        <f>$F$6*D12</f>
        <v>0.28202105263157901</v>
      </c>
      <c r="G12" s="46">
        <v>135</v>
      </c>
      <c r="H12" s="58" t="str">
        <f t="shared" ref="H12:H23" si="0">TRUNC(I12)&amp; ":"&amp;TRUNC((I12 - TRUNC(I12)) * 60)</f>
        <v>4:1</v>
      </c>
      <c r="I12" s="63">
        <f t="shared" ref="I12:I22" si="1">F12/C12</f>
        <v>4.0288721804511285</v>
      </c>
      <c r="J12" s="42">
        <v>1</v>
      </c>
      <c r="K12" s="43">
        <v>0</v>
      </c>
      <c r="L12" s="43">
        <v>7.0000000000000007E-2</v>
      </c>
      <c r="M12" s="44">
        <v>0.25</v>
      </c>
      <c r="N12" s="34" t="s">
        <v>17</v>
      </c>
      <c r="O12" s="45">
        <f>$F$6*M12</f>
        <v>0.17626315789473687</v>
      </c>
      <c r="P12" s="46">
        <v>135</v>
      </c>
      <c r="Q12" s="58" t="str">
        <f t="shared" ref="Q12:Q24" si="2">TRUNC(R12)&amp; ":"&amp;TRUNC((R12 - TRUNC(R12)) * 60)</f>
        <v>2:31</v>
      </c>
      <c r="R12" s="63">
        <f t="shared" ref="R12:R23" si="3">O12/L12</f>
        <v>2.5180451127819552</v>
      </c>
      <c r="S12" s="42">
        <v>1</v>
      </c>
      <c r="T12" s="43">
        <v>0</v>
      </c>
      <c r="U12" s="43">
        <v>7.0000000000000007E-2</v>
      </c>
      <c r="V12" s="44">
        <v>0.3</v>
      </c>
      <c r="W12" s="34" t="s">
        <v>17</v>
      </c>
      <c r="X12" s="45">
        <f>$F$6*V12</f>
        <v>0.21151578947368424</v>
      </c>
      <c r="Y12" s="46">
        <v>135</v>
      </c>
      <c r="Z12" s="58" t="str">
        <f t="shared" ref="Z12:Z24" si="4">TRUNC(AA12)&amp; ":"&amp;TRUNC((AA12 - TRUNC(AA12)) * 60)</f>
        <v>3:1</v>
      </c>
      <c r="AA12" s="63">
        <f t="shared" ref="AA12:AA26" si="5">X12/U12</f>
        <v>3.0216541353383461</v>
      </c>
    </row>
    <row r="13" spans="1:27">
      <c r="A13" s="42">
        <v>2</v>
      </c>
      <c r="B13" s="43">
        <v>1</v>
      </c>
      <c r="C13" s="43">
        <v>0.1</v>
      </c>
      <c r="D13" s="44">
        <v>0.2</v>
      </c>
      <c r="E13" s="34" t="s">
        <v>17</v>
      </c>
      <c r="F13" s="45">
        <f t="shared" ref="F13:F16" si="6">$F$6*D13</f>
        <v>0.1410105263157895</v>
      </c>
      <c r="G13" s="46">
        <v>0</v>
      </c>
      <c r="H13" s="58" t="str">
        <f t="shared" si="0"/>
        <v>1:24</v>
      </c>
      <c r="I13" s="63">
        <f t="shared" si="1"/>
        <v>1.410105263157895</v>
      </c>
      <c r="J13" s="42">
        <v>2</v>
      </c>
      <c r="K13" s="43">
        <v>0</v>
      </c>
      <c r="L13" s="43">
        <v>0.1</v>
      </c>
      <c r="M13" s="44">
        <v>0.15</v>
      </c>
      <c r="N13" s="34" t="s">
        <v>17</v>
      </c>
      <c r="O13" s="45">
        <f t="shared" ref="O13" si="7">$F$6*M13</f>
        <v>0.10575789473684212</v>
      </c>
      <c r="P13" s="46">
        <v>0</v>
      </c>
      <c r="Q13" s="58" t="str">
        <f t="shared" si="2"/>
        <v>1:3</v>
      </c>
      <c r="R13" s="63">
        <f t="shared" si="3"/>
        <v>1.0575789473684212</v>
      </c>
      <c r="S13" s="42">
        <v>2</v>
      </c>
      <c r="T13" s="43">
        <v>0</v>
      </c>
      <c r="U13" s="43">
        <v>0.1</v>
      </c>
      <c r="V13" s="44">
        <v>0.2</v>
      </c>
      <c r="W13" s="34" t="s">
        <v>17</v>
      </c>
      <c r="X13" s="45">
        <f t="shared" ref="X13" si="8">$F$6*V13</f>
        <v>0.1410105263157895</v>
      </c>
      <c r="Y13" s="46">
        <v>0</v>
      </c>
      <c r="Z13" s="58" t="str">
        <f t="shared" si="4"/>
        <v>1:24</v>
      </c>
      <c r="AA13" s="63">
        <f t="shared" si="5"/>
        <v>1.410105263157895</v>
      </c>
    </row>
    <row r="14" spans="1:27">
      <c r="A14" s="42">
        <v>3</v>
      </c>
      <c r="B14" s="43">
        <v>2</v>
      </c>
      <c r="C14" s="43">
        <v>0.2</v>
      </c>
      <c r="D14" s="44">
        <v>0.2</v>
      </c>
      <c r="E14" s="34" t="s">
        <v>17</v>
      </c>
      <c r="F14" s="45">
        <f t="shared" si="6"/>
        <v>0.1410105263157895</v>
      </c>
      <c r="G14" s="46">
        <v>0</v>
      </c>
      <c r="H14" s="58" t="str">
        <f t="shared" si="0"/>
        <v>0:42</v>
      </c>
      <c r="I14" s="63">
        <f t="shared" si="1"/>
        <v>0.70505263157894749</v>
      </c>
      <c r="J14" s="42">
        <v>3</v>
      </c>
      <c r="K14" s="43">
        <v>1</v>
      </c>
      <c r="L14" s="43">
        <v>0.3</v>
      </c>
      <c r="M14" s="44">
        <v>0.2</v>
      </c>
      <c r="N14" s="34" t="s">
        <v>17</v>
      </c>
      <c r="O14" s="45">
        <f>$F$6*M14</f>
        <v>0.1410105263157895</v>
      </c>
      <c r="P14" s="46">
        <v>0</v>
      </c>
      <c r="Q14" s="58" t="str">
        <f t="shared" si="2"/>
        <v>0:28</v>
      </c>
      <c r="R14" s="63">
        <f t="shared" si="3"/>
        <v>0.47003508771929836</v>
      </c>
      <c r="S14" s="42">
        <v>3</v>
      </c>
      <c r="T14" s="43">
        <v>1</v>
      </c>
      <c r="U14" s="43">
        <v>0.2</v>
      </c>
      <c r="V14" s="44">
        <v>0.2</v>
      </c>
      <c r="W14" s="34" t="s">
        <v>17</v>
      </c>
      <c r="X14" s="45">
        <f t="shared" ref="X14:X16" si="9">$F$6*V14</f>
        <v>0.1410105263157895</v>
      </c>
      <c r="Y14" s="46">
        <v>0</v>
      </c>
      <c r="Z14" s="58" t="str">
        <f t="shared" si="4"/>
        <v>0:42</v>
      </c>
      <c r="AA14" s="63">
        <f t="shared" si="5"/>
        <v>0.70505263157894749</v>
      </c>
    </row>
    <row r="15" spans="1:27">
      <c r="A15" s="42">
        <v>4</v>
      </c>
      <c r="B15" s="43">
        <v>3</v>
      </c>
      <c r="C15" s="43">
        <v>0.3</v>
      </c>
      <c r="D15" s="44">
        <v>0.1</v>
      </c>
      <c r="E15" s="34" t="s">
        <v>17</v>
      </c>
      <c r="F15" s="45">
        <f t="shared" si="6"/>
        <v>7.0505263157894751E-2</v>
      </c>
      <c r="G15" s="46">
        <v>135</v>
      </c>
      <c r="H15" s="58" t="str">
        <f t="shared" si="0"/>
        <v>0:14</v>
      </c>
      <c r="I15" s="63">
        <f t="shared" si="1"/>
        <v>0.23501754385964918</v>
      </c>
      <c r="J15" s="42">
        <v>4</v>
      </c>
      <c r="K15" s="43">
        <v>2</v>
      </c>
      <c r="L15" s="43">
        <v>0.4</v>
      </c>
      <c r="M15" s="44">
        <v>0.2</v>
      </c>
      <c r="N15" s="34" t="s">
        <v>17</v>
      </c>
      <c r="O15" s="45">
        <f>$F$6*M15</f>
        <v>0.1410105263157895</v>
      </c>
      <c r="P15" s="46">
        <v>0</v>
      </c>
      <c r="Q15" s="58" t="str">
        <f t="shared" si="2"/>
        <v>0:21</v>
      </c>
      <c r="R15" s="63">
        <f t="shared" si="3"/>
        <v>0.35252631578947374</v>
      </c>
      <c r="S15" s="42">
        <v>4</v>
      </c>
      <c r="T15" s="43">
        <v>2</v>
      </c>
      <c r="U15" s="43">
        <v>0.3</v>
      </c>
      <c r="V15" s="44">
        <v>0.2</v>
      </c>
      <c r="W15" s="34" t="s">
        <v>17</v>
      </c>
      <c r="X15" s="45">
        <f t="shared" si="9"/>
        <v>0.1410105263157895</v>
      </c>
      <c r="Y15" s="46">
        <v>0</v>
      </c>
      <c r="Z15" s="58" t="str">
        <f t="shared" si="4"/>
        <v>0:28</v>
      </c>
      <c r="AA15" s="63">
        <f t="shared" si="5"/>
        <v>0.47003508771929836</v>
      </c>
    </row>
    <row r="16" spans="1:27">
      <c r="A16" s="42">
        <v>5</v>
      </c>
      <c r="B16" s="43">
        <v>4</v>
      </c>
      <c r="C16" s="43">
        <v>0.4</v>
      </c>
      <c r="D16" s="44">
        <v>0.1</v>
      </c>
      <c r="E16" s="34" t="s">
        <v>17</v>
      </c>
      <c r="F16" s="45">
        <f t="shared" si="6"/>
        <v>7.0505263157894751E-2</v>
      </c>
      <c r="G16" s="46">
        <v>165</v>
      </c>
      <c r="H16" s="58" t="str">
        <f t="shared" si="0"/>
        <v>0:10</v>
      </c>
      <c r="I16" s="63">
        <f t="shared" si="1"/>
        <v>0.17626315789473687</v>
      </c>
      <c r="J16" s="42">
        <v>5</v>
      </c>
      <c r="K16" s="43">
        <v>3</v>
      </c>
      <c r="L16" s="43">
        <v>0.4</v>
      </c>
      <c r="M16" s="44">
        <v>0.2</v>
      </c>
      <c r="N16" s="34" t="s">
        <v>17</v>
      </c>
      <c r="O16" s="45">
        <f>$F$6*M16</f>
        <v>0.1410105263157895</v>
      </c>
      <c r="P16" s="46">
        <v>145</v>
      </c>
      <c r="Q16" s="58" t="str">
        <f t="shared" si="2"/>
        <v>0:21</v>
      </c>
      <c r="R16" s="63">
        <f t="shared" si="3"/>
        <v>0.35252631578947374</v>
      </c>
      <c r="S16" s="42">
        <v>5</v>
      </c>
      <c r="T16" s="43">
        <v>3</v>
      </c>
      <c r="U16" s="43">
        <v>0.4</v>
      </c>
      <c r="V16" s="44">
        <v>0.1</v>
      </c>
      <c r="W16" s="34" t="s">
        <v>17</v>
      </c>
      <c r="X16" s="45">
        <f t="shared" si="9"/>
        <v>7.0505263157894751E-2</v>
      </c>
      <c r="Y16" s="46">
        <v>145</v>
      </c>
      <c r="Z16" s="58" t="str">
        <f t="shared" si="4"/>
        <v>0:10</v>
      </c>
      <c r="AA16" s="63">
        <f t="shared" si="5"/>
        <v>0.17626315789473687</v>
      </c>
    </row>
    <row r="17" spans="1:27">
      <c r="A17" s="42">
        <v>6</v>
      </c>
      <c r="B17" s="43">
        <v>5</v>
      </c>
      <c r="C17" s="47">
        <v>0.5</v>
      </c>
      <c r="D17" s="44">
        <v>0.1</v>
      </c>
      <c r="E17" s="35" t="s">
        <v>18</v>
      </c>
      <c r="F17" s="45">
        <f>$M$6*D17</f>
        <v>0.59929473684210544</v>
      </c>
      <c r="G17" s="46">
        <v>166</v>
      </c>
      <c r="H17" s="58" t="str">
        <f t="shared" si="0"/>
        <v>1:11</v>
      </c>
      <c r="I17" s="63">
        <f t="shared" si="1"/>
        <v>1.1985894736842109</v>
      </c>
      <c r="J17" s="42">
        <v>6</v>
      </c>
      <c r="K17" s="43">
        <v>4</v>
      </c>
      <c r="L17" s="43">
        <v>1</v>
      </c>
      <c r="M17" s="44">
        <v>0.1</v>
      </c>
      <c r="N17" s="35" t="s">
        <v>18</v>
      </c>
      <c r="O17" s="45">
        <f>$M$6*M17</f>
        <v>0.59929473684210544</v>
      </c>
      <c r="P17" s="46">
        <v>0</v>
      </c>
      <c r="Q17" s="58" t="str">
        <f t="shared" si="2"/>
        <v>0:35</v>
      </c>
      <c r="R17" s="63">
        <f t="shared" si="3"/>
        <v>0.59929473684210544</v>
      </c>
      <c r="S17" s="42">
        <v>6</v>
      </c>
      <c r="T17" s="43">
        <v>4</v>
      </c>
      <c r="U17" s="47">
        <v>1</v>
      </c>
      <c r="V17" s="44">
        <v>0.1</v>
      </c>
      <c r="W17" s="35" t="s">
        <v>18</v>
      </c>
      <c r="X17" s="45">
        <f>$M$6*V17</f>
        <v>0.59929473684210544</v>
      </c>
      <c r="Y17" s="46">
        <v>150</v>
      </c>
      <c r="Z17" s="58" t="str">
        <f t="shared" si="4"/>
        <v>0:35</v>
      </c>
      <c r="AA17" s="63">
        <f t="shared" si="5"/>
        <v>0.59929473684210544</v>
      </c>
    </row>
    <row r="18" spans="1:27">
      <c r="A18" s="42">
        <v>7</v>
      </c>
      <c r="B18" s="43">
        <v>6</v>
      </c>
      <c r="C18" s="47">
        <v>1</v>
      </c>
      <c r="D18" s="44">
        <v>0.7</v>
      </c>
      <c r="E18" s="35" t="s">
        <v>18</v>
      </c>
      <c r="F18" s="45">
        <f t="shared" ref="F18:F20" si="10">$M$6*D18</f>
        <v>4.1950631578947375</v>
      </c>
      <c r="G18" s="46">
        <v>166</v>
      </c>
      <c r="H18" s="58" t="str">
        <f t="shared" si="0"/>
        <v>4:11</v>
      </c>
      <c r="I18" s="63">
        <f t="shared" si="1"/>
        <v>4.1950631578947375</v>
      </c>
      <c r="J18" s="42">
        <v>7</v>
      </c>
      <c r="K18" s="43">
        <v>5</v>
      </c>
      <c r="L18" s="47">
        <v>0.9</v>
      </c>
      <c r="M18" s="44">
        <v>0.4</v>
      </c>
      <c r="N18" s="35" t="s">
        <v>18</v>
      </c>
      <c r="O18" s="45">
        <f>$M$6*M18</f>
        <v>2.3971789473684217</v>
      </c>
      <c r="P18" s="46">
        <v>150</v>
      </c>
      <c r="Q18" s="58" t="str">
        <f t="shared" si="2"/>
        <v>2:39</v>
      </c>
      <c r="R18" s="63">
        <f t="shared" si="3"/>
        <v>2.663532163742691</v>
      </c>
      <c r="S18" s="42">
        <v>7</v>
      </c>
      <c r="T18" s="43">
        <v>5</v>
      </c>
      <c r="U18" s="47">
        <v>0.9</v>
      </c>
      <c r="V18" s="44">
        <v>0.4</v>
      </c>
      <c r="W18" s="35" t="s">
        <v>18</v>
      </c>
      <c r="X18" s="45">
        <f t="shared" ref="X18:X19" si="11">$M$6*V18</f>
        <v>2.3971789473684217</v>
      </c>
      <c r="Y18" s="46">
        <v>155</v>
      </c>
      <c r="Z18" s="58" t="str">
        <f t="shared" si="4"/>
        <v>2:39</v>
      </c>
      <c r="AA18" s="63">
        <f t="shared" si="5"/>
        <v>2.663532163742691</v>
      </c>
    </row>
    <row r="19" spans="1:27">
      <c r="A19" s="42">
        <v>8</v>
      </c>
      <c r="B19" s="43">
        <v>7</v>
      </c>
      <c r="C19" s="47">
        <v>0.5</v>
      </c>
      <c r="D19" s="44">
        <v>0.1</v>
      </c>
      <c r="E19" s="35" t="s">
        <v>18</v>
      </c>
      <c r="F19" s="45">
        <f t="shared" si="10"/>
        <v>0.59929473684210544</v>
      </c>
      <c r="G19" s="46">
        <v>0</v>
      </c>
      <c r="H19" s="58" t="str">
        <f t="shared" si="0"/>
        <v>1:11</v>
      </c>
      <c r="I19" s="63">
        <f t="shared" si="1"/>
        <v>1.1985894736842109</v>
      </c>
      <c r="J19" s="42">
        <v>8</v>
      </c>
      <c r="K19" s="43">
        <v>6</v>
      </c>
      <c r="L19" s="47">
        <v>0.6</v>
      </c>
      <c r="M19" s="44">
        <v>0.4</v>
      </c>
      <c r="N19" s="35" t="s">
        <v>18</v>
      </c>
      <c r="O19" s="45">
        <f>$M$6*M19</f>
        <v>2.3971789473684217</v>
      </c>
      <c r="P19" s="46">
        <v>160</v>
      </c>
      <c r="Q19" s="58" t="str">
        <f t="shared" si="2"/>
        <v>3:59</v>
      </c>
      <c r="R19" s="63">
        <f t="shared" si="3"/>
        <v>3.9952982456140362</v>
      </c>
      <c r="S19" s="42">
        <v>8</v>
      </c>
      <c r="T19" s="43">
        <v>5</v>
      </c>
      <c r="U19" s="47">
        <v>0.5</v>
      </c>
      <c r="V19" s="44">
        <v>0.4</v>
      </c>
      <c r="W19" s="35" t="s">
        <v>18</v>
      </c>
      <c r="X19" s="45">
        <f t="shared" si="11"/>
        <v>2.3971789473684217</v>
      </c>
      <c r="Y19" s="46">
        <v>160</v>
      </c>
      <c r="Z19" s="58" t="str">
        <f t="shared" si="4"/>
        <v>4:47</v>
      </c>
      <c r="AA19" s="63">
        <f t="shared" si="5"/>
        <v>4.7943578947368435</v>
      </c>
    </row>
    <row r="20" spans="1:27">
      <c r="A20" s="42">
        <v>9</v>
      </c>
      <c r="B20" s="43">
        <v>8</v>
      </c>
      <c r="C20" s="47">
        <v>0.4</v>
      </c>
      <c r="D20" s="44">
        <v>0.1</v>
      </c>
      <c r="E20" s="35" t="s">
        <v>18</v>
      </c>
      <c r="F20" s="45">
        <f t="shared" si="10"/>
        <v>0.59929473684210544</v>
      </c>
      <c r="G20" s="46">
        <v>0</v>
      </c>
      <c r="H20" s="58" t="str">
        <f t="shared" si="0"/>
        <v>1:29</v>
      </c>
      <c r="I20" s="63">
        <f t="shared" si="1"/>
        <v>1.4982368421052634</v>
      </c>
      <c r="J20" s="42">
        <v>9</v>
      </c>
      <c r="K20" s="43">
        <v>7</v>
      </c>
      <c r="L20" s="47">
        <v>0.4</v>
      </c>
      <c r="M20" s="44">
        <v>0.1</v>
      </c>
      <c r="N20" s="35" t="s">
        <v>18</v>
      </c>
      <c r="O20" s="45">
        <f>$M$6*M20</f>
        <v>0.59929473684210544</v>
      </c>
      <c r="P20" s="46">
        <v>0</v>
      </c>
      <c r="Q20" s="58" t="str">
        <f t="shared" si="2"/>
        <v>1:29</v>
      </c>
      <c r="R20" s="63">
        <f t="shared" si="3"/>
        <v>1.4982368421052634</v>
      </c>
      <c r="S20" s="42">
        <v>9</v>
      </c>
      <c r="T20" s="43">
        <v>6</v>
      </c>
      <c r="U20" s="47">
        <v>0.3</v>
      </c>
      <c r="V20" s="44">
        <v>0.1</v>
      </c>
      <c r="W20" s="35" t="s">
        <v>18</v>
      </c>
      <c r="X20" s="45">
        <f t="shared" ref="X20" si="12">$M$6*V20</f>
        <v>0.59929473684210544</v>
      </c>
      <c r="Y20" s="46">
        <v>0</v>
      </c>
      <c r="Z20" s="58" t="str">
        <f t="shared" ref="Z20" si="13">TRUNC(AA20)&amp; ":"&amp;TRUNC((AA20 - TRUNC(AA20)) * 60)</f>
        <v>1:59</v>
      </c>
      <c r="AA20" s="63">
        <f t="shared" ref="AA20" si="14">X20/U20</f>
        <v>1.9976491228070181</v>
      </c>
    </row>
    <row r="21" spans="1:27">
      <c r="A21" s="42">
        <v>10</v>
      </c>
      <c r="B21" s="43">
        <v>9</v>
      </c>
      <c r="C21" s="47">
        <v>0.3</v>
      </c>
      <c r="D21" s="44">
        <v>0.1</v>
      </c>
      <c r="E21" s="36" t="s">
        <v>19</v>
      </c>
      <c r="F21" s="45">
        <f>$I$6*D21</f>
        <v>7.0505263157894751E-2</v>
      </c>
      <c r="G21" s="46">
        <v>0</v>
      </c>
      <c r="H21" s="58" t="str">
        <f t="shared" si="0"/>
        <v>0:14</v>
      </c>
      <c r="I21" s="63">
        <f t="shared" si="1"/>
        <v>0.23501754385964918</v>
      </c>
      <c r="J21" s="42">
        <v>10</v>
      </c>
      <c r="K21" s="43">
        <v>8</v>
      </c>
      <c r="L21" s="47">
        <v>0.3</v>
      </c>
      <c r="M21" s="44">
        <v>0.1</v>
      </c>
      <c r="N21" s="35" t="s">
        <v>18</v>
      </c>
      <c r="O21" s="45">
        <f>$M$6*M21</f>
        <v>0.59929473684210544</v>
      </c>
      <c r="P21" s="46">
        <v>0</v>
      </c>
      <c r="Q21" s="58" t="str">
        <f t="shared" si="2"/>
        <v>1:59</v>
      </c>
      <c r="R21" s="63">
        <f t="shared" si="3"/>
        <v>1.9976491228070181</v>
      </c>
      <c r="S21" s="42">
        <v>10</v>
      </c>
      <c r="T21" s="43">
        <v>7</v>
      </c>
      <c r="U21" s="47">
        <v>0.2</v>
      </c>
      <c r="V21" s="44">
        <v>0.1</v>
      </c>
      <c r="W21" s="36" t="s">
        <v>19</v>
      </c>
      <c r="X21" s="45">
        <f t="shared" ref="X21:X26" si="15">$I$6*V21</f>
        <v>7.0505263157894751E-2</v>
      </c>
      <c r="Y21" s="46">
        <v>170</v>
      </c>
      <c r="Z21" s="58" t="str">
        <f t="shared" si="4"/>
        <v>0:21</v>
      </c>
      <c r="AA21" s="63">
        <f t="shared" si="5"/>
        <v>0.35252631578947374</v>
      </c>
    </row>
    <row r="22" spans="1:27" ht="17" thickBot="1">
      <c r="A22" s="48">
        <v>11</v>
      </c>
      <c r="B22" s="68">
        <v>10</v>
      </c>
      <c r="C22" s="49">
        <v>0.2</v>
      </c>
      <c r="D22" s="50">
        <v>0.1</v>
      </c>
      <c r="E22" s="51" t="s">
        <v>19</v>
      </c>
      <c r="F22" s="52">
        <f>$I$6*D22</f>
        <v>7.0505263157894751E-2</v>
      </c>
      <c r="G22" s="69">
        <v>0</v>
      </c>
      <c r="H22" s="58" t="str">
        <f t="shared" si="0"/>
        <v>0:21</v>
      </c>
      <c r="I22" s="63">
        <f t="shared" si="1"/>
        <v>0.35252631578947374</v>
      </c>
      <c r="J22" s="42">
        <v>11</v>
      </c>
      <c r="K22" s="43">
        <v>9</v>
      </c>
      <c r="L22" s="47">
        <v>0.2</v>
      </c>
      <c r="M22" s="44">
        <v>0.1</v>
      </c>
      <c r="N22" s="36" t="s">
        <v>19</v>
      </c>
      <c r="O22" s="45">
        <f>$I$6*M22</f>
        <v>7.0505263157894751E-2</v>
      </c>
      <c r="P22" s="46">
        <v>0</v>
      </c>
      <c r="Q22" s="58" t="str">
        <f t="shared" si="2"/>
        <v>0:21</v>
      </c>
      <c r="R22" s="63">
        <f t="shared" si="3"/>
        <v>0.35252631578947374</v>
      </c>
      <c r="S22" s="42">
        <v>11</v>
      </c>
      <c r="T22" s="43">
        <v>8</v>
      </c>
      <c r="U22" s="47">
        <v>0.7</v>
      </c>
      <c r="V22" s="44">
        <v>0.1</v>
      </c>
      <c r="W22" s="36" t="s">
        <v>19</v>
      </c>
      <c r="X22" s="45">
        <f t="shared" si="15"/>
        <v>7.0505263157894751E-2</v>
      </c>
      <c r="Y22" s="46">
        <v>0</v>
      </c>
      <c r="Z22" s="58" t="str">
        <f t="shared" ref="Z22" si="16">TRUNC(AA22)&amp; ":"&amp;TRUNC((AA22 - TRUNC(AA22)) * 60)</f>
        <v>0:6</v>
      </c>
      <c r="AA22" s="63">
        <f t="shared" ref="AA22" si="17">X22/U22</f>
        <v>0.10072180451127823</v>
      </c>
    </row>
    <row r="23" spans="1:27" ht="17" thickBot="1">
      <c r="A23" s="66"/>
      <c r="F23" s="107" t="s">
        <v>30</v>
      </c>
      <c r="G23" s="107"/>
      <c r="H23" s="58" t="str">
        <f t="shared" si="0"/>
        <v>15:14</v>
      </c>
      <c r="I23" s="57">
        <f>SUM(I12:I22)</f>
        <v>15.233333583959903</v>
      </c>
      <c r="J23" s="48">
        <v>12</v>
      </c>
      <c r="K23" s="68">
        <v>10</v>
      </c>
      <c r="L23" s="49">
        <v>0.1</v>
      </c>
      <c r="M23" s="50">
        <v>0.1</v>
      </c>
      <c r="N23" s="51" t="s">
        <v>19</v>
      </c>
      <c r="O23" s="52">
        <f>$I$6*M23</f>
        <v>7.0505263157894751E-2</v>
      </c>
      <c r="P23" s="69">
        <v>0</v>
      </c>
      <c r="Q23" s="58" t="str">
        <f t="shared" si="2"/>
        <v>0:42</v>
      </c>
      <c r="R23" s="63">
        <f t="shared" si="3"/>
        <v>0.70505263157894749</v>
      </c>
      <c r="S23" s="42">
        <v>12</v>
      </c>
      <c r="T23" s="43">
        <v>9</v>
      </c>
      <c r="U23" s="47">
        <v>2</v>
      </c>
      <c r="V23" s="44">
        <v>0.4</v>
      </c>
      <c r="W23" s="36" t="s">
        <v>19</v>
      </c>
      <c r="X23" s="45">
        <f t="shared" si="15"/>
        <v>0.28202105263157901</v>
      </c>
      <c r="Y23" s="46">
        <v>0</v>
      </c>
      <c r="Z23" s="58" t="str">
        <f t="shared" si="4"/>
        <v>0:8</v>
      </c>
      <c r="AA23" s="63">
        <f t="shared" si="5"/>
        <v>0.1410105263157895</v>
      </c>
    </row>
    <row r="24" spans="1:27">
      <c r="A24" s="66" t="s">
        <v>49</v>
      </c>
      <c r="F24" s="54"/>
      <c r="G24" s="54"/>
      <c r="I24" s="66"/>
      <c r="J24" s="32" t="s">
        <v>50</v>
      </c>
      <c r="M24" s="53"/>
      <c r="O24" s="107" t="s">
        <v>30</v>
      </c>
      <c r="P24" s="107"/>
      <c r="Q24" s="58" t="str">
        <f t="shared" si="2"/>
        <v>16:33</v>
      </c>
      <c r="R24" s="57">
        <f>SUM(R12:R23)</f>
        <v>16.562301837928157</v>
      </c>
      <c r="S24" s="42">
        <v>13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15"/>
        <v>0.28202105263157901</v>
      </c>
      <c r="Y24" s="46">
        <v>0</v>
      </c>
      <c r="Z24" s="58" t="str">
        <f t="shared" si="4"/>
        <v>0:8</v>
      </c>
      <c r="AA24" s="63">
        <f t="shared" si="5"/>
        <v>0.1410105263157895</v>
      </c>
    </row>
    <row r="25" spans="1:27">
      <c r="A25" s="66"/>
      <c r="F25" s="53"/>
      <c r="I25" s="66"/>
      <c r="R25" s="66"/>
      <c r="S25" s="42">
        <v>14</v>
      </c>
      <c r="T25" s="43">
        <v>9</v>
      </c>
      <c r="U25" s="47">
        <v>2</v>
      </c>
      <c r="V25" s="44">
        <v>0.1</v>
      </c>
      <c r="W25" s="36" t="s">
        <v>19</v>
      </c>
      <c r="X25" s="45">
        <f t="shared" si="15"/>
        <v>7.0505263157894751E-2</v>
      </c>
      <c r="Y25" s="46">
        <v>0</v>
      </c>
      <c r="Z25" s="58" t="str">
        <f t="shared" ref="Z25" si="18">TRUNC(AA25)&amp; ":"&amp;TRUNC((AA25 - TRUNC(AA25)) * 60)</f>
        <v>0:2</v>
      </c>
      <c r="AA25" s="63">
        <f t="shared" ref="AA25" si="19">X25/U25</f>
        <v>3.5252631578947376E-2</v>
      </c>
    </row>
    <row r="26" spans="1:27" ht="17" thickBot="1">
      <c r="A26" s="66"/>
      <c r="C26" s="106" t="s">
        <v>23</v>
      </c>
      <c r="D26" s="106"/>
      <c r="E26" s="106"/>
      <c r="I26" s="66"/>
      <c r="L26" s="53"/>
      <c r="Q26" s="53"/>
      <c r="R26" s="53"/>
      <c r="S26" s="70">
        <v>15</v>
      </c>
      <c r="T26" s="68">
        <v>10</v>
      </c>
      <c r="U26" s="49">
        <v>2</v>
      </c>
      <c r="V26" s="50">
        <v>0.5</v>
      </c>
      <c r="W26" s="51" t="s">
        <v>19</v>
      </c>
      <c r="X26" s="52">
        <f t="shared" si="15"/>
        <v>0.35252631578947374</v>
      </c>
      <c r="Y26" s="69">
        <v>0</v>
      </c>
      <c r="Z26" s="58" t="str">
        <f>TRUNC(AA26)&amp; ":"&amp;TRUNC((AA26 - TRUNC(AA26)) * 60)</f>
        <v>0:10</v>
      </c>
      <c r="AA26" s="63">
        <f t="shared" si="5"/>
        <v>0.17626315789473687</v>
      </c>
    </row>
    <row r="27" spans="1:27">
      <c r="A27" s="66"/>
      <c r="C27" s="101" t="str">
        <f>SUBSTITUTE(E12 &amp; ";"&amp;ROUND(F12,3)* 1000&amp; ";"&amp;C12&amp; ";" &amp;B12&amp;";0;"&amp;G12,",",".")</f>
        <v>H;282;0.07;1;0;135</v>
      </c>
      <c r="D27" s="102"/>
      <c r="E27" s="103"/>
      <c r="I27" s="66"/>
      <c r="K27" s="106" t="s">
        <v>25</v>
      </c>
      <c r="L27" s="106"/>
      <c r="M27" s="106"/>
      <c r="R27" s="66"/>
      <c r="S27" s="32" t="s">
        <v>51</v>
      </c>
      <c r="T27" s="53"/>
      <c r="U27" s="53"/>
      <c r="X27" s="107" t="s">
        <v>30</v>
      </c>
      <c r="Y27" s="107"/>
      <c r="Z27" s="58" t="str">
        <f>TRUNC(AA28)&amp; ":"&amp;TRUNC((AA28 - TRUNC(AA28)) * 60)</f>
        <v>16:47</v>
      </c>
      <c r="AA27" s="64"/>
    </row>
    <row r="28" spans="1:27">
      <c r="A28" s="66"/>
      <c r="C28" s="101" t="str">
        <f t="shared" ref="C28:C37" si="20">SUBSTITUTE(E13 &amp; ";"&amp;ROUND(F13,3)* 1000&amp; ";"&amp;C13&amp; ";" &amp;B13&amp;";0;"&amp;G13,",",".")</f>
        <v>H;141;0.1;1;0;0</v>
      </c>
      <c r="D28" s="102"/>
      <c r="E28" s="103"/>
      <c r="I28" s="66"/>
      <c r="K28" s="91" t="str">
        <f>SUBSTITUTE(N12 &amp; ";"&amp;ROUND(O12,3)* 1000&amp; ";"&amp;L12&amp; ";" &amp;K12&amp;";0;"&amp;P12,",",".")</f>
        <v>H;176;0.07;0;0;135</v>
      </c>
      <c r="L28" s="91"/>
      <c r="M28" s="91"/>
      <c r="R28" s="66"/>
      <c r="AA28" s="57">
        <f>SUM(AA12:AA26)</f>
        <v>16.784729156223896</v>
      </c>
    </row>
    <row r="29" spans="1:27">
      <c r="A29" s="66"/>
      <c r="C29" s="101" t="str">
        <f t="shared" si="20"/>
        <v>H;141;0.2;2;0;0</v>
      </c>
      <c r="D29" s="102"/>
      <c r="E29" s="103"/>
      <c r="I29" s="66"/>
      <c r="K29" s="91" t="str">
        <f t="shared" ref="K29:K39" si="21">SUBSTITUTE(N13 &amp; ";"&amp;ROUND(O13,3)* 1000&amp; ";"&amp;L13&amp; ";" &amp;K13&amp;";0;"&amp;P13,",",".")</f>
        <v>H;106;0.1;0;0;0</v>
      </c>
      <c r="L29" s="91"/>
      <c r="M29" s="91"/>
      <c r="R29" s="66"/>
      <c r="V29" s="55"/>
    </row>
    <row r="30" spans="1:27">
      <c r="A30" s="66"/>
      <c r="C30" s="101" t="str">
        <f t="shared" si="20"/>
        <v>H;71;0.3;3;0;135</v>
      </c>
      <c r="D30" s="102"/>
      <c r="E30" s="103"/>
      <c r="I30" s="66"/>
      <c r="K30" s="91" t="str">
        <f t="shared" si="21"/>
        <v>H;141;0.3;1;0;0</v>
      </c>
      <c r="L30" s="91"/>
      <c r="M30" s="91"/>
      <c r="R30" s="66"/>
      <c r="T30" s="112" t="s">
        <v>24</v>
      </c>
      <c r="U30" s="113"/>
      <c r="V30" s="114"/>
    </row>
    <row r="31" spans="1:27">
      <c r="A31" s="66"/>
      <c r="C31" s="101" t="str">
        <f t="shared" si="20"/>
        <v>H;71;0.4;4;0;165</v>
      </c>
      <c r="D31" s="102"/>
      <c r="E31" s="103"/>
      <c r="I31" s="66"/>
      <c r="K31" s="91" t="str">
        <f t="shared" si="21"/>
        <v>H;141;0.4;2;0;0</v>
      </c>
      <c r="L31" s="91"/>
      <c r="M31" s="91"/>
      <c r="R31" s="66"/>
      <c r="T31" s="93" t="str">
        <f t="shared" ref="T31:T36" si="22">SUBSTITUTE(W12 &amp; ";"&amp;ROUND(X12,3)* 1000&amp; ";"&amp;U12&amp; ";" &amp;T12&amp;";0;"&amp;Y12,",",".")</f>
        <v>H;212;0.07;0;0;135</v>
      </c>
      <c r="U31" s="94"/>
      <c r="V31" s="95"/>
    </row>
    <row r="32" spans="1:27">
      <c r="A32" s="66"/>
      <c r="C32" s="101" t="str">
        <f t="shared" si="20"/>
        <v>B;599;0.5;5;0;166</v>
      </c>
      <c r="D32" s="102"/>
      <c r="E32" s="103"/>
      <c r="I32" s="66"/>
      <c r="K32" s="91" t="str">
        <f t="shared" si="21"/>
        <v>H;141;0.4;3;0;145</v>
      </c>
      <c r="L32" s="91"/>
      <c r="M32" s="91"/>
      <c r="R32" s="66"/>
      <c r="T32" s="93" t="str">
        <f t="shared" si="22"/>
        <v>H;141;0.1;0;0;0</v>
      </c>
      <c r="U32" s="94"/>
      <c r="V32" s="95"/>
    </row>
    <row r="33" spans="1:22">
      <c r="A33" s="66"/>
      <c r="C33" s="101" t="str">
        <f t="shared" si="20"/>
        <v>B;4195;1;6;0;166</v>
      </c>
      <c r="D33" s="102"/>
      <c r="E33" s="103"/>
      <c r="I33" s="66"/>
      <c r="K33" s="91" t="str">
        <f t="shared" si="21"/>
        <v>B;599;1;4;0;0</v>
      </c>
      <c r="L33" s="91"/>
      <c r="M33" s="91"/>
      <c r="R33" s="66"/>
      <c r="T33" s="93" t="str">
        <f t="shared" si="22"/>
        <v>H;141;0.2;1;0;0</v>
      </c>
      <c r="U33" s="94"/>
      <c r="V33" s="95"/>
    </row>
    <row r="34" spans="1:22">
      <c r="A34" s="66"/>
      <c r="C34" s="101" t="str">
        <f t="shared" si="20"/>
        <v>B;599;0.5;7;0;0</v>
      </c>
      <c r="D34" s="102"/>
      <c r="E34" s="103"/>
      <c r="I34" s="66"/>
      <c r="K34" s="91" t="str">
        <f t="shared" si="21"/>
        <v>B;2397;0.9;5;0;150</v>
      </c>
      <c r="L34" s="91"/>
      <c r="M34" s="91"/>
      <c r="R34" s="66"/>
      <c r="T34" s="93" t="str">
        <f t="shared" si="22"/>
        <v>H;141;0.3;2;0;0</v>
      </c>
      <c r="U34" s="94"/>
      <c r="V34" s="95"/>
    </row>
    <row r="35" spans="1:22">
      <c r="A35" s="66"/>
      <c r="C35" s="101" t="str">
        <f t="shared" si="20"/>
        <v>B;599;0.4;8;0;0</v>
      </c>
      <c r="D35" s="102"/>
      <c r="E35" s="103"/>
      <c r="I35" s="66"/>
      <c r="K35" s="91" t="str">
        <f t="shared" si="21"/>
        <v>B;2397;0.6;6;0;160</v>
      </c>
      <c r="L35" s="91"/>
      <c r="M35" s="91"/>
      <c r="R35" s="66"/>
      <c r="T35" s="93" t="str">
        <f t="shared" si="22"/>
        <v>H;71;0.4;3;0;145</v>
      </c>
      <c r="U35" s="94"/>
      <c r="V35" s="95"/>
    </row>
    <row r="36" spans="1:22">
      <c r="A36" s="66"/>
      <c r="C36" s="101" t="str">
        <f t="shared" si="20"/>
        <v>T;71;0.3;9;0;0</v>
      </c>
      <c r="D36" s="102"/>
      <c r="E36" s="103"/>
      <c r="I36" s="66"/>
      <c r="K36" s="91" t="str">
        <f t="shared" si="21"/>
        <v>B;599;0.4;7;0;0</v>
      </c>
      <c r="L36" s="91"/>
      <c r="M36" s="91"/>
      <c r="R36" s="66"/>
      <c r="T36" s="93" t="str">
        <f t="shared" si="22"/>
        <v>B;599;1;4;0;150</v>
      </c>
      <c r="U36" s="94"/>
      <c r="V36" s="95"/>
    </row>
    <row r="37" spans="1:22">
      <c r="A37" s="66"/>
      <c r="C37" s="101" t="str">
        <f t="shared" si="20"/>
        <v>T;71;0.2;10;0;0</v>
      </c>
      <c r="D37" s="102"/>
      <c r="E37" s="103"/>
      <c r="I37" s="66"/>
      <c r="K37" s="91" t="str">
        <f t="shared" si="21"/>
        <v>B;599;0.3;8;0;0</v>
      </c>
      <c r="L37" s="91"/>
      <c r="M37" s="91"/>
      <c r="R37" s="66"/>
      <c r="T37" s="93" t="str">
        <f t="shared" ref="T37:T39" si="23">SUBSTITUTE(W18 &amp; ";"&amp;ROUND(X18,3)* 1000&amp; ";"&amp;U18&amp; ";" &amp;T18&amp;";0;"&amp;Y18,",",".")</f>
        <v>B;2397;0.9;5;0;155</v>
      </c>
      <c r="U37" s="94"/>
      <c r="V37" s="95"/>
    </row>
    <row r="38" spans="1:22">
      <c r="A38" s="66"/>
      <c r="I38" s="66"/>
      <c r="K38" s="91" t="str">
        <f t="shared" si="21"/>
        <v>T;71;0.2;9;0;0</v>
      </c>
      <c r="L38" s="91"/>
      <c r="M38" s="91"/>
      <c r="R38" s="66"/>
      <c r="T38" s="93" t="str">
        <f t="shared" si="23"/>
        <v>B;2397;0.5;5;0;160</v>
      </c>
      <c r="U38" s="94"/>
      <c r="V38" s="95"/>
    </row>
    <row r="39" spans="1:22">
      <c r="A39" s="66"/>
      <c r="I39" s="66"/>
      <c r="K39" s="91" t="str">
        <f t="shared" si="21"/>
        <v>T;71;0.1;10;0;0</v>
      </c>
      <c r="L39" s="91"/>
      <c r="M39" s="91"/>
      <c r="R39" s="66"/>
      <c r="T39" s="93" t="str">
        <f t="shared" si="23"/>
        <v>B;599;0.3;6;0;0</v>
      </c>
      <c r="U39" s="94"/>
      <c r="V39" s="95"/>
    </row>
    <row r="40" spans="1:22">
      <c r="A40" s="66"/>
      <c r="I40" s="66"/>
      <c r="R40" s="66"/>
      <c r="T40" s="93" t="str">
        <f>SUBSTITUTE(W21 &amp; ";"&amp;ROUND(X21,3)* 1000&amp; ";"&amp;U21&amp; ";" &amp;T21&amp;";0;"&amp;Y21,",",".")</f>
        <v>T;71;0.2;7;0;170</v>
      </c>
      <c r="U40" s="94"/>
      <c r="V40" s="95"/>
    </row>
    <row r="41" spans="1:22">
      <c r="A41" s="66"/>
      <c r="I41" s="66"/>
      <c r="R41" s="66"/>
      <c r="T41" s="93" t="str">
        <f>SUBSTITUTE(W22 &amp; ";"&amp;ROUND(X22,3)* 1000&amp; ";"&amp;U22&amp; ";" &amp;T22&amp;";0;"&amp;Y22,",",".")</f>
        <v>T;71;0.7;8;0;0</v>
      </c>
      <c r="U41" s="94"/>
      <c r="V41" s="95"/>
    </row>
    <row r="42" spans="1:22">
      <c r="A42" s="66"/>
      <c r="I42" s="66"/>
      <c r="R42" s="66"/>
      <c r="T42" s="93" t="str">
        <f>SUBSTITUTE(W23 &amp; ";"&amp;ROUND(X23,3)* 1000&amp; ";"&amp;U23&amp; ";" &amp;T23&amp;";0;"&amp;Y23,",",".")</f>
        <v>T;282;2;9;0;0</v>
      </c>
      <c r="U42" s="94"/>
      <c r="V42" s="95"/>
    </row>
    <row r="43" spans="1:22">
      <c r="A43" s="66"/>
      <c r="I43" s="66"/>
      <c r="R43" s="66"/>
      <c r="T43" s="93" t="str">
        <f>SUBSTITUTE(W24 &amp; ";"&amp;ROUND(X24,3)* 1000&amp; ";"&amp;U24&amp; ";" &amp;T24&amp;";0;"&amp;Y24,",",".")</f>
        <v>T;282;2;9;0;0</v>
      </c>
      <c r="U43" s="94"/>
      <c r="V43" s="95"/>
    </row>
    <row r="44" spans="1:22">
      <c r="A44" s="66"/>
      <c r="I44" s="66"/>
      <c r="R44" s="66"/>
      <c r="T44" s="93" t="str">
        <f>SUBSTITUTE(W25 &amp; ";"&amp;ROUND(X25,3)* 1000&amp; ";"&amp;U25&amp; ";" &amp;T25&amp;";0;"&amp;Y25,",",".")</f>
        <v>T;71;2;9;0;0</v>
      </c>
      <c r="U44" s="94"/>
      <c r="V44" s="95"/>
    </row>
    <row r="45" spans="1:22">
      <c r="A45" s="66"/>
      <c r="I45" s="66"/>
      <c r="R45" s="66"/>
      <c r="T45" s="93" t="str">
        <f t="shared" ref="T45" si="24">SUBSTITUTE(W26 &amp; ";"&amp;ROUND(X26,3)* 1000&amp; ";"&amp;U26&amp; ";" &amp;T26&amp;";0;"&amp;Y26,",",".")</f>
        <v>T;353;2;10;0;0</v>
      </c>
      <c r="U45" s="94"/>
      <c r="V45" s="95"/>
    </row>
    <row r="46" spans="1:22">
      <c r="A46" s="66"/>
      <c r="R46" s="92"/>
      <c r="S46" s="92"/>
      <c r="T46" s="92"/>
    </row>
    <row r="47" spans="1:22">
      <c r="A47" s="66"/>
      <c r="R47" s="92"/>
      <c r="S47" s="92"/>
      <c r="T47" s="92"/>
    </row>
    <row r="48" spans="1:22">
      <c r="A48" s="66"/>
      <c r="R48" s="92"/>
      <c r="S48" s="92"/>
      <c r="T48" s="92"/>
    </row>
    <row r="49" spans="17:19">
      <c r="Q49" s="92"/>
      <c r="R49" s="92"/>
      <c r="S49" s="92"/>
    </row>
  </sheetData>
  <protectedRanges>
    <protectedRange sqref="A4:B5" name="Диапазон1"/>
  </protectedRanges>
  <mergeCells count="70">
    <mergeCell ref="T38:V38"/>
    <mergeCell ref="T39:V39"/>
    <mergeCell ref="T40:V40"/>
    <mergeCell ref="T41:V41"/>
    <mergeCell ref="T33:V33"/>
    <mergeCell ref="T34:V34"/>
    <mergeCell ref="T35:V35"/>
    <mergeCell ref="T36:V36"/>
    <mergeCell ref="T37:V37"/>
    <mergeCell ref="A5:C5"/>
    <mergeCell ref="K27:M27"/>
    <mergeCell ref="C10:C11"/>
    <mergeCell ref="F10:F11"/>
    <mergeCell ref="L10:L11"/>
    <mergeCell ref="D10:E11"/>
    <mergeCell ref="K10:K11"/>
    <mergeCell ref="M10:N11"/>
    <mergeCell ref="A10:A11"/>
    <mergeCell ref="J10:J11"/>
    <mergeCell ref="K33:M33"/>
    <mergeCell ref="K35:M35"/>
    <mergeCell ref="T30:V30"/>
    <mergeCell ref="T31:V31"/>
    <mergeCell ref="T32:V32"/>
    <mergeCell ref="K31:M31"/>
    <mergeCell ref="X10:X11"/>
    <mergeCell ref="G10:G11"/>
    <mergeCell ref="C26:E26"/>
    <mergeCell ref="X27:Y27"/>
    <mergeCell ref="V10:W11"/>
    <mergeCell ref="F23:G23"/>
    <mergeCell ref="O24:P24"/>
    <mergeCell ref="O10:O11"/>
    <mergeCell ref="P10:P11"/>
    <mergeCell ref="T10:T11"/>
    <mergeCell ref="U10:U11"/>
    <mergeCell ref="S10:S11"/>
    <mergeCell ref="Y10:Y11"/>
    <mergeCell ref="C27:E27"/>
    <mergeCell ref="C28:E28"/>
    <mergeCell ref="C29:E29"/>
    <mergeCell ref="C30:E30"/>
    <mergeCell ref="K28:M28"/>
    <mergeCell ref="K29:M29"/>
    <mergeCell ref="K30:M30"/>
    <mergeCell ref="K38:M38"/>
    <mergeCell ref="A3:C3"/>
    <mergeCell ref="E3:F3"/>
    <mergeCell ref="H3:I3"/>
    <mergeCell ref="B10:B11"/>
    <mergeCell ref="C35:E35"/>
    <mergeCell ref="C36:E36"/>
    <mergeCell ref="C37:E37"/>
    <mergeCell ref="C31:E31"/>
    <mergeCell ref="K36:M36"/>
    <mergeCell ref="K37:M37"/>
    <mergeCell ref="C32:E32"/>
    <mergeCell ref="C33:E33"/>
    <mergeCell ref="C34:E34"/>
    <mergeCell ref="K34:M34"/>
    <mergeCell ref="K32:M32"/>
    <mergeCell ref="K39:M39"/>
    <mergeCell ref="R47:T47"/>
    <mergeCell ref="R48:T48"/>
    <mergeCell ref="Q49:S49"/>
    <mergeCell ref="T42:V42"/>
    <mergeCell ref="T43:V43"/>
    <mergeCell ref="T44:V44"/>
    <mergeCell ref="T45:V45"/>
    <mergeCell ref="R46:T46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2021-04-11T19:06:24Z</dcterms:modified>
</cp:coreProperties>
</file>