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F4BE972D-A284-C941-91FA-905A615365DE}" xr6:coauthVersionLast="46" xr6:coauthVersionMax="46" xr10:uidLastSave="{00000000-0000-0000-0000-000000000000}"/>
  <bookViews>
    <workbookView xWindow="0" yWindow="0" windowWidth="28800" windowHeight="180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I4" i="2" s="1"/>
  <c r="I6" i="2" s="1"/>
  <c r="U22" i="2" s="1"/>
  <c r="X22" i="2" s="1"/>
  <c r="W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5" i="2" l="1"/>
  <c r="Q41" i="2"/>
  <c r="U21" i="2"/>
  <c r="Q40" i="2" s="1"/>
  <c r="U24" i="2"/>
  <c r="U23" i="2"/>
  <c r="Q42" i="2" s="1"/>
  <c r="M21" i="2"/>
  <c r="I36" i="2" s="1"/>
  <c r="U26" i="2"/>
  <c r="Q45" i="2" s="1"/>
  <c r="M22" i="2"/>
  <c r="I37" i="2" s="1"/>
  <c r="E22" i="2"/>
  <c r="B37" i="2" s="1"/>
  <c r="C6" i="2"/>
  <c r="E21" i="2"/>
  <c r="B36" i="2" s="1"/>
  <c r="F4" i="2"/>
  <c r="M13" i="1"/>
  <c r="K13" i="1"/>
  <c r="X25" i="2" l="1"/>
  <c r="W25" i="2" s="1"/>
  <c r="Q44" i="2"/>
  <c r="X24" i="2"/>
  <c r="W24" i="2" s="1"/>
  <c r="Q43" i="2"/>
  <c r="P22" i="2"/>
  <c r="O22" i="2" s="1"/>
  <c r="H22" i="2"/>
  <c r="G22" i="2" s="1"/>
  <c r="X26" i="2"/>
  <c r="W26" i="2" s="1"/>
  <c r="P21" i="2"/>
  <c r="O21" i="2" s="1"/>
  <c r="H21" i="2"/>
  <c r="G21" i="2" s="1"/>
  <c r="X23" i="2"/>
  <c r="W23" i="2" s="1"/>
  <c r="K4" i="2"/>
  <c r="F6" i="2"/>
  <c r="U16" i="2" s="1"/>
  <c r="Q35" i="2" s="1"/>
  <c r="C9" i="1"/>
  <c r="I9" i="1" s="1"/>
  <c r="U13" i="2" l="1"/>
  <c r="Q32" i="2" s="1"/>
  <c r="E13" i="2"/>
  <c r="M13" i="2"/>
  <c r="M4" i="2"/>
  <c r="M6" i="2" s="1"/>
  <c r="U20" i="2" s="1"/>
  <c r="Q39" i="2" s="1"/>
  <c r="U15" i="2"/>
  <c r="Q34" i="2" s="1"/>
  <c r="U12" i="2"/>
  <c r="M14" i="2"/>
  <c r="I29" i="2" s="1"/>
  <c r="U14" i="2"/>
  <c r="Q33" i="2" s="1"/>
  <c r="M16" i="2"/>
  <c r="I31" i="2" s="1"/>
  <c r="M15" i="2"/>
  <c r="I30" i="2" s="1"/>
  <c r="M12" i="2"/>
  <c r="E12" i="2"/>
  <c r="E16" i="2"/>
  <c r="B31" i="2" s="1"/>
  <c r="E15" i="2"/>
  <c r="B30" i="2" s="1"/>
  <c r="K6" i="2"/>
  <c r="Q6" i="2" s="1"/>
  <c r="E14" i="2"/>
  <c r="B29" i="2" s="1"/>
  <c r="F9" i="1"/>
  <c r="K9" i="1" s="1"/>
  <c r="X20" i="2" l="1"/>
  <c r="W20" i="2" s="1"/>
  <c r="P13" i="2"/>
  <c r="O13" i="2" s="1"/>
  <c r="I28" i="2"/>
  <c r="H13" i="2"/>
  <c r="G13" i="2" s="1"/>
  <c r="B28" i="2"/>
  <c r="X13" i="2"/>
  <c r="W13" i="2" s="1"/>
  <c r="I27" i="2"/>
  <c r="P12" i="2"/>
  <c r="O12" i="2" s="1"/>
  <c r="X14" i="2"/>
  <c r="W14" i="2" s="1"/>
  <c r="H15" i="2"/>
  <c r="G15" i="2" s="1"/>
  <c r="P14" i="2"/>
  <c r="O14" i="2" s="1"/>
  <c r="H16" i="2"/>
  <c r="G16" i="2" s="1"/>
  <c r="Q31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6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1" i="2"/>
  <c r="W21" i="2" s="1"/>
  <c r="M20" i="2"/>
  <c r="I35" i="2" s="1"/>
  <c r="E18" i="2"/>
  <c r="B33" i="2" s="1"/>
  <c r="U18" i="2"/>
  <c r="Q37" i="2" s="1"/>
  <c r="U19" i="2"/>
  <c r="Q38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8" i="2"/>
  <c r="W27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<sst xmlns="http://schemas.openxmlformats.org/spreadsheetml/2006/main" count="100" uniqueCount="48">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</sst>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49"/>
  <sheetViews>
    <sheetView tabSelected="1" topLeftCell="A7" zoomScale="98" zoomScaleNormal="98" workbookViewId="0">
      <selection activeCell="O38" sqref="O38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112" t="s">
        <v>3</v>
      </c>
      <c r="B3" s="113"/>
      <c r="C3" s="114"/>
      <c r="D3" s="61"/>
      <c r="E3" s="112" t="s">
        <v>37</v>
      </c>
      <c r="F3" s="114"/>
      <c r="G3" s="61"/>
      <c r="H3" s="112" t="s">
        <v>38</v>
      </c>
      <c r="I3" s="114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10.1</v>
      </c>
      <c r="B4" s="28">
        <v>0.28000000000000003</v>
      </c>
      <c r="C4" s="25">
        <f>A4*B4</f>
        <v>2.8280000000000003</v>
      </c>
      <c r="D4" s="33"/>
      <c r="E4" s="28">
        <v>0.08</v>
      </c>
      <c r="F4" s="25">
        <f>C4*E4</f>
        <v>0.22624000000000002</v>
      </c>
      <c r="G4" s="33"/>
      <c r="H4" s="28">
        <v>0.05</v>
      </c>
      <c r="I4" s="25">
        <f>C4*H4</f>
        <v>0.14140000000000003</v>
      </c>
      <c r="J4" s="33"/>
      <c r="K4" s="25">
        <f>I4+F4</f>
        <v>0.36764000000000008</v>
      </c>
      <c r="L4" s="33"/>
      <c r="M4" s="26">
        <f>C4-K4</f>
        <v>2.4603600000000001</v>
      </c>
      <c r="Q4" s="60">
        <f>(A4-K4-M4)</f>
        <v>7.2720000000000002</v>
      </c>
    </row>
    <row r="5" spans="1:24" ht="26" customHeight="1" thickBot="1">
      <c r="A5" s="103" t="s">
        <v>23</v>
      </c>
      <c r="B5" s="103"/>
      <c r="C5" s="103"/>
    </row>
    <row r="6" spans="1:24" ht="29" thickBot="1">
      <c r="B6" s="28">
        <v>0.94</v>
      </c>
      <c r="C6" s="25">
        <f>C4/B6</f>
        <v>3.008510638297873</v>
      </c>
      <c r="F6" s="25">
        <f>F4/B6</f>
        <v>0.24068085106382983</v>
      </c>
      <c r="I6" s="25">
        <f>I4/B6*2</f>
        <v>0.30085106382978732</v>
      </c>
      <c r="K6" s="25">
        <f>I6+F6</f>
        <v>0.54153191489361718</v>
      </c>
      <c r="M6" s="26">
        <f>M4/B6</f>
        <v>2.617404255319149</v>
      </c>
      <c r="Q6" s="27">
        <f>(A4-K6-M6) * 0.9</f>
        <v>6.2469574468085094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7" t="s">
        <v>21</v>
      </c>
      <c r="B10" s="101" t="s">
        <v>22</v>
      </c>
      <c r="C10" s="101" t="s">
        <v>13</v>
      </c>
      <c r="D10" s="101"/>
      <c r="E10" s="95" t="s">
        <v>16</v>
      </c>
      <c r="F10" s="99" t="s">
        <v>20</v>
      </c>
      <c r="G10" s="59"/>
      <c r="I10" s="97" t="s">
        <v>21</v>
      </c>
      <c r="J10" s="101" t="s">
        <v>22</v>
      </c>
      <c r="K10" s="101" t="s">
        <v>14</v>
      </c>
      <c r="L10" s="101"/>
      <c r="M10" s="95" t="s">
        <v>16</v>
      </c>
      <c r="N10" s="99" t="s">
        <v>20</v>
      </c>
      <c r="O10" s="41"/>
      <c r="Q10" s="97" t="s">
        <v>21</v>
      </c>
      <c r="R10" s="101" t="s">
        <v>22</v>
      </c>
      <c r="S10" s="101" t="s">
        <v>15</v>
      </c>
      <c r="T10" s="101"/>
      <c r="U10" s="95" t="s">
        <v>16</v>
      </c>
      <c r="V10" s="99" t="s">
        <v>20</v>
      </c>
    </row>
    <row r="11" spans="1:24">
      <c r="A11" s="98"/>
      <c r="B11" s="102"/>
      <c r="C11" s="102"/>
      <c r="D11" s="102"/>
      <c r="E11" s="96"/>
      <c r="F11" s="100"/>
      <c r="G11" s="59"/>
      <c r="I11" s="98"/>
      <c r="J11" s="102"/>
      <c r="K11" s="102"/>
      <c r="L11" s="102"/>
      <c r="M11" s="96"/>
      <c r="N11" s="100"/>
      <c r="O11" s="41"/>
      <c r="Q11" s="98"/>
      <c r="R11" s="102"/>
      <c r="S11" s="102"/>
      <c r="T11" s="102"/>
      <c r="U11" s="96"/>
      <c r="V11" s="100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9.6272340425531941E-2</v>
      </c>
      <c r="F12" s="46">
        <v>120</v>
      </c>
      <c r="G12" s="58" t="str">
        <f t="shared" ref="G12:G21" si="0">TRUNC(H12)&amp; ":"&amp;TRUNC((H12 - TRUNC(H12)) * 60)</f>
        <v>1:22</v>
      </c>
      <c r="H12" s="64">
        <f t="shared" ref="H12:H22" si="1">E12/B12</f>
        <v>1.3753191489361705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6.0170212765957458E-2</v>
      </c>
      <c r="N12" s="46">
        <v>120</v>
      </c>
      <c r="O12" s="58" t="str">
        <f t="shared" ref="O12:O21" si="2">TRUNC(P12)&amp; ":"&amp;TRUNC((P12 - TRUNC(P12)) * 60)</f>
        <v>0:51</v>
      </c>
      <c r="P12" s="64">
        <f t="shared" ref="P12:P22" si="3">M12/J12</f>
        <v>0.85957446808510651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7.2204255319148952E-2</v>
      </c>
      <c r="V12" s="46">
        <v>120</v>
      </c>
      <c r="W12" s="58" t="str">
        <f t="shared" ref="W12:W24" si="4">TRUNC(X12)&amp; ":"&amp;TRUNC((X12 - TRUNC(X12)) * 60)</f>
        <v>1:1</v>
      </c>
      <c r="X12" s="64">
        <f t="shared" ref="X12:X26" si="5">U12/R12</f>
        <v>1.0314893617021277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4.813617021276597E-2</v>
      </c>
      <c r="F13" s="46">
        <v>0</v>
      </c>
      <c r="G13" s="58" t="str">
        <f t="shared" si="0"/>
        <v>0:28</v>
      </c>
      <c r="H13" s="64">
        <f t="shared" si="1"/>
        <v>0.48136170212765966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3.6102127659574476E-2</v>
      </c>
      <c r="N13" s="46">
        <v>0</v>
      </c>
      <c r="O13" s="58" t="str">
        <f t="shared" si="2"/>
        <v>0:15</v>
      </c>
      <c r="P13" s="64">
        <f t="shared" si="3"/>
        <v>0.25787234042553192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4.813617021276597E-2</v>
      </c>
      <c r="V13" s="46">
        <v>0</v>
      </c>
      <c r="W13" s="58" t="str">
        <f t="shared" si="4"/>
        <v>0:20</v>
      </c>
      <c r="X13" s="64">
        <f t="shared" si="5"/>
        <v>0.34382978723404262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4.813617021276597E-2</v>
      </c>
      <c r="F14" s="46">
        <v>0</v>
      </c>
      <c r="G14" s="58" t="str">
        <f t="shared" si="0"/>
        <v>0:14</v>
      </c>
      <c r="H14" s="64">
        <f t="shared" si="1"/>
        <v>0.24068085106382983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4.813617021276597E-2</v>
      </c>
      <c r="N14" s="46">
        <v>0</v>
      </c>
      <c r="O14" s="58" t="str">
        <f t="shared" si="2"/>
        <v>0:9</v>
      </c>
      <c r="P14" s="64">
        <f t="shared" si="3"/>
        <v>0.16045390070921992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4.813617021276597E-2</v>
      </c>
      <c r="V14" s="46">
        <v>0</v>
      </c>
      <c r="W14" s="58" t="str">
        <f t="shared" si="4"/>
        <v>0:14</v>
      </c>
      <c r="X14" s="64">
        <f t="shared" si="5"/>
        <v>0.24068085106382983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2.4068085106382985E-2</v>
      </c>
      <c r="F15" s="46">
        <v>135</v>
      </c>
      <c r="G15" s="58" t="str">
        <f t="shared" si="0"/>
        <v>0:4</v>
      </c>
      <c r="H15" s="64">
        <f t="shared" si="1"/>
        <v>8.0226950354609958E-2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4.813617021276597E-2</v>
      </c>
      <c r="N15" s="46">
        <v>0</v>
      </c>
      <c r="O15" s="58" t="str">
        <f t="shared" si="2"/>
        <v>0:7</v>
      </c>
      <c r="P15" s="64">
        <f t="shared" si="3"/>
        <v>0.12034042553191492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4.813617021276597E-2</v>
      </c>
      <c r="V15" s="46">
        <v>0</v>
      </c>
      <c r="W15" s="58" t="str">
        <f t="shared" si="4"/>
        <v>0:9</v>
      </c>
      <c r="X15" s="64">
        <f t="shared" si="5"/>
        <v>0.16045390070921992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2.4068085106382985E-2</v>
      </c>
      <c r="F16" s="46">
        <v>150</v>
      </c>
      <c r="G16" s="58" t="str">
        <f t="shared" si="0"/>
        <v>0:3</v>
      </c>
      <c r="H16" s="64">
        <f t="shared" si="1"/>
        <v>6.0170212765957458E-2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4.813617021276597E-2</v>
      </c>
      <c r="N16" s="46">
        <v>130</v>
      </c>
      <c r="O16" s="58" t="str">
        <f t="shared" si="2"/>
        <v>0:7</v>
      </c>
      <c r="P16" s="64">
        <f t="shared" si="3"/>
        <v>0.12034042553191492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2.4068085106382985E-2</v>
      </c>
      <c r="V16" s="46">
        <v>130</v>
      </c>
      <c r="W16" s="58" t="str">
        <f t="shared" si="4"/>
        <v>0:3</v>
      </c>
      <c r="X16" s="64">
        <f t="shared" si="5"/>
        <v>6.0170212765957458E-2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0.2617404255319149</v>
      </c>
      <c r="F17" s="46">
        <v>155</v>
      </c>
      <c r="G17" s="58" t="str">
        <f t="shared" si="0"/>
        <v>0:31</v>
      </c>
      <c r="H17" s="64">
        <f t="shared" si="1"/>
        <v>0.5234808510638298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1.0469617021276596</v>
      </c>
      <c r="N17" s="46">
        <v>140</v>
      </c>
      <c r="O17" s="58" t="str">
        <f t="shared" si="2"/>
        <v>1:18</v>
      </c>
      <c r="P17" s="64">
        <f t="shared" si="3"/>
        <v>1.3087021276595745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0.2617404255319149</v>
      </c>
      <c r="V17" s="46">
        <v>140</v>
      </c>
      <c r="W17" s="58" t="str">
        <f t="shared" si="4"/>
        <v>0:26</v>
      </c>
      <c r="X17" s="64">
        <f t="shared" si="5"/>
        <v>0.43623404255319154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1.8321829787234041</v>
      </c>
      <c r="F18" s="46">
        <v>166</v>
      </c>
      <c r="G18" s="58" t="str">
        <f t="shared" si="0"/>
        <v>2:2</v>
      </c>
      <c r="H18" s="64">
        <f t="shared" si="1"/>
        <v>2.0357588652482268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1.0469617021276596</v>
      </c>
      <c r="N18" s="46">
        <v>150</v>
      </c>
      <c r="O18" s="58" t="str">
        <f t="shared" si="2"/>
        <v>1:44</v>
      </c>
      <c r="P18" s="64">
        <f t="shared" si="3"/>
        <v>1.7449361702127661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1.0469617021276596</v>
      </c>
      <c r="V18" s="46">
        <v>145</v>
      </c>
      <c r="W18" s="58" t="str">
        <f t="shared" si="4"/>
        <v>1:18</v>
      </c>
      <c r="X18" s="64">
        <f t="shared" si="5"/>
        <v>1.3087021276595745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0.2617404255319149</v>
      </c>
      <c r="F19" s="46">
        <v>0</v>
      </c>
      <c r="G19" s="58" t="str">
        <f t="shared" si="0"/>
        <v>0:31</v>
      </c>
      <c r="H19" s="64">
        <f t="shared" si="1"/>
        <v>0.5234808510638298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0.2617404255319149</v>
      </c>
      <c r="N19" s="46">
        <v>0</v>
      </c>
      <c r="O19" s="58" t="str">
        <f t="shared" si="2"/>
        <v>0:39</v>
      </c>
      <c r="P19" s="64">
        <f t="shared" si="3"/>
        <v>0.65435106382978725</v>
      </c>
      <c r="Q19" s="42">
        <v>5</v>
      </c>
      <c r="R19" s="47">
        <v>0.5</v>
      </c>
      <c r="S19" s="44">
        <v>0.4</v>
      </c>
      <c r="T19" s="35" t="s">
        <v>18</v>
      </c>
      <c r="U19" s="45">
        <f t="shared" si="11"/>
        <v>1.0469617021276596</v>
      </c>
      <c r="V19" s="46">
        <v>155</v>
      </c>
      <c r="W19" s="58" t="str">
        <f t="shared" si="4"/>
        <v>2:5</v>
      </c>
      <c r="X19" s="64">
        <f t="shared" si="5"/>
        <v>2.0939234042553192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0.2617404255319149</v>
      </c>
      <c r="F20" s="46">
        <v>0</v>
      </c>
      <c r="G20" s="58" t="str">
        <f t="shared" si="0"/>
        <v>0:39</v>
      </c>
      <c r="H20" s="64">
        <f t="shared" si="1"/>
        <v>0.65435106382978725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0.2617404255319149</v>
      </c>
      <c r="N20" s="46">
        <v>0</v>
      </c>
      <c r="O20" s="58" t="str">
        <f t="shared" si="2"/>
        <v>0:52</v>
      </c>
      <c r="P20" s="64">
        <f t="shared" si="3"/>
        <v>0.87246808510638307</v>
      </c>
      <c r="Q20" s="42">
        <v>6</v>
      </c>
      <c r="R20" s="47">
        <v>0.3</v>
      </c>
      <c r="S20" s="44">
        <v>0.1</v>
      </c>
      <c r="T20" s="35" t="s">
        <v>18</v>
      </c>
      <c r="U20" s="45">
        <f t="shared" ref="U20" si="12">$M$6*S20</f>
        <v>0.2617404255319149</v>
      </c>
      <c r="V20" s="46">
        <v>0</v>
      </c>
      <c r="W20" s="58" t="str">
        <f t="shared" ref="W20" si="13">TRUNC(X20)&amp; ":"&amp;TRUNC((X20 - TRUNC(X20)) * 60)</f>
        <v>0:52</v>
      </c>
      <c r="X20" s="64">
        <f t="shared" ref="X20" si="14">U20/R20</f>
        <v>0.87246808510638307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3.0085106382978732E-2</v>
      </c>
      <c r="F21" s="46">
        <v>0</v>
      </c>
      <c r="G21" s="58" t="str">
        <f t="shared" si="0"/>
        <v>0:6</v>
      </c>
      <c r="H21" s="64">
        <f t="shared" si="1"/>
        <v>0.10028368794326245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3.0085106382978732E-2</v>
      </c>
      <c r="N21" s="46">
        <v>0</v>
      </c>
      <c r="O21" s="58" t="str">
        <f t="shared" si="2"/>
        <v>0:9</v>
      </c>
      <c r="P21" s="64">
        <f t="shared" si="3"/>
        <v>0.15042553191489366</v>
      </c>
      <c r="Q21" s="42">
        <v>7</v>
      </c>
      <c r="R21" s="47">
        <v>0.2</v>
      </c>
      <c r="S21" s="44">
        <v>0.1</v>
      </c>
      <c r="T21" s="36" t="s">
        <v>19</v>
      </c>
      <c r="U21" s="45">
        <f t="shared" ref="U21:U26" si="15">$I$6*S21</f>
        <v>3.0085106382978732E-2</v>
      </c>
      <c r="V21" s="46">
        <v>0</v>
      </c>
      <c r="W21" s="58" t="str">
        <f t="shared" si="4"/>
        <v>0:9</v>
      </c>
      <c r="X21" s="64">
        <f t="shared" si="5"/>
        <v>0.15042553191489366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3.0085106382978732E-2</v>
      </c>
      <c r="F22" s="46">
        <v>0</v>
      </c>
      <c r="G22" s="58" t="str">
        <f>TRUNC(H22)&amp; ":"&amp;TRUNC((H22 - TRUNC(H22)) * 60)</f>
        <v>0:9</v>
      </c>
      <c r="H22" s="64">
        <f t="shared" si="1"/>
        <v>0.15042553191489366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3.0085106382978732E-2</v>
      </c>
      <c r="N22" s="46">
        <v>0</v>
      </c>
      <c r="O22" s="58" t="str">
        <f>TRUNC(P22)&amp; ":"&amp;TRUNC((P22 - TRUNC(P22)) * 60)</f>
        <v>0:18</v>
      </c>
      <c r="P22" s="64">
        <f t="shared" si="3"/>
        <v>0.30085106382978732</v>
      </c>
      <c r="Q22" s="42">
        <v>8</v>
      </c>
      <c r="R22" s="47">
        <v>0.7</v>
      </c>
      <c r="S22" s="44">
        <v>0.1</v>
      </c>
      <c r="T22" s="36" t="s">
        <v>19</v>
      </c>
      <c r="U22" s="45">
        <f t="shared" si="15"/>
        <v>3.0085106382978732E-2</v>
      </c>
      <c r="V22" s="46">
        <v>0</v>
      </c>
      <c r="W22" s="58" t="str">
        <f t="shared" ref="W22" si="16">TRUNC(X22)&amp; ":"&amp;TRUNC((X22 - TRUNC(X22)) * 60)</f>
        <v>0:2</v>
      </c>
      <c r="X22" s="64">
        <f t="shared" ref="X22" si="17">U22/R22</f>
        <v>4.2978723404255334E-2</v>
      </c>
    </row>
    <row r="23" spans="1:24">
      <c r="E23" s="103" t="s">
        <v>31</v>
      </c>
      <c r="F23" s="103"/>
      <c r="G23" s="58" t="str">
        <f>TRUNC(H23)&amp; ":"&amp;TRUNC((H23 - TRUNC(H23)) * 60)</f>
        <v>6:13</v>
      </c>
      <c r="H23" s="57">
        <f>SUM(H12:H22)</f>
        <v>6.2255397163120563</v>
      </c>
      <c r="K23" s="53"/>
      <c r="M23" s="103" t="s">
        <v>31</v>
      </c>
      <c r="N23" s="103"/>
      <c r="O23" s="58" t="str">
        <f>TRUNC(P23)&amp; ":"&amp;TRUNC((P23 - TRUNC(P23)) * 60)</f>
        <v>6:33</v>
      </c>
      <c r="P23" s="57">
        <f>SUM(P12:P22)</f>
        <v>6.5503156028368794</v>
      </c>
      <c r="Q23" s="42">
        <v>9</v>
      </c>
      <c r="R23" s="47">
        <v>2</v>
      </c>
      <c r="S23" s="44">
        <v>0.4</v>
      </c>
      <c r="T23" s="36" t="s">
        <v>19</v>
      </c>
      <c r="U23" s="45">
        <f t="shared" si="15"/>
        <v>0.12034042553191493</v>
      </c>
      <c r="V23" s="46">
        <v>160</v>
      </c>
      <c r="W23" s="58" t="str">
        <f t="shared" si="4"/>
        <v>0:3</v>
      </c>
      <c r="X23" s="64">
        <f t="shared" si="5"/>
        <v>6.0170212765957465E-2</v>
      </c>
    </row>
    <row r="24" spans="1:24">
      <c r="E24" s="54"/>
      <c r="F24" s="54"/>
      <c r="Q24" s="42">
        <v>9</v>
      </c>
      <c r="R24" s="47">
        <v>2</v>
      </c>
      <c r="S24" s="44">
        <v>0.4</v>
      </c>
      <c r="T24" s="36" t="s">
        <v>19</v>
      </c>
      <c r="U24" s="45">
        <f t="shared" si="15"/>
        <v>0.12034042553191493</v>
      </c>
      <c r="V24" s="46">
        <v>0</v>
      </c>
      <c r="W24" s="58" t="str">
        <f t="shared" si="4"/>
        <v>0:3</v>
      </c>
      <c r="X24" s="64">
        <f t="shared" si="5"/>
        <v>6.0170212765957465E-2</v>
      </c>
    </row>
    <row r="25" spans="1:24">
      <c r="E25" s="53"/>
      <c r="J25" s="53"/>
      <c r="O25" s="53"/>
      <c r="P25" s="53"/>
      <c r="Q25" s="42">
        <v>9</v>
      </c>
      <c r="R25" s="47">
        <v>2</v>
      </c>
      <c r="S25" s="44">
        <v>0.1</v>
      </c>
      <c r="T25" s="36" t="s">
        <v>19</v>
      </c>
      <c r="U25" s="45">
        <f t="shared" si="15"/>
        <v>3.0085106382978732E-2</v>
      </c>
      <c r="V25" s="46">
        <v>0</v>
      </c>
      <c r="W25" s="58" t="str">
        <f t="shared" ref="W25" si="18">TRUNC(X25)&amp; ":"&amp;TRUNC((X25 - TRUNC(X25)) * 60)</f>
        <v>0:0</v>
      </c>
      <c r="X25" s="64">
        <f t="shared" ref="X25" si="19">U25/R25</f>
        <v>1.5042553191489366E-2</v>
      </c>
    </row>
    <row r="26" spans="1:24" ht="17" thickBot="1">
      <c r="B26" s="104" t="s">
        <v>24</v>
      </c>
      <c r="C26" s="104"/>
      <c r="D26" s="104"/>
      <c r="I26" s="104" t="s">
        <v>26</v>
      </c>
      <c r="J26" s="104"/>
      <c r="K26" s="104"/>
      <c r="Q26" s="66">
        <v>10</v>
      </c>
      <c r="R26" s="67">
        <v>2</v>
      </c>
      <c r="S26" s="68">
        <v>0.5</v>
      </c>
      <c r="T26" s="69" t="s">
        <v>19</v>
      </c>
      <c r="U26" s="70">
        <f t="shared" si="15"/>
        <v>0.15042553191489366</v>
      </c>
      <c r="V26" s="46">
        <v>0</v>
      </c>
      <c r="W26" s="58" t="str">
        <f>TRUNC(X26)&amp; ":"&amp;TRUNC((X26 - TRUNC(X26)) * 60)</f>
        <v>0:4</v>
      </c>
      <c r="X26" s="64">
        <f t="shared" si="5"/>
        <v>7.5212765957446831E-2</v>
      </c>
    </row>
    <row r="27" spans="1:24">
      <c r="B27" s="109" t="str">
        <f>SUBSTITUTE(D12 &amp; ";"&amp;ROUND(E12,3)* 1000&amp; ";"&amp;B12&amp; ";" &amp;A12&amp;";0;"&amp;F12,",",".")</f>
        <v>H;96;0.07;1;0;120</v>
      </c>
      <c r="C27" s="110"/>
      <c r="D27" s="111"/>
      <c r="I27" s="105" t="str">
        <f>SUBSTITUTE(L12 &amp; ";"&amp;ROUND(M12,3)* 1000&amp; ";"&amp;J12&amp; ";" &amp;I12&amp;";0;"&amp;N12,",",".")</f>
        <v>H;60;0.07;1;0;120</v>
      </c>
      <c r="J27" s="105"/>
      <c r="K27" s="105"/>
      <c r="Q27" s="53"/>
      <c r="R27" s="53"/>
      <c r="U27" s="103" t="s">
        <v>31</v>
      </c>
      <c r="V27" s="103"/>
      <c r="W27" s="58" t="str">
        <f>TRUNC(X28)&amp; ":"&amp;TRUNC((X28 - TRUNC(X28)) * 60)</f>
        <v>6:57</v>
      </c>
      <c r="X27" s="65"/>
    </row>
    <row r="28" spans="1:24">
      <c r="B28" s="109" t="str">
        <f t="shared" ref="B28:B37" si="20">SUBSTITUTE(D13 &amp; ";"&amp;ROUND(E13,3)* 1000&amp; ";"&amp;B13&amp; ";" &amp;A13&amp;";0;"&amp;F13,",",".")</f>
        <v>H;48;0.1;1;0;0</v>
      </c>
      <c r="C28" s="110"/>
      <c r="D28" s="111"/>
      <c r="I28" s="105" t="str">
        <f t="shared" ref="I28:I37" si="21">SUBSTITUTE(L13 &amp; ";"&amp;ROUND(M13,3)* 1000&amp; ";"&amp;J13&amp; ";" &amp;I13&amp;";0;"&amp;N13,",",".")</f>
        <v>H;36;0.14;1;0;0</v>
      </c>
      <c r="J28" s="105"/>
      <c r="K28" s="105"/>
      <c r="X28" s="57">
        <f>SUM(X12:X26)</f>
        <v>6.9519517730496441</v>
      </c>
    </row>
    <row r="29" spans="1:24">
      <c r="B29" s="109" t="str">
        <f t="shared" si="20"/>
        <v>H;48;0.2;2;0;0</v>
      </c>
      <c r="C29" s="110"/>
      <c r="D29" s="111"/>
      <c r="I29" s="105" t="str">
        <f t="shared" si="21"/>
        <v>H;48;0.3;2;0;0</v>
      </c>
      <c r="J29" s="105"/>
      <c r="K29" s="105"/>
      <c r="S29" s="55"/>
    </row>
    <row r="30" spans="1:24">
      <c r="B30" s="109" t="str">
        <f t="shared" si="20"/>
        <v>H;24;0.3;3;0;135</v>
      </c>
      <c r="C30" s="110"/>
      <c r="D30" s="111"/>
      <c r="I30" s="105" t="str">
        <f t="shared" si="21"/>
        <v>H;48;0.4;3;0;0</v>
      </c>
      <c r="J30" s="105"/>
      <c r="K30" s="105"/>
      <c r="Q30" s="106" t="s">
        <v>25</v>
      </c>
      <c r="R30" s="107"/>
      <c r="S30" s="108"/>
    </row>
    <row r="31" spans="1:24">
      <c r="B31" s="109" t="str">
        <f t="shared" si="20"/>
        <v>H;24;0.4;4;0;150</v>
      </c>
      <c r="C31" s="110"/>
      <c r="D31" s="111"/>
      <c r="I31" s="105" t="str">
        <f t="shared" si="21"/>
        <v>H;48;0.4;4;0;130</v>
      </c>
      <c r="J31" s="105"/>
      <c r="K31" s="105"/>
      <c r="Q31" s="92" t="str">
        <f t="shared" ref="Q31:Q36" si="22">SUBSTITUTE(T12 &amp; ";"&amp;ROUND(U12,3)* 1000&amp; ";"&amp;R12&amp; ";" &amp;Q12&amp;";0;"&amp;V12,",",".")</f>
        <v>H;72;0.07;0;0;120</v>
      </c>
      <c r="R31" s="93"/>
      <c r="S31" s="94"/>
    </row>
    <row r="32" spans="1:24">
      <c r="B32" s="109" t="str">
        <f t="shared" si="20"/>
        <v>B;262;0.5;5;0;155</v>
      </c>
      <c r="C32" s="110"/>
      <c r="D32" s="111"/>
      <c r="I32" s="105" t="str">
        <f t="shared" si="21"/>
        <v>B;1047;0.8;5;0;140</v>
      </c>
      <c r="J32" s="105"/>
      <c r="K32" s="105"/>
      <c r="Q32" s="92" t="str">
        <f t="shared" si="22"/>
        <v>H;48;0.14;0;0;0</v>
      </c>
      <c r="R32" s="93"/>
      <c r="S32" s="94"/>
    </row>
    <row r="33" spans="2:19">
      <c r="B33" s="109" t="str">
        <f t="shared" si="20"/>
        <v>B;1832;0.9;6;0;166</v>
      </c>
      <c r="C33" s="110"/>
      <c r="D33" s="111"/>
      <c r="I33" s="105" t="str">
        <f t="shared" si="21"/>
        <v>B;1047;0.6;6;0;150</v>
      </c>
      <c r="J33" s="105"/>
      <c r="K33" s="105"/>
      <c r="Q33" s="92" t="str">
        <f t="shared" si="22"/>
        <v>H;48;0.2;1;0;0</v>
      </c>
      <c r="R33" s="93"/>
      <c r="S33" s="94"/>
    </row>
    <row r="34" spans="2:19">
      <c r="B34" s="109" t="str">
        <f t="shared" si="20"/>
        <v>B;262;0.5;7;0;0</v>
      </c>
      <c r="C34" s="110"/>
      <c r="D34" s="111"/>
      <c r="I34" s="105" t="str">
        <f t="shared" si="21"/>
        <v>B;262;0.4;7;0;0</v>
      </c>
      <c r="J34" s="105"/>
      <c r="K34" s="105"/>
      <c r="Q34" s="92" t="str">
        <f t="shared" si="22"/>
        <v>H;48;0.3;2;0;0</v>
      </c>
      <c r="R34" s="93"/>
      <c r="S34" s="94"/>
    </row>
    <row r="35" spans="2:19">
      <c r="B35" s="109" t="str">
        <f t="shared" si="20"/>
        <v>B;262;0.4;8;0;0</v>
      </c>
      <c r="C35" s="110"/>
      <c r="D35" s="111"/>
      <c r="I35" s="105" t="str">
        <f t="shared" si="21"/>
        <v>B;262;0.3;8;0;0</v>
      </c>
      <c r="J35" s="105"/>
      <c r="K35" s="105"/>
      <c r="Q35" s="92" t="str">
        <f t="shared" si="22"/>
        <v>H;24;0.4;3;0;130</v>
      </c>
      <c r="R35" s="93"/>
      <c r="S35" s="94"/>
    </row>
    <row r="36" spans="2:19">
      <c r="B36" s="109" t="str">
        <f t="shared" si="20"/>
        <v>T;30;0.3;9;0;0</v>
      </c>
      <c r="C36" s="110"/>
      <c r="D36" s="111"/>
      <c r="I36" s="105" t="str">
        <f t="shared" si="21"/>
        <v>T;30;0.2;9;0;0</v>
      </c>
      <c r="J36" s="105"/>
      <c r="K36" s="105"/>
      <c r="Q36" s="92" t="str">
        <f t="shared" si="22"/>
        <v>B;262;0.6;4;0;140</v>
      </c>
      <c r="R36" s="93"/>
      <c r="S36" s="94"/>
    </row>
    <row r="37" spans="2:19">
      <c r="B37" s="109" t="str">
        <f t="shared" si="20"/>
        <v>T;30;0.2;10;0;0</v>
      </c>
      <c r="C37" s="110"/>
      <c r="D37" s="111"/>
      <c r="I37" s="105" t="str">
        <f t="shared" si="21"/>
        <v>T;30;0.1;10;0;0</v>
      </c>
      <c r="J37" s="105"/>
      <c r="K37" s="105"/>
      <c r="Q37" s="92" t="str">
        <f t="shared" ref="Q37:Q44" si="23">SUBSTITUTE(T18 &amp; ";"&amp;ROUND(U18,3)* 1000&amp; ";"&amp;R18&amp; ";" &amp;Q18&amp;";0;"&amp;V18,",",".")</f>
        <v>B;1047;0.8;5;0;145</v>
      </c>
      <c r="R37" s="93"/>
      <c r="S37" s="94"/>
    </row>
    <row r="38" spans="2:19">
      <c r="Q38" s="92" t="str">
        <f t="shared" si="23"/>
        <v>B;1047;0.5;5;0;155</v>
      </c>
      <c r="R38" s="93"/>
      <c r="S38" s="94"/>
    </row>
    <row r="39" spans="2:19">
      <c r="Q39" s="92" t="str">
        <f t="shared" si="23"/>
        <v>B;262;0.3;6;0;0</v>
      </c>
      <c r="R39" s="93"/>
      <c r="S39" s="94"/>
    </row>
    <row r="40" spans="2:19">
      <c r="Q40" s="92" t="str">
        <f t="shared" si="23"/>
        <v>T;30;0.2;7;0;0</v>
      </c>
      <c r="R40" s="93"/>
      <c r="S40" s="94"/>
    </row>
    <row r="41" spans="2:19">
      <c r="Q41" s="92" t="str">
        <f t="shared" si="23"/>
        <v>T;30;0.7;8;0;0</v>
      </c>
      <c r="R41" s="93"/>
      <c r="S41" s="94"/>
    </row>
    <row r="42" spans="2:19">
      <c r="Q42" s="92" t="str">
        <f t="shared" si="23"/>
        <v>T;120;2;9;0;160</v>
      </c>
      <c r="R42" s="93"/>
      <c r="S42" s="94"/>
    </row>
    <row r="43" spans="2:19">
      <c r="Q43" s="92" t="str">
        <f t="shared" si="23"/>
        <v>T;120;2;9;0;0</v>
      </c>
      <c r="R43" s="93"/>
      <c r="S43" s="94"/>
    </row>
    <row r="44" spans="2:19">
      <c r="Q44" s="92" t="str">
        <f t="shared" si="23"/>
        <v>T;30;2;9;0;0</v>
      </c>
      <c r="R44" s="93"/>
      <c r="S44" s="94"/>
    </row>
    <row r="45" spans="2:19">
      <c r="Q45" s="92" t="str">
        <f t="shared" ref="Q45" si="24">SUBSTITUTE(T26 &amp; ";"&amp;ROUND(U26,3)* 1000&amp; ";"&amp;R26&amp; ";" &amp;Q26&amp;";0;"&amp;V26,",",".")</f>
        <v>T;150;2;10;0;0</v>
      </c>
      <c r="R45" s="93"/>
      <c r="S45" s="94"/>
    </row>
    <row r="46" spans="2:19">
      <c r="Q46" s="115"/>
      <c r="R46" s="115"/>
      <c r="S46" s="115"/>
    </row>
    <row r="47" spans="2:19">
      <c r="Q47" s="115"/>
      <c r="R47" s="115"/>
      <c r="S47" s="115"/>
    </row>
    <row r="48" spans="2:19">
      <c r="Q48" s="115"/>
      <c r="R48" s="115"/>
      <c r="S48" s="115"/>
    </row>
    <row r="49" spans="17:19">
      <c r="Q49" s="115"/>
      <c r="R49" s="115"/>
      <c r="S49" s="115"/>
    </row>
  </sheetData>
  <protectedRanges>
    <protectedRange sqref="A4:B5" name="Диапазон1"/>
  </protectedRanges>
  <mergeCells count="66">
    <mergeCell ref="Q47:S47"/>
    <mergeCell ref="Q48:S48"/>
    <mergeCell ref="Q49:S49"/>
    <mergeCell ref="Q42:S42"/>
    <mergeCell ref="Q43:S43"/>
    <mergeCell ref="Q44:S44"/>
    <mergeCell ref="Q45:S45"/>
    <mergeCell ref="Q46:S46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7:V27"/>
    <mergeCell ref="S10:T11"/>
    <mergeCell ref="E23:F23"/>
    <mergeCell ref="M23:N23"/>
    <mergeCell ref="I32:K32"/>
    <mergeCell ref="I34:K34"/>
    <mergeCell ref="Q30:S30"/>
    <mergeCell ref="Q31:S31"/>
    <mergeCell ref="Q32:S32"/>
    <mergeCell ref="A5:C5"/>
    <mergeCell ref="I26:K26"/>
    <mergeCell ref="B10:B11"/>
    <mergeCell ref="E10:E11"/>
    <mergeCell ref="J10:J11"/>
    <mergeCell ref="C10:D11"/>
    <mergeCell ref="M10:M11"/>
    <mergeCell ref="I10:I11"/>
    <mergeCell ref="N10:N11"/>
    <mergeCell ref="Q10:Q11"/>
    <mergeCell ref="R10:R11"/>
    <mergeCell ref="K10:L11"/>
    <mergeCell ref="Q38:S38"/>
    <mergeCell ref="Q39:S39"/>
    <mergeCell ref="Q40:S40"/>
    <mergeCell ref="Q41:S41"/>
    <mergeCell ref="Q33:S33"/>
    <mergeCell ref="Q34:S34"/>
    <mergeCell ref="Q35:S35"/>
    <mergeCell ref="Q36:S36"/>
    <mergeCell ref="Q37:S37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2021-02-24T18:30:28Z</dcterms:modified>
</cp:coreProperties>
</file>