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gif" ContentType="image/gif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9705" yWindow="-15" windowWidth="9540" windowHeight="3990" tabRatio="743"/>
  </bookViews>
  <sheets>
    <sheet name="CurrentStaff" sheetId="4" r:id="rId1"/>
    <sheet name="AutoFill" sheetId="10" r:id="rId2"/>
    <sheet name="States" sheetId="1" state="hidden" r:id="rId3"/>
    <sheet name="MixedNames" sheetId="6" state="hidden" r:id="rId4"/>
    <sheet name="Formulas" sheetId="7" state="hidden" r:id="rId5"/>
    <sheet name="Profits" sheetId="8" state="hidden" r:id="rId6"/>
    <sheet name="SalesByDateTime" sheetId="11" r:id="rId7"/>
    <sheet name="Sheet1" sheetId="3" r:id="rId8"/>
    <sheet name="Sheet2" sheetId="2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localSheetId="0" hidden="1">CurrentStaff!$B:$B</definedName>
    <definedName name="BigTaxTable" localSheetId="1">[3]FifthLineFormatting!$F$3:$M$23</definedName>
    <definedName name="BigTaxTable" localSheetId="6">[3]FifthLineFormatting!$F$3:$M$23</definedName>
    <definedName name="BigTaxTable">[1]FifthLineFormatting!$F$3:$M$23</definedName>
    <definedName name="Dates">OFFSET([2]Dynamic!$A$2,0,0,COUNTA([2]Dynamic!$A$1:$A$65536)-1,1)</definedName>
    <definedName name="ee" localSheetId="4" hidden="1">{"FirstQ",#N/A,FALSE,"Budget2000";"SecondQ",#N/A,FALSE,"Budget2000";"Summary",#N/A,FALSE,"Budget2000"}</definedName>
    <definedName name="ee" localSheetId="3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_xlnm.Extract" localSheetId="0">[1]AutoFill!#REF!</definedName>
    <definedName name="Income" localSheetId="1">#REF!</definedName>
    <definedName name="Income" localSheetId="6">#REF!</definedName>
    <definedName name="Income">#REF!</definedName>
    <definedName name="k" localSheetId="4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4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 localSheetId="1">[3]Lookups!$A$2:$B$8</definedName>
    <definedName name="RateTable" localSheetId="6">[3]Lookups!$A$2:$B$8</definedName>
    <definedName name="RateTable">[1]Lookups!$A$2:$B$8</definedName>
    <definedName name="rr" localSheetId="4" hidden="1">{"FirstQ",#N/A,FALSE,"Budget2000";"SecondQ",#N/A,FALSE,"Budget2000"}</definedName>
    <definedName name="rr" localSheetId="3" hidden="1">{"FirstQ",#N/A,FALSE,"Budget2000";"SecondQ",#N/A,FALSE,"Budget2000"}</definedName>
    <definedName name="rr" localSheetId="5" hidden="1">{"FirstQ",#N/A,FALSE,"Budget2000";"SecondQ",#N/A,FALSE,"Budget2000"}</definedName>
    <definedName name="rr" hidden="1">{"FirstQ",#N/A,FALSE,"Budget2000";"SecondQ",#N/A,FALSE,"Budget2000"}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 localSheetId="6">#REF!</definedName>
    <definedName name="Sales">OFFSET([2]Dynamic!$B$2,0,0,COUNTA([2]Dynamic!$B$1:$B$65536)-1,1)</definedName>
    <definedName name="solver_adj" localSheetId="5" hidden="1">Profits!$B$4:$G$4,Profits!$B$5:$G$5</definedName>
    <definedName name="solver_cvg" localSheetId="5" hidden="1">0.0001</definedName>
    <definedName name="solver_drv" localSheetId="5" hidden="1">1</definedName>
    <definedName name="solver_est" localSheetId="5" hidden="1">1</definedName>
    <definedName name="solver_itr" localSheetId="5" hidden="1">100</definedName>
    <definedName name="solver_lhs1" localSheetId="5" hidden="1">Profits!$B$4:$G$4</definedName>
    <definedName name="solver_lhs2" localSheetId="5" hidden="1">Profits!$B$5:$G$5</definedName>
    <definedName name="solver_lin" localSheetId="5" hidden="1">2</definedName>
    <definedName name="solver_neg" localSheetId="5" hidden="1">2</definedName>
    <definedName name="solver_num" localSheetId="5" hidden="1">2</definedName>
    <definedName name="solver_nwt" localSheetId="5" hidden="1">1</definedName>
    <definedName name="solver_opt" localSheetId="5" hidden="1">Profits!$H$6</definedName>
    <definedName name="solver_pre" localSheetId="5" hidden="1">0.000001</definedName>
    <definedName name="solver_rel1" localSheetId="5" hidden="1">1</definedName>
    <definedName name="solver_rel2" localSheetId="5" hidden="1">1</definedName>
    <definedName name="solver_rhs1" localSheetId="5" hidden="1">500</definedName>
    <definedName name="solver_rhs2" localSheetId="5" hidden="1">350</definedName>
    <definedName name="solver_scl" localSheetId="5" hidden="1">2</definedName>
    <definedName name="solver_sho" localSheetId="5" hidden="1">1</definedName>
    <definedName name="solver_tim" localSheetId="5" hidden="1">100</definedName>
    <definedName name="solver_tol" localSheetId="5" hidden="1">0.05</definedName>
    <definedName name="solver_typ" localSheetId="5" hidden="1">3</definedName>
    <definedName name="solver_val" localSheetId="5" hidden="1">500</definedName>
    <definedName name="wrn.AllData." localSheetId="4" hidden="1">{"FirstQ",#N/A,FALSE,"Budget2000";"SecondQ",#N/A,FALSE,"Budget2000";"Summary",#N/A,FALSE,"Budget2000"}</definedName>
    <definedName name="wrn.AllData." localSheetId="3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4" hidden="1">{"FirstQ",#N/A,FALSE,"Budget2000";"SecondQ",#N/A,FALSE,"Budget2000"}</definedName>
    <definedName name="wrn.FirstHalf." localSheetId="3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hidden="1">{"FirstQ",#N/A,FALSE,"Budget2000";"SecondQ",#N/A,FALSE,"Budget2000"}</definedName>
    <definedName name="x" localSheetId="4" hidden="1">{"FirstQ",#N/A,FALSE,"Budget2000";"SecondQ",#N/A,FALSE,"Budget2000";"Summary",#N/A,FALSE,"Budget2000"}</definedName>
    <definedName name="x" localSheetId="3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0" hidden="1">CurrentStaff!$A$2:$I$700</definedName>
    <definedName name="Z_32E1B1E0_F29A_4FB3_9E7F_F78F245BC75E_.wvu.PrintArea" localSheetId="0" hidden="1">CurrentStaff!$A$2:$I$700</definedName>
    <definedName name="Z_32E1B1E0_F29A_4FB3_9E7F_F78F245BC75E_.wvu.PrintTitles" localSheetId="0" hidden="1">CurrentStaff!$2:$2</definedName>
  </definedNames>
  <calcPr calcId="125725"/>
</workbook>
</file>

<file path=xl/calcChain.xml><?xml version="1.0" encoding="utf-8"?>
<calcChain xmlns="http://schemas.openxmlformats.org/spreadsheetml/2006/main">
  <c r="G2" i="11" a="1"/>
  <c r="G2" s="1"/>
  <c r="G3" a="1"/>
  <c r="G3" s="1"/>
  <c r="G4" a="1"/>
  <c r="G4" s="1"/>
  <c r="H9" i="8" l="1"/>
  <c r="H4"/>
  <c r="B2" i="1"/>
  <c r="I4" i="8"/>
  <c r="H5"/>
  <c r="I5"/>
  <c r="B6"/>
  <c r="B7" s="1"/>
  <c r="C6"/>
  <c r="C15" s="1"/>
  <c r="D6"/>
  <c r="D14" s="1"/>
  <c r="E6"/>
  <c r="E11" s="1"/>
  <c r="F6"/>
  <c r="F14" s="1"/>
  <c r="G6"/>
  <c r="C9"/>
  <c r="D9"/>
  <c r="E9"/>
  <c r="F9"/>
  <c r="G9"/>
  <c r="I9"/>
  <c r="C10"/>
  <c r="D10"/>
  <c r="E10"/>
  <c r="F10"/>
  <c r="G10"/>
  <c r="H10"/>
  <c r="I10"/>
  <c r="G11"/>
  <c r="B13"/>
  <c r="C13"/>
  <c r="D13"/>
  <c r="E13"/>
  <c r="F13"/>
  <c r="G13"/>
  <c r="D15"/>
  <c r="I3" i="6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E45" i="7"/>
  <c r="F45" s="1"/>
  <c r="E44"/>
  <c r="F44" s="1"/>
  <c r="F43"/>
  <c r="E43"/>
  <c r="F42"/>
  <c r="F41"/>
  <c r="F40"/>
  <c r="E36"/>
  <c r="B36"/>
  <c r="E31"/>
  <c r="B31"/>
  <c r="E25"/>
  <c r="B25"/>
  <c r="G25" s="1"/>
  <c r="E19"/>
  <c r="B19"/>
  <c r="L10"/>
  <c r="L12" s="1"/>
  <c r="B10"/>
  <c r="F9"/>
  <c r="F10" s="1"/>
  <c r="F11" s="1"/>
  <c r="B7"/>
  <c r="D13" s="1"/>
  <c r="M6"/>
  <c r="E5"/>
  <c r="I16" s="1"/>
  <c r="M3"/>
  <c r="E22" i="6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AE2"/>
  <c r="AD2"/>
  <c r="E2"/>
  <c r="G39" i="4"/>
  <c r="G211"/>
  <c r="G632"/>
  <c r="G58"/>
  <c r="G473"/>
  <c r="G399"/>
  <c r="G98"/>
  <c r="G448"/>
  <c r="G518"/>
  <c r="G549"/>
  <c r="G331"/>
  <c r="G128"/>
  <c r="G212"/>
  <c r="G146"/>
  <c r="G291"/>
  <c r="G550"/>
  <c r="G474"/>
  <c r="G475"/>
  <c r="G633"/>
  <c r="G213"/>
  <c r="G102"/>
  <c r="G147"/>
  <c r="G332"/>
  <c r="G589"/>
  <c r="G476"/>
  <c r="G292"/>
  <c r="G40"/>
  <c r="G131"/>
  <c r="G59"/>
  <c r="G477"/>
  <c r="G214"/>
  <c r="G478"/>
  <c r="G531"/>
  <c r="G175"/>
  <c r="G693"/>
  <c r="G590"/>
  <c r="G215"/>
  <c r="G479"/>
  <c r="G60"/>
  <c r="G452"/>
  <c r="G132"/>
  <c r="G118"/>
  <c r="G480"/>
  <c r="G176"/>
  <c r="G135"/>
  <c r="G481"/>
  <c r="G87"/>
  <c r="G216"/>
  <c r="G376"/>
  <c r="G136"/>
  <c r="G634"/>
  <c r="G303"/>
  <c r="G217"/>
  <c r="G8"/>
  <c r="G41"/>
  <c r="G400"/>
  <c r="G321"/>
  <c r="G333"/>
  <c r="G88"/>
  <c r="G401"/>
  <c r="G425"/>
  <c r="G394"/>
  <c r="G108"/>
  <c r="G605"/>
  <c r="G177"/>
  <c r="G426"/>
  <c r="G61"/>
  <c r="G103"/>
  <c r="G178"/>
  <c r="G635"/>
  <c r="G535"/>
  <c r="G160"/>
  <c r="G402"/>
  <c r="G700"/>
  <c r="G377"/>
  <c r="G536"/>
  <c r="G606"/>
  <c r="G334"/>
  <c r="G218"/>
  <c r="G62"/>
  <c r="G126"/>
  <c r="G378"/>
  <c r="G537"/>
  <c r="G63"/>
  <c r="G148"/>
  <c r="G597"/>
  <c r="G551"/>
  <c r="G335"/>
  <c r="G403"/>
  <c r="G219"/>
  <c r="G293"/>
  <c r="G482"/>
  <c r="G42"/>
  <c r="G437"/>
  <c r="G64"/>
  <c r="G532"/>
  <c r="G404"/>
  <c r="G607"/>
  <c r="G137"/>
  <c r="G179"/>
  <c r="G220"/>
  <c r="G138"/>
  <c r="G111"/>
  <c r="G10"/>
  <c r="G221"/>
  <c r="G222"/>
  <c r="G180"/>
  <c r="G161"/>
  <c r="G223"/>
  <c r="G636"/>
  <c r="G405"/>
  <c r="G224"/>
  <c r="G552"/>
  <c r="G453"/>
  <c r="G379"/>
  <c r="G225"/>
  <c r="G691"/>
  <c r="G226"/>
  <c r="G357"/>
  <c r="G11"/>
  <c r="G25"/>
  <c r="G65"/>
  <c r="G133"/>
  <c r="G406"/>
  <c r="G483"/>
  <c r="G484"/>
  <c r="G431"/>
  <c r="G553"/>
  <c r="G485"/>
  <c r="G554"/>
  <c r="G66"/>
  <c r="G432"/>
  <c r="G35"/>
  <c r="G486"/>
  <c r="G89"/>
  <c r="G395"/>
  <c r="G487"/>
  <c r="G488"/>
  <c r="G181"/>
  <c r="G336"/>
  <c r="G433"/>
  <c r="G134"/>
  <c r="G519"/>
  <c r="G608"/>
  <c r="G99"/>
  <c r="G591"/>
  <c r="G129"/>
  <c r="G609"/>
  <c r="G112"/>
  <c r="G165"/>
  <c r="G454"/>
  <c r="G520"/>
  <c r="G227"/>
  <c r="G455"/>
  <c r="G92"/>
  <c r="G43"/>
  <c r="G521"/>
  <c r="G358"/>
  <c r="G100"/>
  <c r="G228"/>
  <c r="G229"/>
  <c r="G598"/>
  <c r="G26"/>
  <c r="G322"/>
  <c r="G555"/>
  <c r="G438"/>
  <c r="G610"/>
  <c r="G538"/>
  <c r="G489"/>
  <c r="G337"/>
  <c r="G490"/>
  <c r="G139"/>
  <c r="G167"/>
  <c r="G338"/>
  <c r="G339"/>
  <c r="G611"/>
  <c r="G182"/>
  <c r="G396"/>
  <c r="G387"/>
  <c r="G230"/>
  <c r="G340"/>
  <c r="G388"/>
  <c r="G456"/>
  <c r="G183"/>
  <c r="G612"/>
  <c r="G457"/>
  <c r="G184"/>
  <c r="G323"/>
  <c r="G231"/>
  <c r="G113"/>
  <c r="G458"/>
  <c r="G162"/>
  <c r="G637"/>
  <c r="G686"/>
  <c r="G27"/>
  <c r="G114"/>
  <c r="G232"/>
  <c r="G407"/>
  <c r="G687"/>
  <c r="G127"/>
  <c r="G67"/>
  <c r="G341"/>
  <c r="G638"/>
  <c r="G599"/>
  <c r="G233"/>
  <c r="G44"/>
  <c r="G592"/>
  <c r="G304"/>
  <c r="G294"/>
  <c r="G185"/>
  <c r="G491"/>
  <c r="G234"/>
  <c r="G12"/>
  <c r="G235"/>
  <c r="G380"/>
  <c r="G439"/>
  <c r="G149"/>
  <c r="G236"/>
  <c r="G556"/>
  <c r="G676"/>
  <c r="G613"/>
  <c r="G68"/>
  <c r="G539"/>
  <c r="G45"/>
  <c r="G698"/>
  <c r="G492"/>
  <c r="G9"/>
  <c r="G316"/>
  <c r="G342"/>
  <c r="G557"/>
  <c r="G150"/>
  <c r="G522"/>
  <c r="G237"/>
  <c r="G186"/>
  <c r="G238"/>
  <c r="G34"/>
  <c r="G140"/>
  <c r="G434"/>
  <c r="G639"/>
  <c r="G640"/>
  <c r="G369"/>
  <c r="G314"/>
  <c r="G523"/>
  <c r="G28"/>
  <c r="G368"/>
  <c r="G389"/>
  <c r="G141"/>
  <c r="G359"/>
  <c r="G593"/>
  <c r="G524"/>
  <c r="G187"/>
  <c r="G440"/>
  <c r="G151"/>
  <c r="G188"/>
  <c r="G305"/>
  <c r="G239"/>
  <c r="G171"/>
  <c r="G540"/>
  <c r="G36"/>
  <c r="G558"/>
  <c r="G641"/>
  <c r="G677"/>
  <c r="G642"/>
  <c r="G343"/>
  <c r="G694"/>
  <c r="G643"/>
  <c r="G370"/>
  <c r="G390"/>
  <c r="G295"/>
  <c r="G614"/>
  <c r="G69"/>
  <c r="G408"/>
  <c r="G101"/>
  <c r="G46"/>
  <c r="G493"/>
  <c r="G240"/>
  <c r="G241"/>
  <c r="G436"/>
  <c r="G409"/>
  <c r="G306"/>
  <c r="G615"/>
  <c r="G644"/>
  <c r="G242"/>
  <c r="G189"/>
  <c r="G13"/>
  <c r="G243"/>
  <c r="G645"/>
  <c r="G616"/>
  <c r="G33"/>
  <c r="G494"/>
  <c r="G119"/>
  <c r="G646"/>
  <c r="G459"/>
  <c r="G296"/>
  <c r="G617"/>
  <c r="G559"/>
  <c r="G297"/>
  <c r="G90"/>
  <c r="G495"/>
  <c r="G647"/>
  <c r="G120"/>
  <c r="G648"/>
  <c r="G618"/>
  <c r="G47"/>
  <c r="G121"/>
  <c r="G533"/>
  <c r="G560"/>
  <c r="G594"/>
  <c r="G410"/>
  <c r="G70"/>
  <c r="G649"/>
  <c r="G650"/>
  <c r="G20"/>
  <c r="G460"/>
  <c r="G71"/>
  <c r="G496"/>
  <c r="G344"/>
  <c r="G48"/>
  <c r="G115"/>
  <c r="G497"/>
  <c r="G699"/>
  <c r="G190"/>
  <c r="G7"/>
  <c r="G93"/>
  <c r="G435"/>
  <c r="G298"/>
  <c r="G397"/>
  <c r="G345"/>
  <c r="G525"/>
  <c r="G72"/>
  <c r="G244"/>
  <c r="G317"/>
  <c r="G441"/>
  <c r="G49"/>
  <c r="G191"/>
  <c r="G651"/>
  <c r="G561"/>
  <c r="G324"/>
  <c r="G299"/>
  <c r="G652"/>
  <c r="G307"/>
  <c r="G325"/>
  <c r="G104"/>
  <c r="G245"/>
  <c r="G360"/>
  <c r="G192"/>
  <c r="G361"/>
  <c r="G541"/>
  <c r="G326"/>
  <c r="G193"/>
  <c r="G498"/>
  <c r="G562"/>
  <c r="G526"/>
  <c r="G595"/>
  <c r="G73"/>
  <c r="G74"/>
  <c r="G563"/>
  <c r="G246"/>
  <c r="G75"/>
  <c r="G411"/>
  <c r="G163"/>
  <c r="G564"/>
  <c r="G116"/>
  <c r="G565"/>
  <c r="G412"/>
  <c r="G371"/>
  <c r="G653"/>
  <c r="G413"/>
  <c r="G461"/>
  <c r="G600"/>
  <c r="G499"/>
  <c r="G678"/>
  <c r="G601"/>
  <c r="G500"/>
  <c r="G95"/>
  <c r="G462"/>
  <c r="G91"/>
  <c r="G362"/>
  <c r="G327"/>
  <c r="G4"/>
  <c r="G109"/>
  <c r="G110"/>
  <c r="G247"/>
  <c r="G427"/>
  <c r="G442"/>
  <c r="G248"/>
  <c r="G566"/>
  <c r="G619"/>
  <c r="G679"/>
  <c r="G696"/>
  <c r="G542"/>
  <c r="G76"/>
  <c r="G501"/>
  <c r="G37"/>
  <c r="G318"/>
  <c r="G463"/>
  <c r="G502"/>
  <c r="G194"/>
  <c r="G249"/>
  <c r="G654"/>
  <c r="G391"/>
  <c r="G655"/>
  <c r="G250"/>
  <c r="G251"/>
  <c r="G503"/>
  <c r="G656"/>
  <c r="G504"/>
  <c r="G328"/>
  <c r="G252"/>
  <c r="G464"/>
  <c r="G363"/>
  <c r="G77"/>
  <c r="G688"/>
  <c r="G50"/>
  <c r="G29"/>
  <c r="G543"/>
  <c r="G381"/>
  <c r="G195"/>
  <c r="G505"/>
  <c r="G414"/>
  <c r="G122"/>
  <c r="G443"/>
  <c r="G657"/>
  <c r="G123"/>
  <c r="G308"/>
  <c r="G382"/>
  <c r="G196"/>
  <c r="G309"/>
  <c r="G465"/>
  <c r="G78"/>
  <c r="G166"/>
  <c r="G21"/>
  <c r="G383"/>
  <c r="G253"/>
  <c r="G254"/>
  <c r="G255"/>
  <c r="G256"/>
  <c r="G415"/>
  <c r="G310"/>
  <c r="G416"/>
  <c r="G506"/>
  <c r="G169"/>
  <c r="G257"/>
  <c r="G197"/>
  <c r="G444"/>
  <c r="G567"/>
  <c r="G258"/>
  <c r="G259"/>
  <c r="G14"/>
  <c r="G51"/>
  <c r="G428"/>
  <c r="G198"/>
  <c r="G372"/>
  <c r="G449"/>
  <c r="G568"/>
  <c r="G22"/>
  <c r="G602"/>
  <c r="G658"/>
  <c r="G124"/>
  <c r="G620"/>
  <c r="G52"/>
  <c r="G260"/>
  <c r="G261"/>
  <c r="G199"/>
  <c r="G79"/>
  <c r="G173"/>
  <c r="G262"/>
  <c r="G263"/>
  <c r="G105"/>
  <c r="G569"/>
  <c r="G152"/>
  <c r="G96"/>
  <c r="G23"/>
  <c r="G164"/>
  <c r="G346"/>
  <c r="G264"/>
  <c r="G507"/>
  <c r="G680"/>
  <c r="G417"/>
  <c r="G265"/>
  <c r="G570"/>
  <c r="G200"/>
  <c r="G621"/>
  <c r="G571"/>
  <c r="G168"/>
  <c r="G393"/>
  <c r="G508"/>
  <c r="G509"/>
  <c r="G266"/>
  <c r="G418"/>
  <c r="G267"/>
  <c r="G347"/>
  <c r="G268"/>
  <c r="G15"/>
  <c r="G80"/>
  <c r="G510"/>
  <c r="G348"/>
  <c r="G603"/>
  <c r="G201"/>
  <c r="G544"/>
  <c r="G81"/>
  <c r="G659"/>
  <c r="G511"/>
  <c r="G512"/>
  <c r="G622"/>
  <c r="G419"/>
  <c r="G269"/>
  <c r="G270"/>
  <c r="G392"/>
  <c r="G572"/>
  <c r="G385"/>
  <c r="G16"/>
  <c r="G573"/>
  <c r="G271"/>
  <c r="G272"/>
  <c r="G273"/>
  <c r="G117"/>
  <c r="G274"/>
  <c r="G466"/>
  <c r="G420"/>
  <c r="G467"/>
  <c r="G574"/>
  <c r="G275"/>
  <c r="G142"/>
  <c r="G575"/>
  <c r="G364"/>
  <c r="G576"/>
  <c r="G695"/>
  <c r="G692"/>
  <c r="G143"/>
  <c r="G451"/>
  <c r="G513"/>
  <c r="G545"/>
  <c r="G534"/>
  <c r="G276"/>
  <c r="G660"/>
  <c r="G144"/>
  <c r="G277"/>
  <c r="G349"/>
  <c r="G300"/>
  <c r="G202"/>
  <c r="G82"/>
  <c r="G661"/>
  <c r="G30"/>
  <c r="G311"/>
  <c r="G106"/>
  <c r="G203"/>
  <c r="G17"/>
  <c r="G153"/>
  <c r="G662"/>
  <c r="G278"/>
  <c r="G546"/>
  <c r="G577"/>
  <c r="G301"/>
  <c r="G421"/>
  <c r="G514"/>
  <c r="G689"/>
  <c r="G154"/>
  <c r="G279"/>
  <c r="G155"/>
  <c r="G350"/>
  <c r="G623"/>
  <c r="G429"/>
  <c r="G468"/>
  <c r="G663"/>
  <c r="G578"/>
  <c r="G280"/>
  <c r="G579"/>
  <c r="G329"/>
  <c r="G681"/>
  <c r="G24"/>
  <c r="G580"/>
  <c r="G172"/>
  <c r="G312"/>
  <c r="G469"/>
  <c r="G697"/>
  <c r="G581"/>
  <c r="G351"/>
  <c r="G596"/>
  <c r="G204"/>
  <c r="G624"/>
  <c r="G365"/>
  <c r="G690"/>
  <c r="G352"/>
  <c r="G398"/>
  <c r="G156"/>
  <c r="G682"/>
  <c r="G3"/>
  <c r="G157"/>
  <c r="G664"/>
  <c r="G125"/>
  <c r="G422"/>
  <c r="G604"/>
  <c r="G281"/>
  <c r="G625"/>
  <c r="G97"/>
  <c r="G83"/>
  <c r="G423"/>
  <c r="G527"/>
  <c r="G38"/>
  <c r="G5"/>
  <c r="G528"/>
  <c r="G315"/>
  <c r="G384"/>
  <c r="G626"/>
  <c r="G313"/>
  <c r="G53"/>
  <c r="G84"/>
  <c r="G665"/>
  <c r="G145"/>
  <c r="G282"/>
  <c r="G683"/>
  <c r="G582"/>
  <c r="G31"/>
  <c r="G666"/>
  <c r="G283"/>
  <c r="G667"/>
  <c r="G373"/>
  <c r="G302"/>
  <c r="G6"/>
  <c r="G374"/>
  <c r="G583"/>
  <c r="G445"/>
  <c r="G470"/>
  <c r="G547"/>
  <c r="G471"/>
  <c r="G668"/>
  <c r="G669"/>
  <c r="G472"/>
  <c r="G94"/>
  <c r="G85"/>
  <c r="G54"/>
  <c r="G55"/>
  <c r="G32"/>
  <c r="G284"/>
  <c r="G627"/>
  <c r="G515"/>
  <c r="G670"/>
  <c r="G205"/>
  <c r="G107"/>
  <c r="G446"/>
  <c r="G18"/>
  <c r="G206"/>
  <c r="G285"/>
  <c r="G170"/>
  <c r="G158"/>
  <c r="G671"/>
  <c r="G447"/>
  <c r="G353"/>
  <c r="G628"/>
  <c r="G386"/>
  <c r="G672"/>
  <c r="G424"/>
  <c r="G584"/>
  <c r="G585"/>
  <c r="G629"/>
  <c r="G366"/>
  <c r="G56"/>
  <c r="G319"/>
  <c r="G320"/>
  <c r="G174"/>
  <c r="G57"/>
  <c r="G684"/>
  <c r="G286"/>
  <c r="G207"/>
  <c r="G159"/>
  <c r="G685"/>
  <c r="G450"/>
  <c r="G586"/>
  <c r="G19"/>
  <c r="G587"/>
  <c r="G287"/>
  <c r="G86"/>
  <c r="G354"/>
  <c r="G430"/>
  <c r="G588"/>
  <c r="G375"/>
  <c r="G355"/>
  <c r="G208"/>
  <c r="G630"/>
  <c r="G209"/>
  <c r="G548"/>
  <c r="G210"/>
  <c r="G673"/>
  <c r="G631"/>
  <c r="G516"/>
  <c r="G674"/>
  <c r="G367"/>
  <c r="G529"/>
  <c r="G130"/>
  <c r="G288"/>
  <c r="G675"/>
  <c r="G517"/>
  <c r="G530"/>
  <c r="G356"/>
  <c r="G289"/>
  <c r="G290"/>
  <c r="G330"/>
  <c r="B13" i="7" l="1"/>
  <c r="I5"/>
  <c r="C14" i="8"/>
  <c r="D11"/>
  <c r="G19" i="7"/>
  <c r="G26" s="1"/>
  <c r="G36"/>
  <c r="I7"/>
  <c r="I4"/>
  <c r="L23"/>
  <c r="L24" s="1"/>
  <c r="G31"/>
  <c r="I11" i="8"/>
  <c r="H13"/>
  <c r="C11"/>
  <c r="E15"/>
  <c r="G14"/>
  <c r="C7"/>
  <c r="D7" s="1"/>
  <c r="E7" s="1"/>
  <c r="F7" s="1"/>
  <c r="G7" s="1"/>
  <c r="H6"/>
  <c r="H15" s="1"/>
  <c r="F11"/>
  <c r="I6"/>
  <c r="F15"/>
  <c r="B15"/>
  <c r="E14"/>
  <c r="H11"/>
  <c r="G15"/>
  <c r="B14"/>
  <c r="L19" i="7"/>
  <c r="L20" s="1"/>
  <c r="E13"/>
  <c r="G37"/>
  <c r="K27" s="1"/>
  <c r="I2"/>
  <c r="G5"/>
  <c r="I6"/>
  <c r="G7"/>
  <c r="L9"/>
  <c r="L11" s="1"/>
  <c r="I13"/>
  <c r="I15"/>
  <c r="E6"/>
  <c r="J16" s="1"/>
  <c r="I8"/>
  <c r="I10"/>
  <c r="I11"/>
  <c r="I3"/>
  <c r="J3" s="1"/>
  <c r="I9"/>
  <c r="I12"/>
  <c r="I14"/>
  <c r="J14" l="1"/>
  <c r="J11"/>
  <c r="J15"/>
  <c r="J6"/>
  <c r="J7"/>
  <c r="H14" i="8"/>
  <c r="J5" i="7"/>
  <c r="J9"/>
  <c r="J8"/>
  <c r="L27"/>
  <c r="J2"/>
  <c r="J12"/>
  <c r="J10"/>
  <c r="J13"/>
  <c r="J4"/>
</calcChain>
</file>

<file path=xl/comments1.xml><?xml version="1.0" encoding="utf-8"?>
<comments xmlns="http://schemas.openxmlformats.org/spreadsheetml/2006/main">
  <authors>
    <author>Dennis Taylor</author>
  </authors>
  <commentList>
    <comment ref="I9" authorId="0">
      <text>
        <r>
          <rPr>
            <b/>
            <sz val="8"/>
            <color indexed="81"/>
            <rFont val="Tahoma"/>
            <family val="2"/>
          </rPr>
          <t>Dennis Taylor:</t>
        </r>
        <r>
          <rPr>
            <sz val="8"/>
            <color indexed="81"/>
            <rFont val="Tahoma"/>
            <family val="2"/>
          </rPr>
          <t xml:space="preserve">
See Jennifer for more details on this unusual formula.</t>
        </r>
      </text>
    </comment>
  </commentList>
</comments>
</file>

<file path=xl/sharedStrings.xml><?xml version="1.0" encoding="utf-8"?>
<sst xmlns="http://schemas.openxmlformats.org/spreadsheetml/2006/main" count="3215" uniqueCount="973">
  <si>
    <t>Employee Name</t>
  </si>
  <si>
    <t>Department</t>
  </si>
  <si>
    <t>SS#</t>
  </si>
  <si>
    <t>Phone</t>
  </si>
  <si>
    <t>Status</t>
  </si>
  <si>
    <t>Hire Date</t>
  </si>
  <si>
    <t>Years</t>
  </si>
  <si>
    <t>Job Rating</t>
  </si>
  <si>
    <t>Salary</t>
  </si>
  <si>
    <t>New Salary</t>
  </si>
  <si>
    <t>CA</t>
  </si>
  <si>
    <t>TX</t>
  </si>
  <si>
    <t>NY</t>
  </si>
  <si>
    <t>FL</t>
  </si>
  <si>
    <t>IL</t>
  </si>
  <si>
    <t>Tax Rate</t>
  </si>
  <si>
    <t>TaxTable</t>
  </si>
  <si>
    <t>Abbott, James</t>
  </si>
  <si>
    <t>Operations</t>
  </si>
  <si>
    <t>Contract</t>
  </si>
  <si>
    <t>Jan</t>
  </si>
  <si>
    <t>Jul</t>
  </si>
  <si>
    <t>Acosta, Robert</t>
  </si>
  <si>
    <t>Manufacturing</t>
  </si>
  <si>
    <t>Full Time</t>
  </si>
  <si>
    <t>Feb</t>
  </si>
  <si>
    <t>Aug</t>
  </si>
  <si>
    <t>Adams, David</t>
  </si>
  <si>
    <t>Mar</t>
  </si>
  <si>
    <t>Sep</t>
  </si>
  <si>
    <t>Adkins, Michael</t>
  </si>
  <si>
    <t>Apr</t>
  </si>
  <si>
    <t>Oct</t>
  </si>
  <si>
    <t>Aguilar, Kevin</t>
  </si>
  <si>
    <t>Project &amp; Contract Services</t>
  </si>
  <si>
    <t>Half-Time</t>
  </si>
  <si>
    <t>May</t>
  </si>
  <si>
    <t>Nov</t>
  </si>
  <si>
    <t>Alexander, Charles</t>
  </si>
  <si>
    <t>Jun</t>
  </si>
  <si>
    <t>Dec</t>
  </si>
  <si>
    <t>Allen, Thomas</t>
  </si>
  <si>
    <t>Quality Control</t>
  </si>
  <si>
    <t>Allison, Timothy</t>
  </si>
  <si>
    <t>Alvarado, Sonia</t>
  </si>
  <si>
    <t>International Clinical Safety</t>
  </si>
  <si>
    <t>Alvarez, Steven</t>
  </si>
  <si>
    <t>Anderson, Teason</t>
  </si>
  <si>
    <t>Andrews, Diane</t>
  </si>
  <si>
    <t>Anthony, Robert</t>
  </si>
  <si>
    <t>Armstrong, David</t>
  </si>
  <si>
    <t>Arnold, Cole</t>
  </si>
  <si>
    <t>Ashley, Michael</t>
  </si>
  <si>
    <t>Atkins, Kevin</t>
  </si>
  <si>
    <t>Quality Assurance</t>
  </si>
  <si>
    <t>Austin, William</t>
  </si>
  <si>
    <t>Avila, Jody</t>
  </si>
  <si>
    <t>Ayala, Polly</t>
  </si>
  <si>
    <t>Ayers, Douglas</t>
  </si>
  <si>
    <t>Bailey, Victor</t>
  </si>
  <si>
    <t>Peptide Chemistry</t>
  </si>
  <si>
    <t>Baker, Barney</t>
  </si>
  <si>
    <t>Baldwin, Ray</t>
  </si>
  <si>
    <t>Process Development</t>
  </si>
  <si>
    <t>Ball, Kirk</t>
  </si>
  <si>
    <t>Ballard, Martin</t>
  </si>
  <si>
    <t>Engineering/Maintenance</t>
  </si>
  <si>
    <t>Banks, Ryan</t>
  </si>
  <si>
    <t>Barber, Robbie</t>
  </si>
  <si>
    <t>Barker, Heidi</t>
  </si>
  <si>
    <t>Admin Training</t>
  </si>
  <si>
    <t>Barnes, Grant</t>
  </si>
  <si>
    <t>Barnett, Brenda</t>
  </si>
  <si>
    <t>Professional Training Group</t>
  </si>
  <si>
    <t>Barr, Jennifer</t>
  </si>
  <si>
    <t>Barrett, John</t>
  </si>
  <si>
    <t>Logistics</t>
  </si>
  <si>
    <t>Barron, Michael</t>
  </si>
  <si>
    <t>Bartlett, Julia</t>
  </si>
  <si>
    <t>Barton, Barry</t>
  </si>
  <si>
    <t>Bass, Justin</t>
  </si>
  <si>
    <t>Bates, Verna</t>
  </si>
  <si>
    <t>Major Mfg Projects</t>
  </si>
  <si>
    <t>Hourly</t>
  </si>
  <si>
    <t>Bauer, Chris</t>
  </si>
  <si>
    <t>Manufacturing Admin</t>
  </si>
  <si>
    <t>Baxter, Teresa</t>
  </si>
  <si>
    <t>Bean, Deborah</t>
  </si>
  <si>
    <t>Beard, Sandi</t>
  </si>
  <si>
    <t>Beasley, Timothy</t>
  </si>
  <si>
    <t>Beck, Craig</t>
  </si>
  <si>
    <t>Becker, Gretchen</t>
  </si>
  <si>
    <t>Bell, David</t>
  </si>
  <si>
    <t>Bennett, Chris</t>
  </si>
  <si>
    <t>Benson, Troy</t>
  </si>
  <si>
    <t>Berry, Jacklyn</t>
  </si>
  <si>
    <t>Best, Lara</t>
  </si>
  <si>
    <t>Bishop, Juan</t>
  </si>
  <si>
    <t>Black, Cliff</t>
  </si>
  <si>
    <t>Blackburn, Kathryn</t>
  </si>
  <si>
    <t>Blackwell, Brandon</t>
  </si>
  <si>
    <t>Blair, Sperry</t>
  </si>
  <si>
    <t>Blake, Thomas</t>
  </si>
  <si>
    <t>Blankenship, Roger</t>
  </si>
  <si>
    <t>Blevins, Carey</t>
  </si>
  <si>
    <t>Bond, John</t>
  </si>
  <si>
    <t>Environmental Health/Safety</t>
  </si>
  <si>
    <t>Booker, Judith</t>
  </si>
  <si>
    <t>Boone, Eric</t>
  </si>
  <si>
    <t>Booth, Raquel</t>
  </si>
  <si>
    <t>Bowen, Kes</t>
  </si>
  <si>
    <t>Bowers, Tammy</t>
  </si>
  <si>
    <t>Bowman, Michael</t>
  </si>
  <si>
    <t>Audit Services</t>
  </si>
  <si>
    <t>Boyer, John</t>
  </si>
  <si>
    <t>Bradford, Raymond</t>
  </si>
  <si>
    <t>Bradley, David</t>
  </si>
  <si>
    <t>Bradshaw, Sheryl</t>
  </si>
  <si>
    <t>Brady, Traci</t>
  </si>
  <si>
    <t>Branch, Brady</t>
  </si>
  <si>
    <t>Brewer, Khurrum</t>
  </si>
  <si>
    <t>Bridges, Jeff</t>
  </si>
  <si>
    <t>Briggs, Bryan</t>
  </si>
  <si>
    <t>Brock, Ensley</t>
  </si>
  <si>
    <t>Brooks, Richard</t>
  </si>
  <si>
    <t>Brown, Donald</t>
  </si>
  <si>
    <t>Browning, Kathleen</t>
  </si>
  <si>
    <t>Bruce, Kevin</t>
  </si>
  <si>
    <t>ADC</t>
  </si>
  <si>
    <t>Bryan, Thomas</t>
  </si>
  <si>
    <t>Bryant, Douglas</t>
  </si>
  <si>
    <t>Buchanan, Dennis</t>
  </si>
  <si>
    <t>Buckel, Patricia</t>
  </si>
  <si>
    <t>Bullock, Greg</t>
  </si>
  <si>
    <t>Burgess, Cherie</t>
  </si>
  <si>
    <t>Burke, Michael</t>
  </si>
  <si>
    <t>Burnett, Kevin</t>
  </si>
  <si>
    <t>Burns, Fiona</t>
  </si>
  <si>
    <t>Burton, Cam</t>
  </si>
  <si>
    <t>Bush, Rena</t>
  </si>
  <si>
    <t>Butler, Roy</t>
  </si>
  <si>
    <t>Byrd, Asa</t>
  </si>
  <si>
    <t>Cain, Lon</t>
  </si>
  <si>
    <t>Caldwell, Pete</t>
  </si>
  <si>
    <t>Calhoun, Dac Vinh</t>
  </si>
  <si>
    <t>Callahan, Marilyn</t>
  </si>
  <si>
    <t>Camacho, Stephanie</t>
  </si>
  <si>
    <t>Cameron, John</t>
  </si>
  <si>
    <t>Campbell, Michael</t>
  </si>
  <si>
    <t>Compliance</t>
  </si>
  <si>
    <t>Campos, Richard</t>
  </si>
  <si>
    <t>Cannon, Jenny</t>
  </si>
  <si>
    <t>Carey, Andrea</t>
  </si>
  <si>
    <t>Carlson, Jeremy</t>
  </si>
  <si>
    <t>Engineering/Operations</t>
  </si>
  <si>
    <t>Carpenter, Ronald</t>
  </si>
  <si>
    <t>Carr, Susan</t>
  </si>
  <si>
    <t>Carrillo, Robert</t>
  </si>
  <si>
    <t>Carroll, Lesa</t>
  </si>
  <si>
    <t>Carson, Anthony</t>
  </si>
  <si>
    <t>Executive Education</t>
  </si>
  <si>
    <t>Carter, Allan</t>
  </si>
  <si>
    <t>Castillo, Sheri</t>
  </si>
  <si>
    <t>Castro, Christopher</t>
  </si>
  <si>
    <t>Chambers, Richard</t>
  </si>
  <si>
    <t>Chandler, Diane</t>
  </si>
  <si>
    <t>Chang, Gabriel</t>
  </si>
  <si>
    <t>Chapman, Jessica</t>
  </si>
  <si>
    <t>Charles, Jeffrey</t>
  </si>
  <si>
    <t>Chase, Troy</t>
  </si>
  <si>
    <t>Chavez, Thomas</t>
  </si>
  <si>
    <t>Chen, Jaime</t>
  </si>
  <si>
    <t>Christensen, Jill</t>
  </si>
  <si>
    <t>Christian, Melissa</t>
  </si>
  <si>
    <t>Clark, William</t>
  </si>
  <si>
    <t>Clarke, Dennis</t>
  </si>
  <si>
    <t>Research/Development</t>
  </si>
  <si>
    <t>Clay, William</t>
  </si>
  <si>
    <t>Clayton, Gregory</t>
  </si>
  <si>
    <t>Cline, Rebecca</t>
  </si>
  <si>
    <t>Cobb, Nicole</t>
  </si>
  <si>
    <t>Cochran, Andrea</t>
  </si>
  <si>
    <t>Cohen, Bruce</t>
  </si>
  <si>
    <t>Cole, Elbert</t>
  </si>
  <si>
    <t>Coleman, Roque</t>
  </si>
  <si>
    <t>Collier, Dean</t>
  </si>
  <si>
    <t>Collins, Michael</t>
  </si>
  <si>
    <t>Colon, Donnie</t>
  </si>
  <si>
    <t>Combs, Rick</t>
  </si>
  <si>
    <t>Conley, Mark</t>
  </si>
  <si>
    <t>Conner, Mark</t>
  </si>
  <si>
    <t>Contreras, Dean</t>
  </si>
  <si>
    <t>Conway, Brett</t>
  </si>
  <si>
    <t>Cook, Mark</t>
  </si>
  <si>
    <t>Cooper, Lisa</t>
  </si>
  <si>
    <t>Copeland, Roger</t>
  </si>
  <si>
    <t>Cortez, Jack</t>
  </si>
  <si>
    <t>Cox, Stephanie</t>
  </si>
  <si>
    <t>Craig, Alan</t>
  </si>
  <si>
    <t>Crawford, Ronald</t>
  </si>
  <si>
    <t>Cross, Marc</t>
  </si>
  <si>
    <t>Cruz, Janene</t>
  </si>
  <si>
    <t>Cummings, Jose</t>
  </si>
  <si>
    <t>Cunningham, Denise</t>
  </si>
  <si>
    <t>Curtis, Patrick</t>
  </si>
  <si>
    <t>Dalton, Carol</t>
  </si>
  <si>
    <t>Daniel, Robert</t>
  </si>
  <si>
    <t>Daniels, Janet</t>
  </si>
  <si>
    <t>Davenport, Troy</t>
  </si>
  <si>
    <t>Davidson, Jaime</t>
  </si>
  <si>
    <t>Davis, Tonya</t>
  </si>
  <si>
    <t>Dawson, Jonathan</t>
  </si>
  <si>
    <t>Day, David</t>
  </si>
  <si>
    <t>Dean, Gayla</t>
  </si>
  <si>
    <t>Decker, Amy</t>
  </si>
  <si>
    <t>Delgado, Dale</t>
  </si>
  <si>
    <t>Dennis, Paul</t>
  </si>
  <si>
    <t>Diaz, David</t>
  </si>
  <si>
    <t>Dickerson, Lincoln</t>
  </si>
  <si>
    <t>Dixon, Richard</t>
  </si>
  <si>
    <t>Dodson, David</t>
  </si>
  <si>
    <t>Dominguez, Duane</t>
  </si>
  <si>
    <t>Dorsey, Matthew</t>
  </si>
  <si>
    <t>Douglas, Kenneth</t>
  </si>
  <si>
    <t>Research Center</t>
  </si>
  <si>
    <t>Doyle, Leslie</t>
  </si>
  <si>
    <t>Dudley, James</t>
  </si>
  <si>
    <t>Duncan, George</t>
  </si>
  <si>
    <t>Dunn, Matthew</t>
  </si>
  <si>
    <t>Duran, Brian</t>
  </si>
  <si>
    <t>Durham, Troy</t>
  </si>
  <si>
    <t>Dyer, Carrie</t>
  </si>
  <si>
    <t>Eaton, Cris</t>
  </si>
  <si>
    <t>Edwards, Phillip</t>
  </si>
  <si>
    <t>Elliott, Anthony</t>
  </si>
  <si>
    <t>Ellis, Brenda</t>
  </si>
  <si>
    <t>Ellison, Melyssa</t>
  </si>
  <si>
    <t>English, David</t>
  </si>
  <si>
    <t>Erickson, Ricky</t>
  </si>
  <si>
    <t>Espinoza, Derrell</t>
  </si>
  <si>
    <t>Estes, Mary</t>
  </si>
  <si>
    <t>Estrada, Joan</t>
  </si>
  <si>
    <t>Evans, Rolin</t>
  </si>
  <si>
    <t>Everett, Dan</t>
  </si>
  <si>
    <t>Farmer, Suzanne</t>
  </si>
  <si>
    <t>Pharmacokinetics</t>
  </si>
  <si>
    <t>Fernandez, Marie</t>
  </si>
  <si>
    <t>Fields, Cathy</t>
  </si>
  <si>
    <t>Figueroa, Leonard</t>
  </si>
  <si>
    <t>Fischer, David</t>
  </si>
  <si>
    <t>Fisher, Maria</t>
  </si>
  <si>
    <t>Fitzgerald, George</t>
  </si>
  <si>
    <t>Fleming, Irv</t>
  </si>
  <si>
    <t>Fletcher, Brian</t>
  </si>
  <si>
    <t>Flores, Angela</t>
  </si>
  <si>
    <t>Flowers, Kathleen</t>
  </si>
  <si>
    <t>Floyd, Eric</t>
  </si>
  <si>
    <t>Flynn, Melissa</t>
  </si>
  <si>
    <t>Foley, Peter</t>
  </si>
  <si>
    <t>Ford, Matt</t>
  </si>
  <si>
    <t>Foster, Blane</t>
  </si>
  <si>
    <t>Fowler, John</t>
  </si>
  <si>
    <t>Fox, Ellen</t>
  </si>
  <si>
    <t>Francis, Todd</t>
  </si>
  <si>
    <t>Frank, William</t>
  </si>
  <si>
    <t>Franklin, Alicia</t>
  </si>
  <si>
    <t>Frazier, Chris</t>
  </si>
  <si>
    <t>French, Robert</t>
  </si>
  <si>
    <t>Frost, Adam</t>
  </si>
  <si>
    <t>Gaines, Sheela</t>
  </si>
  <si>
    <t>Gallagher, Johnson</t>
  </si>
  <si>
    <t>Gallegos, Rick</t>
  </si>
  <si>
    <t>Garcia, Karen</t>
  </si>
  <si>
    <t>Gardner, Anthony</t>
  </si>
  <si>
    <t>Garner, Terry</t>
  </si>
  <si>
    <t>Garrett, Christopher</t>
  </si>
  <si>
    <t>Garrison, Christopher</t>
  </si>
  <si>
    <t>Garza, Anthony</t>
  </si>
  <si>
    <t>Gates, Anne</t>
  </si>
  <si>
    <t>Gentry, John</t>
  </si>
  <si>
    <t>George, Jessica</t>
  </si>
  <si>
    <t>Gibbs, Debra</t>
  </si>
  <si>
    <t>Gibson, Janet</t>
  </si>
  <si>
    <t>Gilbert, Shannon</t>
  </si>
  <si>
    <t>Giles, Kathleen</t>
  </si>
  <si>
    <t>Gilmore, Terry</t>
  </si>
  <si>
    <t>Glass, John</t>
  </si>
  <si>
    <t>Glenn, Christopher</t>
  </si>
  <si>
    <t>Glover, Eugene</t>
  </si>
  <si>
    <t>Golden, Christine</t>
  </si>
  <si>
    <t>Gomez, Ed</t>
  </si>
  <si>
    <t>Gonzales, David</t>
  </si>
  <si>
    <t>Gonzalez, David</t>
  </si>
  <si>
    <t>Goodman, Kuyler</t>
  </si>
  <si>
    <t>Goodwin, April</t>
  </si>
  <si>
    <t>Gordon, Diane</t>
  </si>
  <si>
    <t>Graham, David</t>
  </si>
  <si>
    <t>Grant, Leonard</t>
  </si>
  <si>
    <t>Graves, Michael</t>
  </si>
  <si>
    <t>Green, Kim</t>
  </si>
  <si>
    <t>Greene, Alexander</t>
  </si>
  <si>
    <t>Greer, Brian</t>
  </si>
  <si>
    <t>Griffin, Debbi</t>
  </si>
  <si>
    <t>Grimes, Jeffrey</t>
  </si>
  <si>
    <t>Gross, Davin</t>
  </si>
  <si>
    <t>Guerra, Karen</t>
  </si>
  <si>
    <t>Guerrero, Laura</t>
  </si>
  <si>
    <t>Gutierrez, Regina</t>
  </si>
  <si>
    <t>Guzman, Don</t>
  </si>
  <si>
    <t>Hale, Deon</t>
  </si>
  <si>
    <t>Hall, Jenny</t>
  </si>
  <si>
    <t>Hamilton, Theo</t>
  </si>
  <si>
    <t>Hammond, Robert</t>
  </si>
  <si>
    <t>Hancock, Allen</t>
  </si>
  <si>
    <t>Hansen, Andrew</t>
  </si>
  <si>
    <t>Hanson, Dennis</t>
  </si>
  <si>
    <t>Hardin, Gregory</t>
  </si>
  <si>
    <t>Harding, Erin</t>
  </si>
  <si>
    <t>Hardy, Svetlana</t>
  </si>
  <si>
    <t>Harmon, Paul</t>
  </si>
  <si>
    <t>Harper, Cynthia</t>
  </si>
  <si>
    <t>Harrell, Cristin</t>
  </si>
  <si>
    <t>Harrington, Aron</t>
  </si>
  <si>
    <t>Harris, Brian</t>
  </si>
  <si>
    <t>Harrison, Jonathan</t>
  </si>
  <si>
    <t>Hart, Richard</t>
  </si>
  <si>
    <t>Hartman, Michael</t>
  </si>
  <si>
    <t>Harvey, Michael</t>
  </si>
  <si>
    <t>Hatfield, Carl</t>
  </si>
  <si>
    <t>Hawkins, Douglas</t>
  </si>
  <si>
    <t>Hayes, Edward</t>
  </si>
  <si>
    <t>Haynes, Ernest</t>
  </si>
  <si>
    <t>Heath, Deborah</t>
  </si>
  <si>
    <t>Henderson, Anthony</t>
  </si>
  <si>
    <t>Henry, Craig</t>
  </si>
  <si>
    <t>Hensley, William</t>
  </si>
  <si>
    <t>Henson, Debra</t>
  </si>
  <si>
    <t>Herman, Henrietta</t>
  </si>
  <si>
    <t>Hernandez, Glenn</t>
  </si>
  <si>
    <t>Herrera, Shawn</t>
  </si>
  <si>
    <t>Herring, Joanna</t>
  </si>
  <si>
    <t>Hess, Brian</t>
  </si>
  <si>
    <t>Hickman, John</t>
  </si>
  <si>
    <t>Hicks, Monica</t>
  </si>
  <si>
    <t>Higgins, Angela</t>
  </si>
  <si>
    <t>Hill, Robin</t>
  </si>
  <si>
    <t>Hines, Herb</t>
  </si>
  <si>
    <t>Hobbs, Scott</t>
  </si>
  <si>
    <t>Hodge, Craig</t>
  </si>
  <si>
    <t>Hodges, Lisa</t>
  </si>
  <si>
    <t>Hoffman, Brian D</t>
  </si>
  <si>
    <t>Hogan, Daniel</t>
  </si>
  <si>
    <t>Holland, Donald</t>
  </si>
  <si>
    <t>Holloway, Christopher</t>
  </si>
  <si>
    <t>Holmes, Tito</t>
  </si>
  <si>
    <t>Holt, Robert</t>
  </si>
  <si>
    <t>Hood, Renee</t>
  </si>
  <si>
    <t>Hoover, Evangeline</t>
  </si>
  <si>
    <t>Hopkins, Lisa</t>
  </si>
  <si>
    <t>Horn, George</t>
  </si>
  <si>
    <t>Horton, Cleatis</t>
  </si>
  <si>
    <t>House, Paul</t>
  </si>
  <si>
    <t>Houston, Mark</t>
  </si>
  <si>
    <t>Howard, Lisa</t>
  </si>
  <si>
    <t>Howell, Douglas</t>
  </si>
  <si>
    <t>Hubbard, Sandra</t>
  </si>
  <si>
    <t>Hudson, Lorna</t>
  </si>
  <si>
    <t>Huff, Erik</t>
  </si>
  <si>
    <t>Huffman, Ignacio</t>
  </si>
  <si>
    <t>Hughes, Kevin</t>
  </si>
  <si>
    <t>Hull, Jeanne</t>
  </si>
  <si>
    <t>Hunt, Norman</t>
  </si>
  <si>
    <t>Hunter, Lisa</t>
  </si>
  <si>
    <t>Hurst, Thomas</t>
  </si>
  <si>
    <t>Hutchinson, Robin</t>
  </si>
  <si>
    <t>Ingram, Matt</t>
  </si>
  <si>
    <t>Jackson, Eric</t>
  </si>
  <si>
    <t>Jacobs, Florianne</t>
  </si>
  <si>
    <t>James, Lynn</t>
  </si>
  <si>
    <t>Jefferson, Elaine</t>
  </si>
  <si>
    <t>Jenkins, Scott</t>
  </si>
  <si>
    <t>Jennings, Gary</t>
  </si>
  <si>
    <t>Jensen, Kristina</t>
  </si>
  <si>
    <t>Jimenez, Dominic</t>
  </si>
  <si>
    <t>Johns, Chad</t>
  </si>
  <si>
    <t>Johnson, Mary Jo</t>
  </si>
  <si>
    <t>Johnston, Daniel</t>
  </si>
  <si>
    <t>Jones, John</t>
  </si>
  <si>
    <t>Jordan, Mark</t>
  </si>
  <si>
    <t>Joseph, Christopher</t>
  </si>
  <si>
    <t>Juarez, Neill</t>
  </si>
  <si>
    <t>Keith, Thomas</t>
  </si>
  <si>
    <t>Keller, Jason</t>
  </si>
  <si>
    <t>Kelley, Nancy</t>
  </si>
  <si>
    <t>Kelly, Icelita</t>
  </si>
  <si>
    <t>Kemp, Holly</t>
  </si>
  <si>
    <t>Kennedy, Kimberly</t>
  </si>
  <si>
    <t>Kent, Angus</t>
  </si>
  <si>
    <t>Kim, Deborah</t>
  </si>
  <si>
    <t>King, Taslim</t>
  </si>
  <si>
    <t>Kirk, Chris</t>
  </si>
  <si>
    <t>Knight, Denise</t>
  </si>
  <si>
    <t>Knox, Lori</t>
  </si>
  <si>
    <t>Koch, Danielle</t>
  </si>
  <si>
    <t>Kramer, Faye</t>
  </si>
  <si>
    <t>Lamb, John</t>
  </si>
  <si>
    <t>Lambert, Jody</t>
  </si>
  <si>
    <t>Lane, Brandyn</t>
  </si>
  <si>
    <t>Lang, Dana</t>
  </si>
  <si>
    <t>Larsen, Lara</t>
  </si>
  <si>
    <t>Larson, David</t>
  </si>
  <si>
    <t>Lawrence, Ronald</t>
  </si>
  <si>
    <t>Lawson, Erin</t>
  </si>
  <si>
    <t>Leach, Jingwen</t>
  </si>
  <si>
    <t>Lee, Charles</t>
  </si>
  <si>
    <t>Leon, Emily</t>
  </si>
  <si>
    <t>Leonard, Paul</t>
  </si>
  <si>
    <t>Lester, Sherri</t>
  </si>
  <si>
    <t>Lewis, Frederick</t>
  </si>
  <si>
    <t>Lindsey, Deborah</t>
  </si>
  <si>
    <t>Little, Steve</t>
  </si>
  <si>
    <t>Livingston, Lynette</t>
  </si>
  <si>
    <t>Lloyd, John</t>
  </si>
  <si>
    <t>Logan, Karen</t>
  </si>
  <si>
    <t>Long, Gary</t>
  </si>
  <si>
    <t>Lopez, Stephen</t>
  </si>
  <si>
    <t>Love, Danny</t>
  </si>
  <si>
    <t>Lowe, Michelle</t>
  </si>
  <si>
    <t>Lowery, Charles</t>
  </si>
  <si>
    <t>Lucas, John</t>
  </si>
  <si>
    <t>Luna, Rodney</t>
  </si>
  <si>
    <t>Lynch, Scott</t>
  </si>
  <si>
    <t>Lyons, Brian</t>
  </si>
  <si>
    <t>Mack, Barry</t>
  </si>
  <si>
    <t>Maldonado, Robert</t>
  </si>
  <si>
    <t>Malone, Daniel</t>
  </si>
  <si>
    <t>Mann, Lowell</t>
  </si>
  <si>
    <t>Manning, John</t>
  </si>
  <si>
    <t>Marks, LaReina</t>
  </si>
  <si>
    <t>Marquez, Thomas</t>
  </si>
  <si>
    <t>Marsh, Cynthia</t>
  </si>
  <si>
    <t>Marshall, Anita</t>
  </si>
  <si>
    <t>Martin, Terry</t>
  </si>
  <si>
    <t>Martinez, Kathleen</t>
  </si>
  <si>
    <t>Mason, Suzanne</t>
  </si>
  <si>
    <t>Massey, Mark</t>
  </si>
  <si>
    <t>Mathis, Shari</t>
  </si>
  <si>
    <t>Matthews, Diane</t>
  </si>
  <si>
    <t>Maxwell, Jill</t>
  </si>
  <si>
    <t>May, Steve</t>
  </si>
  <si>
    <t>Maynard, Susan</t>
  </si>
  <si>
    <t>McBride, Grazyna</t>
  </si>
  <si>
    <t>McCall, Keith</t>
  </si>
  <si>
    <t>McClain, Steven</t>
  </si>
  <si>
    <t>McConnell, Justin</t>
  </si>
  <si>
    <t>McCoy, Preston</t>
  </si>
  <si>
    <t>McCullough, Scott</t>
  </si>
  <si>
    <t>McDaniel, Tamara</t>
  </si>
  <si>
    <t>McDonald, Debra</t>
  </si>
  <si>
    <t>McDowell, Scott</t>
  </si>
  <si>
    <t>McGee, Carol</t>
  </si>
  <si>
    <t>McGuire, Rebecca</t>
  </si>
  <si>
    <t>McIntosh, Jeremy</t>
  </si>
  <si>
    <t>McKee, Michelle</t>
  </si>
  <si>
    <t>McKenzie, Michelle</t>
  </si>
  <si>
    <t>McKinney, Christofer</t>
  </si>
  <si>
    <t>McLaughlin, Edward</t>
  </si>
  <si>
    <t>McLean, Richard</t>
  </si>
  <si>
    <t>Medina, Warren</t>
  </si>
  <si>
    <t>Melton, Scott</t>
  </si>
  <si>
    <t>Mendez, Max</t>
  </si>
  <si>
    <t>Mercado, David</t>
  </si>
  <si>
    <t>Merritt, Kevin</t>
  </si>
  <si>
    <t>Meyer, Charles</t>
  </si>
  <si>
    <t>Meyers, David</t>
  </si>
  <si>
    <t>Middleton, Jen</t>
  </si>
  <si>
    <t>Miles, Kenneth</t>
  </si>
  <si>
    <t>Miller, Jessica</t>
  </si>
  <si>
    <t>Mills, Melissa</t>
  </si>
  <si>
    <t>Miranda, Elena</t>
  </si>
  <si>
    <t>Mitchell, Shannon</t>
  </si>
  <si>
    <t>Molina, Michael</t>
  </si>
  <si>
    <t>Montgomery, Christopher</t>
  </si>
  <si>
    <t>Montoya, Lisa</t>
  </si>
  <si>
    <t>Moody, Matthew</t>
  </si>
  <si>
    <t>Moore, Robert</t>
  </si>
  <si>
    <t>Morales, Linda</t>
  </si>
  <si>
    <t>Moran, Carol</t>
  </si>
  <si>
    <t>Moreno, Christopher</t>
  </si>
  <si>
    <t>Morgan, Patricia</t>
  </si>
  <si>
    <t>Morris, Richelle</t>
  </si>
  <si>
    <t>Morrison, Julie</t>
  </si>
  <si>
    <t>Morrow, Richard</t>
  </si>
  <si>
    <t>Morse, Michael</t>
  </si>
  <si>
    <t>Morton, Brian</t>
  </si>
  <si>
    <t>Moses, Mark</t>
  </si>
  <si>
    <t>Mosley, Michael</t>
  </si>
  <si>
    <t>Moss, Chan</t>
  </si>
  <si>
    <t>Mueller, Philip</t>
  </si>
  <si>
    <t>Mullins, Angela</t>
  </si>
  <si>
    <t>Murphy, Jeff</t>
  </si>
  <si>
    <t>Murray, Rebecca</t>
  </si>
  <si>
    <t>Myers, Marc</t>
  </si>
  <si>
    <t>Navarro, Marc</t>
  </si>
  <si>
    <t>Neal, Sally</t>
  </si>
  <si>
    <t>Nelson, Shira</t>
  </si>
  <si>
    <t>Newman, Aria</t>
  </si>
  <si>
    <t>Newton, Leigh</t>
  </si>
  <si>
    <t>Nguyen, Dennis</t>
  </si>
  <si>
    <t>Nicholson, Lee</t>
  </si>
  <si>
    <t>Nixon, Randy</t>
  </si>
  <si>
    <t>Noble, Michael</t>
  </si>
  <si>
    <t>Norman, Rita</t>
  </si>
  <si>
    <t>Norris, Tamara</t>
  </si>
  <si>
    <t>Norton, Bruce</t>
  </si>
  <si>
    <t>Nunez, Benning</t>
  </si>
  <si>
    <t>Obrien, Madelyn</t>
  </si>
  <si>
    <t>Oconnor, Kent</t>
  </si>
  <si>
    <t>Oliver, Francisco</t>
  </si>
  <si>
    <t>Olsen, Ewan</t>
  </si>
  <si>
    <t>Olson, Melanie</t>
  </si>
  <si>
    <t>Oneal, William</t>
  </si>
  <si>
    <t>Orr, Jennifer</t>
  </si>
  <si>
    <t>Ortega, Jeffrey</t>
  </si>
  <si>
    <t>Ortiz, Cynthia</t>
  </si>
  <si>
    <t>Osborne, Bill</t>
  </si>
  <si>
    <t>Owen, Robert</t>
  </si>
  <si>
    <t>Owens, Dwight</t>
  </si>
  <si>
    <t>Pace, Joseph</t>
  </si>
  <si>
    <t>Pacheco, Therese</t>
  </si>
  <si>
    <t>Padilla, Christopher</t>
  </si>
  <si>
    <t>Page, Lisa</t>
  </si>
  <si>
    <t>Palmer, Terry</t>
  </si>
  <si>
    <t>Park, Timothy</t>
  </si>
  <si>
    <t>Parker, Carl</t>
  </si>
  <si>
    <t>Parks, Christopher</t>
  </si>
  <si>
    <t>Parrish, Debra</t>
  </si>
  <si>
    <t>Parsons, Phillip</t>
  </si>
  <si>
    <t>Patel, Donald</t>
  </si>
  <si>
    <t>Patterson, Robert</t>
  </si>
  <si>
    <t>Patton, Corey</t>
  </si>
  <si>
    <t>Paul, Michael</t>
  </si>
  <si>
    <t>Payne, Vicky</t>
  </si>
  <si>
    <t>Pearson, Cassy</t>
  </si>
  <si>
    <t>Pena, Erik</t>
  </si>
  <si>
    <t>Pennington, Gary</t>
  </si>
  <si>
    <t>Perez, Kim</t>
  </si>
  <si>
    <t>Perkins, Donald</t>
  </si>
  <si>
    <t>Perry, Christopher</t>
  </si>
  <si>
    <t>Peters, Robert</t>
  </si>
  <si>
    <t>Peterson, Shaun</t>
  </si>
  <si>
    <t>Phelps, Gretchen</t>
  </si>
  <si>
    <t>Phillips, Liesl</t>
  </si>
  <si>
    <t>Pierce, Karen</t>
  </si>
  <si>
    <t>Pittman, Bacardi</t>
  </si>
  <si>
    <t>Pitts, Dana</t>
  </si>
  <si>
    <t>Poole, Tracy</t>
  </si>
  <si>
    <t>Pope, Duane</t>
  </si>
  <si>
    <t>Porter, Rachel</t>
  </si>
  <si>
    <t>Potter, Dawn</t>
  </si>
  <si>
    <t>Powell, Juli</t>
  </si>
  <si>
    <t>Powers, Tia</t>
  </si>
  <si>
    <t>Pratt, Erik</t>
  </si>
  <si>
    <t>Preston, Chris</t>
  </si>
  <si>
    <t>Price, Diana</t>
  </si>
  <si>
    <t>Prince, Robert</t>
  </si>
  <si>
    <t>Pruitt, Randy</t>
  </si>
  <si>
    <t>Pugh, Lawrence</t>
  </si>
  <si>
    <t>Quinn, Cinnamon</t>
  </si>
  <si>
    <t>Ramirez, Keith</t>
  </si>
  <si>
    <t>Ramos, Jan</t>
  </si>
  <si>
    <t>Ramsey, Nathaniel</t>
  </si>
  <si>
    <t>Randall, Yvonne</t>
  </si>
  <si>
    <t>Randolph, Kristin</t>
  </si>
  <si>
    <t>Ray, ReAnnon</t>
  </si>
  <si>
    <t>Reed, Larry</t>
  </si>
  <si>
    <t>Reese, Marc</t>
  </si>
  <si>
    <t>Reeves, Greg</t>
  </si>
  <si>
    <t>Reid, Elizabeth</t>
  </si>
  <si>
    <t>Reyes, Mary</t>
  </si>
  <si>
    <t>Reynolds, Barbara</t>
  </si>
  <si>
    <t>Rhodes, Brenda</t>
  </si>
  <si>
    <t>Rice, Diane</t>
  </si>
  <si>
    <t>Rich, Brent</t>
  </si>
  <si>
    <t>Richard, Karen</t>
  </si>
  <si>
    <t>Richards, Richard</t>
  </si>
  <si>
    <t>Richardson, Deborah</t>
  </si>
  <si>
    <t>Riley, David</t>
  </si>
  <si>
    <t>Rios, Fredrick</t>
  </si>
  <si>
    <t>Rivera, Timothy</t>
  </si>
  <si>
    <t>Rivers, Douglas</t>
  </si>
  <si>
    <t>Robbins, Suzanne</t>
  </si>
  <si>
    <t>Roberson, Eileen</t>
  </si>
  <si>
    <t>Roberts, Jackie</t>
  </si>
  <si>
    <t>Robertson, Nathan</t>
  </si>
  <si>
    <t>Robinson, John</t>
  </si>
  <si>
    <t>Robles, Charles</t>
  </si>
  <si>
    <t>Rodgers, Daniel</t>
  </si>
  <si>
    <t>Rodriguez, Scott</t>
  </si>
  <si>
    <t>Rodriquez, Denise</t>
  </si>
  <si>
    <t>Rogers, Colleen</t>
  </si>
  <si>
    <t>Rojas, Charles</t>
  </si>
  <si>
    <t>Roman, Teri</t>
  </si>
  <si>
    <t>Romero, Randy</t>
  </si>
  <si>
    <t>Rose, Mark</t>
  </si>
  <si>
    <t>Ross, Janice</t>
  </si>
  <si>
    <t>Roth, Tony</t>
  </si>
  <si>
    <t>Rowe, Ken</t>
  </si>
  <si>
    <t>Roy, Margarita</t>
  </si>
  <si>
    <t>Ruiz, Randall</t>
  </si>
  <si>
    <t>Rush, Lateef</t>
  </si>
  <si>
    <t>Russell, Mark</t>
  </si>
  <si>
    <t>Salazar, Ruben</t>
  </si>
  <si>
    <t>Salinas, Jon</t>
  </si>
  <si>
    <t>Sanchez, Greg</t>
  </si>
  <si>
    <t>Sanders, Troy</t>
  </si>
  <si>
    <t>Sandoval, James</t>
  </si>
  <si>
    <t>Santiago, Michael</t>
  </si>
  <si>
    <t>Santos, Garret</t>
  </si>
  <si>
    <t>Saunders, Corey</t>
  </si>
  <si>
    <t>Savage, John</t>
  </si>
  <si>
    <t>Sawyer, Catherine</t>
  </si>
  <si>
    <t>Schmidt, Michael</t>
  </si>
  <si>
    <t>Schneider, Gay</t>
  </si>
  <si>
    <t>Schroeder, Bennet</t>
  </si>
  <si>
    <t>Schultz, Norman</t>
  </si>
  <si>
    <t>Schwartz, Joseph</t>
  </si>
  <si>
    <t>Sellers, William</t>
  </si>
  <si>
    <t>Serrano, Al</t>
  </si>
  <si>
    <t>Sexton, John</t>
  </si>
  <si>
    <t>Shaffer, Nobuko</t>
  </si>
  <si>
    <t>Shannon, Kevin</t>
  </si>
  <si>
    <t>Sharp, Janine</t>
  </si>
  <si>
    <t>Shaw, Pat</t>
  </si>
  <si>
    <t>Shelton, Donna</t>
  </si>
  <si>
    <t>Shepherd, Annie</t>
  </si>
  <si>
    <t>Sheppard, Curtis</t>
  </si>
  <si>
    <t>Sherman, Karin</t>
  </si>
  <si>
    <t>Shields, Robert</t>
  </si>
  <si>
    <t>Short, Timothy</t>
  </si>
  <si>
    <t>Silva, Stephen</t>
  </si>
  <si>
    <t>Simmons, Robert</t>
  </si>
  <si>
    <t>Simpson, Jimmy</t>
  </si>
  <si>
    <t>Sims, Don</t>
  </si>
  <si>
    <t>Singleton, David</t>
  </si>
  <si>
    <t>Skinner, Jason</t>
  </si>
  <si>
    <t>Sloan, Cindy</t>
  </si>
  <si>
    <t>Small, Athanasios</t>
  </si>
  <si>
    <t>Smith, Koleen</t>
  </si>
  <si>
    <t>Snow, Desiree</t>
  </si>
  <si>
    <t>Snyder, Duane</t>
  </si>
  <si>
    <t>Solis, Daniel</t>
  </si>
  <si>
    <t>Solomon, Michael</t>
  </si>
  <si>
    <t>Soto, Christopher</t>
  </si>
  <si>
    <t>Sparks, Terri</t>
  </si>
  <si>
    <t>Spears, Melanie</t>
  </si>
  <si>
    <t>Spencer, Boyd</t>
  </si>
  <si>
    <t>Stafford, Rhonda</t>
  </si>
  <si>
    <t>Stanley, Eric</t>
  </si>
  <si>
    <t>Stephens, Bonnie</t>
  </si>
  <si>
    <t>Stephenson, Matthew</t>
  </si>
  <si>
    <t>Stevens, Andrew</t>
  </si>
  <si>
    <t>Stevenson, Michael</t>
  </si>
  <si>
    <t>Stewart, Elizabeth</t>
  </si>
  <si>
    <t>Stokes, Jonathan</t>
  </si>
  <si>
    <t>Strickland, Rajean</t>
  </si>
  <si>
    <t>Strong, Lisa</t>
  </si>
  <si>
    <t>Sullivan, Robert</t>
  </si>
  <si>
    <t>Sutton, Matthew</t>
  </si>
  <si>
    <t>Swanson, Vicki</t>
  </si>
  <si>
    <t>Sweeney, Barbara</t>
  </si>
  <si>
    <t>Tanner, Timothy</t>
  </si>
  <si>
    <t>Tate, Zachary</t>
  </si>
  <si>
    <t>Taylor, Hector</t>
  </si>
  <si>
    <t>Terry, Karin</t>
  </si>
  <si>
    <t>Thomas, Shannon</t>
  </si>
  <si>
    <t>Thompson, John</t>
  </si>
  <si>
    <t>Thornton, Charles</t>
  </si>
  <si>
    <t>Todd, Steven</t>
  </si>
  <si>
    <t>Torres, Bruce</t>
  </si>
  <si>
    <t>Townsend, Jerry</t>
  </si>
  <si>
    <t>Tran, Chad</t>
  </si>
  <si>
    <t>Trevino, Gary</t>
  </si>
  <si>
    <t>Trujillo, Shawn</t>
  </si>
  <si>
    <t>Tucker, James</t>
  </si>
  <si>
    <t>Tyler, Javier</t>
  </si>
  <si>
    <t>Underwood, Todd</t>
  </si>
  <si>
    <t>Valdez, Ann</t>
  </si>
  <si>
    <t>Vance, Cheryl</t>
  </si>
  <si>
    <t>Vargas, Bryant</t>
  </si>
  <si>
    <t>Vasquez, Michael</t>
  </si>
  <si>
    <t>Vaughn, Harlon</t>
  </si>
  <si>
    <t>Vazquez, Kenneth</t>
  </si>
  <si>
    <t>Vega, Alexandra</t>
  </si>
  <si>
    <t>Velasquez, Clint</t>
  </si>
  <si>
    <t>Velez, Letitia</t>
  </si>
  <si>
    <t>Villarreal, Stephen</t>
  </si>
  <si>
    <t>Vincent, Guy</t>
  </si>
  <si>
    <t>Wade, Kevin</t>
  </si>
  <si>
    <t>Wagner, Lynne</t>
  </si>
  <si>
    <t>Walker, Mike</t>
  </si>
  <si>
    <t>Wall, John</t>
  </si>
  <si>
    <t>Wallace, Timothy</t>
  </si>
  <si>
    <t>Walls, Brian</t>
  </si>
  <si>
    <t>Walsh, Matthew</t>
  </si>
  <si>
    <t>Walter, Michael</t>
  </si>
  <si>
    <t>Walters, Ann</t>
  </si>
  <si>
    <t>Walton, Benjamin</t>
  </si>
  <si>
    <t>Ward, Williams</t>
  </si>
  <si>
    <t>Ware, David</t>
  </si>
  <si>
    <t>Warner, Stephen</t>
  </si>
  <si>
    <t>Warren, Jean</t>
  </si>
  <si>
    <t>Washington, Phillip</t>
  </si>
  <si>
    <t>Waters, Alfred</t>
  </si>
  <si>
    <t>Watkins, Gary</t>
  </si>
  <si>
    <t>Watson, Christian</t>
  </si>
  <si>
    <t>Watts, Curtis</t>
  </si>
  <si>
    <t>Weaver, Eric</t>
  </si>
  <si>
    <t>Webb, Jim</t>
  </si>
  <si>
    <t>Weber, Larry</t>
  </si>
  <si>
    <t>Webster, David</t>
  </si>
  <si>
    <t>Weeks, Troy</t>
  </si>
  <si>
    <t>Weiss, Marisa</t>
  </si>
  <si>
    <t>Welch, Michael</t>
  </si>
  <si>
    <t>Wells, Carlos</t>
  </si>
  <si>
    <t>West, Jeffrey</t>
  </si>
  <si>
    <t>Wheeler, Meegan</t>
  </si>
  <si>
    <t>Whitaker, Jessica</t>
  </si>
  <si>
    <t>White, Daniel</t>
  </si>
  <si>
    <t>Whitehead, Carolyn</t>
  </si>
  <si>
    <t>Wiggins, Frank</t>
  </si>
  <si>
    <t>Wilcox, Robert</t>
  </si>
  <si>
    <t>Wiley, Gustavo</t>
  </si>
  <si>
    <t>Wilkerson, Claudia</t>
  </si>
  <si>
    <t>Wilkins, Jesse</t>
  </si>
  <si>
    <t>William, William</t>
  </si>
  <si>
    <t>Williams, Scott</t>
  </si>
  <si>
    <t>Willis, Ralph</t>
  </si>
  <si>
    <t>Wilson, Jessica</t>
  </si>
  <si>
    <t>Winters, Shaun</t>
  </si>
  <si>
    <t>Wise, Ted</t>
  </si>
  <si>
    <t>Wolf, Debbie</t>
  </si>
  <si>
    <t>Wolfe, Keith</t>
  </si>
  <si>
    <t>Wong, Dennis</t>
  </si>
  <si>
    <t>Wood, Larry</t>
  </si>
  <si>
    <t>Woodard, Charles</t>
  </si>
  <si>
    <t>Woods, Marcus</t>
  </si>
  <si>
    <t>Woodward, Timothy</t>
  </si>
  <si>
    <t>Wright, Brad</t>
  </si>
  <si>
    <t>Wyatt, Kelly</t>
  </si>
  <si>
    <t>Yates, Doug</t>
  </si>
  <si>
    <t>York, Steven</t>
  </si>
  <si>
    <t>Young, Benjamin</t>
  </si>
  <si>
    <t>Zimmerman, Julian</t>
  </si>
  <si>
    <t>TOTAL</t>
  </si>
  <si>
    <t>Sales</t>
  </si>
  <si>
    <t>Shipping</t>
  </si>
  <si>
    <t>Expenses</t>
  </si>
  <si>
    <t>Name</t>
  </si>
  <si>
    <t>Part #</t>
  </si>
  <si>
    <t>City, State Zip</t>
  </si>
  <si>
    <t>BAXTER, DONNA</t>
  </si>
  <si>
    <t>5y6d919</t>
  </si>
  <si>
    <t>Boulder, CO 80304</t>
  </si>
  <si>
    <t>CATALANO, ROBERT</t>
  </si>
  <si>
    <t>2w7s145</t>
  </si>
  <si>
    <t>Kenton, OH 43326</t>
  </si>
  <si>
    <t>BAKER, MARK</t>
  </si>
  <si>
    <t>4i2w316</t>
  </si>
  <si>
    <t>Bardstown, KY 40004</t>
  </si>
  <si>
    <t xml:space="preserve"> O'BRIEN, SHEILA</t>
  </si>
  <si>
    <t>3w5y443</t>
  </si>
  <si>
    <t>Arvada, CO 80002</t>
  </si>
  <si>
    <t>FIER, MARILYN</t>
  </si>
  <si>
    <t>5j6r662</t>
  </si>
  <si>
    <t>Wheat Ridge, CO 80033</t>
  </si>
  <si>
    <t xml:space="preserve">   MORRIS,     MARK</t>
  </si>
  <si>
    <t>3a5y444</t>
  </si>
  <si>
    <t>Pueblo, CO 81008</t>
  </si>
  <si>
    <t>HENDRICKS, ERIC</t>
  </si>
  <si>
    <t>8k0y194</t>
  </si>
  <si>
    <t>Westminster, CO 80234</t>
  </si>
  <si>
    <t xml:space="preserve">  LONG, RYAN</t>
  </si>
  <si>
    <t>9c0k904</t>
  </si>
  <si>
    <t>Cincinnati, OH 45220</t>
  </si>
  <si>
    <t>FITZGERALD, JACKIE</t>
  </si>
  <si>
    <t>3g6g702</t>
  </si>
  <si>
    <t>Walnut Creek, CA 94596</t>
  </si>
  <si>
    <t>TIDWELL, LIESL</t>
  </si>
  <si>
    <t>3v6f140</t>
  </si>
  <si>
    <t>EATON, JEFFREY</t>
  </si>
  <si>
    <t>3g7r230</t>
  </si>
  <si>
    <t>Aurora, CO 80014</t>
  </si>
  <si>
    <t>CHAMBERS, KAREN</t>
  </si>
  <si>
    <t>6v4m198</t>
  </si>
  <si>
    <t>San Francisco, CA 94111</t>
  </si>
  <si>
    <t>PEREZ, BARNEY</t>
  </si>
  <si>
    <t>9f9h302</t>
  </si>
  <si>
    <t>WATANUKI, CATHY</t>
  </si>
  <si>
    <t>5c6r663</t>
  </si>
  <si>
    <t>PRIEM, GEORGE</t>
  </si>
  <si>
    <t>3b5y445</t>
  </si>
  <si>
    <t>WAGNER, MAX</t>
  </si>
  <si>
    <t>5i6r664</t>
  </si>
  <si>
    <t>KONOPKA, ROBERT</t>
  </si>
  <si>
    <t>3j5y446</t>
  </si>
  <si>
    <t>GLASS, PHILIP</t>
  </si>
  <si>
    <t>5t6r665</t>
  </si>
  <si>
    <t>HARVEY, HARLON</t>
  </si>
  <si>
    <t>3u5y447</t>
  </si>
  <si>
    <t>5y6r666</t>
  </si>
  <si>
    <t>3x5y448</t>
  </si>
  <si>
    <t>Weight / M ?</t>
  </si>
  <si>
    <t xml:space="preserve">% </t>
  </si>
  <si>
    <t>FOB</t>
  </si>
  <si>
    <t>C&amp;F</t>
  </si>
  <si>
    <t>Conversions</t>
  </si>
  <si>
    <t>Metric</t>
  </si>
  <si>
    <t>US</t>
  </si>
  <si>
    <t>Length (inches)  ?</t>
  </si>
  <si>
    <t>PRICE</t>
  </si>
  <si>
    <t>USD</t>
  </si>
  <si>
    <t>TL Cx</t>
  </si>
  <si>
    <t>cm</t>
  </si>
  <si>
    <t>inches</t>
  </si>
  <si>
    <t>Per pound price</t>
  </si>
  <si>
    <t>Freight ?</t>
  </si>
  <si>
    <t>Cntr cost</t>
  </si>
  <si>
    <t>Freight =</t>
  </si>
  <si>
    <t>Per unit freight cost</t>
  </si>
  <si>
    <t xml:space="preserve">Qty per 40' cntr = </t>
  </si>
  <si>
    <t>C&amp;F =</t>
  </si>
  <si>
    <t>Incl. freight</t>
  </si>
  <si>
    <t># of plts ?</t>
  </si>
  <si>
    <t>Load</t>
  </si>
  <si>
    <t>Qty ?</t>
  </si>
  <si>
    <t>Order Information</t>
  </si>
  <si>
    <t>Info</t>
  </si>
  <si>
    <t>TL's</t>
  </si>
  <si>
    <t>Px</t>
  </si>
  <si>
    <t>each</t>
  </si>
  <si>
    <t xml:space="preserve">Pieces / skid = </t>
  </si>
  <si>
    <t>Round</t>
  </si>
  <si>
    <t>Qty</t>
  </si>
  <si>
    <t>pcs</t>
  </si>
  <si>
    <t>Round QTY</t>
  </si>
  <si>
    <t>$ Amt</t>
  </si>
  <si>
    <t>Net</t>
  </si>
  <si>
    <t>Net Wt.</t>
  </si>
  <si>
    <t>Gros Wt.</t>
  </si>
  <si>
    <t>Gross</t>
  </si>
  <si>
    <t>Mixed/combination loads</t>
  </si>
  <si>
    <t>Weight A</t>
  </si>
  <si>
    <t>Weight B</t>
  </si>
  <si>
    <t>Wt/M ?</t>
  </si>
  <si>
    <t>Length ?</t>
  </si>
  <si>
    <t>Weights</t>
  </si>
  <si>
    <t xml:space="preserve">Net = </t>
  </si>
  <si>
    <t>Lbs</t>
  </si>
  <si>
    <t>(A+B)</t>
  </si>
  <si>
    <t>per piece</t>
  </si>
  <si>
    <t>per 1000</t>
  </si>
  <si>
    <t>Weight C</t>
  </si>
  <si>
    <t>Weight D</t>
  </si>
  <si>
    <t>enter pallet qty</t>
  </si>
  <si>
    <t>plts</t>
  </si>
  <si>
    <t>pcs per plt</t>
  </si>
  <si>
    <t>weight per plt</t>
  </si>
  <si>
    <t>(C+D)</t>
  </si>
  <si>
    <t xml:space="preserve">Total wt. </t>
  </si>
  <si>
    <t>Weight E</t>
  </si>
  <si>
    <t>Weight F</t>
  </si>
  <si>
    <t>(E+F)</t>
  </si>
  <si>
    <t>Weight G</t>
  </si>
  <si>
    <t>Weight H</t>
  </si>
  <si>
    <t>(G+H)</t>
  </si>
  <si>
    <t>DiskDrives</t>
  </si>
  <si>
    <t>StorageSlots</t>
  </si>
  <si>
    <t>New Part #</t>
  </si>
  <si>
    <t>http://office.microsoft.com/assistance/asstvid.aspx?assetid=XT101493291033&amp;vwidth=1044&amp;vheight=788&amp;type=flash&amp;CTT=11&amp;Origin=HA101491511033</t>
  </si>
  <si>
    <t>Excel 2003-2007 converter</t>
  </si>
  <si>
    <t>Expenses:Profits</t>
  </si>
  <si>
    <t>Sales:Profits</t>
  </si>
  <si>
    <t>Sales:Expenses</t>
  </si>
  <si>
    <t>% Profits Change</t>
  </si>
  <si>
    <t>% Expenses Change</t>
  </si>
  <si>
    <t>% Sales Change</t>
  </si>
  <si>
    <t>YTD Average</t>
  </si>
  <si>
    <t>YTD Profits</t>
  </si>
  <si>
    <t>Profits</t>
  </si>
  <si>
    <t>Average</t>
  </si>
  <si>
    <t>Total</t>
  </si>
  <si>
    <t>Two Trees Olive Oil Company</t>
  </si>
  <si>
    <t>United States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</si>
  <si>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</si>
  <si>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</si>
  <si>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</si>
  <si>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</si>
  <si>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</si>
  <si>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</si>
  <si>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</si>
  <si>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</si>
  <si>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</si>
  <si>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</si>
  <si>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</si>
  <si>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</si>
  <si>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</si>
  <si>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Arizona</t>
  </si>
  <si>
    <t>Massachusetts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</si>
  <si>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</si>
  <si>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</si>
  <si>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</si>
  <si>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</si>
  <si>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</si>
  <si>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</si>
  <si>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</si>
  <si>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</si>
  <si>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</si>
  <si>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</si>
  <si>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</si>
  <si>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</si>
  <si>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</si>
  <si>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</si>
  <si>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</si>
  <si>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</si>
  <si>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</si>
  <si>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</si>
  <si>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</si>
  <si>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</si>
  <si>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</si>
  <si>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</si>
  <si>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</si>
  <si>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</si>
  <si>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Maine</t>
  </si>
  <si>
    <t>New Hampshire</t>
  </si>
  <si>
    <t>Hawaii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</si>
  <si>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</si>
  <si>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</si>
  <si>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</si>
  <si>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</si>
  <si>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</si>
  <si>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</si>
  <si>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</si>
  <si>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District of Columbia</t>
  </si>
  <si>
    <t>Wyoming</t>
  </si>
  <si>
    <t>2000 April</t>
  </si>
  <si>
    <t>2010 April</t>
  </si>
  <si>
    <t>Sales (millions of dollars) - Domestic Only</t>
  </si>
  <si>
    <t>Order</t>
  </si>
  <si>
    <t>Mon</t>
  </si>
  <si>
    <t>JULY</t>
  </si>
  <si>
    <t>SUNDAY</t>
  </si>
  <si>
    <t>Midwest</t>
  </si>
  <si>
    <t>Kennel</t>
  </si>
  <si>
    <t>West</t>
  </si>
  <si>
    <t>Hertzel</t>
  </si>
  <si>
    <t>Lee</t>
  </si>
  <si>
    <t>International</t>
  </si>
  <si>
    <t>Ryan</t>
  </si>
  <si>
    <t>South</t>
  </si>
  <si>
    <t>Groh</t>
  </si>
  <si>
    <t>Dunn</t>
  </si>
  <si>
    <t>Gault</t>
  </si>
  <si>
    <t>East</t>
  </si>
  <si>
    <t>8 AM to 7 PM</t>
  </si>
  <si>
    <t>Regions</t>
  </si>
  <si>
    <t>Dates</t>
  </si>
  <si>
    <t>Salespersons</t>
  </si>
  <si>
    <t>Region</t>
  </si>
  <si>
    <t>Time</t>
  </si>
  <si>
    <t>Date</t>
  </si>
  <si>
    <t>Units</t>
  </si>
  <si>
    <t>Salesperson</t>
  </si>
</sst>
</file>

<file path=xl/styles.xml><?xml version="1.0" encoding="utf-8"?>
<styleSheet xmlns="http://schemas.openxmlformats.org/spreadsheetml/2006/main">
  <numFmts count="2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%;\(0.00%\)"/>
    <numFmt numFmtId="166" formatCode="m/d/yyyy;@"/>
    <numFmt numFmtId="167" formatCode="0_);\(0\)"/>
    <numFmt numFmtId="168" formatCode="_(&quot;$&quot;* #,##0_);_(&quot;$&quot;* \(#,##0\);_(&quot;$&quot;* &quot;-&quot;??_);_(@_)"/>
    <numFmt numFmtId="169" formatCode="0.0%"/>
    <numFmt numFmtId="170" formatCode="_(&quot;$&quot;* #,##0.0000_);_(&quot;$&quot;* \(#,##0.0000\);_(&quot;$&quot;* &quot;-&quot;??_);_(@_)"/>
    <numFmt numFmtId="171" formatCode="_(&quot;$&quot;* #,##0.000_);_(&quot;$&quot;* \(#,##0.000\);_(&quot;$&quot;* &quot;-&quot;??_);_(@_)"/>
    <numFmt numFmtId="172" formatCode="0.000"/>
    <numFmt numFmtId="173" formatCode="_(* #,##0.000_);_(* \(#,##0.000\);_(* &quot;-&quot;??_);_(@_)"/>
    <numFmt numFmtId="174" formatCode="&quot;$&quot;#,##0"/>
    <numFmt numFmtId="175" formatCode="_(* #,##0.0_);_(* \(#,##0.0\);_(* &quot;-&quot;??_);_(@_)"/>
    <numFmt numFmtId="176" formatCode="0.0%;[Red]\-0.0%"/>
    <numFmt numFmtId="177" formatCode="000\-00\-0000"/>
    <numFmt numFmtId="178" formatCode="[&lt;=9999999]###\-####;\(###\)\ ###\-####"/>
    <numFmt numFmtId="180" formatCode="dddd"/>
    <numFmt numFmtId="182" formatCode="m/d/yy;@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i/>
      <sz val="10"/>
      <color indexed="10"/>
      <name val="Calibri"/>
      <family val="2"/>
    </font>
    <font>
      <b/>
      <i/>
      <sz val="10"/>
      <name val="Arial"/>
      <family val="2"/>
    </font>
    <font>
      <b/>
      <sz val="14"/>
      <name val="Calibri"/>
      <family val="2"/>
    </font>
    <font>
      <b/>
      <sz val="14"/>
      <name val="Arial"/>
      <family val="2"/>
    </font>
    <font>
      <b/>
      <i/>
      <sz val="20"/>
      <color indexed="17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28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16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4" borderId="3"/>
    <xf numFmtId="44" fontId="3" fillId="0" borderId="0" applyFont="0" applyFill="0" applyBorder="0" applyAlignment="0" applyProtection="0"/>
    <xf numFmtId="0" fontId="17" fillId="0" borderId="0"/>
    <xf numFmtId="43" fontId="1" fillId="0" borderId="0" applyFont="0" applyFill="0" applyBorder="0" applyAlignment="0" applyProtection="0"/>
  </cellStyleXfs>
  <cellXfs count="138">
    <xf numFmtId="0" fontId="0" fillId="0" borderId="0" xfId="0"/>
    <xf numFmtId="0" fontId="12" fillId="7" borderId="13" xfId="2" applyFont="1" applyFill="1" applyBorder="1" applyAlignment="1">
      <alignment horizontal="center" vertical="center"/>
    </xf>
    <xf numFmtId="0" fontId="12" fillId="7" borderId="0" xfId="2" applyFont="1" applyFill="1" applyBorder="1" applyAlignment="1">
      <alignment horizontal="center" vertical="center"/>
    </xf>
    <xf numFmtId="0" fontId="12" fillId="7" borderId="12" xfId="2" applyFont="1" applyFill="1" applyBorder="1" applyAlignment="1">
      <alignment horizontal="center" vertical="center"/>
    </xf>
    <xf numFmtId="0" fontId="12" fillId="7" borderId="15" xfId="2" applyFont="1" applyFill="1" applyBorder="1" applyAlignment="1">
      <alignment horizontal="center" vertical="center"/>
    </xf>
    <xf numFmtId="0" fontId="2" fillId="2" borderId="1" xfId="2" applyFont="1" applyFill="1" applyBorder="1" applyAlignment="1" applyProtection="1">
      <alignment horizontal="left" vertical="top"/>
    </xf>
    <xf numFmtId="0" fontId="2" fillId="2" borderId="1" xfId="2" applyFont="1" applyFill="1" applyBorder="1" applyAlignment="1" applyProtection="1">
      <alignment vertical="top"/>
    </xf>
    <xf numFmtId="0" fontId="2" fillId="2" borderId="1" xfId="2" applyFont="1" applyFill="1" applyBorder="1" applyAlignment="1" applyProtection="1">
      <alignment horizontal="right" vertical="top"/>
    </xf>
    <xf numFmtId="0" fontId="2" fillId="2" borderId="1" xfId="2" applyFont="1" applyFill="1" applyBorder="1" applyAlignment="1" applyProtection="1">
      <alignment horizontal="center" vertical="top"/>
    </xf>
    <xf numFmtId="164" fontId="2" fillId="2" borderId="1" xfId="3" applyNumberFormat="1" applyFont="1" applyFill="1" applyBorder="1" applyAlignment="1" applyProtection="1">
      <alignment horizontal="right" vertical="top"/>
    </xf>
    <xf numFmtId="0" fontId="2" fillId="2" borderId="1" xfId="3" applyNumberFormat="1" applyFont="1" applyFill="1" applyBorder="1" applyAlignment="1" applyProtection="1">
      <alignment horizontal="right" vertical="top"/>
    </xf>
    <xf numFmtId="165" fontId="2" fillId="0" borderId="0" xfId="4" applyNumberFormat="1" applyFont="1" applyFill="1" applyBorder="1" applyAlignment="1" applyProtection="1">
      <alignment vertical="top" wrapText="1"/>
    </xf>
    <xf numFmtId="0" fontId="4" fillId="0" borderId="0" xfId="2" applyFont="1" applyProtection="1"/>
    <xf numFmtId="0" fontId="4" fillId="0" borderId="0" xfId="2" applyFont="1" applyFill="1" applyProtection="1"/>
    <xf numFmtId="0" fontId="5" fillId="0" borderId="0" xfId="2" applyFont="1" applyAlignment="1" applyProtection="1"/>
    <xf numFmtId="0" fontId="5" fillId="0" borderId="0" xfId="2" applyFont="1" applyAlignment="1" applyProtection="1">
      <alignment horizontal="right"/>
    </xf>
    <xf numFmtId="0" fontId="2" fillId="2" borderId="1" xfId="2" applyNumberFormat="1" applyFont="1" applyFill="1" applyBorder="1" applyAlignment="1" applyProtection="1">
      <alignment vertical="top"/>
    </xf>
    <xf numFmtId="0" fontId="2" fillId="0" borderId="2" xfId="2" applyFont="1" applyBorder="1" applyAlignment="1" applyProtection="1">
      <alignment vertical="center"/>
    </xf>
    <xf numFmtId="166" fontId="4" fillId="0" borderId="0" xfId="4" applyNumberFormat="1" applyFont="1" applyProtection="1"/>
    <xf numFmtId="164" fontId="4" fillId="0" borderId="0" xfId="3" applyNumberFormat="1" applyFont="1" applyFill="1" applyProtection="1"/>
    <xf numFmtId="0" fontId="4" fillId="0" borderId="0" xfId="2" applyFont="1" applyAlignment="1" applyProtection="1">
      <alignment horizontal="center"/>
    </xf>
    <xf numFmtId="164" fontId="4" fillId="0" borderId="0" xfId="3" applyNumberFormat="1" applyFont="1" applyProtection="1"/>
    <xf numFmtId="164" fontId="4" fillId="0" borderId="0" xfId="3" applyNumberFormat="1" applyFont="1" applyFill="1" applyAlignment="1" applyProtection="1">
      <alignment horizontal="left" indent="1"/>
    </xf>
    <xf numFmtId="0" fontId="4" fillId="0" borderId="0" xfId="2" applyNumberFormat="1" applyFont="1" applyProtection="1"/>
    <xf numFmtId="167" fontId="4" fillId="3" borderId="1" xfId="3" applyNumberFormat="1" applyFont="1" applyFill="1" applyBorder="1" applyProtection="1"/>
    <xf numFmtId="0" fontId="4" fillId="3" borderId="1" xfId="2" applyFont="1" applyFill="1" applyBorder="1" applyProtection="1"/>
    <xf numFmtId="164" fontId="4" fillId="3" borderId="1" xfId="3" applyNumberFormat="1" applyFont="1" applyFill="1" applyBorder="1" applyProtection="1"/>
    <xf numFmtId="9" fontId="4" fillId="3" borderId="1" xfId="2" applyNumberFormat="1" applyFont="1" applyFill="1" applyBorder="1" applyProtection="1"/>
    <xf numFmtId="0" fontId="4" fillId="0" borderId="0" xfId="2" applyFont="1" applyAlignment="1" applyProtection="1"/>
    <xf numFmtId="18" fontId="4" fillId="0" borderId="0" xfId="2" applyNumberFormat="1" applyFont="1" applyFill="1" applyProtection="1"/>
    <xf numFmtId="0" fontId="4" fillId="0" borderId="0" xfId="4" applyNumberFormat="1" applyFont="1" applyProtection="1"/>
    <xf numFmtId="0" fontId="4" fillId="0" borderId="0" xfId="3" applyNumberFormat="1" applyFont="1" applyProtection="1"/>
    <xf numFmtId="164" fontId="4" fillId="0" borderId="0" xfId="3" applyNumberFormat="1" applyFont="1" applyAlignment="1" applyProtection="1"/>
    <xf numFmtId="0" fontId="4" fillId="0" borderId="0" xfId="2" applyFont="1" applyFill="1" applyBorder="1"/>
    <xf numFmtId="0" fontId="4" fillId="0" borderId="0" xfId="2" applyFont="1"/>
    <xf numFmtId="0" fontId="2" fillId="0" borderId="0" xfId="2" applyFont="1" applyFill="1" applyBorder="1" applyAlignment="1"/>
    <xf numFmtId="164" fontId="4" fillId="0" borderId="0" xfId="3" applyNumberFormat="1" applyFont="1" applyFill="1" applyBorder="1"/>
    <xf numFmtId="168" fontId="4" fillId="0" borderId="0" xfId="6" applyNumberFormat="1" applyFont="1" applyFill="1" applyBorder="1"/>
    <xf numFmtId="0" fontId="2" fillId="6" borderId="0" xfId="2" applyFont="1" applyFill="1"/>
    <xf numFmtId="0" fontId="4" fillId="0" borderId="0" xfId="2" applyFont="1" applyFill="1" applyAlignment="1">
      <alignment vertical="top"/>
    </xf>
    <xf numFmtId="0" fontId="4" fillId="0" borderId="0" xfId="2" applyFont="1" applyFill="1" applyBorder="1" applyAlignment="1">
      <alignment horizontal="center"/>
    </xf>
    <xf numFmtId="170" fontId="4" fillId="0" borderId="0" xfId="2" applyNumberFormat="1" applyFont="1" applyFill="1" applyBorder="1" applyAlignment="1">
      <alignment horizontal="center"/>
    </xf>
    <xf numFmtId="168" fontId="4" fillId="0" borderId="0" xfId="2" applyNumberFormat="1" applyFont="1" applyFill="1" applyBorder="1"/>
    <xf numFmtId="170" fontId="4" fillId="0" borderId="0" xfId="6" applyNumberFormat="1" applyFont="1" applyFill="1" applyBorder="1"/>
    <xf numFmtId="171" fontId="4" fillId="0" borderId="0" xfId="6" applyNumberFormat="1" applyFont="1" applyFill="1" applyBorder="1"/>
    <xf numFmtId="2" fontId="4" fillId="0" borderId="0" xfId="2" applyNumberFormat="1" applyFont="1" applyFill="1" applyBorder="1" applyAlignment="1">
      <alignment horizontal="center"/>
    </xf>
    <xf numFmtId="0" fontId="4" fillId="0" borderId="0" xfId="2" applyFont="1" applyFill="1" applyBorder="1" applyAlignment="1">
      <alignment horizontal="right"/>
    </xf>
    <xf numFmtId="168" fontId="4" fillId="0" borderId="0" xfId="6" applyNumberFormat="1" applyFont="1" applyFill="1" applyBorder="1" applyAlignment="1">
      <alignment horizontal="center"/>
    </xf>
    <xf numFmtId="168" fontId="4" fillId="0" borderId="0" xfId="6" applyNumberFormat="1" applyFont="1" applyFill="1" applyBorder="1" applyAlignment="1">
      <alignment horizontal="right"/>
    </xf>
    <xf numFmtId="171" fontId="4" fillId="0" borderId="0" xfId="2" applyNumberFormat="1" applyFont="1" applyFill="1" applyBorder="1"/>
    <xf numFmtId="172" fontId="4" fillId="0" borderId="0" xfId="2" applyNumberFormat="1" applyFont="1" applyFill="1" applyBorder="1" applyAlignment="1">
      <alignment horizontal="left"/>
    </xf>
    <xf numFmtId="164" fontId="4" fillId="0" borderId="0" xfId="3" applyNumberFormat="1" applyFont="1" applyFill="1" applyBorder="1" applyAlignment="1">
      <alignment horizontal="center"/>
    </xf>
    <xf numFmtId="172" fontId="4" fillId="0" borderId="0" xfId="2" applyNumberFormat="1" applyFont="1" applyFill="1" applyBorder="1" applyAlignment="1">
      <alignment horizontal="center"/>
    </xf>
    <xf numFmtId="164" fontId="4" fillId="0" borderId="0" xfId="3" applyNumberFormat="1" applyFont="1" applyFill="1" applyBorder="1" applyAlignment="1">
      <alignment horizontal="right"/>
    </xf>
    <xf numFmtId="43" fontId="4" fillId="0" borderId="0" xfId="2" applyNumberFormat="1" applyFont="1" applyFill="1" applyBorder="1" applyAlignment="1">
      <alignment horizontal="right"/>
    </xf>
    <xf numFmtId="43" fontId="4" fillId="0" borderId="0" xfId="3" applyNumberFormat="1" applyFont="1" applyFill="1" applyBorder="1" applyAlignment="1">
      <alignment horizontal="center"/>
    </xf>
    <xf numFmtId="43" fontId="4" fillId="0" borderId="0" xfId="2" applyNumberFormat="1" applyFont="1" applyFill="1" applyBorder="1"/>
    <xf numFmtId="164" fontId="4" fillId="0" borderId="0" xfId="2" applyNumberFormat="1" applyFont="1" applyFill="1" applyBorder="1"/>
    <xf numFmtId="0" fontId="4" fillId="0" borderId="0" xfId="2" applyFont="1" applyFill="1" applyBorder="1" applyAlignment="1">
      <alignment horizontal="left"/>
    </xf>
    <xf numFmtId="164" fontId="4" fillId="0" borderId="0" xfId="3" applyNumberFormat="1" applyFont="1" applyFill="1" applyBorder="1" applyAlignment="1">
      <alignment horizontal="left"/>
    </xf>
    <xf numFmtId="0" fontId="2" fillId="0" borderId="0" xfId="2" applyFont="1" applyFill="1" applyBorder="1"/>
    <xf numFmtId="170" fontId="4" fillId="0" borderId="0" xfId="2" applyNumberFormat="1" applyFont="1" applyFill="1" applyBorder="1"/>
    <xf numFmtId="0" fontId="4" fillId="0" borderId="5" xfId="2" applyFont="1" applyFill="1" applyBorder="1"/>
    <xf numFmtId="0" fontId="4" fillId="0" borderId="6" xfId="2" applyFont="1" applyFill="1" applyBorder="1" applyAlignment="1">
      <alignment horizontal="center"/>
    </xf>
    <xf numFmtId="0" fontId="4" fillId="0" borderId="6" xfId="2" applyFont="1" applyFill="1" applyBorder="1"/>
    <xf numFmtId="0" fontId="4" fillId="0" borderId="7" xfId="2" applyFont="1" applyFill="1" applyBorder="1"/>
    <xf numFmtId="0" fontId="4" fillId="0" borderId="8" xfId="2" applyFont="1" applyFill="1" applyBorder="1"/>
    <xf numFmtId="173" fontId="4" fillId="0" borderId="0" xfId="3" applyNumberFormat="1" applyFont="1" applyFill="1" applyBorder="1" applyAlignment="1">
      <alignment horizontal="right"/>
    </xf>
    <xf numFmtId="0" fontId="4" fillId="0" borderId="9" xfId="2" applyFont="1" applyFill="1" applyBorder="1"/>
    <xf numFmtId="0" fontId="4" fillId="0" borderId="8" xfId="2" applyFont="1" applyFill="1" applyBorder="1" applyAlignment="1">
      <alignment horizontal="left"/>
    </xf>
    <xf numFmtId="164" fontId="4" fillId="0" borderId="0" xfId="2" applyNumberFormat="1" applyFont="1" applyFill="1" applyBorder="1" applyAlignment="1">
      <alignment horizontal="right"/>
    </xf>
    <xf numFmtId="0" fontId="4" fillId="0" borderId="10" xfId="2" applyFont="1" applyFill="1" applyBorder="1" applyAlignment="1">
      <alignment horizontal="left"/>
    </xf>
    <xf numFmtId="0" fontId="4" fillId="0" borderId="4" xfId="2" applyFont="1" applyFill="1" applyBorder="1" applyAlignment="1">
      <alignment horizontal="center"/>
    </xf>
    <xf numFmtId="164" fontId="4" fillId="0" borderId="4" xfId="2" applyNumberFormat="1" applyFont="1" applyFill="1" applyBorder="1" applyAlignment="1">
      <alignment horizontal="right"/>
    </xf>
    <xf numFmtId="0" fontId="4" fillId="0" borderId="11" xfId="2" applyFont="1" applyFill="1" applyBorder="1"/>
    <xf numFmtId="164" fontId="2" fillId="0" borderId="0" xfId="2" applyNumberFormat="1" applyFont="1" applyFill="1" applyBorder="1"/>
    <xf numFmtId="0" fontId="2" fillId="0" borderId="0" xfId="2" applyFont="1" applyFill="1" applyBorder="1" applyAlignment="1">
      <alignment horizontal="center"/>
    </xf>
    <xf numFmtId="0" fontId="4" fillId="0" borderId="0" xfId="2" applyFont="1" applyFill="1" applyAlignment="1"/>
    <xf numFmtId="174" fontId="4" fillId="0" borderId="0" xfId="2" applyNumberFormat="1" applyFont="1" applyFill="1" applyBorder="1" applyAlignment="1"/>
    <xf numFmtId="174" fontId="4" fillId="0" borderId="0" xfId="2" applyNumberFormat="1" applyFont="1" applyFill="1" applyBorder="1" applyAlignment="1">
      <alignment vertical="center"/>
    </xf>
    <xf numFmtId="3" fontId="4" fillId="0" borderId="0" xfId="2" applyNumberFormat="1" applyFont="1" applyFill="1" applyBorder="1" applyAlignment="1"/>
    <xf numFmtId="6" fontId="2" fillId="0" borderId="0" xfId="2" applyNumberFormat="1" applyFont="1" applyFill="1" applyBorder="1" applyAlignment="1"/>
    <xf numFmtId="0" fontId="4" fillId="0" borderId="0" xfId="2" applyFont="1" applyFill="1" applyBorder="1" applyAlignment="1"/>
    <xf numFmtId="6" fontId="4" fillId="0" borderId="0" xfId="2" applyNumberFormat="1" applyFont="1" applyFill="1" applyBorder="1" applyAlignment="1"/>
    <xf numFmtId="174" fontId="2" fillId="0" borderId="0" xfId="2" applyNumberFormat="1" applyFont="1" applyFill="1" applyBorder="1" applyAlignment="1"/>
    <xf numFmtId="0" fontId="4" fillId="0" borderId="0" xfId="2" applyFont="1" applyFill="1"/>
    <xf numFmtId="175" fontId="4" fillId="0" borderId="0" xfId="3" applyNumberFormat="1" applyFont="1" applyFill="1"/>
    <xf numFmtId="0" fontId="2" fillId="0" borderId="0" xfId="2" applyFont="1"/>
    <xf numFmtId="0" fontId="7" fillId="0" borderId="0" xfId="2" applyFont="1"/>
    <xf numFmtId="0" fontId="8" fillId="0" borderId="0" xfId="2" applyFont="1"/>
    <xf numFmtId="176" fontId="4" fillId="0" borderId="0" xfId="2" applyNumberFormat="1" applyFont="1" applyFill="1"/>
    <xf numFmtId="169" fontId="4" fillId="0" borderId="0" xfId="4" applyNumberFormat="1" applyFont="1" applyFill="1"/>
    <xf numFmtId="40" fontId="4" fillId="0" borderId="0" xfId="2" applyNumberFormat="1" applyFont="1" applyFill="1" applyBorder="1"/>
    <xf numFmtId="0" fontId="2" fillId="0" borderId="0" xfId="2" applyFont="1" applyBorder="1"/>
    <xf numFmtId="43" fontId="4" fillId="0" borderId="0" xfId="3" applyFont="1" applyFill="1" applyBorder="1"/>
    <xf numFmtId="18" fontId="4" fillId="0" borderId="0" xfId="2" applyNumberFormat="1" applyFont="1" applyFill="1"/>
    <xf numFmtId="14" fontId="4" fillId="0" borderId="0" xfId="2" applyNumberFormat="1" applyFont="1" applyFill="1"/>
    <xf numFmtId="44" fontId="4" fillId="0" borderId="0" xfId="6" applyFont="1" applyFill="1" applyBorder="1"/>
    <xf numFmtId="43" fontId="4" fillId="0" borderId="0" xfId="3" applyFont="1" applyFill="1"/>
    <xf numFmtId="0" fontId="4" fillId="0" borderId="0" xfId="2" applyFont="1" applyBorder="1"/>
    <xf numFmtId="0" fontId="9" fillId="0" borderId="0" xfId="2" applyFont="1" applyAlignment="1">
      <alignment horizontal="left"/>
    </xf>
    <xf numFmtId="177" fontId="2" fillId="2" borderId="1" xfId="2" applyNumberFormat="1" applyFont="1" applyFill="1" applyBorder="1" applyAlignment="1" applyProtection="1">
      <alignment horizontal="center" vertical="top"/>
    </xf>
    <xf numFmtId="177" fontId="4" fillId="0" borderId="0" xfId="2" applyNumberFormat="1" applyFont="1" applyAlignment="1" applyProtection="1">
      <alignment horizontal="right"/>
    </xf>
    <xf numFmtId="177" fontId="4" fillId="0" borderId="0" xfId="2" applyNumberFormat="1" applyFont="1" applyProtection="1"/>
    <xf numFmtId="178" fontId="2" fillId="2" borderId="1" xfId="2" applyNumberFormat="1" applyFont="1" applyFill="1" applyBorder="1" applyAlignment="1" applyProtection="1">
      <alignment horizontal="center" vertical="top"/>
    </xf>
    <xf numFmtId="178" fontId="4" fillId="0" borderId="0" xfId="2" applyNumberFormat="1" applyFont="1" applyAlignment="1" applyProtection="1">
      <alignment horizontal="right"/>
    </xf>
    <xf numFmtId="178" fontId="4" fillId="0" borderId="0" xfId="2" applyNumberFormat="1" applyFont="1" applyProtection="1"/>
    <xf numFmtId="0" fontId="0" fillId="0" borderId="0" xfId="0" applyBorder="1"/>
    <xf numFmtId="0" fontId="15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/>
    <xf numFmtId="0" fontId="14" fillId="0" borderId="0" xfId="0" applyFont="1" applyFill="1" applyBorder="1" applyAlignment="1">
      <alignment wrapText="1"/>
    </xf>
    <xf numFmtId="0" fontId="4" fillId="0" borderId="0" xfId="2" applyFont="1" applyAlignment="1" applyProtection="1">
      <alignment horizontal="left"/>
    </xf>
    <xf numFmtId="164" fontId="15" fillId="0" borderId="0" xfId="1" applyNumberFormat="1" applyFont="1" applyFill="1" applyBorder="1" applyAlignment="1">
      <alignment horizontal="center" wrapText="1"/>
    </xf>
    <xf numFmtId="164" fontId="13" fillId="0" borderId="0" xfId="1" applyNumberFormat="1" applyFont="1" applyBorder="1" applyAlignment="1">
      <alignment horizontal="right"/>
    </xf>
    <xf numFmtId="164" fontId="14" fillId="0" borderId="0" xfId="1" applyNumberFormat="1" applyFont="1" applyBorder="1"/>
    <xf numFmtId="171" fontId="4" fillId="0" borderId="0" xfId="6" applyNumberFormat="1" applyFont="1" applyFill="1" applyBorder="1" applyAlignment="1">
      <alignment horizontal="center"/>
    </xf>
    <xf numFmtId="0" fontId="2" fillId="0" borderId="0" xfId="2" applyFont="1" applyFill="1" applyBorder="1" applyAlignment="1">
      <alignment vertical="center"/>
    </xf>
    <xf numFmtId="0" fontId="2" fillId="0" borderId="3" xfId="2" applyFont="1" applyFill="1" applyBorder="1" applyAlignment="1"/>
    <xf numFmtId="0" fontId="12" fillId="7" borderId="14" xfId="2" applyFont="1" applyFill="1" applyBorder="1" applyAlignment="1">
      <alignment horizontal="center" vertical="center"/>
    </xf>
    <xf numFmtId="0" fontId="4" fillId="0" borderId="0" xfId="2" applyFont="1" applyAlignment="1">
      <alignment horizontal="center"/>
    </xf>
    <xf numFmtId="0" fontId="4" fillId="0" borderId="0" xfId="7" applyFont="1"/>
    <xf numFmtId="0" fontId="4" fillId="0" borderId="0" xfId="7" applyNumberFormat="1" applyFont="1"/>
    <xf numFmtId="14" fontId="4" fillId="0" borderId="0" xfId="7" applyNumberFormat="1" applyFont="1"/>
    <xf numFmtId="180" fontId="4" fillId="0" borderId="0" xfId="7" applyNumberFormat="1" applyFont="1"/>
    <xf numFmtId="0" fontId="18" fillId="0" borderId="0" xfId="2" applyFont="1"/>
    <xf numFmtId="182" fontId="18" fillId="0" borderId="0" xfId="2" applyNumberFormat="1" applyFont="1"/>
    <xf numFmtId="18" fontId="18" fillId="0" borderId="0" xfId="2" applyNumberFormat="1" applyFont="1"/>
    <xf numFmtId="164" fontId="18" fillId="0" borderId="0" xfId="8" applyNumberFormat="1" applyFont="1"/>
    <xf numFmtId="164" fontId="18" fillId="0" borderId="0" xfId="8" applyNumberFormat="1" applyFont="1" applyBorder="1"/>
    <xf numFmtId="15" fontId="18" fillId="0" borderId="0" xfId="2" applyNumberFormat="1" applyFont="1"/>
    <xf numFmtId="0" fontId="19" fillId="0" borderId="0" xfId="2" applyFont="1"/>
    <xf numFmtId="0" fontId="19" fillId="0" borderId="0" xfId="2" applyFont="1" applyFill="1" applyBorder="1" applyAlignment="1">
      <alignment horizontal="right"/>
    </xf>
    <xf numFmtId="0" fontId="19" fillId="5" borderId="16" xfId="2" applyFont="1" applyFill="1" applyBorder="1" applyAlignment="1">
      <alignment horizontal="right"/>
    </xf>
    <xf numFmtId="0" fontId="19" fillId="5" borderId="17" xfId="2" applyFont="1" applyFill="1" applyBorder="1" applyAlignment="1">
      <alignment horizontal="right"/>
    </xf>
    <xf numFmtId="0" fontId="19" fillId="5" borderId="18" xfId="2" applyFont="1" applyFill="1" applyBorder="1"/>
    <xf numFmtId="43" fontId="18" fillId="0" borderId="0" xfId="1" applyFont="1"/>
    <xf numFmtId="182" fontId="18" fillId="0" borderId="0" xfId="1" applyNumberFormat="1" applyFont="1"/>
  </cellXfs>
  <cellStyles count="9">
    <cellStyle name="Comma" xfId="1" builtinId="3"/>
    <cellStyle name="Comma 2" xfId="3"/>
    <cellStyle name="Comma 2 2" xfId="8"/>
    <cellStyle name="Currency 2" xfId="6"/>
    <cellStyle name="MyBlue" xfId="5"/>
    <cellStyle name="Normal" xfId="0" builtinId="0"/>
    <cellStyle name="Normal 2" xfId="2"/>
    <cellStyle name="Normal 3" xfId="7"/>
    <cellStyle name="Percent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 descr="LOGO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1421422" cy="7913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3" name="Picture 2" descr="LOGO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1308651" cy="81997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Business21Publishing\TipsTrick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____Excel%20Class%20Files\Chartda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LyndaCom\Exercise%20Files\Chapter%2002\Department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NationalSeminars\WebPresentations\PivotTables\Demo-PivotTabl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ff"/>
      <sheetName val="MultiFieldData"/>
      <sheetName val="HR List with Duplicates"/>
      <sheetName val="CitySales"/>
      <sheetName val="Budget2011"/>
      <sheetName val="MixedReferences"/>
      <sheetName val="AutoFill"/>
      <sheetName val="Profits"/>
      <sheetName val="AutoSum"/>
      <sheetName val="ChartData"/>
      <sheetName val="Lookups"/>
      <sheetName val="CopyNonBlanks"/>
      <sheetName val="MixedNames"/>
      <sheetName val="Formulas"/>
      <sheetName val="DataValidation"/>
      <sheetName val="Rounding"/>
      <sheetName val="GoalSeek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1"/>
      <sheetData sheetId="12"/>
      <sheetData sheetId="13">
        <row r="5">
          <cell r="G5">
            <v>14805.000000000002</v>
          </cell>
        </row>
      </sheetData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Dates</v>
          </cell>
          <cell r="B1" t="str">
            <v>Sales</v>
          </cell>
        </row>
        <row r="2">
          <cell r="A2">
            <v>39448</v>
          </cell>
          <cell r="B2">
            <v>1592398</v>
          </cell>
        </row>
        <row r="3">
          <cell r="A3">
            <v>39479</v>
          </cell>
          <cell r="B3">
            <v>1597197</v>
          </cell>
        </row>
        <row r="4">
          <cell r="A4">
            <v>39508</v>
          </cell>
          <cell r="B4">
            <v>1666080</v>
          </cell>
        </row>
        <row r="5">
          <cell r="A5">
            <v>39539</v>
          </cell>
          <cell r="B5">
            <v>2484340</v>
          </cell>
        </row>
      </sheetData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aff"/>
      <sheetName val="MultiFieldData"/>
      <sheetName val="HR List with Duplicates"/>
      <sheetName val="CitySales"/>
      <sheetName val="Budget2011"/>
      <sheetName val="MixedReferences"/>
      <sheetName val="AutoFill"/>
      <sheetName val="Profits"/>
      <sheetName val="AutoSum"/>
      <sheetName val="ChartData"/>
      <sheetName val="Lookups"/>
      <sheetName val="CopyNonBlanks"/>
      <sheetName val="MixedNames"/>
      <sheetName val="Formulas"/>
      <sheetName val="DataValidation"/>
      <sheetName val="Rounding"/>
      <sheetName val="GoalSeek"/>
      <sheetName val="MostCommonNamesInUS"/>
      <sheetName val="TaxDep"/>
      <sheetName val="FifthLineFormat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emo Pivot Tables"/>
      <sheetName val="SalesByDate and Time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indexed="11"/>
    <pageSetUpPr autoPageBreaks="0"/>
  </sheetPr>
  <dimension ref="A1:AJ700"/>
  <sheetViews>
    <sheetView tabSelected="1" zoomScale="130" zoomScaleNormal="85" zoomScaleSheetLayoutView="100" workbookViewId="0">
      <selection activeCell="F5" sqref="F5"/>
    </sheetView>
  </sheetViews>
  <sheetFormatPr defaultColWidth="19.85546875" defaultRowHeight="12.75"/>
  <cols>
    <col min="1" max="1" width="21.28515625" style="12" bestFit="1" customWidth="1"/>
    <col min="2" max="2" width="23.7109375" style="12" bestFit="1" customWidth="1"/>
    <col min="3" max="3" width="11.140625" style="103" bestFit="1" customWidth="1"/>
    <col min="4" max="4" width="13.28515625" style="106" bestFit="1" customWidth="1"/>
    <col min="5" max="5" width="8.42578125" style="12" bestFit="1" customWidth="1"/>
    <col min="6" max="6" width="10.5703125" style="12" bestFit="1" customWidth="1"/>
    <col min="7" max="7" width="5.28515625" style="13" bestFit="1" customWidth="1"/>
    <col min="8" max="8" width="9.140625" style="12" bestFit="1" customWidth="1"/>
    <col min="9" max="9" width="9.28515625" style="32" bestFit="1" customWidth="1"/>
    <col min="10" max="10" width="9.7109375" style="23" bestFit="1" customWidth="1"/>
    <col min="11" max="11" width="9" style="23" bestFit="1" customWidth="1"/>
    <col min="12" max="12" width="5.85546875" style="12" bestFit="1" customWidth="1"/>
    <col min="13" max="13" width="19.85546875" style="13" customWidth="1"/>
    <col min="14" max="14" width="7.85546875" style="12" bestFit="1" customWidth="1"/>
    <col min="15" max="15" width="4.28515625" style="12" bestFit="1" customWidth="1"/>
    <col min="16" max="16" width="9.28515625" style="12" customWidth="1"/>
    <col min="17" max="17" width="5.28515625" style="12" bestFit="1" customWidth="1"/>
    <col min="18" max="22" width="4.140625" style="12" bestFit="1" customWidth="1"/>
    <col min="23" max="23" width="6.28515625" style="12" customWidth="1"/>
    <col min="24" max="24" width="5.28515625" style="12" bestFit="1" customWidth="1"/>
    <col min="25" max="29" width="4.140625" style="12" bestFit="1" customWidth="1"/>
    <col min="30" max="33" width="19.85546875" style="12"/>
    <col min="34" max="34" width="7.7109375" style="12" bestFit="1" customWidth="1"/>
    <col min="35" max="35" width="7.85546875" style="12" bestFit="1" customWidth="1"/>
    <col min="36" max="36" width="4.28515625" style="12" bestFit="1" customWidth="1"/>
    <col min="37" max="16384" width="19.85546875" style="12"/>
  </cols>
  <sheetData>
    <row r="1" spans="1:36" ht="62.25" customHeight="1">
      <c r="A1" s="100"/>
      <c r="B1" s="4" t="s">
        <v>892</v>
      </c>
      <c r="C1" s="2"/>
      <c r="D1" s="2"/>
      <c r="E1" s="2"/>
      <c r="F1" s="2"/>
      <c r="G1" s="2"/>
      <c r="H1" s="2"/>
      <c r="I1" s="2"/>
      <c r="J1" s="2"/>
    </row>
    <row r="2" spans="1:36">
      <c r="A2" s="5" t="s">
        <v>0</v>
      </c>
      <c r="B2" s="6" t="s">
        <v>1</v>
      </c>
      <c r="C2" s="101" t="s">
        <v>2</v>
      </c>
      <c r="D2" s="104" t="s">
        <v>3</v>
      </c>
      <c r="E2" s="6" t="s">
        <v>4</v>
      </c>
      <c r="F2" s="7" t="s">
        <v>5</v>
      </c>
      <c r="G2" s="7" t="s">
        <v>6</v>
      </c>
      <c r="H2" s="8" t="s">
        <v>7</v>
      </c>
      <c r="I2" s="9" t="s">
        <v>8</v>
      </c>
      <c r="J2" s="10" t="s">
        <v>9</v>
      </c>
      <c r="K2" s="11">
        <v>2.93E-2</v>
      </c>
      <c r="Q2" s="14"/>
      <c r="R2" s="15" t="s">
        <v>10</v>
      </c>
      <c r="S2" s="15" t="s">
        <v>11</v>
      </c>
      <c r="T2" s="15" t="s">
        <v>12</v>
      </c>
      <c r="U2" s="15" t="s">
        <v>13</v>
      </c>
      <c r="V2" s="15" t="s">
        <v>14</v>
      </c>
      <c r="X2" s="14"/>
      <c r="Y2" s="15" t="s">
        <v>10</v>
      </c>
      <c r="Z2" s="15" t="s">
        <v>11</v>
      </c>
      <c r="AA2" s="15" t="s">
        <v>12</v>
      </c>
      <c r="AB2" s="15" t="s">
        <v>13</v>
      </c>
      <c r="AC2" s="15" t="s">
        <v>14</v>
      </c>
      <c r="AH2" s="16" t="s">
        <v>15</v>
      </c>
      <c r="AI2" s="17" t="s">
        <v>16</v>
      </c>
      <c r="AJ2" s="17"/>
    </row>
    <row r="3" spans="1:36">
      <c r="A3" s="12" t="s">
        <v>643</v>
      </c>
      <c r="B3" s="12" t="s">
        <v>128</v>
      </c>
      <c r="C3" s="102">
        <v>594680949</v>
      </c>
      <c r="D3" s="105">
        <v>7162042331</v>
      </c>
      <c r="E3" s="12" t="s">
        <v>19</v>
      </c>
      <c r="F3" s="18">
        <v>37807</v>
      </c>
      <c r="G3" s="19">
        <f t="shared" ref="G3:G66" ca="1" si="0">DATEDIF(F3,TODAY(),"Y")</f>
        <v>7</v>
      </c>
      <c r="H3" s="20">
        <v>5</v>
      </c>
      <c r="I3" s="22">
        <v>52540</v>
      </c>
      <c r="Q3" s="14" t="s">
        <v>20</v>
      </c>
      <c r="R3" s="21">
        <v>33</v>
      </c>
      <c r="S3" s="21">
        <v>40</v>
      </c>
      <c r="T3" s="21">
        <v>37</v>
      </c>
      <c r="U3" s="21">
        <v>48</v>
      </c>
      <c r="V3" s="21">
        <v>48</v>
      </c>
      <c r="W3" s="21"/>
      <c r="X3" s="14" t="s">
        <v>21</v>
      </c>
      <c r="Y3" s="21">
        <v>45</v>
      </c>
      <c r="Z3" s="21">
        <v>47</v>
      </c>
      <c r="AA3" s="21">
        <v>35</v>
      </c>
      <c r="AB3" s="21">
        <v>49</v>
      </c>
      <c r="AC3" s="21">
        <v>37</v>
      </c>
      <c r="AH3" s="13"/>
      <c r="AI3" s="24">
        <v>0</v>
      </c>
      <c r="AJ3" s="25">
        <v>0</v>
      </c>
    </row>
    <row r="4" spans="1:36">
      <c r="A4" s="12" t="s">
        <v>435</v>
      </c>
      <c r="B4" s="12" t="s">
        <v>128</v>
      </c>
      <c r="C4" s="102">
        <v>828715080</v>
      </c>
      <c r="D4" s="105">
        <v>5015858234</v>
      </c>
      <c r="E4" s="12" t="s">
        <v>24</v>
      </c>
      <c r="F4" s="18">
        <v>35561</v>
      </c>
      <c r="G4" s="19">
        <f t="shared" ca="1" si="0"/>
        <v>13</v>
      </c>
      <c r="H4" s="20">
        <v>1</v>
      </c>
      <c r="I4" s="22">
        <v>44550</v>
      </c>
      <c r="K4" s="30"/>
      <c r="Q4" s="14" t="s">
        <v>25</v>
      </c>
      <c r="R4" s="21">
        <v>35</v>
      </c>
      <c r="S4" s="21">
        <v>38</v>
      </c>
      <c r="T4" s="21">
        <v>36</v>
      </c>
      <c r="U4" s="21">
        <v>48</v>
      </c>
      <c r="V4" s="21">
        <v>41</v>
      </c>
      <c r="W4" s="21"/>
      <c r="X4" s="14" t="s">
        <v>26</v>
      </c>
      <c r="Y4" s="21">
        <v>39</v>
      </c>
      <c r="Z4" s="21">
        <v>35</v>
      </c>
      <c r="AA4" s="21">
        <v>45</v>
      </c>
      <c r="AB4" s="21">
        <v>34</v>
      </c>
      <c r="AC4" s="21">
        <v>37</v>
      </c>
      <c r="AH4" s="13"/>
      <c r="AI4" s="26">
        <v>5000</v>
      </c>
      <c r="AJ4" s="27">
        <v>0.01</v>
      </c>
    </row>
    <row r="5" spans="1:36">
      <c r="A5" s="12" t="s">
        <v>656</v>
      </c>
      <c r="B5" s="12" t="s">
        <v>128</v>
      </c>
      <c r="C5" s="102">
        <v>546546374</v>
      </c>
      <c r="D5" s="105">
        <v>7021299076</v>
      </c>
      <c r="E5" s="12" t="s">
        <v>24</v>
      </c>
      <c r="F5" s="18">
        <v>38837</v>
      </c>
      <c r="G5" s="19">
        <f t="shared" ca="1" si="0"/>
        <v>4</v>
      </c>
      <c r="H5" s="20">
        <v>2</v>
      </c>
      <c r="I5" s="22">
        <v>72830</v>
      </c>
      <c r="Q5" s="14" t="s">
        <v>28</v>
      </c>
      <c r="R5" s="21">
        <v>49</v>
      </c>
      <c r="S5" s="21">
        <v>36</v>
      </c>
      <c r="T5" s="21">
        <v>40</v>
      </c>
      <c r="U5" s="21">
        <v>35</v>
      </c>
      <c r="V5" s="21">
        <v>44</v>
      </c>
      <c r="W5" s="21"/>
      <c r="X5" s="14" t="s">
        <v>29</v>
      </c>
      <c r="Y5" s="21">
        <v>30</v>
      </c>
      <c r="Z5" s="21">
        <v>45</v>
      </c>
      <c r="AA5" s="21">
        <v>43</v>
      </c>
      <c r="AB5" s="21">
        <v>46</v>
      </c>
      <c r="AC5" s="21">
        <v>30</v>
      </c>
      <c r="AH5" s="13"/>
      <c r="AI5" s="26">
        <v>15000</v>
      </c>
      <c r="AJ5" s="27">
        <v>0.03</v>
      </c>
    </row>
    <row r="6" spans="1:36">
      <c r="A6" s="12" t="s">
        <v>675</v>
      </c>
      <c r="B6" s="12" t="s">
        <v>128</v>
      </c>
      <c r="C6" s="102">
        <v>863736129</v>
      </c>
      <c r="D6" s="105">
        <v>6026299247</v>
      </c>
      <c r="E6" s="12" t="s">
        <v>35</v>
      </c>
      <c r="F6" s="18">
        <v>32680</v>
      </c>
      <c r="G6" s="19">
        <f t="shared" ca="1" si="0"/>
        <v>21</v>
      </c>
      <c r="H6" s="20">
        <v>4</v>
      </c>
      <c r="I6" s="22">
        <v>26795</v>
      </c>
      <c r="K6" s="30"/>
      <c r="Q6" s="14" t="s">
        <v>31</v>
      </c>
      <c r="R6" s="21">
        <v>35</v>
      </c>
      <c r="S6" s="21">
        <v>46</v>
      </c>
      <c r="T6" s="21">
        <v>44</v>
      </c>
      <c r="U6" s="21">
        <v>48</v>
      </c>
      <c r="V6" s="21">
        <v>47</v>
      </c>
      <c r="W6" s="21"/>
      <c r="X6" s="14" t="s">
        <v>32</v>
      </c>
      <c r="Y6" s="21">
        <v>46</v>
      </c>
      <c r="Z6" s="21">
        <v>40</v>
      </c>
      <c r="AA6" s="21">
        <v>45</v>
      </c>
      <c r="AB6" s="21">
        <v>45</v>
      </c>
      <c r="AC6" s="21">
        <v>37</v>
      </c>
      <c r="AH6" s="13"/>
      <c r="AI6" s="26">
        <v>25000</v>
      </c>
      <c r="AJ6" s="27">
        <v>0.05</v>
      </c>
    </row>
    <row r="7" spans="1:36">
      <c r="A7" s="12" t="s">
        <v>378</v>
      </c>
      <c r="B7" s="12" t="s">
        <v>128</v>
      </c>
      <c r="C7" s="102">
        <v>688769770</v>
      </c>
      <c r="D7" s="105">
        <v>5013883356</v>
      </c>
      <c r="E7" s="12" t="s">
        <v>83</v>
      </c>
      <c r="F7" s="18">
        <v>33236</v>
      </c>
      <c r="G7" s="19">
        <f t="shared" ca="1" si="0"/>
        <v>19</v>
      </c>
      <c r="H7" s="20">
        <v>2</v>
      </c>
      <c r="I7" s="22">
        <v>35680</v>
      </c>
      <c r="K7" s="30"/>
      <c r="Q7" s="14" t="s">
        <v>36</v>
      </c>
      <c r="R7" s="21">
        <v>31</v>
      </c>
      <c r="S7" s="21">
        <v>49</v>
      </c>
      <c r="T7" s="21">
        <v>43</v>
      </c>
      <c r="U7" s="21">
        <v>42</v>
      </c>
      <c r="V7" s="21">
        <v>34</v>
      </c>
      <c r="W7" s="21"/>
      <c r="X7" s="14" t="s">
        <v>37</v>
      </c>
      <c r="Y7" s="21">
        <v>38</v>
      </c>
      <c r="Z7" s="21">
        <v>39</v>
      </c>
      <c r="AA7" s="21">
        <v>42</v>
      </c>
      <c r="AB7" s="21">
        <v>40</v>
      </c>
      <c r="AC7" s="21">
        <v>43</v>
      </c>
      <c r="AH7" s="13"/>
      <c r="AI7" s="26">
        <v>35000</v>
      </c>
      <c r="AJ7" s="27">
        <v>0.06</v>
      </c>
    </row>
    <row r="8" spans="1:36">
      <c r="A8" s="12" t="s">
        <v>100</v>
      </c>
      <c r="B8" s="12" t="s">
        <v>70</v>
      </c>
      <c r="C8" s="102">
        <v>272714784</v>
      </c>
      <c r="D8" s="105">
        <v>3053986051</v>
      </c>
      <c r="E8" s="12" t="s">
        <v>19</v>
      </c>
      <c r="F8" s="18">
        <v>33466</v>
      </c>
      <c r="G8" s="19">
        <f t="shared" ca="1" si="0"/>
        <v>18</v>
      </c>
      <c r="H8" s="20">
        <v>5</v>
      </c>
      <c r="I8" s="22">
        <v>66580</v>
      </c>
      <c r="K8" s="30"/>
      <c r="Q8" s="14" t="s">
        <v>39</v>
      </c>
      <c r="R8" s="21">
        <v>43</v>
      </c>
      <c r="S8" s="21">
        <v>38</v>
      </c>
      <c r="T8" s="21">
        <v>44</v>
      </c>
      <c r="U8" s="21">
        <v>44</v>
      </c>
      <c r="V8" s="21">
        <v>39</v>
      </c>
      <c r="W8" s="21"/>
      <c r="X8" s="14" t="s">
        <v>40</v>
      </c>
      <c r="Y8" s="21">
        <v>30</v>
      </c>
      <c r="Z8" s="21">
        <v>47</v>
      </c>
      <c r="AA8" s="21">
        <v>46</v>
      </c>
      <c r="AB8" s="21">
        <v>42</v>
      </c>
      <c r="AC8" s="21">
        <v>34</v>
      </c>
      <c r="AH8" s="13"/>
      <c r="AI8" s="26">
        <v>45000</v>
      </c>
      <c r="AJ8" s="27">
        <v>7.0000000000000007E-2</v>
      </c>
    </row>
    <row r="9" spans="1:36">
      <c r="A9" s="12" t="s">
        <v>282</v>
      </c>
      <c r="B9" s="12" t="s">
        <v>70</v>
      </c>
      <c r="C9" s="102">
        <v>698869555</v>
      </c>
      <c r="D9" s="105">
        <v>9144084456</v>
      </c>
      <c r="E9" s="12" t="s">
        <v>19</v>
      </c>
      <c r="F9" s="18">
        <v>36167</v>
      </c>
      <c r="G9" s="19">
        <f t="shared" ca="1" si="0"/>
        <v>11</v>
      </c>
      <c r="H9" s="20">
        <v>3</v>
      </c>
      <c r="I9" s="22">
        <v>76690</v>
      </c>
      <c r="K9" s="30"/>
      <c r="P9" s="28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H9" s="13"/>
      <c r="AI9" s="26">
        <v>55000</v>
      </c>
      <c r="AJ9" s="27">
        <v>0.08</v>
      </c>
    </row>
    <row r="10" spans="1:36">
      <c r="A10" s="12" t="s">
        <v>155</v>
      </c>
      <c r="B10" s="12" t="s">
        <v>70</v>
      </c>
      <c r="C10" s="102">
        <v>210491464</v>
      </c>
      <c r="D10" s="105">
        <v>4092814530</v>
      </c>
      <c r="E10" s="12" t="s">
        <v>24</v>
      </c>
      <c r="F10" s="18">
        <v>36154</v>
      </c>
      <c r="G10" s="19">
        <f t="shared" ca="1" si="0"/>
        <v>11</v>
      </c>
      <c r="H10" s="20">
        <v>4</v>
      </c>
      <c r="I10" s="22">
        <v>74840</v>
      </c>
      <c r="K10" s="30"/>
      <c r="AH10" s="29"/>
      <c r="AI10" s="26">
        <v>65000</v>
      </c>
      <c r="AJ10" s="27">
        <v>0.1</v>
      </c>
    </row>
    <row r="11" spans="1:36">
      <c r="A11" s="12" t="s">
        <v>172</v>
      </c>
      <c r="B11" s="12" t="s">
        <v>70</v>
      </c>
      <c r="C11" s="102">
        <v>877122222</v>
      </c>
      <c r="D11" s="105">
        <v>2126632360</v>
      </c>
      <c r="E11" s="12" t="s">
        <v>24</v>
      </c>
      <c r="F11" s="18">
        <v>33221</v>
      </c>
      <c r="G11" s="19">
        <f t="shared" ca="1" si="0"/>
        <v>19</v>
      </c>
      <c r="H11" s="20">
        <v>5</v>
      </c>
      <c r="I11" s="22">
        <v>79760</v>
      </c>
      <c r="K11" s="30"/>
      <c r="AH11" s="13"/>
      <c r="AI11" s="26">
        <v>75000</v>
      </c>
      <c r="AJ11" s="27">
        <v>0.11</v>
      </c>
    </row>
    <row r="12" spans="1:36">
      <c r="A12" s="12" t="s">
        <v>268</v>
      </c>
      <c r="B12" s="12" t="s">
        <v>70</v>
      </c>
      <c r="C12" s="102">
        <v>794814501</v>
      </c>
      <c r="D12" s="105">
        <v>2075442791</v>
      </c>
      <c r="E12" s="12" t="s">
        <v>24</v>
      </c>
      <c r="F12" s="18">
        <v>38459</v>
      </c>
      <c r="G12" s="19">
        <f t="shared" ca="1" si="0"/>
        <v>5</v>
      </c>
      <c r="H12" s="20">
        <v>3</v>
      </c>
      <c r="I12" s="22">
        <v>37670</v>
      </c>
      <c r="AH12" s="13"/>
      <c r="AI12" s="26">
        <v>85000</v>
      </c>
      <c r="AJ12" s="27">
        <v>0.12</v>
      </c>
    </row>
    <row r="13" spans="1:36">
      <c r="A13" s="12" t="s">
        <v>340</v>
      </c>
      <c r="B13" s="12" t="s">
        <v>70</v>
      </c>
      <c r="C13" s="102">
        <v>978092408</v>
      </c>
      <c r="D13" s="105">
        <v>6178443818</v>
      </c>
      <c r="E13" s="12" t="s">
        <v>24</v>
      </c>
      <c r="F13" s="18">
        <v>35132</v>
      </c>
      <c r="G13" s="19">
        <f t="shared" ca="1" si="0"/>
        <v>14</v>
      </c>
      <c r="H13" s="20">
        <v>2</v>
      </c>
      <c r="I13" s="22">
        <v>85300</v>
      </c>
      <c r="AH13" s="13"/>
      <c r="AI13" s="26">
        <v>95000</v>
      </c>
      <c r="AJ13" s="27">
        <v>0.13</v>
      </c>
    </row>
    <row r="14" spans="1:36">
      <c r="A14" s="12" t="s">
        <v>504</v>
      </c>
      <c r="B14" s="12" t="s">
        <v>70</v>
      </c>
      <c r="C14" s="102">
        <v>366740174</v>
      </c>
      <c r="D14" s="105">
        <v>4115998691</v>
      </c>
      <c r="E14" s="12" t="s">
        <v>24</v>
      </c>
      <c r="F14" s="18">
        <v>37532</v>
      </c>
      <c r="G14" s="19">
        <f t="shared" ca="1" si="0"/>
        <v>7</v>
      </c>
      <c r="H14" s="20">
        <v>4</v>
      </c>
      <c r="I14" s="22">
        <v>49350</v>
      </c>
      <c r="K14" s="30"/>
    </row>
    <row r="15" spans="1:36">
      <c r="A15" s="12" t="s">
        <v>549</v>
      </c>
      <c r="B15" s="12" t="s">
        <v>70</v>
      </c>
      <c r="C15" s="102">
        <v>822974734</v>
      </c>
      <c r="D15" s="105">
        <v>3065750692</v>
      </c>
      <c r="E15" s="12" t="s">
        <v>24</v>
      </c>
      <c r="F15" s="18">
        <v>35650</v>
      </c>
      <c r="G15" s="19">
        <f t="shared" ca="1" si="0"/>
        <v>12</v>
      </c>
      <c r="H15" s="20">
        <v>1</v>
      </c>
      <c r="I15" s="22">
        <v>75150</v>
      </c>
    </row>
    <row r="16" spans="1:36">
      <c r="A16" s="12" t="s">
        <v>567</v>
      </c>
      <c r="B16" s="12" t="s">
        <v>70</v>
      </c>
      <c r="C16" s="102">
        <v>970466937</v>
      </c>
      <c r="D16" s="105">
        <v>6088399625</v>
      </c>
      <c r="E16" s="12" t="s">
        <v>24</v>
      </c>
      <c r="F16" s="18">
        <v>36794</v>
      </c>
      <c r="G16" s="19">
        <f t="shared" ca="1" si="0"/>
        <v>9</v>
      </c>
      <c r="H16" s="20">
        <v>4</v>
      </c>
      <c r="I16" s="22">
        <v>30780</v>
      </c>
      <c r="K16" s="30"/>
    </row>
    <row r="17" spans="1:11">
      <c r="A17" s="12" t="s">
        <v>603</v>
      </c>
      <c r="B17" s="12" t="s">
        <v>70</v>
      </c>
      <c r="C17" s="102">
        <v>468053610</v>
      </c>
      <c r="D17" s="105">
        <v>4087577867</v>
      </c>
      <c r="E17" s="12" t="s">
        <v>24</v>
      </c>
      <c r="F17" s="18">
        <v>34854</v>
      </c>
      <c r="G17" s="19">
        <f t="shared" ca="1" si="0"/>
        <v>15</v>
      </c>
      <c r="H17" s="20">
        <v>1</v>
      </c>
      <c r="I17" s="22">
        <v>60830</v>
      </c>
      <c r="K17" s="30"/>
    </row>
    <row r="18" spans="1:11">
      <c r="A18" s="12" t="s">
        <v>697</v>
      </c>
      <c r="B18" s="12" t="s">
        <v>70</v>
      </c>
      <c r="C18" s="102">
        <v>981106829</v>
      </c>
      <c r="D18" s="105">
        <v>5188472270</v>
      </c>
      <c r="E18" s="12" t="s">
        <v>24</v>
      </c>
      <c r="F18" s="18">
        <v>39094</v>
      </c>
      <c r="G18" s="19">
        <f t="shared" ca="1" si="0"/>
        <v>3</v>
      </c>
      <c r="H18" s="20">
        <v>5</v>
      </c>
      <c r="I18" s="22">
        <v>58290</v>
      </c>
      <c r="K18" s="30"/>
    </row>
    <row r="19" spans="1:11">
      <c r="A19" s="12" t="s">
        <v>725</v>
      </c>
      <c r="B19" s="12" t="s">
        <v>70</v>
      </c>
      <c r="C19" s="102">
        <v>495372474</v>
      </c>
      <c r="D19" s="105">
        <v>2018359862</v>
      </c>
      <c r="E19" s="12" t="s">
        <v>24</v>
      </c>
      <c r="F19" s="18">
        <v>35533</v>
      </c>
      <c r="G19" s="19">
        <f t="shared" ca="1" si="0"/>
        <v>13</v>
      </c>
      <c r="H19" s="20">
        <v>5</v>
      </c>
      <c r="I19" s="22">
        <v>72090</v>
      </c>
      <c r="K19" s="30"/>
    </row>
    <row r="20" spans="1:11">
      <c r="A20" s="12" t="s">
        <v>368</v>
      </c>
      <c r="B20" s="12" t="s">
        <v>70</v>
      </c>
      <c r="C20" s="102">
        <v>936730279</v>
      </c>
      <c r="D20" s="105">
        <v>8077713771</v>
      </c>
      <c r="E20" s="12" t="s">
        <v>35</v>
      </c>
      <c r="F20" s="18">
        <v>37172</v>
      </c>
      <c r="G20" s="19">
        <f t="shared" ca="1" si="0"/>
        <v>8</v>
      </c>
      <c r="H20" s="20">
        <v>3</v>
      </c>
      <c r="I20" s="22">
        <v>17735</v>
      </c>
      <c r="K20" s="30"/>
    </row>
    <row r="21" spans="1:11">
      <c r="A21" s="12" t="s">
        <v>487</v>
      </c>
      <c r="B21" s="12" t="s">
        <v>70</v>
      </c>
      <c r="C21" s="102">
        <v>110184347</v>
      </c>
      <c r="D21" s="105">
        <v>6041276517</v>
      </c>
      <c r="E21" s="12" t="s">
        <v>35</v>
      </c>
      <c r="F21" s="18">
        <v>35607</v>
      </c>
      <c r="G21" s="19">
        <f t="shared" ca="1" si="0"/>
        <v>13</v>
      </c>
      <c r="H21" s="20">
        <v>1</v>
      </c>
      <c r="I21" s="22">
        <v>15240</v>
      </c>
    </row>
    <row r="22" spans="1:11">
      <c r="A22" s="12" t="s">
        <v>511</v>
      </c>
      <c r="B22" s="12" t="s">
        <v>70</v>
      </c>
      <c r="C22" s="102">
        <v>429283827</v>
      </c>
      <c r="D22" s="105">
        <v>9086966637</v>
      </c>
      <c r="E22" s="12" t="s">
        <v>35</v>
      </c>
      <c r="F22" s="18">
        <v>32864</v>
      </c>
      <c r="G22" s="19">
        <f t="shared" ca="1" si="0"/>
        <v>20</v>
      </c>
      <c r="H22" s="20">
        <v>1</v>
      </c>
      <c r="I22" s="22">
        <v>30445</v>
      </c>
      <c r="K22" s="30"/>
    </row>
    <row r="23" spans="1:11">
      <c r="A23" s="12" t="s">
        <v>528</v>
      </c>
      <c r="B23" s="12" t="s">
        <v>70</v>
      </c>
      <c r="C23" s="102">
        <v>684054281</v>
      </c>
      <c r="D23" s="105">
        <v>9173820411</v>
      </c>
      <c r="E23" s="12" t="s">
        <v>83</v>
      </c>
      <c r="F23" s="18">
        <v>39516</v>
      </c>
      <c r="G23" s="19">
        <f t="shared" ca="1" si="0"/>
        <v>2</v>
      </c>
      <c r="H23" s="20">
        <v>4</v>
      </c>
      <c r="I23" s="22">
        <v>10636</v>
      </c>
    </row>
    <row r="24" spans="1:11">
      <c r="A24" s="12" t="s">
        <v>626</v>
      </c>
      <c r="B24" s="12" t="s">
        <v>70</v>
      </c>
      <c r="C24" s="102">
        <v>554029540</v>
      </c>
      <c r="D24" s="105">
        <v>4161397811</v>
      </c>
      <c r="E24" s="12" t="s">
        <v>83</v>
      </c>
      <c r="F24" s="18">
        <v>32872</v>
      </c>
      <c r="G24" s="19">
        <f t="shared" ca="1" si="0"/>
        <v>20</v>
      </c>
      <c r="H24" s="20">
        <v>3</v>
      </c>
      <c r="I24" s="22">
        <v>29070</v>
      </c>
    </row>
    <row r="25" spans="1:11">
      <c r="A25" s="12" t="s">
        <v>173</v>
      </c>
      <c r="B25" s="12" t="s">
        <v>113</v>
      </c>
      <c r="C25" s="102">
        <v>323701315</v>
      </c>
      <c r="D25" s="105">
        <v>6185035104</v>
      </c>
      <c r="E25" s="12" t="s">
        <v>24</v>
      </c>
      <c r="F25" s="18">
        <v>32941</v>
      </c>
      <c r="G25" s="19">
        <f t="shared" ca="1" si="0"/>
        <v>20</v>
      </c>
      <c r="H25" s="20">
        <v>2</v>
      </c>
      <c r="I25" s="22">
        <v>41350</v>
      </c>
    </row>
    <row r="26" spans="1:11">
      <c r="A26" s="12" t="s">
        <v>216</v>
      </c>
      <c r="B26" s="12" t="s">
        <v>113</v>
      </c>
      <c r="C26" s="102">
        <v>841913875</v>
      </c>
      <c r="D26" s="105">
        <v>5155990200</v>
      </c>
      <c r="E26" s="12" t="s">
        <v>24</v>
      </c>
      <c r="F26" s="18">
        <v>35604</v>
      </c>
      <c r="G26" s="19">
        <f t="shared" ca="1" si="0"/>
        <v>13</v>
      </c>
      <c r="H26" s="20">
        <v>1</v>
      </c>
      <c r="I26" s="22">
        <v>47850</v>
      </c>
    </row>
    <row r="27" spans="1:11">
      <c r="A27" s="12" t="s">
        <v>250</v>
      </c>
      <c r="B27" s="12" t="s">
        <v>113</v>
      </c>
      <c r="C27" s="102">
        <v>161439267</v>
      </c>
      <c r="D27" s="105">
        <v>9132256131</v>
      </c>
      <c r="E27" s="12" t="s">
        <v>24</v>
      </c>
      <c r="F27" s="18">
        <v>33691</v>
      </c>
      <c r="G27" s="19">
        <f t="shared" ca="1" si="0"/>
        <v>18</v>
      </c>
      <c r="H27" s="20">
        <v>1</v>
      </c>
      <c r="I27" s="22">
        <v>73440</v>
      </c>
    </row>
    <row r="28" spans="1:11">
      <c r="A28" s="12" t="s">
        <v>299</v>
      </c>
      <c r="B28" s="12" t="s">
        <v>113</v>
      </c>
      <c r="C28" s="102">
        <v>653843221</v>
      </c>
      <c r="D28" s="105">
        <v>9173262077</v>
      </c>
      <c r="E28" s="12" t="s">
        <v>24</v>
      </c>
      <c r="F28" s="18">
        <v>36009</v>
      </c>
      <c r="G28" s="19">
        <f t="shared" ca="1" si="0"/>
        <v>11</v>
      </c>
      <c r="H28" s="20">
        <v>1</v>
      </c>
      <c r="I28" s="22">
        <v>56440</v>
      </c>
    </row>
    <row r="29" spans="1:11">
      <c r="A29" s="12" t="s">
        <v>470</v>
      </c>
      <c r="B29" s="12" t="s">
        <v>113</v>
      </c>
      <c r="C29" s="102">
        <v>210173249</v>
      </c>
      <c r="D29" s="105">
        <v>7042792063</v>
      </c>
      <c r="E29" s="12" t="s">
        <v>24</v>
      </c>
      <c r="F29" s="18">
        <v>36283</v>
      </c>
      <c r="G29" s="19">
        <f t="shared" ca="1" si="0"/>
        <v>11</v>
      </c>
      <c r="H29" s="20">
        <v>3</v>
      </c>
      <c r="I29" s="22">
        <v>33640</v>
      </c>
    </row>
    <row r="30" spans="1:11">
      <c r="A30" s="12" t="s">
        <v>599</v>
      </c>
      <c r="B30" s="12" t="s">
        <v>113</v>
      </c>
      <c r="C30" s="102">
        <v>796685092</v>
      </c>
      <c r="D30" s="105">
        <v>2075508095</v>
      </c>
      <c r="E30" s="12" t="s">
        <v>24</v>
      </c>
      <c r="F30" s="18">
        <v>34849</v>
      </c>
      <c r="G30" s="19">
        <f t="shared" ca="1" si="0"/>
        <v>15</v>
      </c>
      <c r="H30" s="20">
        <v>2</v>
      </c>
      <c r="I30" s="22">
        <v>49360</v>
      </c>
    </row>
    <row r="31" spans="1:11">
      <c r="A31" s="12" t="s">
        <v>669</v>
      </c>
      <c r="B31" s="12" t="s">
        <v>113</v>
      </c>
      <c r="C31" s="102">
        <v>462650472</v>
      </c>
      <c r="D31" s="105">
        <v>5067474942</v>
      </c>
      <c r="E31" s="12" t="s">
        <v>24</v>
      </c>
      <c r="F31" s="18">
        <v>39496</v>
      </c>
      <c r="G31" s="19">
        <f t="shared" ca="1" si="0"/>
        <v>2</v>
      </c>
      <c r="H31" s="20">
        <v>3</v>
      </c>
      <c r="I31" s="22">
        <v>51180</v>
      </c>
    </row>
    <row r="32" spans="1:11">
      <c r="A32" s="12" t="s">
        <v>689</v>
      </c>
      <c r="B32" s="12" t="s">
        <v>113</v>
      </c>
      <c r="C32" s="102">
        <v>240241467</v>
      </c>
      <c r="D32" s="105">
        <v>9193122603</v>
      </c>
      <c r="E32" s="12" t="s">
        <v>24</v>
      </c>
      <c r="F32" s="18">
        <v>37441</v>
      </c>
      <c r="G32" s="19">
        <f t="shared" ca="1" si="0"/>
        <v>8</v>
      </c>
      <c r="H32" s="20">
        <v>1</v>
      </c>
      <c r="I32" s="22">
        <v>30350</v>
      </c>
    </row>
    <row r="33" spans="1:11">
      <c r="A33" s="12" t="s">
        <v>344</v>
      </c>
      <c r="B33" s="12" t="s">
        <v>113</v>
      </c>
      <c r="C33" s="102">
        <v>933883118</v>
      </c>
      <c r="D33" s="105">
        <v>6057686976</v>
      </c>
      <c r="E33" s="12" t="s">
        <v>35</v>
      </c>
      <c r="F33" s="18">
        <v>34954</v>
      </c>
      <c r="G33" s="19">
        <f t="shared" ca="1" si="0"/>
        <v>14</v>
      </c>
      <c r="H33" s="20">
        <v>1</v>
      </c>
      <c r="I33" s="22">
        <v>11025</v>
      </c>
    </row>
    <row r="34" spans="1:11">
      <c r="A34" s="12" t="s">
        <v>291</v>
      </c>
      <c r="B34" s="12" t="s">
        <v>113</v>
      </c>
      <c r="C34" s="102">
        <v>332289257</v>
      </c>
      <c r="D34" s="105">
        <v>3135227751</v>
      </c>
      <c r="E34" s="12" t="s">
        <v>83</v>
      </c>
      <c r="F34" s="18">
        <v>35064</v>
      </c>
      <c r="G34" s="19">
        <f t="shared" ca="1" si="0"/>
        <v>14</v>
      </c>
      <c r="H34" s="20">
        <v>4</v>
      </c>
      <c r="I34" s="22">
        <v>20028</v>
      </c>
    </row>
    <row r="35" spans="1:11">
      <c r="A35" s="12" t="s">
        <v>186</v>
      </c>
      <c r="B35" s="12" t="s">
        <v>149</v>
      </c>
      <c r="C35" s="102">
        <v>886332647</v>
      </c>
      <c r="D35" s="105">
        <v>7026733291</v>
      </c>
      <c r="E35" s="12" t="s">
        <v>19</v>
      </c>
      <c r="F35" s="18">
        <v>34785</v>
      </c>
      <c r="G35" s="19">
        <f t="shared" ca="1" si="0"/>
        <v>15</v>
      </c>
      <c r="H35" s="20">
        <v>2</v>
      </c>
      <c r="I35" s="22">
        <v>58130</v>
      </c>
    </row>
    <row r="36" spans="1:11">
      <c r="A36" s="12" t="s">
        <v>314</v>
      </c>
      <c r="B36" s="12" t="s">
        <v>149</v>
      </c>
      <c r="C36" s="102">
        <v>474999228</v>
      </c>
      <c r="D36" s="105">
        <v>4077838614</v>
      </c>
      <c r="E36" s="12" t="s">
        <v>24</v>
      </c>
      <c r="F36" s="18">
        <v>33103</v>
      </c>
      <c r="G36" s="19">
        <f t="shared" ca="1" si="0"/>
        <v>19</v>
      </c>
      <c r="H36" s="20">
        <v>3</v>
      </c>
      <c r="I36" s="22">
        <v>46220</v>
      </c>
    </row>
    <row r="37" spans="1:11">
      <c r="A37" s="12" t="s">
        <v>449</v>
      </c>
      <c r="B37" s="12" t="s">
        <v>149</v>
      </c>
      <c r="C37" s="102">
        <v>831188207</v>
      </c>
      <c r="D37" s="105">
        <v>8085882405</v>
      </c>
      <c r="E37" s="12" t="s">
        <v>35</v>
      </c>
      <c r="F37" s="18">
        <v>38807</v>
      </c>
      <c r="G37" s="19">
        <f t="shared" ca="1" si="0"/>
        <v>4</v>
      </c>
      <c r="H37" s="20">
        <v>3</v>
      </c>
      <c r="I37" s="22">
        <v>46095</v>
      </c>
      <c r="K37" s="31"/>
    </row>
    <row r="38" spans="1:11">
      <c r="A38" s="12" t="s">
        <v>655</v>
      </c>
      <c r="B38" s="12" t="s">
        <v>149</v>
      </c>
      <c r="C38" s="102">
        <v>459522265</v>
      </c>
      <c r="D38" s="105">
        <v>6047451745</v>
      </c>
      <c r="E38" s="12" t="s">
        <v>35</v>
      </c>
      <c r="F38" s="18">
        <v>39542</v>
      </c>
      <c r="G38" s="19">
        <f t="shared" ca="1" si="0"/>
        <v>2</v>
      </c>
      <c r="H38" s="20">
        <v>1</v>
      </c>
      <c r="I38" s="22">
        <v>28680</v>
      </c>
    </row>
    <row r="39" spans="1:11">
      <c r="A39" s="12" t="s">
        <v>17</v>
      </c>
      <c r="B39" s="12" t="s">
        <v>66</v>
      </c>
      <c r="C39" s="102">
        <v>484442635</v>
      </c>
      <c r="D39" s="105">
        <v>4188155179</v>
      </c>
      <c r="E39" s="12" t="s">
        <v>19</v>
      </c>
      <c r="F39" s="18">
        <v>33068</v>
      </c>
      <c r="G39" s="19">
        <f t="shared" ca="1" si="0"/>
        <v>20</v>
      </c>
      <c r="H39" s="20">
        <v>1</v>
      </c>
      <c r="I39" s="22">
        <v>64460</v>
      </c>
    </row>
    <row r="40" spans="1:11">
      <c r="A40" s="12" t="s">
        <v>67</v>
      </c>
      <c r="B40" s="12" t="s">
        <v>66</v>
      </c>
      <c r="C40" s="102">
        <v>355985853</v>
      </c>
      <c r="D40" s="105">
        <v>5165786813</v>
      </c>
      <c r="E40" s="12" t="s">
        <v>19</v>
      </c>
      <c r="F40" s="18">
        <v>35292</v>
      </c>
      <c r="G40" s="19">
        <f t="shared" ca="1" si="0"/>
        <v>13</v>
      </c>
      <c r="H40" s="20">
        <v>3</v>
      </c>
      <c r="I40" s="22">
        <v>63340</v>
      </c>
      <c r="K40" s="31"/>
    </row>
    <row r="41" spans="1:11">
      <c r="A41" s="12" t="s">
        <v>101</v>
      </c>
      <c r="B41" s="12" t="s">
        <v>66</v>
      </c>
      <c r="C41" s="102">
        <v>249929042</v>
      </c>
      <c r="D41" s="105">
        <v>2083533906</v>
      </c>
      <c r="E41" s="12" t="s">
        <v>19</v>
      </c>
      <c r="F41" s="18">
        <v>33371</v>
      </c>
      <c r="G41" s="19">
        <f t="shared" ca="1" si="0"/>
        <v>19</v>
      </c>
      <c r="H41" s="20">
        <v>4</v>
      </c>
      <c r="I41" s="22">
        <v>83020</v>
      </c>
    </row>
    <row r="42" spans="1:11">
      <c r="A42" s="12" t="s">
        <v>142</v>
      </c>
      <c r="B42" s="12" t="s">
        <v>66</v>
      </c>
      <c r="C42" s="102">
        <v>345817459</v>
      </c>
      <c r="D42" s="105">
        <v>8045536623</v>
      </c>
      <c r="E42" s="12" t="s">
        <v>19</v>
      </c>
      <c r="F42" s="18">
        <v>34041</v>
      </c>
      <c r="G42" s="19">
        <f t="shared" ca="1" si="0"/>
        <v>17</v>
      </c>
      <c r="H42" s="20">
        <v>3</v>
      </c>
      <c r="I42" s="22">
        <v>46670</v>
      </c>
    </row>
    <row r="43" spans="1:11">
      <c r="A43" s="12" t="s">
        <v>209</v>
      </c>
      <c r="B43" s="12" t="s">
        <v>66</v>
      </c>
      <c r="C43" s="102">
        <v>647131956</v>
      </c>
      <c r="D43" s="105">
        <v>6182999652</v>
      </c>
      <c r="E43" s="12" t="s">
        <v>19</v>
      </c>
      <c r="F43" s="18">
        <v>35428</v>
      </c>
      <c r="G43" s="19">
        <f t="shared" ca="1" si="0"/>
        <v>13</v>
      </c>
      <c r="H43" s="20">
        <v>3</v>
      </c>
      <c r="I43" s="22">
        <v>30340</v>
      </c>
      <c r="K43" s="31"/>
    </row>
    <row r="44" spans="1:11">
      <c r="A44" s="12" t="s">
        <v>261</v>
      </c>
      <c r="B44" s="12" t="s">
        <v>66</v>
      </c>
      <c r="C44" s="102">
        <v>665006199</v>
      </c>
      <c r="D44" s="105">
        <v>4183498222</v>
      </c>
      <c r="E44" s="12" t="s">
        <v>19</v>
      </c>
      <c r="F44" s="18">
        <v>34550</v>
      </c>
      <c r="G44" s="19">
        <f t="shared" ca="1" si="0"/>
        <v>15</v>
      </c>
      <c r="H44" s="20">
        <v>2</v>
      </c>
      <c r="I44" s="22">
        <v>50550</v>
      </c>
    </row>
    <row r="45" spans="1:11">
      <c r="A45" s="12" t="s">
        <v>279</v>
      </c>
      <c r="B45" s="12" t="s">
        <v>66</v>
      </c>
      <c r="C45" s="102">
        <v>802700229</v>
      </c>
      <c r="D45" s="105">
        <v>4195594427</v>
      </c>
      <c r="E45" s="12" t="s">
        <v>19</v>
      </c>
      <c r="F45" s="18">
        <v>34645</v>
      </c>
      <c r="G45" s="19">
        <f t="shared" ca="1" si="0"/>
        <v>15</v>
      </c>
      <c r="H45" s="20">
        <v>5</v>
      </c>
      <c r="I45" s="22">
        <v>89310</v>
      </c>
    </row>
    <row r="46" spans="1:11">
      <c r="A46" s="12" t="s">
        <v>329</v>
      </c>
      <c r="B46" s="12" t="s">
        <v>66</v>
      </c>
      <c r="C46" s="102">
        <v>948189231</v>
      </c>
      <c r="D46" s="105">
        <v>7057889149</v>
      </c>
      <c r="E46" s="12" t="s">
        <v>19</v>
      </c>
      <c r="F46" s="18">
        <v>35330</v>
      </c>
      <c r="G46" s="19">
        <f t="shared" ca="1" si="0"/>
        <v>13</v>
      </c>
      <c r="H46" s="20">
        <v>5</v>
      </c>
      <c r="I46" s="22">
        <v>88000</v>
      </c>
    </row>
    <row r="47" spans="1:11">
      <c r="A47" s="12" t="s">
        <v>359</v>
      </c>
      <c r="B47" s="12" t="s">
        <v>66</v>
      </c>
      <c r="C47" s="102">
        <v>639314672</v>
      </c>
      <c r="D47" s="105">
        <v>7032783818</v>
      </c>
      <c r="E47" s="12" t="s">
        <v>19</v>
      </c>
      <c r="F47" s="18">
        <v>35860</v>
      </c>
      <c r="G47" s="19">
        <f t="shared" ca="1" si="0"/>
        <v>12</v>
      </c>
      <c r="H47" s="20">
        <v>3</v>
      </c>
      <c r="I47" s="22">
        <v>23560</v>
      </c>
    </row>
    <row r="48" spans="1:11">
      <c r="A48" s="12" t="s">
        <v>373</v>
      </c>
      <c r="B48" s="12" t="s">
        <v>66</v>
      </c>
      <c r="C48" s="102">
        <v>728567428</v>
      </c>
      <c r="D48" s="105">
        <v>7064605984</v>
      </c>
      <c r="E48" s="12" t="s">
        <v>19</v>
      </c>
      <c r="F48" s="18">
        <v>34895</v>
      </c>
      <c r="G48" s="19">
        <f t="shared" ca="1" si="0"/>
        <v>15</v>
      </c>
      <c r="H48" s="20">
        <v>5</v>
      </c>
      <c r="I48" s="22">
        <v>74740</v>
      </c>
      <c r="K48" s="31"/>
    </row>
    <row r="49" spans="1:9">
      <c r="A49" s="12" t="s">
        <v>389</v>
      </c>
      <c r="B49" s="12" t="s">
        <v>66</v>
      </c>
      <c r="C49" s="102">
        <v>765836666</v>
      </c>
      <c r="D49" s="105">
        <v>6115043141</v>
      </c>
      <c r="E49" s="12" t="s">
        <v>19</v>
      </c>
      <c r="F49" s="18">
        <v>35238</v>
      </c>
      <c r="G49" s="19">
        <f t="shared" ca="1" si="0"/>
        <v>14</v>
      </c>
      <c r="H49" s="20">
        <v>5</v>
      </c>
      <c r="I49" s="22">
        <v>85480</v>
      </c>
    </row>
    <row r="50" spans="1:9">
      <c r="A50" s="12" t="s">
        <v>469</v>
      </c>
      <c r="B50" s="12" t="s">
        <v>66</v>
      </c>
      <c r="C50" s="102">
        <v>344090854</v>
      </c>
      <c r="D50" s="105">
        <v>4195478716</v>
      </c>
      <c r="E50" s="12" t="s">
        <v>19</v>
      </c>
      <c r="F50" s="18">
        <v>39349</v>
      </c>
      <c r="G50" s="19">
        <f t="shared" ca="1" si="0"/>
        <v>2</v>
      </c>
      <c r="H50" s="20">
        <v>5</v>
      </c>
      <c r="I50" s="22">
        <v>79460</v>
      </c>
    </row>
    <row r="51" spans="1:9">
      <c r="A51" s="12" t="s">
        <v>505</v>
      </c>
      <c r="B51" s="12" t="s">
        <v>66</v>
      </c>
      <c r="C51" s="102">
        <v>416394493</v>
      </c>
      <c r="D51" s="105">
        <v>2186657361</v>
      </c>
      <c r="E51" s="12" t="s">
        <v>19</v>
      </c>
      <c r="F51" s="18">
        <v>38360</v>
      </c>
      <c r="G51" s="19">
        <f t="shared" ca="1" si="0"/>
        <v>5</v>
      </c>
      <c r="H51" s="20">
        <v>3</v>
      </c>
      <c r="I51" s="22">
        <v>83070</v>
      </c>
    </row>
    <row r="52" spans="1:9">
      <c r="A52" s="12" t="s">
        <v>516</v>
      </c>
      <c r="B52" s="12" t="s">
        <v>66</v>
      </c>
      <c r="C52" s="102">
        <v>100679868</v>
      </c>
      <c r="D52" s="105">
        <v>4081198851</v>
      </c>
      <c r="E52" s="12" t="s">
        <v>19</v>
      </c>
      <c r="F52" s="18">
        <v>34959</v>
      </c>
      <c r="G52" s="19">
        <f t="shared" ca="1" si="0"/>
        <v>14</v>
      </c>
      <c r="H52" s="20">
        <v>2</v>
      </c>
      <c r="I52" s="22">
        <v>84200</v>
      </c>
    </row>
    <row r="53" spans="1:9">
      <c r="A53" s="12" t="s">
        <v>662</v>
      </c>
      <c r="B53" s="12" t="s">
        <v>66</v>
      </c>
      <c r="C53" s="102">
        <v>542051793</v>
      </c>
      <c r="D53" s="105">
        <v>2021259179</v>
      </c>
      <c r="E53" s="12" t="s">
        <v>19</v>
      </c>
      <c r="F53" s="18">
        <v>35477</v>
      </c>
      <c r="G53" s="19">
        <f t="shared" ca="1" si="0"/>
        <v>13</v>
      </c>
      <c r="H53" s="20">
        <v>1</v>
      </c>
      <c r="I53" s="22">
        <v>76930</v>
      </c>
    </row>
    <row r="54" spans="1:9">
      <c r="A54" s="12" t="s">
        <v>687</v>
      </c>
      <c r="B54" s="12" t="s">
        <v>66</v>
      </c>
      <c r="C54" s="102">
        <v>249760737</v>
      </c>
      <c r="D54" s="105">
        <v>2093492633</v>
      </c>
      <c r="E54" s="12" t="s">
        <v>19</v>
      </c>
      <c r="F54" s="18">
        <v>39312</v>
      </c>
      <c r="G54" s="19">
        <f t="shared" ca="1" si="0"/>
        <v>2</v>
      </c>
      <c r="H54" s="20">
        <v>3</v>
      </c>
      <c r="I54" s="22">
        <v>25790</v>
      </c>
    </row>
    <row r="55" spans="1:9">
      <c r="A55" s="12" t="s">
        <v>688</v>
      </c>
      <c r="B55" s="12" t="s">
        <v>66</v>
      </c>
      <c r="C55" s="102">
        <v>682500261</v>
      </c>
      <c r="D55" s="105">
        <v>5113708610</v>
      </c>
      <c r="E55" s="12" t="s">
        <v>19</v>
      </c>
      <c r="F55" s="18">
        <v>32618</v>
      </c>
      <c r="G55" s="19">
        <f t="shared" ca="1" si="0"/>
        <v>21</v>
      </c>
      <c r="H55" s="20">
        <v>1</v>
      </c>
      <c r="I55" s="22">
        <v>42940</v>
      </c>
    </row>
    <row r="56" spans="1:9">
      <c r="A56" s="12" t="s">
        <v>713</v>
      </c>
      <c r="B56" s="12" t="s">
        <v>66</v>
      </c>
      <c r="C56" s="102">
        <v>387517948</v>
      </c>
      <c r="D56" s="105">
        <v>2136306545</v>
      </c>
      <c r="E56" s="12" t="s">
        <v>19</v>
      </c>
      <c r="F56" s="18">
        <v>34509</v>
      </c>
      <c r="G56" s="19">
        <f t="shared" ca="1" si="0"/>
        <v>16</v>
      </c>
      <c r="H56" s="20">
        <v>2</v>
      </c>
      <c r="I56" s="22">
        <v>64390</v>
      </c>
    </row>
    <row r="57" spans="1:9">
      <c r="A57" s="12" t="s">
        <v>717</v>
      </c>
      <c r="B57" s="12" t="s">
        <v>66</v>
      </c>
      <c r="C57" s="102">
        <v>243350742</v>
      </c>
      <c r="D57" s="105">
        <v>7133294956</v>
      </c>
      <c r="E57" s="12" t="s">
        <v>19</v>
      </c>
      <c r="F57" s="18">
        <v>38430</v>
      </c>
      <c r="G57" s="19">
        <f t="shared" ca="1" si="0"/>
        <v>5</v>
      </c>
      <c r="H57" s="20">
        <v>4</v>
      </c>
      <c r="I57" s="22">
        <v>62150</v>
      </c>
    </row>
    <row r="58" spans="1:9">
      <c r="A58" s="12" t="s">
        <v>30</v>
      </c>
      <c r="B58" s="12" t="s">
        <v>66</v>
      </c>
      <c r="C58" s="102">
        <v>100703382</v>
      </c>
      <c r="D58" s="105">
        <v>7051201242</v>
      </c>
      <c r="E58" s="12" t="s">
        <v>24</v>
      </c>
      <c r="F58" s="18">
        <v>39664</v>
      </c>
      <c r="G58" s="19">
        <f t="shared" ca="1" si="0"/>
        <v>1</v>
      </c>
      <c r="H58" s="20">
        <v>1</v>
      </c>
      <c r="I58" s="22">
        <v>38730</v>
      </c>
    </row>
    <row r="59" spans="1:9">
      <c r="A59" s="12" t="s">
        <v>69</v>
      </c>
      <c r="B59" s="12" t="s">
        <v>66</v>
      </c>
      <c r="C59" s="102">
        <v>705186668</v>
      </c>
      <c r="D59" s="105">
        <v>3124137278</v>
      </c>
      <c r="E59" s="12" t="s">
        <v>24</v>
      </c>
      <c r="F59" s="18">
        <v>32738</v>
      </c>
      <c r="G59" s="19">
        <f t="shared" ca="1" si="0"/>
        <v>20</v>
      </c>
      <c r="H59" s="20">
        <v>2</v>
      </c>
      <c r="I59" s="22">
        <v>49810</v>
      </c>
    </row>
    <row r="60" spans="1:9">
      <c r="A60" s="12" t="s">
        <v>84</v>
      </c>
      <c r="B60" s="12" t="s">
        <v>66</v>
      </c>
      <c r="C60" s="102">
        <v>105708355</v>
      </c>
      <c r="D60" s="105">
        <v>4181230519</v>
      </c>
      <c r="E60" s="12" t="s">
        <v>24</v>
      </c>
      <c r="F60" s="18">
        <v>33176</v>
      </c>
      <c r="G60" s="19">
        <f t="shared" ca="1" si="0"/>
        <v>19</v>
      </c>
      <c r="H60" s="20">
        <v>2</v>
      </c>
      <c r="I60" s="22">
        <v>71150</v>
      </c>
    </row>
    <row r="61" spans="1:9">
      <c r="A61" s="12" t="s">
        <v>115</v>
      </c>
      <c r="B61" s="12" t="s">
        <v>66</v>
      </c>
      <c r="C61" s="102">
        <v>643272576</v>
      </c>
      <c r="D61" s="105">
        <v>6162824485</v>
      </c>
      <c r="E61" s="12" t="s">
        <v>24</v>
      </c>
      <c r="F61" s="18">
        <v>39475</v>
      </c>
      <c r="G61" s="19">
        <f t="shared" ca="1" si="0"/>
        <v>2</v>
      </c>
      <c r="H61" s="20">
        <v>5</v>
      </c>
      <c r="I61" s="22">
        <v>41490</v>
      </c>
    </row>
    <row r="62" spans="1:9">
      <c r="A62" s="12" t="s">
        <v>129</v>
      </c>
      <c r="B62" s="12" t="s">
        <v>66</v>
      </c>
      <c r="C62" s="102">
        <v>840313216</v>
      </c>
      <c r="D62" s="105">
        <v>9185990139</v>
      </c>
      <c r="E62" s="12" t="s">
        <v>24</v>
      </c>
      <c r="F62" s="18">
        <v>32965</v>
      </c>
      <c r="G62" s="19">
        <f t="shared" ca="1" si="0"/>
        <v>20</v>
      </c>
      <c r="H62" s="20">
        <v>5</v>
      </c>
      <c r="I62" s="22">
        <v>61400</v>
      </c>
    </row>
    <row r="63" spans="1:9">
      <c r="A63" s="12" t="s">
        <v>133</v>
      </c>
      <c r="B63" s="12" t="s">
        <v>66</v>
      </c>
      <c r="C63" s="102">
        <v>608796012</v>
      </c>
      <c r="D63" s="105">
        <v>7162229885</v>
      </c>
      <c r="E63" s="12" t="s">
        <v>24</v>
      </c>
      <c r="F63" s="18">
        <v>34222</v>
      </c>
      <c r="G63" s="19">
        <f t="shared" ca="1" si="0"/>
        <v>16</v>
      </c>
      <c r="H63" s="20">
        <v>5</v>
      </c>
      <c r="I63" s="22">
        <v>31910</v>
      </c>
    </row>
    <row r="64" spans="1:9">
      <c r="A64" s="12" t="s">
        <v>144</v>
      </c>
      <c r="B64" s="12" t="s">
        <v>66</v>
      </c>
      <c r="C64" s="102">
        <v>967035612</v>
      </c>
      <c r="D64" s="105">
        <v>2018310129</v>
      </c>
      <c r="E64" s="12" t="s">
        <v>24</v>
      </c>
      <c r="F64" s="18">
        <v>35057</v>
      </c>
      <c r="G64" s="19">
        <f t="shared" ca="1" si="0"/>
        <v>14</v>
      </c>
      <c r="H64" s="20">
        <v>4</v>
      </c>
      <c r="I64" s="22">
        <v>40920</v>
      </c>
    </row>
    <row r="65" spans="1:9">
      <c r="A65" s="12" t="s">
        <v>174</v>
      </c>
      <c r="B65" s="12" t="s">
        <v>66</v>
      </c>
      <c r="C65" s="102">
        <v>971128623</v>
      </c>
      <c r="D65" s="105">
        <v>3028400261</v>
      </c>
      <c r="E65" s="12" t="s">
        <v>24</v>
      </c>
      <c r="F65" s="18">
        <v>36408</v>
      </c>
      <c r="G65" s="19">
        <f t="shared" ca="1" si="0"/>
        <v>10</v>
      </c>
      <c r="H65" s="20">
        <v>4</v>
      </c>
      <c r="I65" s="22">
        <v>28650</v>
      </c>
    </row>
    <row r="66" spans="1:9">
      <c r="A66" s="12" t="s">
        <v>184</v>
      </c>
      <c r="B66" s="12" t="s">
        <v>66</v>
      </c>
      <c r="C66" s="102">
        <v>393393249</v>
      </c>
      <c r="D66" s="105">
        <v>4026396432</v>
      </c>
      <c r="E66" s="12" t="s">
        <v>24</v>
      </c>
      <c r="F66" s="18">
        <v>39682</v>
      </c>
      <c r="G66" s="19">
        <f t="shared" ca="1" si="0"/>
        <v>1</v>
      </c>
      <c r="H66" s="20">
        <v>1</v>
      </c>
      <c r="I66" s="22">
        <v>23280</v>
      </c>
    </row>
    <row r="67" spans="1:9">
      <c r="A67" s="12" t="s">
        <v>256</v>
      </c>
      <c r="B67" s="12" t="s">
        <v>66</v>
      </c>
      <c r="C67" s="102">
        <v>479081328</v>
      </c>
      <c r="D67" s="105">
        <v>5198006736</v>
      </c>
      <c r="E67" s="12" t="s">
        <v>24</v>
      </c>
      <c r="F67" s="18">
        <v>39891</v>
      </c>
      <c r="G67" s="19">
        <f t="shared" ref="G67:G130" ca="1" si="1">DATEDIF(F67,TODAY(),"Y")</f>
        <v>1</v>
      </c>
      <c r="H67" s="20">
        <v>3</v>
      </c>
      <c r="I67" s="22">
        <v>77820</v>
      </c>
    </row>
    <row r="68" spans="1:9">
      <c r="A68" s="12" t="s">
        <v>277</v>
      </c>
      <c r="B68" s="12" t="s">
        <v>66</v>
      </c>
      <c r="C68" s="102">
        <v>534034571</v>
      </c>
      <c r="D68" s="105">
        <v>7151155509</v>
      </c>
      <c r="E68" s="12" t="s">
        <v>24</v>
      </c>
      <c r="F68" s="18">
        <v>32917</v>
      </c>
      <c r="G68" s="19">
        <f t="shared" ca="1" si="1"/>
        <v>20</v>
      </c>
      <c r="H68" s="20">
        <v>4</v>
      </c>
      <c r="I68" s="22">
        <v>85920</v>
      </c>
    </row>
    <row r="69" spans="1:9">
      <c r="A69" s="12" t="s">
        <v>326</v>
      </c>
      <c r="B69" s="12" t="s">
        <v>66</v>
      </c>
      <c r="C69" s="102">
        <v>343897392</v>
      </c>
      <c r="D69" s="105">
        <v>9125459665</v>
      </c>
      <c r="E69" s="12" t="s">
        <v>24</v>
      </c>
      <c r="F69" s="18">
        <v>35896</v>
      </c>
      <c r="G69" s="19">
        <f t="shared" ca="1" si="1"/>
        <v>12</v>
      </c>
      <c r="H69" s="20">
        <v>1</v>
      </c>
      <c r="I69" s="22">
        <v>32100</v>
      </c>
    </row>
    <row r="70" spans="1:9">
      <c r="A70" s="12" t="s">
        <v>365</v>
      </c>
      <c r="B70" s="12" t="s">
        <v>66</v>
      </c>
      <c r="C70" s="102">
        <v>365117800</v>
      </c>
      <c r="D70" s="105">
        <v>7135918708</v>
      </c>
      <c r="E70" s="12" t="s">
        <v>24</v>
      </c>
      <c r="F70" s="18">
        <v>33285</v>
      </c>
      <c r="G70" s="19">
        <f t="shared" ca="1" si="1"/>
        <v>19</v>
      </c>
      <c r="H70" s="20">
        <v>4</v>
      </c>
      <c r="I70" s="22">
        <v>71670</v>
      </c>
    </row>
    <row r="71" spans="1:9">
      <c r="A71" s="12" t="s">
        <v>370</v>
      </c>
      <c r="B71" s="12" t="s">
        <v>66</v>
      </c>
      <c r="C71" s="102">
        <v>313358310</v>
      </c>
      <c r="D71" s="105">
        <v>5074914916</v>
      </c>
      <c r="E71" s="12" t="s">
        <v>24</v>
      </c>
      <c r="F71" s="18">
        <v>33136</v>
      </c>
      <c r="G71" s="19">
        <f t="shared" ca="1" si="1"/>
        <v>19</v>
      </c>
      <c r="H71" s="20">
        <v>3</v>
      </c>
      <c r="I71" s="22">
        <v>31830</v>
      </c>
    </row>
    <row r="72" spans="1:9">
      <c r="A72" s="12" t="s">
        <v>385</v>
      </c>
      <c r="B72" s="12" t="s">
        <v>66</v>
      </c>
      <c r="C72" s="102">
        <v>720538680</v>
      </c>
      <c r="D72" s="105">
        <v>7094436681</v>
      </c>
      <c r="E72" s="12" t="s">
        <v>24</v>
      </c>
      <c r="F72" s="18">
        <v>34386</v>
      </c>
      <c r="G72" s="19">
        <f t="shared" ca="1" si="1"/>
        <v>16</v>
      </c>
      <c r="H72" s="20">
        <v>5</v>
      </c>
      <c r="I72" s="22">
        <v>67890</v>
      </c>
    </row>
    <row r="73" spans="1:9">
      <c r="A73" s="12" t="s">
        <v>410</v>
      </c>
      <c r="B73" s="12" t="s">
        <v>66</v>
      </c>
      <c r="C73" s="102">
        <v>174483231</v>
      </c>
      <c r="D73" s="105">
        <v>4172511732</v>
      </c>
      <c r="E73" s="12" t="s">
        <v>24</v>
      </c>
      <c r="F73" s="18">
        <v>35219</v>
      </c>
      <c r="G73" s="19">
        <f t="shared" ca="1" si="1"/>
        <v>14</v>
      </c>
      <c r="H73" s="20">
        <v>3</v>
      </c>
      <c r="I73" s="22">
        <v>61030</v>
      </c>
    </row>
    <row r="74" spans="1:9">
      <c r="A74" s="12" t="s">
        <v>411</v>
      </c>
      <c r="B74" s="12" t="s">
        <v>66</v>
      </c>
      <c r="C74" s="102">
        <v>644489557</v>
      </c>
      <c r="D74" s="105">
        <v>4022917217</v>
      </c>
      <c r="E74" s="12" t="s">
        <v>24</v>
      </c>
      <c r="F74" s="18">
        <v>36566</v>
      </c>
      <c r="G74" s="19">
        <f t="shared" ca="1" si="1"/>
        <v>10</v>
      </c>
      <c r="H74" s="20">
        <v>2</v>
      </c>
      <c r="I74" s="22">
        <v>62790</v>
      </c>
    </row>
    <row r="75" spans="1:9">
      <c r="A75" s="12" t="s">
        <v>414</v>
      </c>
      <c r="B75" s="12" t="s">
        <v>66</v>
      </c>
      <c r="C75" s="102">
        <v>990843236</v>
      </c>
      <c r="D75" s="105">
        <v>7128624601</v>
      </c>
      <c r="E75" s="12" t="s">
        <v>24</v>
      </c>
      <c r="F75" s="18">
        <v>39965</v>
      </c>
      <c r="G75" s="19">
        <f t="shared" ca="1" si="1"/>
        <v>1</v>
      </c>
      <c r="H75" s="20">
        <v>2</v>
      </c>
      <c r="I75" s="22">
        <v>74710</v>
      </c>
    </row>
    <row r="76" spans="1:9">
      <c r="A76" s="12" t="s">
        <v>447</v>
      </c>
      <c r="B76" s="12" t="s">
        <v>66</v>
      </c>
      <c r="C76" s="102">
        <v>110547055</v>
      </c>
      <c r="D76" s="105">
        <v>2011277028</v>
      </c>
      <c r="E76" s="12" t="s">
        <v>24</v>
      </c>
      <c r="F76" s="18">
        <v>39986</v>
      </c>
      <c r="G76" s="19">
        <f t="shared" ca="1" si="1"/>
        <v>1</v>
      </c>
      <c r="H76" s="20">
        <v>5</v>
      </c>
      <c r="I76" s="22">
        <v>68910</v>
      </c>
    </row>
    <row r="77" spans="1:9">
      <c r="A77" s="12" t="s">
        <v>467</v>
      </c>
      <c r="B77" s="12" t="s">
        <v>66</v>
      </c>
      <c r="C77" s="102">
        <v>800685434</v>
      </c>
      <c r="D77" s="105">
        <v>8135592950</v>
      </c>
      <c r="E77" s="12" t="s">
        <v>24</v>
      </c>
      <c r="F77" s="18">
        <v>35355</v>
      </c>
      <c r="G77" s="19">
        <f t="shared" ca="1" si="1"/>
        <v>13</v>
      </c>
      <c r="H77" s="20">
        <v>4</v>
      </c>
      <c r="I77" s="22">
        <v>34780</v>
      </c>
    </row>
    <row r="78" spans="1:9">
      <c r="A78" s="12" t="s">
        <v>485</v>
      </c>
      <c r="B78" s="12" t="s">
        <v>66</v>
      </c>
      <c r="C78" s="102">
        <v>806508287</v>
      </c>
      <c r="D78" s="105">
        <v>2065621928</v>
      </c>
      <c r="E78" s="12" t="s">
        <v>24</v>
      </c>
      <c r="F78" s="18">
        <v>34587</v>
      </c>
      <c r="G78" s="19">
        <f t="shared" ca="1" si="1"/>
        <v>15</v>
      </c>
      <c r="H78" s="20">
        <v>5</v>
      </c>
      <c r="I78" s="22">
        <v>82120</v>
      </c>
    </row>
    <row r="79" spans="1:9">
      <c r="A79" s="12" t="s">
        <v>520</v>
      </c>
      <c r="B79" s="12" t="s">
        <v>66</v>
      </c>
      <c r="C79" s="102">
        <v>710460589</v>
      </c>
      <c r="D79" s="105">
        <v>2024331646</v>
      </c>
      <c r="E79" s="12" t="s">
        <v>24</v>
      </c>
      <c r="F79" s="18">
        <v>36738</v>
      </c>
      <c r="G79" s="19">
        <f t="shared" ca="1" si="1"/>
        <v>9</v>
      </c>
      <c r="H79" s="20">
        <v>3</v>
      </c>
      <c r="I79" s="22">
        <v>85880</v>
      </c>
    </row>
    <row r="80" spans="1:9">
      <c r="A80" s="12" t="s">
        <v>550</v>
      </c>
      <c r="B80" s="12" t="s">
        <v>66</v>
      </c>
      <c r="C80" s="102">
        <v>403504590</v>
      </c>
      <c r="D80" s="105">
        <v>2086500529</v>
      </c>
      <c r="E80" s="12" t="s">
        <v>24</v>
      </c>
      <c r="F80" s="18">
        <v>36631</v>
      </c>
      <c r="G80" s="19">
        <f t="shared" ca="1" si="1"/>
        <v>10</v>
      </c>
      <c r="H80" s="20">
        <v>5</v>
      </c>
      <c r="I80" s="22">
        <v>71950</v>
      </c>
    </row>
    <row r="81" spans="1:9">
      <c r="A81" s="12" t="s">
        <v>556</v>
      </c>
      <c r="B81" s="12" t="s">
        <v>66</v>
      </c>
      <c r="C81" s="102">
        <v>106966222</v>
      </c>
      <c r="D81" s="105">
        <v>5191257896</v>
      </c>
      <c r="E81" s="12" t="s">
        <v>24</v>
      </c>
      <c r="F81" s="18">
        <v>37350</v>
      </c>
      <c r="G81" s="19">
        <f t="shared" ca="1" si="1"/>
        <v>8</v>
      </c>
      <c r="H81" s="20">
        <v>5</v>
      </c>
      <c r="I81" s="22">
        <v>66890</v>
      </c>
    </row>
    <row r="82" spans="1:9">
      <c r="A82" s="12" t="s">
        <v>597</v>
      </c>
      <c r="B82" s="12" t="s">
        <v>66</v>
      </c>
      <c r="C82" s="102">
        <v>433314045</v>
      </c>
      <c r="D82" s="105">
        <v>2066971022</v>
      </c>
      <c r="E82" s="12" t="s">
        <v>24</v>
      </c>
      <c r="F82" s="18">
        <v>37175</v>
      </c>
      <c r="G82" s="19">
        <f t="shared" ca="1" si="1"/>
        <v>8</v>
      </c>
      <c r="H82" s="20">
        <v>4</v>
      </c>
      <c r="I82" s="22">
        <v>87280</v>
      </c>
    </row>
    <row r="83" spans="1:9">
      <c r="A83" s="12" t="s">
        <v>652</v>
      </c>
      <c r="B83" s="12" t="s">
        <v>66</v>
      </c>
      <c r="C83" s="102">
        <v>659766304</v>
      </c>
      <c r="D83" s="105">
        <v>5113355152</v>
      </c>
      <c r="E83" s="12" t="s">
        <v>24</v>
      </c>
      <c r="F83" s="18">
        <v>34476</v>
      </c>
      <c r="G83" s="19">
        <f t="shared" ca="1" si="1"/>
        <v>16</v>
      </c>
      <c r="H83" s="20">
        <v>5</v>
      </c>
      <c r="I83" s="22">
        <v>77350</v>
      </c>
    </row>
    <row r="84" spans="1:9">
      <c r="A84" s="12" t="s">
        <v>663</v>
      </c>
      <c r="B84" s="12" t="s">
        <v>66</v>
      </c>
      <c r="C84" s="102">
        <v>294161481</v>
      </c>
      <c r="D84" s="105">
        <v>7014589262</v>
      </c>
      <c r="E84" s="12" t="s">
        <v>24</v>
      </c>
      <c r="F84" s="18">
        <v>33864</v>
      </c>
      <c r="G84" s="19">
        <f t="shared" ca="1" si="1"/>
        <v>17</v>
      </c>
      <c r="H84" s="20">
        <v>5</v>
      </c>
      <c r="I84" s="22">
        <v>74670</v>
      </c>
    </row>
    <row r="85" spans="1:9">
      <c r="A85" s="12" t="s">
        <v>686</v>
      </c>
      <c r="B85" s="12" t="s">
        <v>66</v>
      </c>
      <c r="C85" s="102">
        <v>808012612</v>
      </c>
      <c r="D85" s="105">
        <v>5055627374</v>
      </c>
      <c r="E85" s="12" t="s">
        <v>24</v>
      </c>
      <c r="F85" s="18">
        <v>34597</v>
      </c>
      <c r="G85" s="19">
        <f t="shared" ca="1" si="1"/>
        <v>15</v>
      </c>
      <c r="H85" s="20">
        <v>3</v>
      </c>
      <c r="I85" s="22">
        <v>77580</v>
      </c>
    </row>
    <row r="86" spans="1:9">
      <c r="A86" s="12" t="s">
        <v>728</v>
      </c>
      <c r="B86" s="12" t="s">
        <v>66</v>
      </c>
      <c r="C86" s="102">
        <v>478004556</v>
      </c>
      <c r="D86" s="105">
        <v>7127936742</v>
      </c>
      <c r="E86" s="12" t="s">
        <v>24</v>
      </c>
      <c r="F86" s="18">
        <v>36398</v>
      </c>
      <c r="G86" s="19">
        <f t="shared" ca="1" si="1"/>
        <v>10</v>
      </c>
      <c r="H86" s="20">
        <v>4</v>
      </c>
      <c r="I86" s="22">
        <v>27180</v>
      </c>
    </row>
    <row r="87" spans="1:9">
      <c r="A87" s="12" t="s">
        <v>93</v>
      </c>
      <c r="B87" s="12" t="s">
        <v>66</v>
      </c>
      <c r="C87" s="102">
        <v>616417564</v>
      </c>
      <c r="D87" s="105">
        <v>5142354572</v>
      </c>
      <c r="E87" s="12" t="s">
        <v>35</v>
      </c>
      <c r="F87" s="18">
        <v>33556</v>
      </c>
      <c r="G87" s="19">
        <f t="shared" ca="1" si="1"/>
        <v>18</v>
      </c>
      <c r="H87" s="20">
        <v>3</v>
      </c>
      <c r="I87" s="22">
        <v>26890</v>
      </c>
    </row>
    <row r="88" spans="1:9">
      <c r="A88" s="12" t="s">
        <v>105</v>
      </c>
      <c r="B88" s="12" t="s">
        <v>66</v>
      </c>
      <c r="C88" s="102">
        <v>311526157</v>
      </c>
      <c r="D88" s="105">
        <v>6014785979</v>
      </c>
      <c r="E88" s="12" t="s">
        <v>35</v>
      </c>
      <c r="F88" s="18">
        <v>35232</v>
      </c>
      <c r="G88" s="19">
        <f t="shared" ca="1" si="1"/>
        <v>14</v>
      </c>
      <c r="H88" s="20">
        <v>4</v>
      </c>
      <c r="I88" s="22">
        <v>23380</v>
      </c>
    </row>
    <row r="89" spans="1:9">
      <c r="A89" s="12" t="s">
        <v>188</v>
      </c>
      <c r="B89" s="12" t="s">
        <v>66</v>
      </c>
      <c r="C89" s="102">
        <v>555718765</v>
      </c>
      <c r="D89" s="105">
        <v>9171462245</v>
      </c>
      <c r="E89" s="12" t="s">
        <v>35</v>
      </c>
      <c r="F89" s="18">
        <v>34907</v>
      </c>
      <c r="G89" s="19">
        <f t="shared" ca="1" si="1"/>
        <v>14</v>
      </c>
      <c r="H89" s="20">
        <v>4</v>
      </c>
      <c r="I89" s="22">
        <v>48415</v>
      </c>
    </row>
    <row r="90" spans="1:9">
      <c r="A90" s="12" t="s">
        <v>353</v>
      </c>
      <c r="B90" s="12" t="s">
        <v>66</v>
      </c>
      <c r="C90" s="102">
        <v>466293520</v>
      </c>
      <c r="D90" s="105">
        <v>2067515181</v>
      </c>
      <c r="E90" s="12" t="s">
        <v>35</v>
      </c>
      <c r="F90" s="18">
        <v>32862</v>
      </c>
      <c r="G90" s="19">
        <f t="shared" ca="1" si="1"/>
        <v>20</v>
      </c>
      <c r="H90" s="20">
        <v>3</v>
      </c>
      <c r="I90" s="22">
        <v>13800</v>
      </c>
    </row>
    <row r="91" spans="1:9">
      <c r="A91" s="12" t="s">
        <v>432</v>
      </c>
      <c r="B91" s="12" t="s">
        <v>66</v>
      </c>
      <c r="C91" s="102">
        <v>481336564</v>
      </c>
      <c r="D91" s="105">
        <v>9148012440</v>
      </c>
      <c r="E91" s="12" t="s">
        <v>35</v>
      </c>
      <c r="F91" s="18">
        <v>33938</v>
      </c>
      <c r="G91" s="19">
        <f t="shared" ca="1" si="1"/>
        <v>17</v>
      </c>
      <c r="H91" s="20">
        <v>4</v>
      </c>
      <c r="I91" s="22">
        <v>38920</v>
      </c>
    </row>
    <row r="92" spans="1:9">
      <c r="A92" s="12" t="s">
        <v>208</v>
      </c>
      <c r="B92" s="12" t="s">
        <v>66</v>
      </c>
      <c r="C92" s="102">
        <v>826450563</v>
      </c>
      <c r="D92" s="105">
        <v>5165790921</v>
      </c>
      <c r="E92" s="12" t="s">
        <v>83</v>
      </c>
      <c r="F92" s="18">
        <v>35992</v>
      </c>
      <c r="G92" s="19">
        <f t="shared" ca="1" si="1"/>
        <v>12</v>
      </c>
      <c r="H92" s="20">
        <v>3</v>
      </c>
      <c r="I92" s="22">
        <v>30080</v>
      </c>
    </row>
    <row r="93" spans="1:9">
      <c r="A93" s="12" t="s">
        <v>379</v>
      </c>
      <c r="B93" s="12" t="s">
        <v>66</v>
      </c>
      <c r="C93" s="102">
        <v>900160539</v>
      </c>
      <c r="D93" s="105">
        <v>4136822349</v>
      </c>
      <c r="E93" s="12" t="s">
        <v>83</v>
      </c>
      <c r="F93" s="18">
        <v>35877</v>
      </c>
      <c r="G93" s="19">
        <f t="shared" ca="1" si="1"/>
        <v>12</v>
      </c>
      <c r="H93" s="20">
        <v>5</v>
      </c>
      <c r="I93" s="22">
        <v>33056</v>
      </c>
    </row>
    <row r="94" spans="1:9">
      <c r="A94" s="12" t="s">
        <v>685</v>
      </c>
      <c r="B94" s="12" t="s">
        <v>66</v>
      </c>
      <c r="C94" s="102">
        <v>856215418</v>
      </c>
      <c r="D94" s="105">
        <v>4036194175</v>
      </c>
      <c r="E94" s="12" t="s">
        <v>83</v>
      </c>
      <c r="F94" s="18">
        <v>35449</v>
      </c>
      <c r="G94" s="19">
        <f t="shared" ca="1" si="1"/>
        <v>13</v>
      </c>
      <c r="H94" s="20">
        <v>5</v>
      </c>
      <c r="I94" s="22">
        <v>18500</v>
      </c>
    </row>
    <row r="95" spans="1:9">
      <c r="A95" s="12" t="s">
        <v>430</v>
      </c>
      <c r="B95" s="12" t="s">
        <v>154</v>
      </c>
      <c r="C95" s="102">
        <v>631405285</v>
      </c>
      <c r="D95" s="105">
        <v>2152683895</v>
      </c>
      <c r="E95" s="12" t="s">
        <v>19</v>
      </c>
      <c r="F95" s="18">
        <v>39643</v>
      </c>
      <c r="G95" s="19">
        <f t="shared" ca="1" si="1"/>
        <v>2</v>
      </c>
      <c r="H95" s="20">
        <v>5</v>
      </c>
      <c r="I95" s="22">
        <v>59350</v>
      </c>
    </row>
    <row r="96" spans="1:9">
      <c r="A96" s="12" t="s">
        <v>527</v>
      </c>
      <c r="B96" s="12" t="s">
        <v>154</v>
      </c>
      <c r="C96" s="102">
        <v>638495756</v>
      </c>
      <c r="D96" s="105">
        <v>2162729524</v>
      </c>
      <c r="E96" s="12" t="s">
        <v>19</v>
      </c>
      <c r="F96" s="18">
        <v>38919</v>
      </c>
      <c r="G96" s="19">
        <f t="shared" ca="1" si="1"/>
        <v>3</v>
      </c>
      <c r="H96" s="20">
        <v>4</v>
      </c>
      <c r="I96" s="22">
        <v>35620</v>
      </c>
    </row>
    <row r="97" spans="1:11">
      <c r="A97" s="12" t="s">
        <v>651</v>
      </c>
      <c r="B97" s="12" t="s">
        <v>154</v>
      </c>
      <c r="C97" s="102">
        <v>311883362</v>
      </c>
      <c r="D97" s="105">
        <v>7114854867</v>
      </c>
      <c r="E97" s="12" t="s">
        <v>19</v>
      </c>
      <c r="F97" s="18">
        <v>38145</v>
      </c>
      <c r="G97" s="19">
        <f t="shared" ca="1" si="1"/>
        <v>6</v>
      </c>
      <c r="H97" s="20">
        <v>2</v>
      </c>
      <c r="I97" s="22">
        <v>78860</v>
      </c>
    </row>
    <row r="98" spans="1:11">
      <c r="A98" s="12" t="s">
        <v>41</v>
      </c>
      <c r="B98" s="12" t="s">
        <v>154</v>
      </c>
      <c r="C98" s="102">
        <v>180832423</v>
      </c>
      <c r="D98" s="105">
        <v>5122552565</v>
      </c>
      <c r="E98" s="12" t="s">
        <v>24</v>
      </c>
      <c r="F98" s="18">
        <v>37273</v>
      </c>
      <c r="G98" s="19">
        <f t="shared" ca="1" si="1"/>
        <v>8</v>
      </c>
      <c r="H98" s="20">
        <v>1</v>
      </c>
      <c r="I98" s="22">
        <v>86530</v>
      </c>
    </row>
    <row r="99" spans="1:11">
      <c r="A99" s="12" t="s">
        <v>198</v>
      </c>
      <c r="B99" s="12" t="s">
        <v>154</v>
      </c>
      <c r="C99" s="102">
        <v>763518183</v>
      </c>
      <c r="D99" s="105">
        <v>3124980674</v>
      </c>
      <c r="E99" s="12" t="s">
        <v>24</v>
      </c>
      <c r="F99" s="18">
        <v>39313</v>
      </c>
      <c r="G99" s="19">
        <f t="shared" ca="1" si="1"/>
        <v>2</v>
      </c>
      <c r="H99" s="20">
        <v>3</v>
      </c>
      <c r="I99" s="22">
        <v>76440</v>
      </c>
    </row>
    <row r="100" spans="1:11">
      <c r="A100" s="12" t="s">
        <v>212</v>
      </c>
      <c r="B100" s="12" t="s">
        <v>154</v>
      </c>
      <c r="C100" s="102">
        <v>491830893</v>
      </c>
      <c r="D100" s="105">
        <v>9028304204</v>
      </c>
      <c r="E100" s="12" t="s">
        <v>24</v>
      </c>
      <c r="F100" s="18">
        <v>37787</v>
      </c>
      <c r="G100" s="19">
        <f t="shared" ca="1" si="1"/>
        <v>7</v>
      </c>
      <c r="H100" s="20">
        <v>4</v>
      </c>
      <c r="I100" s="22">
        <v>36630</v>
      </c>
      <c r="K100" s="31"/>
    </row>
    <row r="101" spans="1:11">
      <c r="A101" s="12" t="s">
        <v>328</v>
      </c>
      <c r="B101" s="12" t="s">
        <v>154</v>
      </c>
      <c r="C101" s="102">
        <v>489013842</v>
      </c>
      <c r="D101" s="105">
        <v>6198238755</v>
      </c>
      <c r="E101" s="12" t="s">
        <v>24</v>
      </c>
      <c r="F101" s="18">
        <v>38778</v>
      </c>
      <c r="G101" s="19">
        <f t="shared" ca="1" si="1"/>
        <v>4</v>
      </c>
      <c r="H101" s="20">
        <v>4</v>
      </c>
      <c r="I101" s="22">
        <v>71120</v>
      </c>
    </row>
    <row r="102" spans="1:11">
      <c r="A102" s="12" t="s">
        <v>58</v>
      </c>
      <c r="B102" s="12" t="s">
        <v>106</v>
      </c>
      <c r="C102" s="102">
        <v>964255290</v>
      </c>
      <c r="D102" s="105">
        <v>4148256039</v>
      </c>
      <c r="E102" s="12" t="s">
        <v>24</v>
      </c>
      <c r="F102" s="18">
        <v>34839</v>
      </c>
      <c r="G102" s="19">
        <f t="shared" ca="1" si="1"/>
        <v>15</v>
      </c>
      <c r="H102" s="20">
        <v>3</v>
      </c>
      <c r="I102" s="22">
        <v>22920</v>
      </c>
    </row>
    <row r="103" spans="1:11">
      <c r="A103" s="12" t="s">
        <v>116</v>
      </c>
      <c r="B103" s="12" t="s">
        <v>106</v>
      </c>
      <c r="C103" s="102">
        <v>626767704</v>
      </c>
      <c r="D103" s="105">
        <v>7172572783</v>
      </c>
      <c r="E103" s="12" t="s">
        <v>24</v>
      </c>
      <c r="F103" s="18">
        <v>32461</v>
      </c>
      <c r="G103" s="19">
        <f t="shared" ca="1" si="1"/>
        <v>21</v>
      </c>
      <c r="H103" s="20">
        <v>1</v>
      </c>
      <c r="I103" s="22">
        <v>69060</v>
      </c>
    </row>
    <row r="104" spans="1:11">
      <c r="A104" s="12" t="s">
        <v>398</v>
      </c>
      <c r="B104" s="12" t="s">
        <v>106</v>
      </c>
      <c r="C104" s="102">
        <v>219740602</v>
      </c>
      <c r="D104" s="105">
        <v>3142939413</v>
      </c>
      <c r="E104" s="12" t="s">
        <v>24</v>
      </c>
      <c r="F104" s="18">
        <v>38537</v>
      </c>
      <c r="G104" s="19">
        <f t="shared" ca="1" si="1"/>
        <v>5</v>
      </c>
      <c r="H104" s="20">
        <v>5</v>
      </c>
      <c r="I104" s="22">
        <v>43680</v>
      </c>
    </row>
    <row r="105" spans="1:11">
      <c r="A105" s="12" t="s">
        <v>524</v>
      </c>
      <c r="B105" s="12" t="s">
        <v>106</v>
      </c>
      <c r="C105" s="102">
        <v>920505896</v>
      </c>
      <c r="D105" s="105">
        <v>9077226463</v>
      </c>
      <c r="E105" s="12" t="s">
        <v>24</v>
      </c>
      <c r="F105" s="18">
        <v>35639</v>
      </c>
      <c r="G105" s="19">
        <f t="shared" ca="1" si="1"/>
        <v>12</v>
      </c>
      <c r="H105" s="20">
        <v>2</v>
      </c>
      <c r="I105" s="22">
        <v>49860</v>
      </c>
    </row>
    <row r="106" spans="1:11">
      <c r="A106" s="12" t="s">
        <v>601</v>
      </c>
      <c r="B106" s="12" t="s">
        <v>106</v>
      </c>
      <c r="C106" s="102">
        <v>797985708</v>
      </c>
      <c r="D106" s="105">
        <v>9165512521</v>
      </c>
      <c r="E106" s="12" t="s">
        <v>24</v>
      </c>
      <c r="F106" s="18">
        <v>34904</v>
      </c>
      <c r="G106" s="19">
        <f t="shared" ca="1" si="1"/>
        <v>14</v>
      </c>
      <c r="H106" s="20">
        <v>1</v>
      </c>
      <c r="I106" s="22">
        <v>26510</v>
      </c>
    </row>
    <row r="107" spans="1:11">
      <c r="A107" s="12" t="s">
        <v>695</v>
      </c>
      <c r="B107" s="12" t="s">
        <v>106</v>
      </c>
      <c r="C107" s="102">
        <v>750006979</v>
      </c>
      <c r="D107" s="105">
        <v>3124743535</v>
      </c>
      <c r="E107" s="12" t="s">
        <v>24</v>
      </c>
      <c r="F107" s="18">
        <v>35572</v>
      </c>
      <c r="G107" s="19">
        <f t="shared" ca="1" si="1"/>
        <v>13</v>
      </c>
      <c r="H107" s="20">
        <v>5</v>
      </c>
      <c r="I107" s="22">
        <v>68300</v>
      </c>
    </row>
    <row r="108" spans="1:11">
      <c r="A108" s="12" t="s">
        <v>110</v>
      </c>
      <c r="B108" s="12" t="s">
        <v>106</v>
      </c>
      <c r="C108" s="102">
        <v>721173550</v>
      </c>
      <c r="D108" s="105">
        <v>7114479196</v>
      </c>
      <c r="E108" s="12" t="s">
        <v>35</v>
      </c>
      <c r="F108" s="18">
        <v>39906</v>
      </c>
      <c r="G108" s="19">
        <f t="shared" ca="1" si="1"/>
        <v>1</v>
      </c>
      <c r="H108" s="20">
        <v>1</v>
      </c>
      <c r="I108" s="22">
        <v>28625</v>
      </c>
    </row>
    <row r="109" spans="1:11">
      <c r="A109" s="12" t="s">
        <v>436</v>
      </c>
      <c r="B109" s="12" t="s">
        <v>106</v>
      </c>
      <c r="C109" s="102">
        <v>113252240</v>
      </c>
      <c r="D109" s="105">
        <v>8091384592</v>
      </c>
      <c r="E109" s="12" t="s">
        <v>35</v>
      </c>
      <c r="F109" s="18">
        <v>39962</v>
      </c>
      <c r="G109" s="19">
        <f t="shared" ca="1" si="1"/>
        <v>1</v>
      </c>
      <c r="H109" s="20">
        <v>4</v>
      </c>
      <c r="I109" s="22">
        <v>10520</v>
      </c>
    </row>
    <row r="110" spans="1:11">
      <c r="A110" s="12" t="s">
        <v>437</v>
      </c>
      <c r="B110" s="12" t="s">
        <v>106</v>
      </c>
      <c r="C110" s="102">
        <v>696435191</v>
      </c>
      <c r="D110" s="105">
        <v>8134018412</v>
      </c>
      <c r="E110" s="12" t="s">
        <v>83</v>
      </c>
      <c r="F110" s="18">
        <v>39703</v>
      </c>
      <c r="G110" s="19">
        <f t="shared" ca="1" si="1"/>
        <v>1</v>
      </c>
      <c r="H110" s="20">
        <v>4</v>
      </c>
      <c r="I110" s="22">
        <v>27484</v>
      </c>
      <c r="K110" s="31"/>
    </row>
    <row r="111" spans="1:11">
      <c r="A111" s="12" t="s">
        <v>153</v>
      </c>
      <c r="B111" s="12" t="s">
        <v>160</v>
      </c>
      <c r="C111" s="102">
        <v>991221095</v>
      </c>
      <c r="D111" s="105">
        <v>8178631557</v>
      </c>
      <c r="E111" s="12" t="s">
        <v>19</v>
      </c>
      <c r="F111" s="18">
        <v>35732</v>
      </c>
      <c r="G111" s="19">
        <f t="shared" ca="1" si="1"/>
        <v>12</v>
      </c>
      <c r="H111" s="20">
        <v>4</v>
      </c>
      <c r="I111" s="22">
        <v>86970</v>
      </c>
    </row>
    <row r="112" spans="1:11">
      <c r="A112" s="12" t="s">
        <v>202</v>
      </c>
      <c r="B112" s="12" t="s">
        <v>160</v>
      </c>
      <c r="C112" s="102">
        <v>932553359</v>
      </c>
      <c r="D112" s="105">
        <v>3147600603</v>
      </c>
      <c r="E112" s="12" t="s">
        <v>19</v>
      </c>
      <c r="F112" s="18">
        <v>35127</v>
      </c>
      <c r="G112" s="19">
        <f t="shared" ca="1" si="1"/>
        <v>14</v>
      </c>
      <c r="H112" s="20">
        <v>1</v>
      </c>
      <c r="I112" s="22">
        <v>76020</v>
      </c>
    </row>
    <row r="113" spans="1:11">
      <c r="A113" s="12" t="s">
        <v>244</v>
      </c>
      <c r="B113" s="12" t="s">
        <v>160</v>
      </c>
      <c r="C113" s="102">
        <v>648911225</v>
      </c>
      <c r="D113" s="105">
        <v>7093123940</v>
      </c>
      <c r="E113" s="12" t="s">
        <v>19</v>
      </c>
      <c r="F113" s="18">
        <v>34540</v>
      </c>
      <c r="G113" s="19">
        <f t="shared" ca="1" si="1"/>
        <v>15</v>
      </c>
      <c r="H113" s="20">
        <v>2</v>
      </c>
      <c r="I113" s="22">
        <v>35260</v>
      </c>
      <c r="K113" s="31"/>
    </row>
    <row r="114" spans="1:11">
      <c r="A114" s="12" t="s">
        <v>251</v>
      </c>
      <c r="B114" s="12" t="s">
        <v>160</v>
      </c>
      <c r="C114" s="102">
        <v>353414196</v>
      </c>
      <c r="D114" s="105">
        <v>9135777345</v>
      </c>
      <c r="E114" s="12" t="s">
        <v>19</v>
      </c>
      <c r="F114" s="18">
        <v>37057</v>
      </c>
      <c r="G114" s="19">
        <f t="shared" ca="1" si="1"/>
        <v>9</v>
      </c>
      <c r="H114" s="20">
        <v>2</v>
      </c>
      <c r="I114" s="22">
        <v>73390</v>
      </c>
    </row>
    <row r="115" spans="1:11">
      <c r="A115" s="12" t="s">
        <v>374</v>
      </c>
      <c r="B115" s="12" t="s">
        <v>160</v>
      </c>
      <c r="C115" s="102">
        <v>620072502</v>
      </c>
      <c r="D115" s="105">
        <v>5152400511</v>
      </c>
      <c r="E115" s="12" t="s">
        <v>19</v>
      </c>
      <c r="F115" s="18">
        <v>32635</v>
      </c>
      <c r="G115" s="19">
        <f t="shared" ca="1" si="1"/>
        <v>21</v>
      </c>
      <c r="H115" s="20">
        <v>2</v>
      </c>
      <c r="I115" s="22">
        <v>80050</v>
      </c>
    </row>
    <row r="116" spans="1:11">
      <c r="A116" s="12" t="s">
        <v>418</v>
      </c>
      <c r="B116" s="12" t="s">
        <v>160</v>
      </c>
      <c r="C116" s="102">
        <v>393051351</v>
      </c>
      <c r="D116" s="105">
        <v>3056345909</v>
      </c>
      <c r="E116" s="12" t="s">
        <v>19</v>
      </c>
      <c r="F116" s="18">
        <v>35349</v>
      </c>
      <c r="G116" s="19">
        <f t="shared" ca="1" si="1"/>
        <v>13</v>
      </c>
      <c r="H116" s="20">
        <v>3</v>
      </c>
      <c r="I116" s="22">
        <v>64470</v>
      </c>
    </row>
    <row r="117" spans="1:11">
      <c r="A117" s="12" t="s">
        <v>572</v>
      </c>
      <c r="B117" s="12" t="s">
        <v>160</v>
      </c>
      <c r="C117" s="102">
        <v>738946277</v>
      </c>
      <c r="D117" s="105">
        <v>2054680033</v>
      </c>
      <c r="E117" s="12" t="s">
        <v>19</v>
      </c>
      <c r="F117" s="18">
        <v>35566</v>
      </c>
      <c r="G117" s="19">
        <f t="shared" ca="1" si="1"/>
        <v>13</v>
      </c>
      <c r="H117" s="20">
        <v>5</v>
      </c>
      <c r="I117" s="22">
        <v>32940</v>
      </c>
    </row>
    <row r="118" spans="1:11">
      <c r="A118" s="12" t="s">
        <v>88</v>
      </c>
      <c r="B118" s="12" t="s">
        <v>160</v>
      </c>
      <c r="C118" s="102">
        <v>529609767</v>
      </c>
      <c r="D118" s="105">
        <v>8088922252</v>
      </c>
      <c r="E118" s="12" t="s">
        <v>24</v>
      </c>
      <c r="F118" s="18">
        <v>37002</v>
      </c>
      <c r="G118" s="19">
        <f t="shared" ca="1" si="1"/>
        <v>9</v>
      </c>
      <c r="H118" s="20">
        <v>1</v>
      </c>
      <c r="I118" s="22">
        <v>39740</v>
      </c>
    </row>
    <row r="119" spans="1:11">
      <c r="A119" s="12" t="s">
        <v>346</v>
      </c>
      <c r="B119" s="12" t="s">
        <v>160</v>
      </c>
      <c r="C119" s="102">
        <v>148899089</v>
      </c>
      <c r="D119" s="105">
        <v>9151919147</v>
      </c>
      <c r="E119" s="12" t="s">
        <v>24</v>
      </c>
      <c r="F119" s="18">
        <v>35467</v>
      </c>
      <c r="G119" s="19">
        <f t="shared" ca="1" si="1"/>
        <v>13</v>
      </c>
      <c r="H119" s="20">
        <v>1</v>
      </c>
      <c r="I119" s="22">
        <v>50110</v>
      </c>
    </row>
    <row r="120" spans="1:11">
      <c r="A120" s="12" t="s">
        <v>356</v>
      </c>
      <c r="B120" s="12" t="s">
        <v>160</v>
      </c>
      <c r="C120" s="102">
        <v>932787692</v>
      </c>
      <c r="D120" s="105">
        <v>4177662359</v>
      </c>
      <c r="E120" s="12" t="s">
        <v>24</v>
      </c>
      <c r="F120" s="18">
        <v>33213</v>
      </c>
      <c r="G120" s="19">
        <f t="shared" ca="1" si="1"/>
        <v>19</v>
      </c>
      <c r="H120" s="20">
        <v>4</v>
      </c>
      <c r="I120" s="22">
        <v>82760</v>
      </c>
    </row>
    <row r="121" spans="1:11">
      <c r="A121" s="12" t="s">
        <v>360</v>
      </c>
      <c r="B121" s="12" t="s">
        <v>160</v>
      </c>
      <c r="C121" s="102">
        <v>577239513</v>
      </c>
      <c r="D121" s="105">
        <v>7021806180</v>
      </c>
      <c r="E121" s="12" t="s">
        <v>24</v>
      </c>
      <c r="F121" s="18">
        <v>34877</v>
      </c>
      <c r="G121" s="19">
        <f t="shared" ca="1" si="1"/>
        <v>15</v>
      </c>
      <c r="H121" s="20">
        <v>4</v>
      </c>
      <c r="I121" s="22">
        <v>80120</v>
      </c>
    </row>
    <row r="122" spans="1:11">
      <c r="A122" s="12" t="s">
        <v>476</v>
      </c>
      <c r="B122" s="12" t="s">
        <v>160</v>
      </c>
      <c r="C122" s="102">
        <v>494754997</v>
      </c>
      <c r="D122" s="105">
        <v>6158317543</v>
      </c>
      <c r="E122" s="12" t="s">
        <v>24</v>
      </c>
      <c r="F122" s="18">
        <v>35659</v>
      </c>
      <c r="G122" s="19">
        <f t="shared" ca="1" si="1"/>
        <v>12</v>
      </c>
      <c r="H122" s="20">
        <v>1</v>
      </c>
      <c r="I122" s="22">
        <v>61330</v>
      </c>
    </row>
    <row r="123" spans="1:11">
      <c r="A123" s="12" t="s">
        <v>479</v>
      </c>
      <c r="B123" s="12" t="s">
        <v>160</v>
      </c>
      <c r="C123" s="102">
        <v>282972141</v>
      </c>
      <c r="D123" s="105">
        <v>2184248455</v>
      </c>
      <c r="E123" s="12" t="s">
        <v>24</v>
      </c>
      <c r="F123" s="18">
        <v>36503</v>
      </c>
      <c r="G123" s="19">
        <f t="shared" ca="1" si="1"/>
        <v>10</v>
      </c>
      <c r="H123" s="20">
        <v>4</v>
      </c>
      <c r="I123" s="22">
        <v>61150</v>
      </c>
    </row>
    <row r="124" spans="1:11">
      <c r="A124" s="12" t="s">
        <v>514</v>
      </c>
      <c r="B124" s="12" t="s">
        <v>160</v>
      </c>
      <c r="C124" s="102">
        <v>213584397</v>
      </c>
      <c r="D124" s="105">
        <v>5182872439</v>
      </c>
      <c r="E124" s="12" t="s">
        <v>24</v>
      </c>
      <c r="F124" s="18">
        <v>32837</v>
      </c>
      <c r="G124" s="19">
        <f t="shared" ca="1" si="1"/>
        <v>20</v>
      </c>
      <c r="H124" s="20">
        <v>5</v>
      </c>
      <c r="I124" s="22">
        <v>37620</v>
      </c>
    </row>
    <row r="125" spans="1:11">
      <c r="A125" s="12" t="s">
        <v>646</v>
      </c>
      <c r="B125" s="12" t="s">
        <v>160</v>
      </c>
      <c r="C125" s="102">
        <v>277925508</v>
      </c>
      <c r="D125" s="105">
        <v>4134100997</v>
      </c>
      <c r="E125" s="12" t="s">
        <v>24</v>
      </c>
      <c r="F125" s="18">
        <v>33003</v>
      </c>
      <c r="G125" s="19">
        <f t="shared" ca="1" si="1"/>
        <v>20</v>
      </c>
      <c r="H125" s="20">
        <v>5</v>
      </c>
      <c r="I125" s="22">
        <v>82500</v>
      </c>
    </row>
    <row r="126" spans="1:11">
      <c r="A126" s="12" t="s">
        <v>130</v>
      </c>
      <c r="B126" s="12" t="s">
        <v>160</v>
      </c>
      <c r="C126" s="102">
        <v>183135788</v>
      </c>
      <c r="D126" s="105">
        <v>7092581491</v>
      </c>
      <c r="E126" s="12" t="s">
        <v>35</v>
      </c>
      <c r="F126" s="18">
        <v>33384</v>
      </c>
      <c r="G126" s="19">
        <f t="shared" ca="1" si="1"/>
        <v>19</v>
      </c>
      <c r="H126" s="20">
        <v>4</v>
      </c>
      <c r="I126" s="22">
        <v>18655</v>
      </c>
    </row>
    <row r="127" spans="1:11">
      <c r="A127" s="12" t="s">
        <v>255</v>
      </c>
      <c r="B127" s="12" t="s">
        <v>160</v>
      </c>
      <c r="C127" s="102">
        <v>257249459</v>
      </c>
      <c r="D127" s="105">
        <v>6063631883</v>
      </c>
      <c r="E127" s="12" t="s">
        <v>35</v>
      </c>
      <c r="F127" s="18">
        <v>35747</v>
      </c>
      <c r="G127" s="19">
        <f t="shared" ca="1" si="1"/>
        <v>12</v>
      </c>
      <c r="H127" s="20">
        <v>1</v>
      </c>
      <c r="I127" s="22">
        <v>42905</v>
      </c>
    </row>
    <row r="128" spans="1:11">
      <c r="A128" s="12" t="s">
        <v>48</v>
      </c>
      <c r="B128" s="12" t="s">
        <v>160</v>
      </c>
      <c r="C128" s="102">
        <v>742946482</v>
      </c>
      <c r="D128" s="105">
        <v>2024713628</v>
      </c>
      <c r="E128" s="12" t="s">
        <v>83</v>
      </c>
      <c r="F128" s="18">
        <v>35063</v>
      </c>
      <c r="G128" s="19">
        <f t="shared" ca="1" si="1"/>
        <v>14</v>
      </c>
      <c r="H128" s="20">
        <v>2</v>
      </c>
      <c r="I128" s="22">
        <v>12676</v>
      </c>
    </row>
    <row r="129" spans="1:9">
      <c r="A129" s="12" t="s">
        <v>200</v>
      </c>
      <c r="B129" s="12" t="s">
        <v>160</v>
      </c>
      <c r="C129" s="102">
        <v>865073824</v>
      </c>
      <c r="D129" s="105">
        <v>9166335284</v>
      </c>
      <c r="E129" s="12" t="s">
        <v>83</v>
      </c>
      <c r="F129" s="18">
        <v>32573</v>
      </c>
      <c r="G129" s="19">
        <f t="shared" ca="1" si="1"/>
        <v>21</v>
      </c>
      <c r="H129" s="20">
        <v>5</v>
      </c>
      <c r="I129" s="22">
        <v>14712</v>
      </c>
    </row>
    <row r="130" spans="1:9">
      <c r="A130" s="12" t="s">
        <v>745</v>
      </c>
      <c r="B130" s="12" t="s">
        <v>45</v>
      </c>
      <c r="C130" s="102">
        <v>767961463</v>
      </c>
      <c r="D130" s="105">
        <v>9015057530</v>
      </c>
      <c r="E130" s="12" t="s">
        <v>19</v>
      </c>
      <c r="F130" s="18">
        <v>37917</v>
      </c>
      <c r="G130" s="19">
        <f t="shared" ca="1" si="1"/>
        <v>6</v>
      </c>
      <c r="H130" s="20">
        <v>2</v>
      </c>
      <c r="I130" s="22">
        <v>60060</v>
      </c>
    </row>
    <row r="131" spans="1:9">
      <c r="A131" s="12" t="s">
        <v>68</v>
      </c>
      <c r="B131" s="12" t="s">
        <v>45</v>
      </c>
      <c r="C131" s="102">
        <v>783624212</v>
      </c>
      <c r="D131" s="105">
        <v>2165250630</v>
      </c>
      <c r="E131" s="12" t="s">
        <v>24</v>
      </c>
      <c r="F131" s="18">
        <v>34719</v>
      </c>
      <c r="G131" s="19">
        <f t="shared" ref="G131:G194" ca="1" si="2">DATEDIF(F131,TODAY(),"Y")</f>
        <v>15</v>
      </c>
      <c r="H131" s="20">
        <v>2</v>
      </c>
      <c r="I131" s="22">
        <v>66740</v>
      </c>
    </row>
    <row r="132" spans="1:9">
      <c r="A132" s="12" t="s">
        <v>87</v>
      </c>
      <c r="B132" s="12" t="s">
        <v>45</v>
      </c>
      <c r="C132" s="102">
        <v>880747384</v>
      </c>
      <c r="D132" s="105">
        <v>7086681578</v>
      </c>
      <c r="E132" s="12" t="s">
        <v>24</v>
      </c>
      <c r="F132" s="18">
        <v>39790</v>
      </c>
      <c r="G132" s="19">
        <f t="shared" ca="1" si="2"/>
        <v>1</v>
      </c>
      <c r="H132" s="20">
        <v>2</v>
      </c>
      <c r="I132" s="22">
        <v>79150</v>
      </c>
    </row>
    <row r="133" spans="1:9">
      <c r="A133" s="12" t="s">
        <v>175</v>
      </c>
      <c r="B133" s="12" t="s">
        <v>45</v>
      </c>
      <c r="C133" s="102">
        <v>750581894</v>
      </c>
      <c r="D133" s="105">
        <v>9174744493</v>
      </c>
      <c r="E133" s="12" t="s">
        <v>24</v>
      </c>
      <c r="F133" s="18">
        <v>35959</v>
      </c>
      <c r="G133" s="19">
        <f t="shared" ca="1" si="2"/>
        <v>12</v>
      </c>
      <c r="H133" s="20">
        <v>5</v>
      </c>
      <c r="I133" s="22">
        <v>75060</v>
      </c>
    </row>
    <row r="134" spans="1:9">
      <c r="A134" s="12" t="s">
        <v>195</v>
      </c>
      <c r="B134" s="12" t="s">
        <v>45</v>
      </c>
      <c r="C134" s="102">
        <v>276873359</v>
      </c>
      <c r="D134" s="105">
        <v>4144072342</v>
      </c>
      <c r="E134" s="12" t="s">
        <v>24</v>
      </c>
      <c r="F134" s="18">
        <v>37977</v>
      </c>
      <c r="G134" s="19">
        <f t="shared" ca="1" si="2"/>
        <v>6</v>
      </c>
      <c r="H134" s="20">
        <v>5</v>
      </c>
      <c r="I134" s="22">
        <v>47350</v>
      </c>
    </row>
    <row r="135" spans="1:9">
      <c r="A135" s="12" t="s">
        <v>91</v>
      </c>
      <c r="B135" s="12" t="s">
        <v>76</v>
      </c>
      <c r="C135" s="102">
        <v>667745362</v>
      </c>
      <c r="D135" s="105">
        <v>3113547588</v>
      </c>
      <c r="E135" s="12" t="s">
        <v>19</v>
      </c>
      <c r="F135" s="18">
        <v>39626</v>
      </c>
      <c r="G135" s="19">
        <f t="shared" ca="1" si="2"/>
        <v>2</v>
      </c>
      <c r="H135" s="20">
        <v>4</v>
      </c>
      <c r="I135" s="22">
        <v>45830</v>
      </c>
    </row>
    <row r="136" spans="1:9">
      <c r="A136" s="12" t="s">
        <v>96</v>
      </c>
      <c r="B136" s="12" t="s">
        <v>76</v>
      </c>
      <c r="C136" s="102">
        <v>555025137</v>
      </c>
      <c r="D136" s="105">
        <v>8141449596</v>
      </c>
      <c r="E136" s="12" t="s">
        <v>19</v>
      </c>
      <c r="F136" s="18">
        <v>34161</v>
      </c>
      <c r="G136" s="19">
        <f t="shared" ca="1" si="2"/>
        <v>17</v>
      </c>
      <c r="H136" s="20">
        <v>4</v>
      </c>
      <c r="I136" s="22">
        <v>26360</v>
      </c>
    </row>
    <row r="137" spans="1:9">
      <c r="A137" s="12" t="s">
        <v>148</v>
      </c>
      <c r="B137" s="12" t="s">
        <v>76</v>
      </c>
      <c r="C137" s="102">
        <v>687006783</v>
      </c>
      <c r="D137" s="105">
        <v>3093848677</v>
      </c>
      <c r="E137" s="12" t="s">
        <v>19</v>
      </c>
      <c r="F137" s="18">
        <v>33551</v>
      </c>
      <c r="G137" s="19">
        <f t="shared" ca="1" si="2"/>
        <v>18</v>
      </c>
      <c r="H137" s="20">
        <v>2</v>
      </c>
      <c r="I137" s="22">
        <v>64090</v>
      </c>
    </row>
    <row r="138" spans="1:9">
      <c r="A138" s="12" t="s">
        <v>152</v>
      </c>
      <c r="B138" s="12" t="s">
        <v>76</v>
      </c>
      <c r="C138" s="102">
        <v>443926890</v>
      </c>
      <c r="D138" s="105">
        <v>6057135797</v>
      </c>
      <c r="E138" s="12" t="s">
        <v>19</v>
      </c>
      <c r="F138" s="18">
        <v>32814</v>
      </c>
      <c r="G138" s="19">
        <f t="shared" ca="1" si="2"/>
        <v>20</v>
      </c>
      <c r="H138" s="20">
        <v>2</v>
      </c>
      <c r="I138" s="22">
        <v>22320</v>
      </c>
    </row>
    <row r="139" spans="1:9">
      <c r="A139" s="12" t="s">
        <v>226</v>
      </c>
      <c r="B139" s="12" t="s">
        <v>76</v>
      </c>
      <c r="C139" s="102">
        <v>853268713</v>
      </c>
      <c r="D139" s="105">
        <v>2046114005</v>
      </c>
      <c r="E139" s="12" t="s">
        <v>19</v>
      </c>
      <c r="F139" s="18">
        <v>33339</v>
      </c>
      <c r="G139" s="19">
        <f t="shared" ca="1" si="2"/>
        <v>19</v>
      </c>
      <c r="H139" s="20">
        <v>5</v>
      </c>
      <c r="I139" s="22">
        <v>81070</v>
      </c>
    </row>
    <row r="140" spans="1:9">
      <c r="A140" s="12" t="s">
        <v>292</v>
      </c>
      <c r="B140" s="12" t="s">
        <v>76</v>
      </c>
      <c r="C140" s="102">
        <v>313648228</v>
      </c>
      <c r="D140" s="105">
        <v>4164919418</v>
      </c>
      <c r="E140" s="12" t="s">
        <v>19</v>
      </c>
      <c r="F140" s="18">
        <v>34302</v>
      </c>
      <c r="G140" s="19">
        <f t="shared" ca="1" si="2"/>
        <v>16</v>
      </c>
      <c r="H140" s="20">
        <v>5</v>
      </c>
      <c r="I140" s="22">
        <v>40560</v>
      </c>
    </row>
    <row r="141" spans="1:9">
      <c r="A141" s="12" t="s">
        <v>302</v>
      </c>
      <c r="B141" s="12" t="s">
        <v>76</v>
      </c>
      <c r="C141" s="102">
        <v>174159111</v>
      </c>
      <c r="D141" s="105">
        <v>2182456406</v>
      </c>
      <c r="E141" s="12" t="s">
        <v>19</v>
      </c>
      <c r="F141" s="18">
        <v>35329</v>
      </c>
      <c r="G141" s="19">
        <f t="shared" ca="1" si="2"/>
        <v>13</v>
      </c>
      <c r="H141" s="20">
        <v>5</v>
      </c>
      <c r="I141" s="22">
        <v>25120</v>
      </c>
    </row>
    <row r="142" spans="1:9">
      <c r="A142" s="12" t="s">
        <v>579</v>
      </c>
      <c r="B142" s="12" t="s">
        <v>76</v>
      </c>
      <c r="C142" s="102">
        <v>512405919</v>
      </c>
      <c r="D142" s="105">
        <v>4128651774</v>
      </c>
      <c r="E142" s="12" t="s">
        <v>19</v>
      </c>
      <c r="F142" s="18">
        <v>34151</v>
      </c>
      <c r="G142" s="19">
        <f t="shared" ca="1" si="2"/>
        <v>17</v>
      </c>
      <c r="H142" s="20">
        <v>5</v>
      </c>
      <c r="I142" s="22">
        <v>45040</v>
      </c>
    </row>
    <row r="143" spans="1:9">
      <c r="A143" s="12" t="s">
        <v>585</v>
      </c>
      <c r="B143" s="12" t="s">
        <v>76</v>
      </c>
      <c r="C143" s="102">
        <v>929694686</v>
      </c>
      <c r="D143" s="105">
        <v>3157430732</v>
      </c>
      <c r="E143" s="12" t="s">
        <v>19</v>
      </c>
      <c r="F143" s="18">
        <v>37031</v>
      </c>
      <c r="G143" s="19">
        <f t="shared" ca="1" si="2"/>
        <v>9</v>
      </c>
      <c r="H143" s="20">
        <v>5</v>
      </c>
      <c r="I143" s="22">
        <v>31970</v>
      </c>
    </row>
    <row r="144" spans="1:9">
      <c r="A144" s="12" t="s">
        <v>592</v>
      </c>
      <c r="B144" s="12" t="s">
        <v>76</v>
      </c>
      <c r="C144" s="102">
        <v>781913936</v>
      </c>
      <c r="D144" s="105">
        <v>8015230846</v>
      </c>
      <c r="E144" s="12" t="s">
        <v>19</v>
      </c>
      <c r="F144" s="18">
        <v>39649</v>
      </c>
      <c r="G144" s="19">
        <f t="shared" ca="1" si="2"/>
        <v>1</v>
      </c>
      <c r="H144" s="20">
        <v>3</v>
      </c>
      <c r="I144" s="22">
        <v>45710</v>
      </c>
    </row>
    <row r="145" spans="1:12">
      <c r="A145" s="12" t="s">
        <v>665</v>
      </c>
      <c r="B145" s="12" t="s">
        <v>76</v>
      </c>
      <c r="C145" s="102">
        <v>923665952</v>
      </c>
      <c r="D145" s="105">
        <v>8177288082</v>
      </c>
      <c r="E145" s="12" t="s">
        <v>19</v>
      </c>
      <c r="F145" s="18">
        <v>39444</v>
      </c>
      <c r="G145" s="19">
        <f t="shared" ca="1" si="2"/>
        <v>2</v>
      </c>
      <c r="H145" s="20">
        <v>4</v>
      </c>
      <c r="I145" s="22">
        <v>56920</v>
      </c>
    </row>
    <row r="146" spans="1:12">
      <c r="A146" s="12" t="s">
        <v>50</v>
      </c>
      <c r="B146" s="12" t="s">
        <v>76</v>
      </c>
      <c r="C146" s="102">
        <v>394876677</v>
      </c>
      <c r="D146" s="105">
        <v>2026427045</v>
      </c>
      <c r="E146" s="12" t="s">
        <v>24</v>
      </c>
      <c r="F146" s="18">
        <v>35804</v>
      </c>
      <c r="G146" s="19">
        <f t="shared" ca="1" si="2"/>
        <v>12</v>
      </c>
      <c r="H146" s="20">
        <v>5</v>
      </c>
      <c r="I146" s="22">
        <v>39680</v>
      </c>
    </row>
    <row r="147" spans="1:12">
      <c r="A147" s="12" t="s">
        <v>59</v>
      </c>
      <c r="B147" s="12" t="s">
        <v>76</v>
      </c>
      <c r="C147" s="102">
        <v>991764142</v>
      </c>
      <c r="D147" s="105">
        <v>8138721709</v>
      </c>
      <c r="E147" s="12" t="s">
        <v>24</v>
      </c>
      <c r="F147" s="18">
        <v>37525</v>
      </c>
      <c r="G147" s="19">
        <f t="shared" ca="1" si="2"/>
        <v>7</v>
      </c>
      <c r="H147" s="20">
        <v>1</v>
      </c>
      <c r="I147" s="22">
        <v>65560</v>
      </c>
    </row>
    <row r="148" spans="1:12">
      <c r="A148" s="12" t="s">
        <v>134</v>
      </c>
      <c r="B148" s="12" t="s">
        <v>76</v>
      </c>
      <c r="C148" s="102">
        <v>693055639</v>
      </c>
      <c r="D148" s="105">
        <v>9183922813</v>
      </c>
      <c r="E148" s="12" t="s">
        <v>24</v>
      </c>
      <c r="F148" s="18">
        <v>32507</v>
      </c>
      <c r="G148" s="19">
        <f t="shared" ca="1" si="2"/>
        <v>21</v>
      </c>
      <c r="H148" s="20">
        <v>5</v>
      </c>
      <c r="I148" s="22">
        <v>35360</v>
      </c>
    </row>
    <row r="149" spans="1:12">
      <c r="A149" s="12" t="s">
        <v>272</v>
      </c>
      <c r="B149" s="12" t="s">
        <v>76</v>
      </c>
      <c r="C149" s="102">
        <v>313128501</v>
      </c>
      <c r="D149" s="105">
        <v>6164907564</v>
      </c>
      <c r="E149" s="12" t="s">
        <v>24</v>
      </c>
      <c r="F149" s="18">
        <v>32469</v>
      </c>
      <c r="G149" s="19">
        <f t="shared" ca="1" si="2"/>
        <v>21</v>
      </c>
      <c r="H149" s="20">
        <v>4</v>
      </c>
      <c r="I149" s="22">
        <v>32360</v>
      </c>
    </row>
    <row r="150" spans="1:12">
      <c r="A150" s="12" t="s">
        <v>286</v>
      </c>
      <c r="B150" s="12" t="s">
        <v>76</v>
      </c>
      <c r="C150" s="102">
        <v>356242235</v>
      </c>
      <c r="D150" s="105">
        <v>7155790872</v>
      </c>
      <c r="E150" s="12" t="s">
        <v>24</v>
      </c>
      <c r="F150" s="18">
        <v>36678</v>
      </c>
      <c r="G150" s="19">
        <f t="shared" ca="1" si="2"/>
        <v>10</v>
      </c>
      <c r="H150" s="20">
        <v>3</v>
      </c>
      <c r="I150" s="22">
        <v>42480</v>
      </c>
    </row>
    <row r="151" spans="1:12">
      <c r="A151" s="12" t="s">
        <v>308</v>
      </c>
      <c r="B151" s="12" t="s">
        <v>76</v>
      </c>
      <c r="C151" s="102">
        <v>292006053</v>
      </c>
      <c r="D151" s="105">
        <v>7194442207</v>
      </c>
      <c r="E151" s="12" t="s">
        <v>24</v>
      </c>
      <c r="F151" s="18">
        <v>39789</v>
      </c>
      <c r="G151" s="19">
        <f t="shared" ca="1" si="2"/>
        <v>1</v>
      </c>
      <c r="H151" s="20">
        <v>4</v>
      </c>
      <c r="I151" s="22">
        <v>32640</v>
      </c>
    </row>
    <row r="152" spans="1:12">
      <c r="A152" s="12" t="s">
        <v>526</v>
      </c>
      <c r="B152" s="12" t="s">
        <v>76</v>
      </c>
      <c r="C152" s="102">
        <v>975603308</v>
      </c>
      <c r="D152" s="105">
        <v>3098413896</v>
      </c>
      <c r="E152" s="12" t="s">
        <v>24</v>
      </c>
      <c r="F152" s="18">
        <v>36033</v>
      </c>
      <c r="G152" s="19">
        <f t="shared" ca="1" si="2"/>
        <v>11</v>
      </c>
      <c r="H152" s="20">
        <v>2</v>
      </c>
      <c r="I152" s="22">
        <v>71380</v>
      </c>
    </row>
    <row r="153" spans="1:12">
      <c r="A153" s="12" t="s">
        <v>604</v>
      </c>
      <c r="B153" s="12" t="s">
        <v>76</v>
      </c>
      <c r="C153" s="102">
        <v>117896630</v>
      </c>
      <c r="D153" s="105">
        <v>9061535362</v>
      </c>
      <c r="E153" s="12" t="s">
        <v>24</v>
      </c>
      <c r="F153" s="18">
        <v>35379</v>
      </c>
      <c r="G153" s="19">
        <f t="shared" ca="1" si="2"/>
        <v>13</v>
      </c>
      <c r="H153" s="20">
        <v>5</v>
      </c>
      <c r="I153" s="22">
        <v>71010</v>
      </c>
    </row>
    <row r="154" spans="1:12">
      <c r="A154" s="12" t="s">
        <v>613</v>
      </c>
      <c r="B154" s="12" t="s">
        <v>76</v>
      </c>
      <c r="C154" s="102">
        <v>317844971</v>
      </c>
      <c r="D154" s="105">
        <v>9064989537</v>
      </c>
      <c r="E154" s="12" t="s">
        <v>24</v>
      </c>
      <c r="F154" s="18">
        <v>39860</v>
      </c>
      <c r="G154" s="19">
        <f t="shared" ca="1" si="2"/>
        <v>1</v>
      </c>
      <c r="H154" s="20">
        <v>3</v>
      </c>
      <c r="I154" s="22">
        <v>42620</v>
      </c>
    </row>
    <row r="155" spans="1:12">
      <c r="A155" s="12" t="s">
        <v>615</v>
      </c>
      <c r="B155" s="12" t="s">
        <v>76</v>
      </c>
      <c r="C155" s="102">
        <v>460412180</v>
      </c>
      <c r="D155" s="105">
        <v>5157461285</v>
      </c>
      <c r="E155" s="12" t="s">
        <v>24</v>
      </c>
      <c r="F155" s="18">
        <v>35472</v>
      </c>
      <c r="G155" s="19">
        <f t="shared" ca="1" si="2"/>
        <v>13</v>
      </c>
      <c r="H155" s="20">
        <v>2</v>
      </c>
      <c r="I155" s="22">
        <v>82400</v>
      </c>
      <c r="L155" s="23"/>
    </row>
    <row r="156" spans="1:12">
      <c r="A156" s="12" t="s">
        <v>641</v>
      </c>
      <c r="B156" s="12" t="s">
        <v>76</v>
      </c>
      <c r="C156" s="102">
        <v>504914685</v>
      </c>
      <c r="D156" s="105">
        <v>7148502926</v>
      </c>
      <c r="E156" s="12" t="s">
        <v>24</v>
      </c>
      <c r="F156" s="18">
        <v>34891</v>
      </c>
      <c r="G156" s="19">
        <f t="shared" ca="1" si="2"/>
        <v>15</v>
      </c>
      <c r="H156" s="20">
        <v>5</v>
      </c>
      <c r="I156" s="22">
        <v>37750</v>
      </c>
    </row>
    <row r="157" spans="1:12">
      <c r="A157" s="12" t="s">
        <v>644</v>
      </c>
      <c r="B157" s="12" t="s">
        <v>76</v>
      </c>
      <c r="C157" s="102">
        <v>247422007</v>
      </c>
      <c r="D157" s="105">
        <v>5043373445</v>
      </c>
      <c r="E157" s="12" t="s">
        <v>24</v>
      </c>
      <c r="F157" s="18">
        <v>38143</v>
      </c>
      <c r="G157" s="19">
        <f t="shared" ca="1" si="2"/>
        <v>6</v>
      </c>
      <c r="H157" s="20">
        <v>4</v>
      </c>
      <c r="I157" s="22">
        <v>22410</v>
      </c>
    </row>
    <row r="158" spans="1:12">
      <c r="A158" s="12" t="s">
        <v>701</v>
      </c>
      <c r="B158" s="12" t="s">
        <v>76</v>
      </c>
      <c r="C158" s="102">
        <v>452692136</v>
      </c>
      <c r="D158" s="105">
        <v>3037345539</v>
      </c>
      <c r="E158" s="12" t="s">
        <v>24</v>
      </c>
      <c r="F158" s="18">
        <v>34995</v>
      </c>
      <c r="G158" s="19">
        <f t="shared" ca="1" si="2"/>
        <v>14</v>
      </c>
      <c r="H158" s="20">
        <v>1</v>
      </c>
      <c r="I158" s="22">
        <v>56870</v>
      </c>
    </row>
    <row r="159" spans="1:12">
      <c r="A159" s="12" t="s">
        <v>721</v>
      </c>
      <c r="B159" s="12" t="s">
        <v>76</v>
      </c>
      <c r="C159" s="102">
        <v>622274162</v>
      </c>
      <c r="D159" s="105">
        <v>8052474315</v>
      </c>
      <c r="E159" s="12" t="s">
        <v>24</v>
      </c>
      <c r="F159" s="18">
        <v>34643</v>
      </c>
      <c r="G159" s="19">
        <f t="shared" ca="1" si="2"/>
        <v>15</v>
      </c>
      <c r="H159" s="20">
        <v>5</v>
      </c>
      <c r="I159" s="22">
        <v>63780</v>
      </c>
    </row>
    <row r="160" spans="1:12">
      <c r="A160" s="12" t="s">
        <v>120</v>
      </c>
      <c r="B160" s="12" t="s">
        <v>76</v>
      </c>
      <c r="C160" s="102">
        <v>132016163</v>
      </c>
      <c r="D160" s="105">
        <v>5021656242</v>
      </c>
      <c r="E160" s="12" t="s">
        <v>35</v>
      </c>
      <c r="F160" s="18">
        <v>34460</v>
      </c>
      <c r="G160" s="19">
        <f t="shared" ca="1" si="2"/>
        <v>16</v>
      </c>
      <c r="H160" s="20">
        <v>3</v>
      </c>
      <c r="I160" s="22">
        <v>21220</v>
      </c>
    </row>
    <row r="161" spans="1:9">
      <c r="A161" s="12" t="s">
        <v>159</v>
      </c>
      <c r="B161" s="12" t="s">
        <v>76</v>
      </c>
      <c r="C161" s="102">
        <v>302170290</v>
      </c>
      <c r="D161" s="105">
        <v>8194652136</v>
      </c>
      <c r="E161" s="12" t="s">
        <v>35</v>
      </c>
      <c r="F161" s="18">
        <v>34576</v>
      </c>
      <c r="G161" s="19">
        <f t="shared" ca="1" si="2"/>
        <v>15</v>
      </c>
      <c r="H161" s="20">
        <v>2</v>
      </c>
      <c r="I161" s="22">
        <v>32835</v>
      </c>
    </row>
    <row r="162" spans="1:9">
      <c r="A162" s="12" t="s">
        <v>247</v>
      </c>
      <c r="B162" s="12" t="s">
        <v>76</v>
      </c>
      <c r="C162" s="102">
        <v>510700395</v>
      </c>
      <c r="D162" s="105">
        <v>5168611970</v>
      </c>
      <c r="E162" s="12" t="s">
        <v>35</v>
      </c>
      <c r="F162" s="18">
        <v>34145</v>
      </c>
      <c r="G162" s="19">
        <f t="shared" ca="1" si="2"/>
        <v>17</v>
      </c>
      <c r="H162" s="20">
        <v>4</v>
      </c>
      <c r="I162" s="22">
        <v>15005</v>
      </c>
    </row>
    <row r="163" spans="1:9">
      <c r="A163" s="12" t="s">
        <v>416</v>
      </c>
      <c r="B163" s="12" t="s">
        <v>76</v>
      </c>
      <c r="C163" s="102">
        <v>963028490</v>
      </c>
      <c r="D163" s="105">
        <v>7088252392</v>
      </c>
      <c r="E163" s="12" t="s">
        <v>35</v>
      </c>
      <c r="F163" s="18">
        <v>39158</v>
      </c>
      <c r="G163" s="19">
        <f t="shared" ca="1" si="2"/>
        <v>3</v>
      </c>
      <c r="H163" s="20">
        <v>5</v>
      </c>
      <c r="I163" s="22">
        <v>39515</v>
      </c>
    </row>
    <row r="164" spans="1:9">
      <c r="A164" s="12" t="s">
        <v>529</v>
      </c>
      <c r="B164" s="12" t="s">
        <v>76</v>
      </c>
      <c r="C164" s="102">
        <v>318723704</v>
      </c>
      <c r="D164" s="105">
        <v>2064999647</v>
      </c>
      <c r="E164" s="12" t="s">
        <v>35</v>
      </c>
      <c r="F164" s="18">
        <v>33099</v>
      </c>
      <c r="G164" s="19">
        <f t="shared" ca="1" si="2"/>
        <v>19</v>
      </c>
      <c r="H164" s="20">
        <v>4</v>
      </c>
      <c r="I164" s="22">
        <v>34110</v>
      </c>
    </row>
    <row r="165" spans="1:9">
      <c r="A165" s="12" t="s">
        <v>203</v>
      </c>
      <c r="B165" s="12" t="s">
        <v>76</v>
      </c>
      <c r="C165" s="102">
        <v>826508763</v>
      </c>
      <c r="D165" s="105">
        <v>4135797109</v>
      </c>
      <c r="E165" s="12" t="s">
        <v>83</v>
      </c>
      <c r="F165" s="18">
        <v>35653</v>
      </c>
      <c r="G165" s="19">
        <f t="shared" ca="1" si="2"/>
        <v>12</v>
      </c>
      <c r="H165" s="20">
        <v>4</v>
      </c>
      <c r="I165" s="22">
        <v>38768</v>
      </c>
    </row>
    <row r="166" spans="1:9">
      <c r="A166" s="12" t="s">
        <v>486</v>
      </c>
      <c r="B166" s="12" t="s">
        <v>76</v>
      </c>
      <c r="C166" s="102">
        <v>510190628</v>
      </c>
      <c r="D166" s="105">
        <v>8158577225</v>
      </c>
      <c r="E166" s="12" t="s">
        <v>83</v>
      </c>
      <c r="F166" s="18">
        <v>39283</v>
      </c>
      <c r="G166" s="19">
        <f t="shared" ca="1" si="2"/>
        <v>2</v>
      </c>
      <c r="H166" s="20">
        <v>3</v>
      </c>
      <c r="I166" s="22">
        <v>15744</v>
      </c>
    </row>
    <row r="167" spans="1:9">
      <c r="A167" s="12" t="s">
        <v>227</v>
      </c>
      <c r="B167" s="12" t="s">
        <v>82</v>
      </c>
      <c r="C167" s="102">
        <v>649292883</v>
      </c>
      <c r="D167" s="105">
        <v>5123182167</v>
      </c>
      <c r="E167" s="12" t="s">
        <v>19</v>
      </c>
      <c r="F167" s="18">
        <v>36063</v>
      </c>
      <c r="G167" s="19">
        <f t="shared" ca="1" si="2"/>
        <v>11</v>
      </c>
      <c r="H167" s="20">
        <v>4</v>
      </c>
      <c r="I167" s="22">
        <v>69410</v>
      </c>
    </row>
    <row r="168" spans="1:9">
      <c r="A168" s="12" t="s">
        <v>540</v>
      </c>
      <c r="B168" s="12" t="s">
        <v>82</v>
      </c>
      <c r="C168" s="102">
        <v>953109212</v>
      </c>
      <c r="D168" s="105">
        <v>2178038161</v>
      </c>
      <c r="E168" s="12" t="s">
        <v>19</v>
      </c>
      <c r="F168" s="18">
        <v>39653</v>
      </c>
      <c r="G168" s="19">
        <f t="shared" ca="1" si="2"/>
        <v>1</v>
      </c>
      <c r="H168" s="20">
        <v>4</v>
      </c>
      <c r="I168" s="22">
        <v>71190</v>
      </c>
    </row>
    <row r="169" spans="1:9">
      <c r="A169" s="12" t="s">
        <v>497</v>
      </c>
      <c r="B169" s="12" t="s">
        <v>82</v>
      </c>
      <c r="C169" s="102">
        <v>725801036</v>
      </c>
      <c r="D169" s="105">
        <v>5094603155</v>
      </c>
      <c r="E169" s="12" t="s">
        <v>24</v>
      </c>
      <c r="F169" s="18">
        <v>32775</v>
      </c>
      <c r="G169" s="19">
        <f t="shared" ca="1" si="2"/>
        <v>20</v>
      </c>
      <c r="H169" s="20">
        <v>1</v>
      </c>
      <c r="I169" s="22">
        <v>89140</v>
      </c>
    </row>
    <row r="170" spans="1:9">
      <c r="A170" s="12" t="s">
        <v>700</v>
      </c>
      <c r="B170" s="12" t="s">
        <v>82</v>
      </c>
      <c r="C170" s="102">
        <v>855663308</v>
      </c>
      <c r="D170" s="105">
        <v>7176188082</v>
      </c>
      <c r="E170" s="12" t="s">
        <v>24</v>
      </c>
      <c r="F170" s="18">
        <v>36433</v>
      </c>
      <c r="G170" s="19">
        <f t="shared" ca="1" si="2"/>
        <v>10</v>
      </c>
      <c r="H170" s="20">
        <v>1</v>
      </c>
      <c r="I170" s="22">
        <v>45150</v>
      </c>
    </row>
    <row r="171" spans="1:9">
      <c r="A171" s="12" t="s">
        <v>312</v>
      </c>
      <c r="B171" s="12" t="s">
        <v>82</v>
      </c>
      <c r="C171" s="102">
        <v>676534152</v>
      </c>
      <c r="D171" s="105">
        <v>2033640748</v>
      </c>
      <c r="E171" s="12" t="s">
        <v>35</v>
      </c>
      <c r="F171" s="18">
        <v>33791</v>
      </c>
      <c r="G171" s="19">
        <f t="shared" ca="1" si="2"/>
        <v>18</v>
      </c>
      <c r="H171" s="20">
        <v>4</v>
      </c>
      <c r="I171" s="22">
        <v>89780</v>
      </c>
    </row>
    <row r="172" spans="1:9">
      <c r="A172" s="12" t="s">
        <v>628</v>
      </c>
      <c r="B172" s="12" t="s">
        <v>82</v>
      </c>
      <c r="C172" s="102">
        <v>643984096</v>
      </c>
      <c r="D172" s="105">
        <v>8072913490</v>
      </c>
      <c r="E172" s="12" t="s">
        <v>35</v>
      </c>
      <c r="F172" s="18">
        <v>36895</v>
      </c>
      <c r="G172" s="19">
        <f t="shared" ca="1" si="2"/>
        <v>9</v>
      </c>
      <c r="H172" s="20">
        <v>1</v>
      </c>
      <c r="I172" s="22">
        <v>51800</v>
      </c>
    </row>
    <row r="173" spans="1:9">
      <c r="A173" s="12" t="s">
        <v>521</v>
      </c>
      <c r="B173" s="12" t="s">
        <v>82</v>
      </c>
      <c r="C173" s="102">
        <v>839899522</v>
      </c>
      <c r="D173" s="105">
        <v>3175978858</v>
      </c>
      <c r="E173" s="12" t="s">
        <v>83</v>
      </c>
      <c r="F173" s="18">
        <v>37336</v>
      </c>
      <c r="G173" s="19">
        <f t="shared" ca="1" si="2"/>
        <v>8</v>
      </c>
      <c r="H173" s="20">
        <v>5</v>
      </c>
      <c r="I173" s="22">
        <v>85130</v>
      </c>
    </row>
    <row r="174" spans="1:9">
      <c r="A174" s="12" t="s">
        <v>716</v>
      </c>
      <c r="B174" s="12" t="s">
        <v>82</v>
      </c>
      <c r="C174" s="102">
        <v>415228597</v>
      </c>
      <c r="D174" s="105">
        <v>7146593848</v>
      </c>
      <c r="E174" s="12" t="s">
        <v>83</v>
      </c>
      <c r="F174" s="18">
        <v>35909</v>
      </c>
      <c r="G174" s="19">
        <f t="shared" ca="1" si="2"/>
        <v>12</v>
      </c>
      <c r="H174" s="20">
        <v>5</v>
      </c>
      <c r="I174" s="22">
        <v>61860</v>
      </c>
    </row>
    <row r="175" spans="1:9">
      <c r="A175" s="12" t="s">
        <v>77</v>
      </c>
      <c r="B175" s="12" t="s">
        <v>23</v>
      </c>
      <c r="C175" s="102">
        <v>474117484</v>
      </c>
      <c r="D175" s="105">
        <v>3037780776</v>
      </c>
      <c r="E175" s="12" t="s">
        <v>19</v>
      </c>
      <c r="F175" s="18">
        <v>37927</v>
      </c>
      <c r="G175" s="19">
        <f t="shared" ca="1" si="2"/>
        <v>6</v>
      </c>
      <c r="H175" s="20">
        <v>1</v>
      </c>
      <c r="I175" s="22">
        <v>39680</v>
      </c>
    </row>
    <row r="176" spans="1:9">
      <c r="A176" s="12" t="s">
        <v>90</v>
      </c>
      <c r="B176" s="12" t="s">
        <v>23</v>
      </c>
      <c r="C176" s="102">
        <v>240272873</v>
      </c>
      <c r="D176" s="105">
        <v>4043162442</v>
      </c>
      <c r="E176" s="12" t="s">
        <v>19</v>
      </c>
      <c r="F176" s="18">
        <v>38935</v>
      </c>
      <c r="G176" s="19">
        <f t="shared" ca="1" si="2"/>
        <v>3</v>
      </c>
      <c r="H176" s="20">
        <v>2</v>
      </c>
      <c r="I176" s="22">
        <v>84170</v>
      </c>
    </row>
    <row r="177" spans="1:9">
      <c r="A177" s="12" t="s">
        <v>112</v>
      </c>
      <c r="B177" s="12" t="s">
        <v>23</v>
      </c>
      <c r="C177" s="102">
        <v>331251341</v>
      </c>
      <c r="D177" s="105">
        <v>2165202015</v>
      </c>
      <c r="E177" s="12" t="s">
        <v>19</v>
      </c>
      <c r="F177" s="18">
        <v>37711</v>
      </c>
      <c r="G177" s="19">
        <f t="shared" ca="1" si="2"/>
        <v>7</v>
      </c>
      <c r="H177" s="20">
        <v>4</v>
      </c>
      <c r="I177" s="22">
        <v>37980</v>
      </c>
    </row>
    <row r="178" spans="1:9">
      <c r="A178" s="12" t="s">
        <v>117</v>
      </c>
      <c r="B178" s="12" t="s">
        <v>23</v>
      </c>
      <c r="C178" s="102">
        <v>468234190</v>
      </c>
      <c r="D178" s="105">
        <v>5087660273</v>
      </c>
      <c r="E178" s="12" t="s">
        <v>19</v>
      </c>
      <c r="F178" s="18">
        <v>39220</v>
      </c>
      <c r="G178" s="19">
        <f t="shared" ca="1" si="2"/>
        <v>3</v>
      </c>
      <c r="H178" s="20">
        <v>4</v>
      </c>
      <c r="I178" s="22">
        <v>78520</v>
      </c>
    </row>
    <row r="179" spans="1:9">
      <c r="A179" s="12" t="s">
        <v>150</v>
      </c>
      <c r="B179" s="12" t="s">
        <v>23</v>
      </c>
      <c r="C179" s="102">
        <v>248820119</v>
      </c>
      <c r="D179" s="105">
        <v>2133431009</v>
      </c>
      <c r="E179" s="12" t="s">
        <v>19</v>
      </c>
      <c r="F179" s="18">
        <v>37289</v>
      </c>
      <c r="G179" s="19">
        <f t="shared" ca="1" si="2"/>
        <v>8</v>
      </c>
      <c r="H179" s="20">
        <v>5</v>
      </c>
      <c r="I179" s="22">
        <v>64220</v>
      </c>
    </row>
    <row r="180" spans="1:9">
      <c r="A180" s="12" t="s">
        <v>158</v>
      </c>
      <c r="B180" s="12" t="s">
        <v>23</v>
      </c>
      <c r="C180" s="102">
        <v>980960186</v>
      </c>
      <c r="D180" s="105">
        <v>3038451642</v>
      </c>
      <c r="E180" s="12" t="s">
        <v>19</v>
      </c>
      <c r="F180" s="18">
        <v>35990</v>
      </c>
      <c r="G180" s="19">
        <f t="shared" ca="1" si="2"/>
        <v>12</v>
      </c>
      <c r="H180" s="20">
        <v>2</v>
      </c>
      <c r="I180" s="22">
        <v>41840</v>
      </c>
    </row>
    <row r="181" spans="1:9">
      <c r="A181" s="12" t="s">
        <v>192</v>
      </c>
      <c r="B181" s="12" t="s">
        <v>23</v>
      </c>
      <c r="C181" s="102">
        <v>564908088</v>
      </c>
      <c r="D181" s="105">
        <v>8091629556</v>
      </c>
      <c r="E181" s="12" t="s">
        <v>19</v>
      </c>
      <c r="F181" s="18">
        <v>36108</v>
      </c>
      <c r="G181" s="19">
        <f t="shared" ca="1" si="2"/>
        <v>11</v>
      </c>
      <c r="H181" s="20">
        <v>5</v>
      </c>
      <c r="I181" s="22">
        <v>89520</v>
      </c>
    </row>
    <row r="182" spans="1:9">
      <c r="A182" s="12" t="s">
        <v>231</v>
      </c>
      <c r="B182" s="12" t="s">
        <v>23</v>
      </c>
      <c r="C182" s="102">
        <v>920477476</v>
      </c>
      <c r="D182" s="105">
        <v>5137188067</v>
      </c>
      <c r="E182" s="12" t="s">
        <v>19</v>
      </c>
      <c r="F182" s="18">
        <v>39212</v>
      </c>
      <c r="G182" s="19">
        <f t="shared" ca="1" si="2"/>
        <v>3</v>
      </c>
      <c r="H182" s="20">
        <v>5</v>
      </c>
      <c r="I182" s="22">
        <v>60040</v>
      </c>
    </row>
    <row r="183" spans="1:9">
      <c r="A183" s="12" t="s">
        <v>238</v>
      </c>
      <c r="B183" s="12" t="s">
        <v>23</v>
      </c>
      <c r="C183" s="102">
        <v>317749924</v>
      </c>
      <c r="D183" s="105">
        <v>7134982487</v>
      </c>
      <c r="E183" s="12" t="s">
        <v>19</v>
      </c>
      <c r="F183" s="18">
        <v>34575</v>
      </c>
      <c r="G183" s="19">
        <f t="shared" ca="1" si="2"/>
        <v>15</v>
      </c>
      <c r="H183" s="20">
        <v>3</v>
      </c>
      <c r="I183" s="22">
        <v>24410</v>
      </c>
    </row>
    <row r="184" spans="1:9">
      <c r="A184" s="12" t="s">
        <v>241</v>
      </c>
      <c r="B184" s="12" t="s">
        <v>23</v>
      </c>
      <c r="C184" s="102">
        <v>627494412</v>
      </c>
      <c r="D184" s="105">
        <v>8122601200</v>
      </c>
      <c r="E184" s="12" t="s">
        <v>19</v>
      </c>
      <c r="F184" s="18">
        <v>33369</v>
      </c>
      <c r="G184" s="19">
        <f t="shared" ca="1" si="2"/>
        <v>19</v>
      </c>
      <c r="H184" s="20">
        <v>3</v>
      </c>
      <c r="I184" s="22">
        <v>73990</v>
      </c>
    </row>
    <row r="185" spans="1:9">
      <c r="A185" s="12" t="s">
        <v>265</v>
      </c>
      <c r="B185" s="12" t="s">
        <v>23</v>
      </c>
      <c r="C185" s="102">
        <v>506165137</v>
      </c>
      <c r="D185" s="105">
        <v>5048560698</v>
      </c>
      <c r="E185" s="12" t="s">
        <v>19</v>
      </c>
      <c r="F185" s="18">
        <v>36716</v>
      </c>
      <c r="G185" s="19">
        <f t="shared" ca="1" si="2"/>
        <v>10</v>
      </c>
      <c r="H185" s="20">
        <v>2</v>
      </c>
      <c r="I185" s="22">
        <v>52770</v>
      </c>
    </row>
    <row r="186" spans="1:9">
      <c r="A186" s="12" t="s">
        <v>289</v>
      </c>
      <c r="B186" s="12" t="s">
        <v>23</v>
      </c>
      <c r="C186" s="102">
        <v>759350847</v>
      </c>
      <c r="D186" s="105">
        <v>7184900864</v>
      </c>
      <c r="E186" s="12" t="s">
        <v>19</v>
      </c>
      <c r="F186" s="18">
        <v>34061</v>
      </c>
      <c r="G186" s="19">
        <f t="shared" ca="1" si="2"/>
        <v>17</v>
      </c>
      <c r="H186" s="20">
        <v>3</v>
      </c>
      <c r="I186" s="22">
        <v>80690</v>
      </c>
    </row>
    <row r="187" spans="1:9">
      <c r="A187" s="12" t="s">
        <v>306</v>
      </c>
      <c r="B187" s="12" t="s">
        <v>23</v>
      </c>
      <c r="C187" s="102">
        <v>707553376</v>
      </c>
      <c r="D187" s="105">
        <v>6044161772</v>
      </c>
      <c r="E187" s="12" t="s">
        <v>19</v>
      </c>
      <c r="F187" s="18">
        <v>33815</v>
      </c>
      <c r="G187" s="19">
        <f t="shared" ca="1" si="2"/>
        <v>17</v>
      </c>
      <c r="H187" s="20">
        <v>3</v>
      </c>
      <c r="I187" s="22">
        <v>63310</v>
      </c>
    </row>
    <row r="188" spans="1:9">
      <c r="A188" s="12" t="s">
        <v>309</v>
      </c>
      <c r="B188" s="12" t="s">
        <v>23</v>
      </c>
      <c r="C188" s="102">
        <v>528258211</v>
      </c>
      <c r="D188" s="105">
        <v>6198908079</v>
      </c>
      <c r="E188" s="12" t="s">
        <v>19</v>
      </c>
      <c r="F188" s="18">
        <v>36027</v>
      </c>
      <c r="G188" s="19">
        <f t="shared" ca="1" si="2"/>
        <v>11</v>
      </c>
      <c r="H188" s="20">
        <v>3</v>
      </c>
      <c r="I188" s="22">
        <v>57600</v>
      </c>
    </row>
    <row r="189" spans="1:9">
      <c r="A189" s="12" t="s">
        <v>339</v>
      </c>
      <c r="B189" s="12" t="s">
        <v>23</v>
      </c>
      <c r="C189" s="102">
        <v>445693854</v>
      </c>
      <c r="D189" s="105">
        <v>7127194901</v>
      </c>
      <c r="E189" s="12" t="s">
        <v>19</v>
      </c>
      <c r="F189" s="18">
        <v>37679</v>
      </c>
      <c r="G189" s="19">
        <f t="shared" ca="1" si="2"/>
        <v>7</v>
      </c>
      <c r="H189" s="20">
        <v>3</v>
      </c>
      <c r="I189" s="22">
        <v>71830</v>
      </c>
    </row>
    <row r="190" spans="1:9">
      <c r="A190" s="12" t="s">
        <v>377</v>
      </c>
      <c r="B190" s="12" t="s">
        <v>23</v>
      </c>
      <c r="C190" s="102">
        <v>963000861</v>
      </c>
      <c r="D190" s="105">
        <v>7148244224</v>
      </c>
      <c r="E190" s="12" t="s">
        <v>19</v>
      </c>
      <c r="F190" s="18">
        <v>37434</v>
      </c>
      <c r="G190" s="19">
        <f t="shared" ca="1" si="2"/>
        <v>8</v>
      </c>
      <c r="H190" s="20">
        <v>2</v>
      </c>
      <c r="I190" s="22">
        <v>57410</v>
      </c>
    </row>
    <row r="191" spans="1:9">
      <c r="A191" s="12" t="s">
        <v>390</v>
      </c>
      <c r="B191" s="12" t="s">
        <v>23</v>
      </c>
      <c r="C191" s="102">
        <v>332494481</v>
      </c>
      <c r="D191" s="105">
        <v>6125236892</v>
      </c>
      <c r="E191" s="12" t="s">
        <v>19</v>
      </c>
      <c r="F191" s="18">
        <v>34739</v>
      </c>
      <c r="G191" s="19">
        <f t="shared" ca="1" si="2"/>
        <v>15</v>
      </c>
      <c r="H191" s="20">
        <v>4</v>
      </c>
      <c r="I191" s="22">
        <v>52940</v>
      </c>
    </row>
    <row r="192" spans="1:9">
      <c r="A192" s="12" t="s">
        <v>401</v>
      </c>
      <c r="B192" s="12" t="s">
        <v>23</v>
      </c>
      <c r="C192" s="102">
        <v>279591317</v>
      </c>
      <c r="D192" s="105">
        <v>5124138160</v>
      </c>
      <c r="E192" s="12" t="s">
        <v>19</v>
      </c>
      <c r="F192" s="18">
        <v>34750</v>
      </c>
      <c r="G192" s="19">
        <f t="shared" ca="1" si="2"/>
        <v>15</v>
      </c>
      <c r="H192" s="20">
        <v>5</v>
      </c>
      <c r="I192" s="22">
        <v>28260</v>
      </c>
    </row>
    <row r="193" spans="1:9">
      <c r="A193" s="12" t="s">
        <v>405</v>
      </c>
      <c r="B193" s="12" t="s">
        <v>23</v>
      </c>
      <c r="C193" s="102">
        <v>312019803</v>
      </c>
      <c r="D193" s="105">
        <v>9044877123</v>
      </c>
      <c r="E193" s="12" t="s">
        <v>19</v>
      </c>
      <c r="F193" s="18">
        <v>36367</v>
      </c>
      <c r="G193" s="19">
        <f t="shared" ca="1" si="2"/>
        <v>10</v>
      </c>
      <c r="H193" s="20">
        <v>5</v>
      </c>
      <c r="I193" s="22">
        <v>68510</v>
      </c>
    </row>
    <row r="194" spans="1:9">
      <c r="A194" s="12" t="s">
        <v>453</v>
      </c>
      <c r="B194" s="12" t="s">
        <v>23</v>
      </c>
      <c r="C194" s="102">
        <v>269873478</v>
      </c>
      <c r="D194" s="105">
        <v>7063922629</v>
      </c>
      <c r="E194" s="12" t="s">
        <v>19</v>
      </c>
      <c r="F194" s="18">
        <v>37897</v>
      </c>
      <c r="G194" s="19">
        <f t="shared" ca="1" si="2"/>
        <v>6</v>
      </c>
      <c r="H194" s="20">
        <v>2</v>
      </c>
      <c r="I194" s="22">
        <v>40940</v>
      </c>
    </row>
    <row r="195" spans="1:9">
      <c r="A195" s="12" t="s">
        <v>473</v>
      </c>
      <c r="B195" s="12" t="s">
        <v>23</v>
      </c>
      <c r="C195" s="102">
        <v>214234804</v>
      </c>
      <c r="D195" s="105">
        <v>7112888726</v>
      </c>
      <c r="E195" s="12" t="s">
        <v>19</v>
      </c>
      <c r="F195" s="18">
        <v>38928</v>
      </c>
      <c r="G195" s="19">
        <f t="shared" ref="G195:G258" ca="1" si="3">DATEDIF(F195,TODAY(),"Y")</f>
        <v>3</v>
      </c>
      <c r="H195" s="20">
        <v>4</v>
      </c>
      <c r="I195" s="22">
        <v>62780</v>
      </c>
    </row>
    <row r="196" spans="1:9">
      <c r="A196" s="12" t="s">
        <v>482</v>
      </c>
      <c r="B196" s="12" t="s">
        <v>23</v>
      </c>
      <c r="C196" s="102">
        <v>650784238</v>
      </c>
      <c r="D196" s="105">
        <v>3033184277</v>
      </c>
      <c r="E196" s="12" t="s">
        <v>19</v>
      </c>
      <c r="F196" s="18">
        <v>38579</v>
      </c>
      <c r="G196" s="19">
        <f t="shared" ca="1" si="3"/>
        <v>4</v>
      </c>
      <c r="H196" s="20">
        <v>2</v>
      </c>
      <c r="I196" s="22">
        <v>63850</v>
      </c>
    </row>
    <row r="197" spans="1:9">
      <c r="A197" s="12" t="s">
        <v>499</v>
      </c>
      <c r="B197" s="12" t="s">
        <v>23</v>
      </c>
      <c r="C197" s="102">
        <v>772163640</v>
      </c>
      <c r="D197" s="105">
        <v>6075157707</v>
      </c>
      <c r="E197" s="12" t="s">
        <v>19</v>
      </c>
      <c r="F197" s="18">
        <v>37024</v>
      </c>
      <c r="G197" s="19">
        <f t="shared" ca="1" si="3"/>
        <v>9</v>
      </c>
      <c r="H197" s="20">
        <v>3</v>
      </c>
      <c r="I197" s="22">
        <v>61370</v>
      </c>
    </row>
    <row r="198" spans="1:9">
      <c r="A198" s="12" t="s">
        <v>507</v>
      </c>
      <c r="B198" s="12" t="s">
        <v>23</v>
      </c>
      <c r="C198" s="102">
        <v>247276092</v>
      </c>
      <c r="D198" s="105">
        <v>2193327522</v>
      </c>
      <c r="E198" s="12" t="s">
        <v>19</v>
      </c>
      <c r="F198" s="18">
        <v>33421</v>
      </c>
      <c r="G198" s="19">
        <f t="shared" ca="1" si="3"/>
        <v>19</v>
      </c>
      <c r="H198" s="20">
        <v>4</v>
      </c>
      <c r="I198" s="22">
        <v>64430</v>
      </c>
    </row>
    <row r="199" spans="1:9">
      <c r="A199" s="12" t="s">
        <v>519</v>
      </c>
      <c r="B199" s="12" t="s">
        <v>23</v>
      </c>
      <c r="C199" s="102">
        <v>676030562</v>
      </c>
      <c r="D199" s="105">
        <v>4043613417</v>
      </c>
      <c r="E199" s="12" t="s">
        <v>19</v>
      </c>
      <c r="F199" s="18">
        <v>33539</v>
      </c>
      <c r="G199" s="19">
        <f t="shared" ca="1" si="3"/>
        <v>18</v>
      </c>
      <c r="H199" s="20">
        <v>5</v>
      </c>
      <c r="I199" s="22">
        <v>45770</v>
      </c>
    </row>
    <row r="200" spans="1:9">
      <c r="A200" s="12" t="s">
        <v>537</v>
      </c>
      <c r="B200" s="12" t="s">
        <v>23</v>
      </c>
      <c r="C200" s="102">
        <v>595022550</v>
      </c>
      <c r="D200" s="105">
        <v>8162053579</v>
      </c>
      <c r="E200" s="12" t="s">
        <v>19</v>
      </c>
      <c r="F200" s="18">
        <v>33655</v>
      </c>
      <c r="G200" s="19">
        <f t="shared" ca="1" si="3"/>
        <v>18</v>
      </c>
      <c r="H200" s="20">
        <v>3</v>
      </c>
      <c r="I200" s="22">
        <v>35460</v>
      </c>
    </row>
    <row r="201" spans="1:9">
      <c r="A201" s="12" t="s">
        <v>554</v>
      </c>
      <c r="B201" s="12" t="s">
        <v>23</v>
      </c>
      <c r="C201" s="102">
        <v>711445298</v>
      </c>
      <c r="D201" s="105">
        <v>5084361873</v>
      </c>
      <c r="E201" s="12" t="s">
        <v>19</v>
      </c>
      <c r="F201" s="18">
        <v>37210</v>
      </c>
      <c r="G201" s="19">
        <f t="shared" ca="1" si="3"/>
        <v>8</v>
      </c>
      <c r="H201" s="20">
        <v>1</v>
      </c>
      <c r="I201" s="22">
        <v>75420</v>
      </c>
    </row>
    <row r="202" spans="1:9">
      <c r="A202" s="12" t="s">
        <v>596</v>
      </c>
      <c r="B202" s="12" t="s">
        <v>23</v>
      </c>
      <c r="C202" s="102">
        <v>525699951</v>
      </c>
      <c r="D202" s="105">
        <v>7068801464</v>
      </c>
      <c r="E202" s="12" t="s">
        <v>19</v>
      </c>
      <c r="F202" s="18">
        <v>33164</v>
      </c>
      <c r="G202" s="19">
        <f t="shared" ca="1" si="3"/>
        <v>19</v>
      </c>
      <c r="H202" s="20">
        <v>3</v>
      </c>
      <c r="I202" s="22">
        <v>32190</v>
      </c>
    </row>
    <row r="203" spans="1:9">
      <c r="A203" s="12" t="s">
        <v>602</v>
      </c>
      <c r="B203" s="12" t="s">
        <v>23</v>
      </c>
      <c r="C203" s="102">
        <v>854806695</v>
      </c>
      <c r="D203" s="105">
        <v>2126126835</v>
      </c>
      <c r="E203" s="12" t="s">
        <v>19</v>
      </c>
      <c r="F203" s="18">
        <v>34769</v>
      </c>
      <c r="G203" s="19">
        <f t="shared" ca="1" si="3"/>
        <v>15</v>
      </c>
      <c r="H203" s="20">
        <v>2</v>
      </c>
      <c r="I203" s="22">
        <v>66010</v>
      </c>
    </row>
    <row r="204" spans="1:9">
      <c r="A204" s="12" t="s">
        <v>635</v>
      </c>
      <c r="B204" s="12" t="s">
        <v>23</v>
      </c>
      <c r="C204" s="102">
        <v>385074661</v>
      </c>
      <c r="D204" s="105">
        <v>6116213620</v>
      </c>
      <c r="E204" s="12" t="s">
        <v>19</v>
      </c>
      <c r="F204" s="18">
        <v>38264</v>
      </c>
      <c r="G204" s="19">
        <f t="shared" ca="1" si="3"/>
        <v>5</v>
      </c>
      <c r="H204" s="20">
        <v>4</v>
      </c>
      <c r="I204" s="22">
        <v>59330</v>
      </c>
    </row>
    <row r="205" spans="1:9">
      <c r="A205" s="12" t="s">
        <v>694</v>
      </c>
      <c r="B205" s="12" t="s">
        <v>23</v>
      </c>
      <c r="C205" s="102">
        <v>319449613</v>
      </c>
      <c r="D205" s="105">
        <v>7035013435</v>
      </c>
      <c r="E205" s="12" t="s">
        <v>19</v>
      </c>
      <c r="F205" s="18">
        <v>36094</v>
      </c>
      <c r="G205" s="19">
        <f t="shared" ca="1" si="3"/>
        <v>11</v>
      </c>
      <c r="H205" s="20">
        <v>3</v>
      </c>
      <c r="I205" s="22">
        <v>57760</v>
      </c>
    </row>
    <row r="206" spans="1:9">
      <c r="A206" s="12" t="s">
        <v>698</v>
      </c>
      <c r="B206" s="12" t="s">
        <v>23</v>
      </c>
      <c r="C206" s="102">
        <v>984570981</v>
      </c>
      <c r="D206" s="105">
        <v>7168561612</v>
      </c>
      <c r="E206" s="12" t="s">
        <v>19</v>
      </c>
      <c r="F206" s="18">
        <v>37463</v>
      </c>
      <c r="G206" s="19">
        <f t="shared" ca="1" si="3"/>
        <v>7</v>
      </c>
      <c r="H206" s="20">
        <v>2</v>
      </c>
      <c r="I206" s="22">
        <v>39300</v>
      </c>
    </row>
    <row r="207" spans="1:9">
      <c r="A207" s="12" t="s">
        <v>720</v>
      </c>
      <c r="B207" s="12" t="s">
        <v>23</v>
      </c>
      <c r="C207" s="102">
        <v>277423593</v>
      </c>
      <c r="D207" s="105">
        <v>3164078104</v>
      </c>
      <c r="E207" s="12" t="s">
        <v>19</v>
      </c>
      <c r="F207" s="18">
        <v>38302</v>
      </c>
      <c r="G207" s="19">
        <f t="shared" ca="1" si="3"/>
        <v>5</v>
      </c>
      <c r="H207" s="20">
        <v>4</v>
      </c>
      <c r="I207" s="22">
        <v>80330</v>
      </c>
    </row>
    <row r="208" spans="1:9">
      <c r="A208" s="12" t="s">
        <v>734</v>
      </c>
      <c r="B208" s="12" t="s">
        <v>23</v>
      </c>
      <c r="C208" s="102">
        <v>272036635</v>
      </c>
      <c r="D208" s="105">
        <v>3013938131</v>
      </c>
      <c r="E208" s="12" t="s">
        <v>19</v>
      </c>
      <c r="F208" s="18">
        <v>33209</v>
      </c>
      <c r="G208" s="19">
        <f t="shared" ca="1" si="3"/>
        <v>19</v>
      </c>
      <c r="H208" s="20">
        <v>2</v>
      </c>
      <c r="I208" s="22">
        <v>49530</v>
      </c>
    </row>
    <row r="209" spans="1:9">
      <c r="A209" s="12" t="s">
        <v>736</v>
      </c>
      <c r="B209" s="12" t="s">
        <v>23</v>
      </c>
      <c r="C209" s="102">
        <v>788832967</v>
      </c>
      <c r="D209" s="105">
        <v>7025299873</v>
      </c>
      <c r="E209" s="12" t="s">
        <v>19</v>
      </c>
      <c r="F209" s="18">
        <v>36119</v>
      </c>
      <c r="G209" s="19">
        <f t="shared" ca="1" si="3"/>
        <v>11</v>
      </c>
      <c r="H209" s="20">
        <v>1</v>
      </c>
      <c r="I209" s="22">
        <v>45420</v>
      </c>
    </row>
    <row r="210" spans="1:9">
      <c r="A210" s="12" t="s">
        <v>738</v>
      </c>
      <c r="B210" s="12" t="s">
        <v>23</v>
      </c>
      <c r="C210" s="102">
        <v>723930767</v>
      </c>
      <c r="D210" s="105">
        <v>4024532398</v>
      </c>
      <c r="E210" s="12" t="s">
        <v>19</v>
      </c>
      <c r="F210" s="18">
        <v>33443</v>
      </c>
      <c r="G210" s="19">
        <f t="shared" ca="1" si="3"/>
        <v>18</v>
      </c>
      <c r="H210" s="20">
        <v>4</v>
      </c>
      <c r="I210" s="22">
        <v>79220</v>
      </c>
    </row>
    <row r="211" spans="1:9">
      <c r="A211" s="12" t="s">
        <v>22</v>
      </c>
      <c r="B211" s="12" t="s">
        <v>23</v>
      </c>
      <c r="C211" s="102">
        <v>561737107</v>
      </c>
      <c r="D211" s="105">
        <v>7151559081</v>
      </c>
      <c r="E211" s="12" t="s">
        <v>24</v>
      </c>
      <c r="F211" s="18">
        <v>39993</v>
      </c>
      <c r="G211" s="19">
        <f t="shared" ca="1" si="3"/>
        <v>1</v>
      </c>
      <c r="H211" s="20">
        <v>1</v>
      </c>
      <c r="I211" s="22">
        <v>44260</v>
      </c>
    </row>
    <row r="212" spans="1:9">
      <c r="A212" s="12" t="s">
        <v>49</v>
      </c>
      <c r="B212" s="12" t="s">
        <v>23</v>
      </c>
      <c r="C212" s="102">
        <v>122440839</v>
      </c>
      <c r="D212" s="105">
        <v>9091593705</v>
      </c>
      <c r="E212" s="12" t="s">
        <v>24</v>
      </c>
      <c r="F212" s="18">
        <v>35821</v>
      </c>
      <c r="G212" s="19">
        <f t="shared" ca="1" si="3"/>
        <v>12</v>
      </c>
      <c r="H212" s="20">
        <v>2</v>
      </c>
      <c r="I212" s="22">
        <v>35820</v>
      </c>
    </row>
    <row r="213" spans="1:9">
      <c r="A213" s="12" t="s">
        <v>57</v>
      </c>
      <c r="B213" s="12" t="s">
        <v>23</v>
      </c>
      <c r="C213" s="102">
        <v>477110649</v>
      </c>
      <c r="D213" s="105">
        <v>7097925201</v>
      </c>
      <c r="E213" s="12" t="s">
        <v>24</v>
      </c>
      <c r="F213" s="18">
        <v>36097</v>
      </c>
      <c r="G213" s="19">
        <f t="shared" ca="1" si="3"/>
        <v>11</v>
      </c>
      <c r="H213" s="20">
        <v>2</v>
      </c>
      <c r="I213" s="22">
        <v>38870</v>
      </c>
    </row>
    <row r="214" spans="1:9">
      <c r="A214" s="12" t="s">
        <v>72</v>
      </c>
      <c r="B214" s="12" t="s">
        <v>23</v>
      </c>
      <c r="C214" s="102">
        <v>751878224</v>
      </c>
      <c r="D214" s="105">
        <v>7194888110</v>
      </c>
      <c r="E214" s="12" t="s">
        <v>24</v>
      </c>
      <c r="F214" s="18">
        <v>37711</v>
      </c>
      <c r="G214" s="19">
        <f t="shared" ca="1" si="3"/>
        <v>7</v>
      </c>
      <c r="H214" s="20">
        <v>1</v>
      </c>
      <c r="I214" s="22">
        <v>70760</v>
      </c>
    </row>
    <row r="215" spans="1:9">
      <c r="A215" s="12" t="s">
        <v>80</v>
      </c>
      <c r="B215" s="12" t="s">
        <v>23</v>
      </c>
      <c r="C215" s="102">
        <v>512404764</v>
      </c>
      <c r="D215" s="105">
        <v>5068627048</v>
      </c>
      <c r="E215" s="12" t="s">
        <v>24</v>
      </c>
      <c r="F215" s="18">
        <v>34901</v>
      </c>
      <c r="G215" s="19">
        <f t="shared" ca="1" si="3"/>
        <v>14</v>
      </c>
      <c r="H215" s="20">
        <v>5</v>
      </c>
      <c r="I215" s="22">
        <v>73144</v>
      </c>
    </row>
    <row r="216" spans="1:9">
      <c r="A216" s="12" t="s">
        <v>94</v>
      </c>
      <c r="B216" s="12" t="s">
        <v>23</v>
      </c>
      <c r="C216" s="102">
        <v>694800128</v>
      </c>
      <c r="D216" s="105">
        <v>8153967339</v>
      </c>
      <c r="E216" s="12" t="s">
        <v>24</v>
      </c>
      <c r="F216" s="18">
        <v>33021</v>
      </c>
      <c r="G216" s="19">
        <f t="shared" ca="1" si="3"/>
        <v>20</v>
      </c>
      <c r="H216" s="20">
        <v>4</v>
      </c>
      <c r="I216" s="22">
        <v>52940</v>
      </c>
    </row>
    <row r="217" spans="1:9">
      <c r="A217" s="12" t="s">
        <v>99</v>
      </c>
      <c r="B217" s="12" t="s">
        <v>23</v>
      </c>
      <c r="C217" s="102">
        <v>436693732</v>
      </c>
      <c r="D217" s="105">
        <v>2117051004</v>
      </c>
      <c r="E217" s="12" t="s">
        <v>24</v>
      </c>
      <c r="F217" s="18">
        <v>35085</v>
      </c>
      <c r="G217" s="19">
        <f t="shared" ca="1" si="3"/>
        <v>14</v>
      </c>
      <c r="H217" s="20">
        <v>1</v>
      </c>
      <c r="I217" s="22">
        <v>60100</v>
      </c>
    </row>
    <row r="218" spans="1:9">
      <c r="A218" s="12" t="s">
        <v>127</v>
      </c>
      <c r="B218" s="12" t="s">
        <v>23</v>
      </c>
      <c r="C218" s="102">
        <v>750722934</v>
      </c>
      <c r="D218" s="105">
        <v>5034794769</v>
      </c>
      <c r="E218" s="12" t="s">
        <v>24</v>
      </c>
      <c r="F218" s="18">
        <v>34578</v>
      </c>
      <c r="G218" s="19">
        <f t="shared" ca="1" si="3"/>
        <v>15</v>
      </c>
      <c r="H218" s="20">
        <v>2</v>
      </c>
      <c r="I218" s="22">
        <v>44270</v>
      </c>
    </row>
    <row r="219" spans="1:9">
      <c r="A219" s="12" t="s">
        <v>139</v>
      </c>
      <c r="B219" s="12" t="s">
        <v>23</v>
      </c>
      <c r="C219" s="102">
        <v>357568979</v>
      </c>
      <c r="D219" s="105">
        <v>7095821616</v>
      </c>
      <c r="E219" s="12" t="s">
        <v>24</v>
      </c>
      <c r="F219" s="18">
        <v>34546</v>
      </c>
      <c r="G219" s="19">
        <f t="shared" ca="1" si="3"/>
        <v>15</v>
      </c>
      <c r="H219" s="20">
        <v>3</v>
      </c>
      <c r="I219" s="22">
        <v>86260</v>
      </c>
    </row>
    <row r="220" spans="1:9">
      <c r="A220" s="12" t="s">
        <v>151</v>
      </c>
      <c r="B220" s="12" t="s">
        <v>23</v>
      </c>
      <c r="C220" s="102">
        <v>918436287</v>
      </c>
      <c r="D220" s="105">
        <v>6147179128</v>
      </c>
      <c r="E220" s="12" t="s">
        <v>24</v>
      </c>
      <c r="F220" s="18">
        <v>33038</v>
      </c>
      <c r="G220" s="19">
        <f t="shared" ca="1" si="3"/>
        <v>20</v>
      </c>
      <c r="H220" s="20">
        <v>4</v>
      </c>
      <c r="I220" s="22">
        <v>60380</v>
      </c>
    </row>
    <row r="221" spans="1:9">
      <c r="A221" s="12" t="s">
        <v>156</v>
      </c>
      <c r="B221" s="12" t="s">
        <v>23</v>
      </c>
      <c r="C221" s="102">
        <v>136620388</v>
      </c>
      <c r="D221" s="105">
        <v>8091696804</v>
      </c>
      <c r="E221" s="12" t="s">
        <v>24</v>
      </c>
      <c r="F221" s="18">
        <v>35925</v>
      </c>
      <c r="G221" s="19">
        <f t="shared" ca="1" si="3"/>
        <v>12</v>
      </c>
      <c r="H221" s="20">
        <v>4</v>
      </c>
      <c r="I221" s="22">
        <v>76192</v>
      </c>
    </row>
    <row r="222" spans="1:9">
      <c r="A222" s="12" t="s">
        <v>157</v>
      </c>
      <c r="B222" s="12" t="s">
        <v>23</v>
      </c>
      <c r="C222" s="102">
        <v>350104448</v>
      </c>
      <c r="D222" s="105">
        <v>3155610944</v>
      </c>
      <c r="E222" s="12" t="s">
        <v>24</v>
      </c>
      <c r="F222" s="18">
        <v>37256</v>
      </c>
      <c r="G222" s="19">
        <f t="shared" ca="1" si="3"/>
        <v>8</v>
      </c>
      <c r="H222" s="20">
        <v>5</v>
      </c>
      <c r="I222" s="22">
        <v>54230</v>
      </c>
    </row>
    <row r="223" spans="1:9">
      <c r="A223" s="12" t="s">
        <v>161</v>
      </c>
      <c r="B223" s="12" t="s">
        <v>23</v>
      </c>
      <c r="C223" s="102">
        <v>575648597</v>
      </c>
      <c r="D223" s="105">
        <v>4041800673</v>
      </c>
      <c r="E223" s="12" t="s">
        <v>24</v>
      </c>
      <c r="F223" s="18">
        <v>33794</v>
      </c>
      <c r="G223" s="19">
        <f t="shared" ca="1" si="3"/>
        <v>18</v>
      </c>
      <c r="H223" s="20">
        <v>2</v>
      </c>
      <c r="I223" s="22">
        <v>24710</v>
      </c>
    </row>
    <row r="224" spans="1:9">
      <c r="A224" s="12" t="s">
        <v>164</v>
      </c>
      <c r="B224" s="12" t="s">
        <v>23</v>
      </c>
      <c r="C224" s="102">
        <v>425943144</v>
      </c>
      <c r="D224" s="105">
        <v>2136742736</v>
      </c>
      <c r="E224" s="12" t="s">
        <v>24</v>
      </c>
      <c r="F224" s="18">
        <v>35386</v>
      </c>
      <c r="G224" s="19">
        <f t="shared" ca="1" si="3"/>
        <v>13</v>
      </c>
      <c r="H224" s="20">
        <v>2</v>
      </c>
      <c r="I224" s="22">
        <v>40340</v>
      </c>
    </row>
    <row r="225" spans="1:12">
      <c r="A225" s="12" t="s">
        <v>168</v>
      </c>
      <c r="B225" s="12" t="s">
        <v>23</v>
      </c>
      <c r="C225" s="102">
        <v>993383806</v>
      </c>
      <c r="D225" s="105">
        <v>3128857217</v>
      </c>
      <c r="E225" s="12" t="s">
        <v>24</v>
      </c>
      <c r="F225" s="18">
        <v>38222</v>
      </c>
      <c r="G225" s="19">
        <f t="shared" ca="1" si="3"/>
        <v>5</v>
      </c>
      <c r="H225" s="20">
        <v>5</v>
      </c>
      <c r="I225" s="22">
        <v>29420</v>
      </c>
    </row>
    <row r="226" spans="1:12">
      <c r="A226" s="12" t="s">
        <v>170</v>
      </c>
      <c r="B226" s="12" t="s">
        <v>23</v>
      </c>
      <c r="C226" s="102">
        <v>558903229</v>
      </c>
      <c r="D226" s="105">
        <v>9091509619</v>
      </c>
      <c r="E226" s="12" t="s">
        <v>24</v>
      </c>
      <c r="F226" s="18">
        <v>38738</v>
      </c>
      <c r="G226" s="19">
        <f t="shared" ca="1" si="3"/>
        <v>4</v>
      </c>
      <c r="H226" s="20">
        <v>2</v>
      </c>
      <c r="I226" s="22">
        <v>46220</v>
      </c>
    </row>
    <row r="227" spans="1:12">
      <c r="A227" s="12" t="s">
        <v>206</v>
      </c>
      <c r="B227" s="12" t="s">
        <v>23</v>
      </c>
      <c r="C227" s="102">
        <v>916944119</v>
      </c>
      <c r="D227" s="105">
        <v>7097111802</v>
      </c>
      <c r="E227" s="12" t="s">
        <v>24</v>
      </c>
      <c r="F227" s="18">
        <v>35322</v>
      </c>
      <c r="G227" s="19">
        <f t="shared" ca="1" si="3"/>
        <v>13</v>
      </c>
      <c r="H227" s="20">
        <v>5</v>
      </c>
      <c r="I227" s="22">
        <v>89740</v>
      </c>
    </row>
    <row r="228" spans="1:12">
      <c r="A228" s="12" t="s">
        <v>213</v>
      </c>
      <c r="B228" s="12" t="s">
        <v>23</v>
      </c>
      <c r="C228" s="102">
        <v>984881714</v>
      </c>
      <c r="D228" s="105">
        <v>4148591986</v>
      </c>
      <c r="E228" s="12" t="s">
        <v>24</v>
      </c>
      <c r="F228" s="18">
        <v>35708</v>
      </c>
      <c r="G228" s="19">
        <f t="shared" ca="1" si="3"/>
        <v>12</v>
      </c>
      <c r="H228" s="20">
        <v>1</v>
      </c>
      <c r="I228" s="22">
        <v>68750</v>
      </c>
    </row>
    <row r="229" spans="1:12">
      <c r="A229" s="12" t="s">
        <v>214</v>
      </c>
      <c r="B229" s="12" t="s">
        <v>23</v>
      </c>
      <c r="C229" s="102">
        <v>397835298</v>
      </c>
      <c r="D229" s="105">
        <v>9166458440</v>
      </c>
      <c r="E229" s="12" t="s">
        <v>24</v>
      </c>
      <c r="F229" s="18">
        <v>33541</v>
      </c>
      <c r="G229" s="19">
        <f t="shared" ca="1" si="3"/>
        <v>18</v>
      </c>
      <c r="H229" s="20">
        <v>2</v>
      </c>
      <c r="I229" s="22">
        <v>81980</v>
      </c>
    </row>
    <row r="230" spans="1:12">
      <c r="A230" s="12" t="s">
        <v>234</v>
      </c>
      <c r="B230" s="12" t="s">
        <v>23</v>
      </c>
      <c r="C230" s="102">
        <v>515543972</v>
      </c>
      <c r="D230" s="105">
        <v>2138669137</v>
      </c>
      <c r="E230" s="12" t="s">
        <v>24</v>
      </c>
      <c r="F230" s="18">
        <v>38780</v>
      </c>
      <c r="G230" s="19">
        <f t="shared" ca="1" si="3"/>
        <v>4</v>
      </c>
      <c r="H230" s="20">
        <v>5</v>
      </c>
      <c r="I230" s="22">
        <v>71490</v>
      </c>
    </row>
    <row r="231" spans="1:12">
      <c r="A231" s="12" t="s">
        <v>243</v>
      </c>
      <c r="B231" s="12" t="s">
        <v>23</v>
      </c>
      <c r="C231" s="102">
        <v>903618594</v>
      </c>
      <c r="D231" s="105">
        <v>7176844371</v>
      </c>
      <c r="E231" s="12" t="s">
        <v>24</v>
      </c>
      <c r="F231" s="18">
        <v>35191</v>
      </c>
      <c r="G231" s="19">
        <f t="shared" ca="1" si="3"/>
        <v>14</v>
      </c>
      <c r="H231" s="20">
        <v>1</v>
      </c>
      <c r="I231" s="22">
        <v>78570</v>
      </c>
    </row>
    <row r="232" spans="1:12">
      <c r="A232" s="12" t="s">
        <v>252</v>
      </c>
      <c r="B232" s="12" t="s">
        <v>23</v>
      </c>
      <c r="C232" s="102">
        <v>649234799</v>
      </c>
      <c r="D232" s="105">
        <v>5073164024</v>
      </c>
      <c r="E232" s="12" t="s">
        <v>24</v>
      </c>
      <c r="F232" s="18">
        <v>35803</v>
      </c>
      <c r="G232" s="19">
        <f t="shared" ca="1" si="3"/>
        <v>12</v>
      </c>
      <c r="H232" s="20">
        <v>3</v>
      </c>
      <c r="I232" s="22">
        <v>40060</v>
      </c>
      <c r="L232" s="23"/>
    </row>
    <row r="233" spans="1:12">
      <c r="A233" s="12" t="s">
        <v>260</v>
      </c>
      <c r="B233" s="12" t="s">
        <v>23</v>
      </c>
      <c r="C233" s="102">
        <v>618775364</v>
      </c>
      <c r="D233" s="105">
        <v>8052380636</v>
      </c>
      <c r="E233" s="12" t="s">
        <v>24</v>
      </c>
      <c r="F233" s="18">
        <v>34979</v>
      </c>
      <c r="G233" s="19">
        <f t="shared" ca="1" si="3"/>
        <v>14</v>
      </c>
      <c r="H233" s="20">
        <v>1</v>
      </c>
      <c r="I233" s="22">
        <v>60280</v>
      </c>
    </row>
    <row r="234" spans="1:12">
      <c r="A234" s="12" t="s">
        <v>267</v>
      </c>
      <c r="B234" s="12" t="s">
        <v>23</v>
      </c>
      <c r="C234" s="102">
        <v>892040187</v>
      </c>
      <c r="D234" s="105">
        <v>9146778600</v>
      </c>
      <c r="E234" s="12" t="s">
        <v>24</v>
      </c>
      <c r="F234" s="18">
        <v>38123</v>
      </c>
      <c r="G234" s="19">
        <f t="shared" ca="1" si="3"/>
        <v>6</v>
      </c>
      <c r="H234" s="20">
        <v>4</v>
      </c>
      <c r="I234" s="22">
        <v>68710</v>
      </c>
    </row>
    <row r="235" spans="1:12">
      <c r="A235" s="12" t="s">
        <v>269</v>
      </c>
      <c r="B235" s="12" t="s">
        <v>23</v>
      </c>
      <c r="C235" s="102">
        <v>380304349</v>
      </c>
      <c r="D235" s="105">
        <v>2196129939</v>
      </c>
      <c r="E235" s="12" t="s">
        <v>24</v>
      </c>
      <c r="F235" s="18">
        <v>39086</v>
      </c>
      <c r="G235" s="19">
        <f t="shared" ca="1" si="3"/>
        <v>3</v>
      </c>
      <c r="H235" s="20">
        <v>3</v>
      </c>
      <c r="I235" s="22">
        <v>69320</v>
      </c>
    </row>
    <row r="236" spans="1:12">
      <c r="A236" s="12" t="s">
        <v>273</v>
      </c>
      <c r="B236" s="12" t="s">
        <v>23</v>
      </c>
      <c r="C236" s="102">
        <v>723066626</v>
      </c>
      <c r="D236" s="105">
        <v>8064518022</v>
      </c>
      <c r="E236" s="12" t="s">
        <v>24</v>
      </c>
      <c r="F236" s="18">
        <v>40024</v>
      </c>
      <c r="G236" s="19">
        <f t="shared" ca="1" si="3"/>
        <v>0</v>
      </c>
      <c r="H236" s="20">
        <v>3</v>
      </c>
      <c r="I236" s="22">
        <v>47440</v>
      </c>
    </row>
    <row r="237" spans="1:12">
      <c r="A237" s="12" t="s">
        <v>288</v>
      </c>
      <c r="B237" s="12" t="s">
        <v>23</v>
      </c>
      <c r="C237" s="102">
        <v>338977629</v>
      </c>
      <c r="D237" s="105">
        <v>6065368383</v>
      </c>
      <c r="E237" s="12" t="s">
        <v>24</v>
      </c>
      <c r="F237" s="18">
        <v>39968</v>
      </c>
      <c r="G237" s="19">
        <f t="shared" ca="1" si="3"/>
        <v>1</v>
      </c>
      <c r="H237" s="20">
        <v>2</v>
      </c>
      <c r="I237" s="22">
        <v>43820</v>
      </c>
    </row>
    <row r="238" spans="1:12">
      <c r="A238" s="12" t="s">
        <v>290</v>
      </c>
      <c r="B238" s="12" t="s">
        <v>23</v>
      </c>
      <c r="C238" s="102">
        <v>304024314</v>
      </c>
      <c r="D238" s="105">
        <v>2094713634</v>
      </c>
      <c r="E238" s="12" t="s">
        <v>24</v>
      </c>
      <c r="F238" s="18">
        <v>36784</v>
      </c>
      <c r="G238" s="19">
        <f t="shared" ca="1" si="3"/>
        <v>9</v>
      </c>
      <c r="H238" s="20">
        <v>3</v>
      </c>
      <c r="I238" s="22">
        <v>28970</v>
      </c>
    </row>
    <row r="239" spans="1:12">
      <c r="A239" s="12" t="s">
        <v>311</v>
      </c>
      <c r="B239" s="12" t="s">
        <v>23</v>
      </c>
      <c r="C239" s="102">
        <v>242099349</v>
      </c>
      <c r="D239" s="105">
        <v>7063173691</v>
      </c>
      <c r="E239" s="12" t="s">
        <v>24</v>
      </c>
      <c r="F239" s="18">
        <v>34919</v>
      </c>
      <c r="G239" s="19">
        <f t="shared" ca="1" si="3"/>
        <v>14</v>
      </c>
      <c r="H239" s="20">
        <v>1</v>
      </c>
      <c r="I239" s="22">
        <v>44920</v>
      </c>
    </row>
    <row r="240" spans="1:12">
      <c r="A240" s="12" t="s">
        <v>331</v>
      </c>
      <c r="B240" s="12" t="s">
        <v>23</v>
      </c>
      <c r="C240" s="102">
        <v>518009092</v>
      </c>
      <c r="D240" s="105">
        <v>6038678875</v>
      </c>
      <c r="E240" s="12" t="s">
        <v>24</v>
      </c>
      <c r="F240" s="18">
        <v>37767</v>
      </c>
      <c r="G240" s="19">
        <f t="shared" ca="1" si="3"/>
        <v>7</v>
      </c>
      <c r="H240" s="20">
        <v>3</v>
      </c>
      <c r="I240" s="22">
        <v>41060</v>
      </c>
    </row>
    <row r="241" spans="1:9">
      <c r="A241" s="12" t="s">
        <v>332</v>
      </c>
      <c r="B241" s="12" t="s">
        <v>23</v>
      </c>
      <c r="C241" s="102">
        <v>551132018</v>
      </c>
      <c r="D241" s="105">
        <v>7081375297</v>
      </c>
      <c r="E241" s="12" t="s">
        <v>24</v>
      </c>
      <c r="F241" s="18">
        <v>35834</v>
      </c>
      <c r="G241" s="19">
        <f t="shared" ca="1" si="3"/>
        <v>12</v>
      </c>
      <c r="H241" s="20">
        <v>3</v>
      </c>
      <c r="I241" s="22">
        <v>67280</v>
      </c>
    </row>
    <row r="242" spans="1:9">
      <c r="A242" s="12" t="s">
        <v>338</v>
      </c>
      <c r="B242" s="12" t="s">
        <v>23</v>
      </c>
      <c r="C242" s="102">
        <v>237359447</v>
      </c>
      <c r="D242" s="105">
        <v>9183077504</v>
      </c>
      <c r="E242" s="12" t="s">
        <v>24</v>
      </c>
      <c r="F242" s="18">
        <v>36088</v>
      </c>
      <c r="G242" s="19">
        <f t="shared" ca="1" si="3"/>
        <v>11</v>
      </c>
      <c r="H242" s="20">
        <v>1</v>
      </c>
      <c r="I242" s="22">
        <v>23650</v>
      </c>
    </row>
    <row r="243" spans="1:9">
      <c r="A243" s="12" t="s">
        <v>341</v>
      </c>
      <c r="B243" s="12" t="s">
        <v>23</v>
      </c>
      <c r="C243" s="102">
        <v>145495793</v>
      </c>
      <c r="D243" s="105">
        <v>5041789943</v>
      </c>
      <c r="E243" s="12" t="s">
        <v>24</v>
      </c>
      <c r="F243" s="18">
        <v>34916</v>
      </c>
      <c r="G243" s="19">
        <f t="shared" ca="1" si="3"/>
        <v>14</v>
      </c>
      <c r="H243" s="20">
        <v>2</v>
      </c>
      <c r="I243" s="22">
        <v>32390</v>
      </c>
    </row>
    <row r="244" spans="1:9">
      <c r="A244" s="12" t="s">
        <v>386</v>
      </c>
      <c r="B244" s="12" t="s">
        <v>23</v>
      </c>
      <c r="C244" s="102">
        <v>339488599</v>
      </c>
      <c r="D244" s="105">
        <v>8025402828</v>
      </c>
      <c r="E244" s="12" t="s">
        <v>24</v>
      </c>
      <c r="F244" s="18">
        <v>36721</v>
      </c>
      <c r="G244" s="19">
        <f t="shared" ca="1" si="3"/>
        <v>10</v>
      </c>
      <c r="H244" s="20">
        <v>3</v>
      </c>
      <c r="I244" s="22">
        <v>62750</v>
      </c>
    </row>
    <row r="245" spans="1:9">
      <c r="A245" s="12" t="s">
        <v>399</v>
      </c>
      <c r="B245" s="12" t="s">
        <v>23</v>
      </c>
      <c r="C245" s="102">
        <v>502200672</v>
      </c>
      <c r="D245" s="105">
        <v>7168439277</v>
      </c>
      <c r="E245" s="12" t="s">
        <v>24</v>
      </c>
      <c r="F245" s="18">
        <v>39593</v>
      </c>
      <c r="G245" s="19">
        <f t="shared" ca="1" si="3"/>
        <v>2</v>
      </c>
      <c r="H245" s="20">
        <v>5</v>
      </c>
      <c r="I245" s="22">
        <v>35600</v>
      </c>
    </row>
    <row r="246" spans="1:9">
      <c r="A246" s="12" t="s">
        <v>413</v>
      </c>
      <c r="B246" s="12" t="s">
        <v>23</v>
      </c>
      <c r="C246" s="102">
        <v>443476169</v>
      </c>
      <c r="D246" s="105">
        <v>7037126482</v>
      </c>
      <c r="E246" s="12" t="s">
        <v>24</v>
      </c>
      <c r="F246" s="18">
        <v>35328</v>
      </c>
      <c r="G246" s="19">
        <f t="shared" ca="1" si="3"/>
        <v>13</v>
      </c>
      <c r="H246" s="20">
        <v>5</v>
      </c>
      <c r="I246" s="22">
        <v>55450</v>
      </c>
    </row>
    <row r="247" spans="1:9">
      <c r="A247" s="12" t="s">
        <v>438</v>
      </c>
      <c r="B247" s="12" t="s">
        <v>23</v>
      </c>
      <c r="C247" s="102">
        <v>407299017</v>
      </c>
      <c r="D247" s="105">
        <v>9146532463</v>
      </c>
      <c r="E247" s="12" t="s">
        <v>24</v>
      </c>
      <c r="F247" s="18">
        <v>33111</v>
      </c>
      <c r="G247" s="19">
        <f t="shared" ca="1" si="3"/>
        <v>19</v>
      </c>
      <c r="H247" s="20">
        <v>5</v>
      </c>
      <c r="I247" s="22">
        <v>26190</v>
      </c>
    </row>
    <row r="248" spans="1:9">
      <c r="A248" s="12" t="s">
        <v>441</v>
      </c>
      <c r="B248" s="12" t="s">
        <v>23</v>
      </c>
      <c r="C248" s="102">
        <v>425598783</v>
      </c>
      <c r="D248" s="105">
        <v>4176738901</v>
      </c>
      <c r="E248" s="12" t="s">
        <v>24</v>
      </c>
      <c r="F248" s="18">
        <v>33110</v>
      </c>
      <c r="G248" s="19">
        <f t="shared" ca="1" si="3"/>
        <v>19</v>
      </c>
      <c r="H248" s="20">
        <v>1</v>
      </c>
      <c r="I248" s="22">
        <v>58910</v>
      </c>
    </row>
    <row r="249" spans="1:9">
      <c r="A249" s="12" t="s">
        <v>454</v>
      </c>
      <c r="B249" s="12" t="s">
        <v>23</v>
      </c>
      <c r="C249" s="102">
        <v>536516131</v>
      </c>
      <c r="D249" s="105">
        <v>7021163627</v>
      </c>
      <c r="E249" s="12" t="s">
        <v>24</v>
      </c>
      <c r="F249" s="18">
        <v>36826</v>
      </c>
      <c r="G249" s="19">
        <f t="shared" ca="1" si="3"/>
        <v>9</v>
      </c>
      <c r="H249" s="20">
        <v>1</v>
      </c>
      <c r="I249" s="22">
        <v>64130</v>
      </c>
    </row>
    <row r="250" spans="1:9">
      <c r="A250" s="12" t="s">
        <v>458</v>
      </c>
      <c r="B250" s="12" t="s">
        <v>23</v>
      </c>
      <c r="C250" s="102">
        <v>733358713</v>
      </c>
      <c r="D250" s="105">
        <v>9024626281</v>
      </c>
      <c r="E250" s="12" t="s">
        <v>24</v>
      </c>
      <c r="F250" s="18">
        <v>37536</v>
      </c>
      <c r="G250" s="19">
        <f t="shared" ca="1" si="3"/>
        <v>7</v>
      </c>
      <c r="H250" s="20">
        <v>2</v>
      </c>
      <c r="I250" s="22">
        <v>47340</v>
      </c>
    </row>
    <row r="251" spans="1:9">
      <c r="A251" s="12" t="s">
        <v>459</v>
      </c>
      <c r="B251" s="12" t="s">
        <v>23</v>
      </c>
      <c r="C251" s="102">
        <v>995590510</v>
      </c>
      <c r="D251" s="105">
        <v>5128912054</v>
      </c>
      <c r="E251" s="12" t="s">
        <v>24</v>
      </c>
      <c r="F251" s="18">
        <v>35512</v>
      </c>
      <c r="G251" s="19">
        <f t="shared" ca="1" si="3"/>
        <v>13</v>
      </c>
      <c r="H251" s="20">
        <v>2</v>
      </c>
      <c r="I251" s="22">
        <v>22660</v>
      </c>
    </row>
    <row r="252" spans="1:9">
      <c r="A252" s="12" t="s">
        <v>464</v>
      </c>
      <c r="B252" s="12" t="s">
        <v>23</v>
      </c>
      <c r="C252" s="102">
        <v>784064156</v>
      </c>
      <c r="D252" s="105">
        <v>2185252544</v>
      </c>
      <c r="E252" s="12" t="s">
        <v>24</v>
      </c>
      <c r="F252" s="18">
        <v>35399</v>
      </c>
      <c r="G252" s="19">
        <f t="shared" ca="1" si="3"/>
        <v>13</v>
      </c>
      <c r="H252" s="20">
        <v>5</v>
      </c>
      <c r="I252" s="22">
        <v>75120</v>
      </c>
    </row>
    <row r="253" spans="1:9">
      <c r="A253" s="12" t="s">
        <v>489</v>
      </c>
      <c r="B253" s="12" t="s">
        <v>23</v>
      </c>
      <c r="C253" s="102">
        <v>768215237</v>
      </c>
      <c r="D253" s="105">
        <v>8175060466</v>
      </c>
      <c r="E253" s="12" t="s">
        <v>24</v>
      </c>
      <c r="F253" s="18">
        <v>36619</v>
      </c>
      <c r="G253" s="19">
        <f t="shared" ca="1" si="3"/>
        <v>10</v>
      </c>
      <c r="H253" s="20">
        <v>4</v>
      </c>
      <c r="I253" s="22">
        <v>25310</v>
      </c>
    </row>
    <row r="254" spans="1:9">
      <c r="A254" s="12" t="s">
        <v>490</v>
      </c>
      <c r="B254" s="12" t="s">
        <v>23</v>
      </c>
      <c r="C254" s="102">
        <v>870106287</v>
      </c>
      <c r="D254" s="105">
        <v>8116456972</v>
      </c>
      <c r="E254" s="12" t="s">
        <v>24</v>
      </c>
      <c r="F254" s="18">
        <v>34414</v>
      </c>
      <c r="G254" s="19">
        <f t="shared" ca="1" si="3"/>
        <v>16</v>
      </c>
      <c r="H254" s="20">
        <v>5</v>
      </c>
      <c r="I254" s="22">
        <v>73072</v>
      </c>
    </row>
    <row r="255" spans="1:9">
      <c r="A255" s="12" t="s">
        <v>491</v>
      </c>
      <c r="B255" s="12" t="s">
        <v>23</v>
      </c>
      <c r="C255" s="102">
        <v>763182349</v>
      </c>
      <c r="D255" s="105">
        <v>8144944945</v>
      </c>
      <c r="E255" s="12" t="s">
        <v>24</v>
      </c>
      <c r="F255" s="18">
        <v>37333</v>
      </c>
      <c r="G255" s="19">
        <f t="shared" ca="1" si="3"/>
        <v>8</v>
      </c>
      <c r="H255" s="20">
        <v>3</v>
      </c>
      <c r="I255" s="22">
        <v>75176</v>
      </c>
    </row>
    <row r="256" spans="1:9">
      <c r="A256" s="12" t="s">
        <v>492</v>
      </c>
      <c r="B256" s="12" t="s">
        <v>23</v>
      </c>
      <c r="C256" s="102">
        <v>399060898</v>
      </c>
      <c r="D256" s="105">
        <v>3046459263</v>
      </c>
      <c r="E256" s="12" t="s">
        <v>24</v>
      </c>
      <c r="F256" s="18">
        <v>34271</v>
      </c>
      <c r="G256" s="19">
        <f t="shared" ca="1" si="3"/>
        <v>16</v>
      </c>
      <c r="H256" s="20">
        <v>1</v>
      </c>
      <c r="I256" s="22">
        <v>63070</v>
      </c>
    </row>
    <row r="257" spans="1:9">
      <c r="A257" s="12" t="s">
        <v>498</v>
      </c>
      <c r="B257" s="12" t="s">
        <v>23</v>
      </c>
      <c r="C257" s="102">
        <v>518690148</v>
      </c>
      <c r="D257" s="105">
        <v>2148687353</v>
      </c>
      <c r="E257" s="12" t="s">
        <v>24</v>
      </c>
      <c r="F257" s="18">
        <v>33383</v>
      </c>
      <c r="G257" s="19">
        <f t="shared" ca="1" si="3"/>
        <v>19</v>
      </c>
      <c r="H257" s="20">
        <v>3</v>
      </c>
      <c r="I257" s="22">
        <v>45500</v>
      </c>
    </row>
    <row r="258" spans="1:9">
      <c r="A258" s="12" t="s">
        <v>502</v>
      </c>
      <c r="B258" s="12" t="s">
        <v>23</v>
      </c>
      <c r="C258" s="102">
        <v>393290045</v>
      </c>
      <c r="D258" s="105">
        <v>4086391402</v>
      </c>
      <c r="E258" s="12" t="s">
        <v>24</v>
      </c>
      <c r="F258" s="18">
        <v>38845</v>
      </c>
      <c r="G258" s="19">
        <f t="shared" ca="1" si="3"/>
        <v>4</v>
      </c>
      <c r="H258" s="20">
        <v>4</v>
      </c>
      <c r="I258" s="22">
        <v>59420</v>
      </c>
    </row>
    <row r="259" spans="1:9">
      <c r="A259" s="12" t="s">
        <v>503</v>
      </c>
      <c r="B259" s="12" t="s">
        <v>23</v>
      </c>
      <c r="C259" s="102">
        <v>910964196</v>
      </c>
      <c r="D259" s="105">
        <v>5147045091</v>
      </c>
      <c r="E259" s="12" t="s">
        <v>24</v>
      </c>
      <c r="F259" s="18">
        <v>35093</v>
      </c>
      <c r="G259" s="19">
        <f t="shared" ref="G259:G322" ca="1" si="4">DATEDIF(F259,TODAY(),"Y")</f>
        <v>14</v>
      </c>
      <c r="H259" s="20">
        <v>2</v>
      </c>
      <c r="I259" s="22">
        <v>66430</v>
      </c>
    </row>
    <row r="260" spans="1:9">
      <c r="A260" s="12" t="s">
        <v>517</v>
      </c>
      <c r="B260" s="12" t="s">
        <v>23</v>
      </c>
      <c r="C260" s="102">
        <v>364404060</v>
      </c>
      <c r="D260" s="105">
        <v>6195866679</v>
      </c>
      <c r="E260" s="12" t="s">
        <v>24</v>
      </c>
      <c r="F260" s="18">
        <v>35663</v>
      </c>
      <c r="G260" s="19">
        <f t="shared" ca="1" si="4"/>
        <v>12</v>
      </c>
      <c r="H260" s="20">
        <v>4</v>
      </c>
      <c r="I260" s="22">
        <v>61330</v>
      </c>
    </row>
    <row r="261" spans="1:9">
      <c r="A261" s="12" t="s">
        <v>518</v>
      </c>
      <c r="B261" s="12" t="s">
        <v>23</v>
      </c>
      <c r="C261" s="102">
        <v>405297884</v>
      </c>
      <c r="D261" s="105">
        <v>8096505454</v>
      </c>
      <c r="E261" s="12" t="s">
        <v>24</v>
      </c>
      <c r="F261" s="18">
        <v>34589</v>
      </c>
      <c r="G261" s="19">
        <f t="shared" ca="1" si="4"/>
        <v>15</v>
      </c>
      <c r="H261" s="20">
        <v>3</v>
      </c>
      <c r="I261" s="22">
        <v>73450</v>
      </c>
    </row>
    <row r="262" spans="1:9">
      <c r="A262" s="12" t="s">
        <v>522</v>
      </c>
      <c r="B262" s="12" t="s">
        <v>23</v>
      </c>
      <c r="C262" s="102">
        <v>247406371</v>
      </c>
      <c r="D262" s="105">
        <v>6133355100</v>
      </c>
      <c r="E262" s="12" t="s">
        <v>24</v>
      </c>
      <c r="F262" s="18">
        <v>33931</v>
      </c>
      <c r="G262" s="19">
        <f t="shared" ca="1" si="4"/>
        <v>17</v>
      </c>
      <c r="H262" s="20">
        <v>3</v>
      </c>
      <c r="I262" s="22">
        <v>34480</v>
      </c>
    </row>
    <row r="263" spans="1:9">
      <c r="A263" s="12" t="s">
        <v>523</v>
      </c>
      <c r="B263" s="12" t="s">
        <v>23</v>
      </c>
      <c r="C263" s="102">
        <v>484217278</v>
      </c>
      <c r="D263" s="105">
        <v>3188138394</v>
      </c>
      <c r="E263" s="12" t="s">
        <v>24</v>
      </c>
      <c r="F263" s="18">
        <v>34175</v>
      </c>
      <c r="G263" s="19">
        <f t="shared" ca="1" si="4"/>
        <v>16</v>
      </c>
      <c r="H263" s="20">
        <v>3</v>
      </c>
      <c r="I263" s="22">
        <v>24300</v>
      </c>
    </row>
    <row r="264" spans="1:9">
      <c r="A264" s="12" t="s">
        <v>531</v>
      </c>
      <c r="B264" s="12" t="s">
        <v>23</v>
      </c>
      <c r="C264" s="102">
        <v>451159170</v>
      </c>
      <c r="D264" s="105">
        <v>5197237007</v>
      </c>
      <c r="E264" s="12" t="s">
        <v>24</v>
      </c>
      <c r="F264" s="18">
        <v>38054</v>
      </c>
      <c r="G264" s="19">
        <f t="shared" ca="1" si="4"/>
        <v>6</v>
      </c>
      <c r="H264" s="20">
        <v>5</v>
      </c>
      <c r="I264" s="22">
        <v>61060</v>
      </c>
    </row>
    <row r="265" spans="1:9">
      <c r="A265" s="12" t="s">
        <v>535</v>
      </c>
      <c r="B265" s="12" t="s">
        <v>23</v>
      </c>
      <c r="C265" s="102">
        <v>948252103</v>
      </c>
      <c r="D265" s="105">
        <v>5137950668</v>
      </c>
      <c r="E265" s="12" t="s">
        <v>24</v>
      </c>
      <c r="F265" s="18">
        <v>36899</v>
      </c>
      <c r="G265" s="19">
        <f t="shared" ca="1" si="4"/>
        <v>9</v>
      </c>
      <c r="H265" s="20">
        <v>3</v>
      </c>
      <c r="I265" s="22">
        <v>69080</v>
      </c>
    </row>
    <row r="266" spans="1:9">
      <c r="A266" s="12" t="s">
        <v>544</v>
      </c>
      <c r="B266" s="12" t="s">
        <v>23</v>
      </c>
      <c r="C266" s="102">
        <v>620336005</v>
      </c>
      <c r="D266" s="105">
        <v>8032416398</v>
      </c>
      <c r="E266" s="12" t="s">
        <v>24</v>
      </c>
      <c r="F266" s="18">
        <v>39660</v>
      </c>
      <c r="G266" s="19">
        <f t="shared" ca="1" si="4"/>
        <v>1</v>
      </c>
      <c r="H266" s="20">
        <v>5</v>
      </c>
      <c r="I266" s="22">
        <v>35300</v>
      </c>
    </row>
    <row r="267" spans="1:9">
      <c r="A267" s="12" t="s">
        <v>546</v>
      </c>
      <c r="B267" s="12" t="s">
        <v>23</v>
      </c>
      <c r="C267" s="102">
        <v>771277493</v>
      </c>
      <c r="D267" s="105">
        <v>2185119214</v>
      </c>
      <c r="E267" s="12" t="s">
        <v>24</v>
      </c>
      <c r="F267" s="18">
        <v>36458</v>
      </c>
      <c r="G267" s="19">
        <f t="shared" ca="1" si="4"/>
        <v>10</v>
      </c>
      <c r="H267" s="20">
        <v>5</v>
      </c>
      <c r="I267" s="22">
        <v>66010</v>
      </c>
    </row>
    <row r="268" spans="1:9">
      <c r="A268" s="12" t="s">
        <v>548</v>
      </c>
      <c r="B268" s="12" t="s">
        <v>23</v>
      </c>
      <c r="C268" s="102">
        <v>483483618</v>
      </c>
      <c r="D268" s="105">
        <v>2198046670</v>
      </c>
      <c r="E268" s="12" t="s">
        <v>24</v>
      </c>
      <c r="F268" s="18">
        <v>37326</v>
      </c>
      <c r="G268" s="19">
        <f t="shared" ca="1" si="4"/>
        <v>8</v>
      </c>
      <c r="H268" s="20">
        <v>5</v>
      </c>
      <c r="I268" s="22">
        <v>30920</v>
      </c>
    </row>
    <row r="269" spans="1:9">
      <c r="A269" s="12" t="s">
        <v>562</v>
      </c>
      <c r="B269" s="12" t="s">
        <v>23</v>
      </c>
      <c r="C269" s="102">
        <v>828395582</v>
      </c>
      <c r="D269" s="105">
        <v>2185818082</v>
      </c>
      <c r="E269" s="12" t="s">
        <v>24</v>
      </c>
      <c r="F269" s="18">
        <v>38211</v>
      </c>
      <c r="G269" s="19">
        <f t="shared" ca="1" si="4"/>
        <v>5</v>
      </c>
      <c r="H269" s="20">
        <v>1</v>
      </c>
      <c r="I269" s="22">
        <v>65720</v>
      </c>
    </row>
    <row r="270" spans="1:9">
      <c r="A270" s="12" t="s">
        <v>563</v>
      </c>
      <c r="B270" s="12" t="s">
        <v>23</v>
      </c>
      <c r="C270" s="102">
        <v>733413074</v>
      </c>
      <c r="D270" s="105">
        <v>9034629606</v>
      </c>
      <c r="E270" s="12" t="s">
        <v>24</v>
      </c>
      <c r="F270" s="18">
        <v>35491</v>
      </c>
      <c r="G270" s="19">
        <f t="shared" ca="1" si="4"/>
        <v>13</v>
      </c>
      <c r="H270" s="20">
        <v>5</v>
      </c>
      <c r="I270" s="22">
        <v>88240</v>
      </c>
    </row>
    <row r="271" spans="1:9">
      <c r="A271" s="12" t="s">
        <v>569</v>
      </c>
      <c r="B271" s="12" t="s">
        <v>23</v>
      </c>
      <c r="C271" s="102">
        <v>138607245</v>
      </c>
      <c r="D271" s="105">
        <v>9141711684</v>
      </c>
      <c r="E271" s="12" t="s">
        <v>24</v>
      </c>
      <c r="F271" s="18">
        <v>34910</v>
      </c>
      <c r="G271" s="19">
        <f t="shared" ca="1" si="4"/>
        <v>14</v>
      </c>
      <c r="H271" s="20">
        <v>2</v>
      </c>
      <c r="I271" s="22">
        <v>79730</v>
      </c>
    </row>
    <row r="272" spans="1:9">
      <c r="A272" s="12" t="s">
        <v>570</v>
      </c>
      <c r="B272" s="12" t="s">
        <v>23</v>
      </c>
      <c r="C272" s="102">
        <v>304068732</v>
      </c>
      <c r="D272" s="105">
        <v>6064734960</v>
      </c>
      <c r="E272" s="12" t="s">
        <v>24</v>
      </c>
      <c r="F272" s="18">
        <v>33873</v>
      </c>
      <c r="G272" s="19">
        <f t="shared" ca="1" si="4"/>
        <v>17</v>
      </c>
      <c r="H272" s="20">
        <v>4</v>
      </c>
      <c r="I272" s="22">
        <v>81010</v>
      </c>
    </row>
    <row r="273" spans="1:9">
      <c r="A273" s="12" t="s">
        <v>571</v>
      </c>
      <c r="B273" s="12" t="s">
        <v>23</v>
      </c>
      <c r="C273" s="102">
        <v>870601943</v>
      </c>
      <c r="D273" s="105">
        <v>8046479087</v>
      </c>
      <c r="E273" s="12" t="s">
        <v>24</v>
      </c>
      <c r="F273" s="18">
        <v>39362</v>
      </c>
      <c r="G273" s="19">
        <f t="shared" ca="1" si="4"/>
        <v>2</v>
      </c>
      <c r="H273" s="20">
        <v>5</v>
      </c>
      <c r="I273" s="22">
        <v>78170</v>
      </c>
    </row>
    <row r="274" spans="1:9">
      <c r="A274" s="12" t="s">
        <v>573</v>
      </c>
      <c r="B274" s="12" t="s">
        <v>23</v>
      </c>
      <c r="C274" s="102">
        <v>665773893</v>
      </c>
      <c r="D274" s="105">
        <v>9073517837</v>
      </c>
      <c r="E274" s="12" t="s">
        <v>24</v>
      </c>
      <c r="F274" s="18">
        <v>38199</v>
      </c>
      <c r="G274" s="19">
        <f t="shared" ca="1" si="4"/>
        <v>5</v>
      </c>
      <c r="H274" s="20">
        <v>1</v>
      </c>
      <c r="I274" s="22">
        <v>76584</v>
      </c>
    </row>
    <row r="275" spans="1:9">
      <c r="A275" s="12" t="s">
        <v>578</v>
      </c>
      <c r="B275" s="12" t="s">
        <v>23</v>
      </c>
      <c r="C275" s="102">
        <v>262585858</v>
      </c>
      <c r="D275" s="105">
        <v>7063858464</v>
      </c>
      <c r="E275" s="12" t="s">
        <v>24</v>
      </c>
      <c r="F275" s="18">
        <v>35104</v>
      </c>
      <c r="G275" s="19">
        <f t="shared" ca="1" si="4"/>
        <v>14</v>
      </c>
      <c r="H275" s="20">
        <v>3</v>
      </c>
      <c r="I275" s="22">
        <v>70020</v>
      </c>
    </row>
    <row r="276" spans="1:9">
      <c r="A276" s="12" t="s">
        <v>590</v>
      </c>
      <c r="B276" s="12" t="s">
        <v>23</v>
      </c>
      <c r="C276" s="102">
        <v>198564686</v>
      </c>
      <c r="D276" s="105">
        <v>7152749909</v>
      </c>
      <c r="E276" s="12" t="s">
        <v>24</v>
      </c>
      <c r="F276" s="18">
        <v>38702</v>
      </c>
      <c r="G276" s="19">
        <f t="shared" ca="1" si="4"/>
        <v>4</v>
      </c>
      <c r="H276" s="20">
        <v>3</v>
      </c>
      <c r="I276" s="22">
        <v>71030</v>
      </c>
    </row>
    <row r="277" spans="1:9">
      <c r="A277" s="12" t="s">
        <v>593</v>
      </c>
      <c r="B277" s="12" t="s">
        <v>23</v>
      </c>
      <c r="C277" s="102">
        <v>252582122</v>
      </c>
      <c r="D277" s="105">
        <v>7083575849</v>
      </c>
      <c r="E277" s="12" t="s">
        <v>24</v>
      </c>
      <c r="F277" s="18">
        <v>37767</v>
      </c>
      <c r="G277" s="19">
        <f t="shared" ca="1" si="4"/>
        <v>7</v>
      </c>
      <c r="H277" s="20">
        <v>1</v>
      </c>
      <c r="I277" s="22">
        <v>87760</v>
      </c>
    </row>
    <row r="278" spans="1:9">
      <c r="A278" s="12" t="s">
        <v>606</v>
      </c>
      <c r="B278" s="12" t="s">
        <v>23</v>
      </c>
      <c r="C278" s="102">
        <v>687623890</v>
      </c>
      <c r="D278" s="105">
        <v>3063876146</v>
      </c>
      <c r="E278" s="12" t="s">
        <v>24</v>
      </c>
      <c r="F278" s="18">
        <v>34410</v>
      </c>
      <c r="G278" s="19">
        <f t="shared" ca="1" si="4"/>
        <v>16</v>
      </c>
      <c r="H278" s="20">
        <v>2</v>
      </c>
      <c r="I278" s="22">
        <v>38940</v>
      </c>
    </row>
    <row r="279" spans="1:9">
      <c r="A279" s="12" t="s">
        <v>614</v>
      </c>
      <c r="B279" s="12" t="s">
        <v>23</v>
      </c>
      <c r="C279" s="102">
        <v>824046378</v>
      </c>
      <c r="D279" s="105">
        <v>5195770085</v>
      </c>
      <c r="E279" s="12" t="s">
        <v>24</v>
      </c>
      <c r="F279" s="18">
        <v>35722</v>
      </c>
      <c r="G279" s="19">
        <f t="shared" ca="1" si="4"/>
        <v>12</v>
      </c>
      <c r="H279" s="20">
        <v>2</v>
      </c>
      <c r="I279" s="22">
        <v>37760</v>
      </c>
    </row>
    <row r="280" spans="1:9">
      <c r="A280" s="12" t="s">
        <v>622</v>
      </c>
      <c r="B280" s="12" t="s">
        <v>23</v>
      </c>
      <c r="C280" s="102">
        <v>561968668</v>
      </c>
      <c r="D280" s="105">
        <v>2051591006</v>
      </c>
      <c r="E280" s="12" t="s">
        <v>24</v>
      </c>
      <c r="F280" s="18">
        <v>33458</v>
      </c>
      <c r="G280" s="19">
        <f t="shared" ca="1" si="4"/>
        <v>18</v>
      </c>
      <c r="H280" s="20">
        <v>4</v>
      </c>
      <c r="I280" s="22">
        <v>23330</v>
      </c>
    </row>
    <row r="281" spans="1:9">
      <c r="A281" s="12" t="s">
        <v>649</v>
      </c>
      <c r="B281" s="12" t="s">
        <v>23</v>
      </c>
      <c r="C281" s="102">
        <v>400260342</v>
      </c>
      <c r="D281" s="105">
        <v>2116466230</v>
      </c>
      <c r="E281" s="12" t="s">
        <v>24</v>
      </c>
      <c r="F281" s="18">
        <v>35588</v>
      </c>
      <c r="G281" s="19">
        <f t="shared" ca="1" si="4"/>
        <v>13</v>
      </c>
      <c r="H281" s="20">
        <v>2</v>
      </c>
      <c r="I281" s="22">
        <v>81400</v>
      </c>
    </row>
    <row r="282" spans="1:9">
      <c r="A282" s="12" t="s">
        <v>666</v>
      </c>
      <c r="B282" s="12" t="s">
        <v>23</v>
      </c>
      <c r="C282" s="102">
        <v>647552282</v>
      </c>
      <c r="D282" s="105">
        <v>3013089561</v>
      </c>
      <c r="E282" s="12" t="s">
        <v>24</v>
      </c>
      <c r="F282" s="18">
        <v>34751</v>
      </c>
      <c r="G282" s="19">
        <f t="shared" ca="1" si="4"/>
        <v>15</v>
      </c>
      <c r="H282" s="20">
        <v>4</v>
      </c>
      <c r="I282" s="22">
        <v>59320</v>
      </c>
    </row>
    <row r="283" spans="1:9">
      <c r="A283" s="12" t="s">
        <v>671</v>
      </c>
      <c r="B283" s="12" t="s">
        <v>23</v>
      </c>
      <c r="C283" s="102">
        <v>380343690</v>
      </c>
      <c r="D283" s="105">
        <v>2156166452</v>
      </c>
      <c r="E283" s="12" t="s">
        <v>24</v>
      </c>
      <c r="F283" s="18">
        <v>34981</v>
      </c>
      <c r="G283" s="19">
        <f t="shared" ca="1" si="4"/>
        <v>14</v>
      </c>
      <c r="H283" s="20">
        <v>2</v>
      </c>
      <c r="I283" s="22">
        <v>61150</v>
      </c>
    </row>
    <row r="284" spans="1:9">
      <c r="A284" s="12" t="s">
        <v>690</v>
      </c>
      <c r="B284" s="12" t="s">
        <v>23</v>
      </c>
      <c r="C284" s="102">
        <v>917714039</v>
      </c>
      <c r="D284" s="105">
        <v>3037173558</v>
      </c>
      <c r="E284" s="12" t="s">
        <v>24</v>
      </c>
      <c r="F284" s="18">
        <v>34701</v>
      </c>
      <c r="G284" s="19">
        <f t="shared" ca="1" si="4"/>
        <v>15</v>
      </c>
      <c r="H284" s="20">
        <v>5</v>
      </c>
      <c r="I284" s="22">
        <v>39520</v>
      </c>
    </row>
    <row r="285" spans="1:9">
      <c r="A285" s="12" t="s">
        <v>699</v>
      </c>
      <c r="B285" s="12" t="s">
        <v>23</v>
      </c>
      <c r="C285" s="102">
        <v>475256935</v>
      </c>
      <c r="D285" s="105">
        <v>6017852326</v>
      </c>
      <c r="E285" s="12" t="s">
        <v>24</v>
      </c>
      <c r="F285" s="18">
        <v>35474</v>
      </c>
      <c r="G285" s="19">
        <f t="shared" ca="1" si="4"/>
        <v>13</v>
      </c>
      <c r="H285" s="20">
        <v>4</v>
      </c>
      <c r="I285" s="22">
        <v>33210</v>
      </c>
    </row>
    <row r="286" spans="1:9">
      <c r="A286" s="12" t="s">
        <v>719</v>
      </c>
      <c r="B286" s="12" t="s">
        <v>23</v>
      </c>
      <c r="C286" s="102">
        <v>719165738</v>
      </c>
      <c r="D286" s="105">
        <v>7074402150</v>
      </c>
      <c r="E286" s="12" t="s">
        <v>24</v>
      </c>
      <c r="F286" s="18">
        <v>34746</v>
      </c>
      <c r="G286" s="19">
        <f t="shared" ca="1" si="4"/>
        <v>15</v>
      </c>
      <c r="H286" s="20">
        <v>4</v>
      </c>
      <c r="I286" s="22">
        <v>45480</v>
      </c>
    </row>
    <row r="287" spans="1:9">
      <c r="A287" s="12" t="s">
        <v>727</v>
      </c>
      <c r="B287" s="12" t="s">
        <v>23</v>
      </c>
      <c r="C287" s="102">
        <v>458734969</v>
      </c>
      <c r="D287" s="105">
        <v>7087422559</v>
      </c>
      <c r="E287" s="12" t="s">
        <v>24</v>
      </c>
      <c r="F287" s="18">
        <v>34361</v>
      </c>
      <c r="G287" s="19">
        <f t="shared" ca="1" si="4"/>
        <v>16</v>
      </c>
      <c r="H287" s="20">
        <v>4</v>
      </c>
      <c r="I287" s="22">
        <v>67050</v>
      </c>
    </row>
    <row r="288" spans="1:9">
      <c r="A288" s="12" t="s">
        <v>746</v>
      </c>
      <c r="B288" s="12" t="s">
        <v>23</v>
      </c>
      <c r="C288" s="102">
        <v>378281658</v>
      </c>
      <c r="D288" s="105">
        <v>2176092172</v>
      </c>
      <c r="E288" s="12" t="s">
        <v>24</v>
      </c>
      <c r="F288" s="18">
        <v>35220</v>
      </c>
      <c r="G288" s="19">
        <f t="shared" ca="1" si="4"/>
        <v>14</v>
      </c>
      <c r="H288" s="20">
        <v>5</v>
      </c>
      <c r="I288" s="22">
        <v>35460</v>
      </c>
    </row>
    <row r="289" spans="1:9">
      <c r="A289" s="12" t="s">
        <v>751</v>
      </c>
      <c r="B289" s="12" t="s">
        <v>23</v>
      </c>
      <c r="C289" s="102">
        <v>894030119</v>
      </c>
      <c r="D289" s="105">
        <v>6126795200</v>
      </c>
      <c r="E289" s="12" t="s">
        <v>24</v>
      </c>
      <c r="F289" s="18">
        <v>39565</v>
      </c>
      <c r="G289" s="19">
        <f t="shared" ca="1" si="4"/>
        <v>2</v>
      </c>
      <c r="H289" s="20">
        <v>2</v>
      </c>
      <c r="I289" s="22">
        <v>34690</v>
      </c>
    </row>
    <row r="290" spans="1:9">
      <c r="A290" s="12" t="s">
        <v>752</v>
      </c>
      <c r="B290" s="12" t="s">
        <v>23</v>
      </c>
      <c r="C290" s="102">
        <v>336025451</v>
      </c>
      <c r="D290" s="105">
        <v>5185295649</v>
      </c>
      <c r="E290" s="12" t="s">
        <v>24</v>
      </c>
      <c r="F290" s="18">
        <v>33003</v>
      </c>
      <c r="G290" s="19">
        <f t="shared" ca="1" si="4"/>
        <v>20</v>
      </c>
      <c r="H290" s="20">
        <v>5</v>
      </c>
      <c r="I290" s="22">
        <v>56900</v>
      </c>
    </row>
    <row r="291" spans="1:9">
      <c r="A291" s="12" t="s">
        <v>51</v>
      </c>
      <c r="B291" s="12" t="s">
        <v>23</v>
      </c>
      <c r="C291" s="102">
        <v>597641409</v>
      </c>
      <c r="D291" s="105">
        <v>7052163497</v>
      </c>
      <c r="E291" s="12" t="s">
        <v>35</v>
      </c>
      <c r="F291" s="18">
        <v>33553</v>
      </c>
      <c r="G291" s="19">
        <f t="shared" ca="1" si="4"/>
        <v>18</v>
      </c>
      <c r="H291" s="20">
        <v>4</v>
      </c>
      <c r="I291" s="22">
        <v>18895</v>
      </c>
    </row>
    <row r="292" spans="1:9">
      <c r="A292" s="12" t="s">
        <v>65</v>
      </c>
      <c r="B292" s="12" t="s">
        <v>23</v>
      </c>
      <c r="C292" s="102">
        <v>527185620</v>
      </c>
      <c r="D292" s="105">
        <v>4178873234</v>
      </c>
      <c r="E292" s="12" t="s">
        <v>35</v>
      </c>
      <c r="F292" s="18">
        <v>35812</v>
      </c>
      <c r="G292" s="19">
        <f t="shared" ca="1" si="4"/>
        <v>12</v>
      </c>
      <c r="H292" s="20">
        <v>5</v>
      </c>
      <c r="I292" s="22">
        <v>17270</v>
      </c>
    </row>
    <row r="293" spans="1:9">
      <c r="A293" s="12" t="s">
        <v>140</v>
      </c>
      <c r="B293" s="12" t="s">
        <v>23</v>
      </c>
      <c r="C293" s="102">
        <v>993867417</v>
      </c>
      <c r="D293" s="105">
        <v>3058865267</v>
      </c>
      <c r="E293" s="12" t="s">
        <v>35</v>
      </c>
      <c r="F293" s="18">
        <v>34579</v>
      </c>
      <c r="G293" s="19">
        <f t="shared" ca="1" si="4"/>
        <v>15</v>
      </c>
      <c r="H293" s="20">
        <v>5</v>
      </c>
      <c r="I293" s="22">
        <v>46285</v>
      </c>
    </row>
    <row r="294" spans="1:9">
      <c r="A294" s="12" t="s">
        <v>264</v>
      </c>
      <c r="B294" s="12" t="s">
        <v>23</v>
      </c>
      <c r="C294" s="102">
        <v>378189642</v>
      </c>
      <c r="D294" s="105">
        <v>6066088101</v>
      </c>
      <c r="E294" s="12" t="s">
        <v>35</v>
      </c>
      <c r="F294" s="18">
        <v>35994</v>
      </c>
      <c r="G294" s="19">
        <f t="shared" ca="1" si="4"/>
        <v>12</v>
      </c>
      <c r="H294" s="20">
        <v>3</v>
      </c>
      <c r="I294" s="22">
        <v>46710</v>
      </c>
    </row>
    <row r="295" spans="1:9">
      <c r="A295" s="12" t="s">
        <v>324</v>
      </c>
      <c r="B295" s="12" t="s">
        <v>23</v>
      </c>
      <c r="C295" s="102">
        <v>328787467</v>
      </c>
      <c r="D295" s="105">
        <v>9085165289</v>
      </c>
      <c r="E295" s="12" t="s">
        <v>35</v>
      </c>
      <c r="F295" s="18">
        <v>33973</v>
      </c>
      <c r="G295" s="19">
        <f t="shared" ca="1" si="4"/>
        <v>17</v>
      </c>
      <c r="H295" s="20">
        <v>2</v>
      </c>
      <c r="I295" s="22">
        <v>15260</v>
      </c>
    </row>
    <row r="296" spans="1:9">
      <c r="A296" s="12" t="s">
        <v>349</v>
      </c>
      <c r="B296" s="12" t="s">
        <v>23</v>
      </c>
      <c r="C296" s="102">
        <v>552528553</v>
      </c>
      <c r="D296" s="105">
        <v>5161376854</v>
      </c>
      <c r="E296" s="12" t="s">
        <v>35</v>
      </c>
      <c r="F296" s="18">
        <v>35893</v>
      </c>
      <c r="G296" s="19">
        <f t="shared" ca="1" si="4"/>
        <v>12</v>
      </c>
      <c r="H296" s="20">
        <v>1</v>
      </c>
      <c r="I296" s="22">
        <v>41615</v>
      </c>
    </row>
    <row r="297" spans="1:9">
      <c r="A297" s="12" t="s">
        <v>352</v>
      </c>
      <c r="B297" s="12" t="s">
        <v>23</v>
      </c>
      <c r="C297" s="102">
        <v>296641985</v>
      </c>
      <c r="D297" s="105">
        <v>4174618773</v>
      </c>
      <c r="E297" s="12" t="s">
        <v>35</v>
      </c>
      <c r="F297" s="18">
        <v>35197</v>
      </c>
      <c r="G297" s="19">
        <f t="shared" ca="1" si="4"/>
        <v>14</v>
      </c>
      <c r="H297" s="20">
        <v>5</v>
      </c>
      <c r="I297" s="22">
        <v>48835</v>
      </c>
    </row>
    <row r="298" spans="1:9">
      <c r="A298" s="12" t="s">
        <v>381</v>
      </c>
      <c r="B298" s="12" t="s">
        <v>23</v>
      </c>
      <c r="C298" s="102">
        <v>962553692</v>
      </c>
      <c r="D298" s="105">
        <v>3088213594</v>
      </c>
      <c r="E298" s="12" t="s">
        <v>35</v>
      </c>
      <c r="F298" s="18">
        <v>37010</v>
      </c>
      <c r="G298" s="19">
        <f t="shared" ca="1" si="4"/>
        <v>9</v>
      </c>
      <c r="H298" s="20">
        <v>1</v>
      </c>
      <c r="I298" s="22">
        <v>24460</v>
      </c>
    </row>
    <row r="299" spans="1:9">
      <c r="A299" s="12" t="s">
        <v>394</v>
      </c>
      <c r="B299" s="12" t="s">
        <v>23</v>
      </c>
      <c r="C299" s="102">
        <v>247555666</v>
      </c>
      <c r="D299" s="105">
        <v>5183383207</v>
      </c>
      <c r="E299" s="12" t="s">
        <v>35</v>
      </c>
      <c r="F299" s="18">
        <v>34733</v>
      </c>
      <c r="G299" s="19">
        <f t="shared" ca="1" si="4"/>
        <v>15</v>
      </c>
      <c r="H299" s="20">
        <v>5</v>
      </c>
      <c r="I299" s="22">
        <v>46645</v>
      </c>
    </row>
    <row r="300" spans="1:9">
      <c r="A300" s="12" t="s">
        <v>595</v>
      </c>
      <c r="B300" s="12" t="s">
        <v>23</v>
      </c>
      <c r="C300" s="102">
        <v>858800513</v>
      </c>
      <c r="D300" s="105">
        <v>2086201509</v>
      </c>
      <c r="E300" s="12" t="s">
        <v>35</v>
      </c>
      <c r="F300" s="18">
        <v>35567</v>
      </c>
      <c r="G300" s="19">
        <f t="shared" ca="1" si="4"/>
        <v>13</v>
      </c>
      <c r="H300" s="20">
        <v>2</v>
      </c>
      <c r="I300" s="22">
        <v>21670</v>
      </c>
    </row>
    <row r="301" spans="1:9">
      <c r="A301" s="12" t="s">
        <v>609</v>
      </c>
      <c r="B301" s="12" t="s">
        <v>23</v>
      </c>
      <c r="C301" s="102">
        <v>974912089</v>
      </c>
      <c r="D301" s="105">
        <v>3028413271</v>
      </c>
      <c r="E301" s="12" t="s">
        <v>35</v>
      </c>
      <c r="F301" s="18">
        <v>35750</v>
      </c>
      <c r="G301" s="19">
        <f t="shared" ca="1" si="4"/>
        <v>12</v>
      </c>
      <c r="H301" s="20">
        <v>1</v>
      </c>
      <c r="I301" s="22">
        <v>11065</v>
      </c>
    </row>
    <row r="302" spans="1:9">
      <c r="A302" s="12" t="s">
        <v>674</v>
      </c>
      <c r="B302" s="12" t="s">
        <v>23</v>
      </c>
      <c r="C302" s="102">
        <v>557568959</v>
      </c>
      <c r="D302" s="105">
        <v>2151487375</v>
      </c>
      <c r="E302" s="12" t="s">
        <v>35</v>
      </c>
      <c r="F302" s="18">
        <v>35659</v>
      </c>
      <c r="G302" s="19">
        <f t="shared" ca="1" si="4"/>
        <v>12</v>
      </c>
      <c r="H302" s="20">
        <v>1</v>
      </c>
      <c r="I302" s="22">
        <v>48190</v>
      </c>
    </row>
    <row r="303" spans="1:9">
      <c r="A303" s="12" t="s">
        <v>98</v>
      </c>
      <c r="B303" s="12" t="s">
        <v>23</v>
      </c>
      <c r="C303" s="102">
        <v>221364716</v>
      </c>
      <c r="D303" s="105">
        <v>4173014821</v>
      </c>
      <c r="E303" s="12" t="s">
        <v>83</v>
      </c>
      <c r="F303" s="18">
        <v>33555</v>
      </c>
      <c r="G303" s="19">
        <f t="shared" ca="1" si="4"/>
        <v>18</v>
      </c>
      <c r="H303" s="20">
        <v>1</v>
      </c>
      <c r="I303" s="22">
        <v>30416</v>
      </c>
    </row>
    <row r="304" spans="1:9">
      <c r="A304" s="12" t="s">
        <v>263</v>
      </c>
      <c r="B304" s="12" t="s">
        <v>23</v>
      </c>
      <c r="C304" s="102">
        <v>693214759</v>
      </c>
      <c r="D304" s="105">
        <v>5193936198</v>
      </c>
      <c r="E304" s="12" t="s">
        <v>83</v>
      </c>
      <c r="F304" s="18">
        <v>35695</v>
      </c>
      <c r="G304" s="19">
        <f t="shared" ca="1" si="4"/>
        <v>12</v>
      </c>
      <c r="H304" s="20">
        <v>4</v>
      </c>
      <c r="I304" s="22">
        <v>9424</v>
      </c>
    </row>
    <row r="305" spans="1:12">
      <c r="A305" s="12" t="s">
        <v>310</v>
      </c>
      <c r="B305" s="12" t="s">
        <v>23</v>
      </c>
      <c r="C305" s="102">
        <v>383616821</v>
      </c>
      <c r="D305" s="105">
        <v>9186169135</v>
      </c>
      <c r="E305" s="12" t="s">
        <v>83</v>
      </c>
      <c r="F305" s="18">
        <v>38477</v>
      </c>
      <c r="G305" s="19">
        <f t="shared" ca="1" si="4"/>
        <v>5</v>
      </c>
      <c r="H305" s="20">
        <v>4</v>
      </c>
      <c r="I305" s="22">
        <v>14416</v>
      </c>
    </row>
    <row r="306" spans="1:12">
      <c r="A306" s="12" t="s">
        <v>335</v>
      </c>
      <c r="B306" s="12" t="s">
        <v>23</v>
      </c>
      <c r="C306" s="102">
        <v>836953739</v>
      </c>
      <c r="D306" s="105">
        <v>4125968632</v>
      </c>
      <c r="E306" s="12" t="s">
        <v>83</v>
      </c>
      <c r="F306" s="18">
        <v>33141</v>
      </c>
      <c r="G306" s="19">
        <f t="shared" ca="1" si="4"/>
        <v>19</v>
      </c>
      <c r="H306" s="20">
        <v>4</v>
      </c>
      <c r="I306" s="22">
        <v>22344</v>
      </c>
    </row>
    <row r="307" spans="1:12">
      <c r="A307" s="12" t="s">
        <v>396</v>
      </c>
      <c r="B307" s="12" t="s">
        <v>23</v>
      </c>
      <c r="C307" s="102">
        <v>213741822</v>
      </c>
      <c r="D307" s="105">
        <v>3022881600</v>
      </c>
      <c r="E307" s="12" t="s">
        <v>83</v>
      </c>
      <c r="F307" s="18">
        <v>39137</v>
      </c>
      <c r="G307" s="19">
        <f t="shared" ca="1" si="4"/>
        <v>3</v>
      </c>
      <c r="H307" s="20">
        <v>4</v>
      </c>
      <c r="I307" s="22">
        <v>10572</v>
      </c>
      <c r="L307" s="23"/>
    </row>
    <row r="308" spans="1:12">
      <c r="A308" s="12" t="s">
        <v>480</v>
      </c>
      <c r="B308" s="12" t="s">
        <v>23</v>
      </c>
      <c r="C308" s="102">
        <v>781472289</v>
      </c>
      <c r="D308" s="105">
        <v>5115228292</v>
      </c>
      <c r="E308" s="12" t="s">
        <v>83</v>
      </c>
      <c r="F308" s="18">
        <v>35372</v>
      </c>
      <c r="G308" s="19">
        <f t="shared" ca="1" si="4"/>
        <v>13</v>
      </c>
      <c r="H308" s="20">
        <v>3</v>
      </c>
      <c r="I308" s="22">
        <v>8904</v>
      </c>
    </row>
    <row r="309" spans="1:12">
      <c r="A309" s="12" t="s">
        <v>483</v>
      </c>
      <c r="B309" s="12" t="s">
        <v>23</v>
      </c>
      <c r="C309" s="102">
        <v>313651312</v>
      </c>
      <c r="D309" s="105">
        <v>8064924736</v>
      </c>
      <c r="E309" s="12" t="s">
        <v>83</v>
      </c>
      <c r="F309" s="18">
        <v>35457</v>
      </c>
      <c r="G309" s="19">
        <f t="shared" ca="1" si="4"/>
        <v>13</v>
      </c>
      <c r="H309" s="20">
        <v>4</v>
      </c>
      <c r="I309" s="22">
        <v>37612</v>
      </c>
    </row>
    <row r="310" spans="1:12">
      <c r="A310" s="12" t="s">
        <v>494</v>
      </c>
      <c r="B310" s="12" t="s">
        <v>23</v>
      </c>
      <c r="C310" s="102">
        <v>379340654</v>
      </c>
      <c r="D310" s="105">
        <v>7056104400</v>
      </c>
      <c r="E310" s="12" t="s">
        <v>83</v>
      </c>
      <c r="F310" s="18">
        <v>37120</v>
      </c>
      <c r="G310" s="19">
        <f t="shared" ca="1" si="4"/>
        <v>8</v>
      </c>
      <c r="H310" s="20">
        <v>1</v>
      </c>
      <c r="I310" s="22">
        <v>8892</v>
      </c>
    </row>
    <row r="311" spans="1:12">
      <c r="A311" s="12" t="s">
        <v>600</v>
      </c>
      <c r="B311" s="12" t="s">
        <v>23</v>
      </c>
      <c r="C311" s="102">
        <v>914330398</v>
      </c>
      <c r="D311" s="105">
        <v>9117077326</v>
      </c>
      <c r="E311" s="12" t="s">
        <v>83</v>
      </c>
      <c r="F311" s="18">
        <v>35219</v>
      </c>
      <c r="G311" s="19">
        <f t="shared" ca="1" si="4"/>
        <v>14</v>
      </c>
      <c r="H311" s="20">
        <v>3</v>
      </c>
      <c r="I311" s="22">
        <v>29176</v>
      </c>
    </row>
    <row r="312" spans="1:12">
      <c r="A312" s="12" t="s">
        <v>629</v>
      </c>
      <c r="B312" s="12" t="s">
        <v>23</v>
      </c>
      <c r="C312" s="102">
        <v>803776506</v>
      </c>
      <c r="D312" s="105">
        <v>6145617115</v>
      </c>
      <c r="E312" s="12" t="s">
        <v>83</v>
      </c>
      <c r="F312" s="18">
        <v>34880</v>
      </c>
      <c r="G312" s="19">
        <f t="shared" ca="1" si="4"/>
        <v>15</v>
      </c>
      <c r="H312" s="20">
        <v>1</v>
      </c>
      <c r="I312" s="22">
        <v>22472</v>
      </c>
    </row>
    <row r="313" spans="1:12">
      <c r="A313" s="12" t="s">
        <v>661</v>
      </c>
      <c r="B313" s="12" t="s">
        <v>23</v>
      </c>
      <c r="C313" s="102">
        <v>855135948</v>
      </c>
      <c r="D313" s="105">
        <v>3146132408</v>
      </c>
      <c r="E313" s="12" t="s">
        <v>83</v>
      </c>
      <c r="F313" s="18">
        <v>39964</v>
      </c>
      <c r="G313" s="19">
        <f t="shared" ca="1" si="4"/>
        <v>1</v>
      </c>
      <c r="H313" s="20">
        <v>4</v>
      </c>
      <c r="I313" s="22">
        <v>28424</v>
      </c>
    </row>
    <row r="314" spans="1:12">
      <c r="A314" s="12" t="s">
        <v>297</v>
      </c>
      <c r="B314" s="12" t="s">
        <v>85</v>
      </c>
      <c r="C314" s="102">
        <v>627977314</v>
      </c>
      <c r="D314" s="105">
        <v>5062672603</v>
      </c>
      <c r="E314" s="12" t="s">
        <v>19</v>
      </c>
      <c r="F314" s="18">
        <v>36155</v>
      </c>
      <c r="G314" s="19">
        <f t="shared" ca="1" si="4"/>
        <v>11</v>
      </c>
      <c r="H314" s="20">
        <v>4</v>
      </c>
      <c r="I314" s="22">
        <v>74500</v>
      </c>
    </row>
    <row r="315" spans="1:12">
      <c r="A315" s="12" t="s">
        <v>658</v>
      </c>
      <c r="B315" s="12" t="s">
        <v>85</v>
      </c>
      <c r="C315" s="102">
        <v>569701716</v>
      </c>
      <c r="D315" s="105">
        <v>4061664940</v>
      </c>
      <c r="E315" s="12" t="s">
        <v>19</v>
      </c>
      <c r="F315" s="18">
        <v>39682</v>
      </c>
      <c r="G315" s="19">
        <f t="shared" ca="1" si="4"/>
        <v>1</v>
      </c>
      <c r="H315" s="20">
        <v>2</v>
      </c>
      <c r="I315" s="22">
        <v>61890</v>
      </c>
    </row>
    <row r="316" spans="1:12">
      <c r="A316" s="12" t="s">
        <v>283</v>
      </c>
      <c r="B316" s="12" t="s">
        <v>85</v>
      </c>
      <c r="C316" s="102">
        <v>422929693</v>
      </c>
      <c r="D316" s="105">
        <v>4186712695</v>
      </c>
      <c r="E316" s="12" t="s">
        <v>24</v>
      </c>
      <c r="F316" s="18">
        <v>33222</v>
      </c>
      <c r="G316" s="19">
        <f t="shared" ca="1" si="4"/>
        <v>19</v>
      </c>
      <c r="H316" s="20">
        <v>3</v>
      </c>
      <c r="I316" s="22">
        <v>39160</v>
      </c>
    </row>
    <row r="317" spans="1:12">
      <c r="A317" s="12" t="s">
        <v>387</v>
      </c>
      <c r="B317" s="12" t="s">
        <v>85</v>
      </c>
      <c r="C317" s="102">
        <v>349979288</v>
      </c>
      <c r="D317" s="105">
        <v>3185604891</v>
      </c>
      <c r="E317" s="12" t="s">
        <v>24</v>
      </c>
      <c r="F317" s="18">
        <v>36797</v>
      </c>
      <c r="G317" s="19">
        <f t="shared" ca="1" si="4"/>
        <v>9</v>
      </c>
      <c r="H317" s="20">
        <v>5</v>
      </c>
      <c r="I317" s="22">
        <v>59140</v>
      </c>
    </row>
    <row r="318" spans="1:12">
      <c r="A318" s="12" t="s">
        <v>450</v>
      </c>
      <c r="B318" s="12" t="s">
        <v>85</v>
      </c>
      <c r="C318" s="102">
        <v>230192897</v>
      </c>
      <c r="D318" s="105">
        <v>9113040292</v>
      </c>
      <c r="E318" s="12" t="s">
        <v>24</v>
      </c>
      <c r="F318" s="18">
        <v>38428</v>
      </c>
      <c r="G318" s="19">
        <f t="shared" ca="1" si="4"/>
        <v>5</v>
      </c>
      <c r="H318" s="20">
        <v>4</v>
      </c>
      <c r="I318" s="22">
        <v>71400</v>
      </c>
    </row>
    <row r="319" spans="1:12">
      <c r="A319" s="12" t="s">
        <v>714</v>
      </c>
      <c r="B319" s="12" t="s">
        <v>85</v>
      </c>
      <c r="C319" s="102">
        <v>724193735</v>
      </c>
      <c r="D319" s="105">
        <v>9144555389</v>
      </c>
      <c r="E319" s="12" t="s">
        <v>24</v>
      </c>
      <c r="F319" s="18">
        <v>39703</v>
      </c>
      <c r="G319" s="19">
        <f t="shared" ca="1" si="4"/>
        <v>1</v>
      </c>
      <c r="H319" s="20">
        <v>5</v>
      </c>
      <c r="I319" s="22">
        <v>27250</v>
      </c>
      <c r="L319" s="23"/>
    </row>
    <row r="320" spans="1:12">
      <c r="A320" s="12" t="s">
        <v>715</v>
      </c>
      <c r="B320" s="12" t="s">
        <v>85</v>
      </c>
      <c r="C320" s="102">
        <v>147683641</v>
      </c>
      <c r="D320" s="105">
        <v>7161854525</v>
      </c>
      <c r="E320" s="12" t="s">
        <v>24</v>
      </c>
      <c r="F320" s="18">
        <v>37326</v>
      </c>
      <c r="G320" s="19">
        <f t="shared" ca="1" si="4"/>
        <v>8</v>
      </c>
      <c r="H320" s="20">
        <v>2</v>
      </c>
      <c r="I320" s="22">
        <v>53870</v>
      </c>
    </row>
    <row r="321" spans="1:9">
      <c r="A321" s="12" t="s">
        <v>103</v>
      </c>
      <c r="B321" s="12" t="s">
        <v>18</v>
      </c>
      <c r="C321" s="102">
        <v>456809622</v>
      </c>
      <c r="D321" s="105">
        <v>2197358099</v>
      </c>
      <c r="E321" s="12" t="s">
        <v>19</v>
      </c>
      <c r="F321" s="18">
        <v>35166</v>
      </c>
      <c r="G321" s="19">
        <f t="shared" ca="1" si="4"/>
        <v>14</v>
      </c>
      <c r="H321" s="20">
        <v>5</v>
      </c>
      <c r="I321" s="22">
        <v>77930</v>
      </c>
    </row>
    <row r="322" spans="1:9">
      <c r="A322" s="12" t="s">
        <v>217</v>
      </c>
      <c r="B322" s="12" t="s">
        <v>18</v>
      </c>
      <c r="C322" s="102">
        <v>375875723</v>
      </c>
      <c r="D322" s="105">
        <v>5196053287</v>
      </c>
      <c r="E322" s="12" t="s">
        <v>19</v>
      </c>
      <c r="F322" s="18">
        <v>36093</v>
      </c>
      <c r="G322" s="19">
        <f t="shared" ca="1" si="4"/>
        <v>11</v>
      </c>
      <c r="H322" s="20">
        <v>4</v>
      </c>
      <c r="I322" s="22">
        <v>50200</v>
      </c>
    </row>
    <row r="323" spans="1:9">
      <c r="A323" s="12" t="s">
        <v>242</v>
      </c>
      <c r="B323" s="12" t="s">
        <v>18</v>
      </c>
      <c r="C323" s="102">
        <v>334574480</v>
      </c>
      <c r="D323" s="105">
        <v>7165268508</v>
      </c>
      <c r="E323" s="12" t="s">
        <v>19</v>
      </c>
      <c r="F323" s="18">
        <v>34908</v>
      </c>
      <c r="G323" s="19">
        <f t="shared" ref="G323:G386" ca="1" si="5">DATEDIF(F323,TODAY(),"Y")</f>
        <v>14</v>
      </c>
      <c r="H323" s="20">
        <v>2</v>
      </c>
      <c r="I323" s="22">
        <v>53870</v>
      </c>
    </row>
    <row r="324" spans="1:9">
      <c r="A324" s="12" t="s">
        <v>393</v>
      </c>
      <c r="B324" s="12" t="s">
        <v>18</v>
      </c>
      <c r="C324" s="102">
        <v>261486180</v>
      </c>
      <c r="D324" s="105">
        <v>9163820613</v>
      </c>
      <c r="E324" s="12" t="s">
        <v>19</v>
      </c>
      <c r="F324" s="18">
        <v>37886</v>
      </c>
      <c r="G324" s="19">
        <f t="shared" ca="1" si="5"/>
        <v>6</v>
      </c>
      <c r="H324" s="20">
        <v>3</v>
      </c>
      <c r="I324" s="22">
        <v>57520</v>
      </c>
    </row>
    <row r="325" spans="1:9">
      <c r="A325" s="12" t="s">
        <v>397</v>
      </c>
      <c r="B325" s="12" t="s">
        <v>18</v>
      </c>
      <c r="C325" s="102">
        <v>144722757</v>
      </c>
      <c r="D325" s="105">
        <v>3061777060</v>
      </c>
      <c r="E325" s="12" t="s">
        <v>19</v>
      </c>
      <c r="F325" s="18">
        <v>34337</v>
      </c>
      <c r="G325" s="19">
        <f t="shared" ca="1" si="5"/>
        <v>16</v>
      </c>
      <c r="H325" s="20">
        <v>5</v>
      </c>
      <c r="I325" s="22">
        <v>81930</v>
      </c>
    </row>
    <row r="326" spans="1:9">
      <c r="A326" s="12" t="s">
        <v>404</v>
      </c>
      <c r="B326" s="12" t="s">
        <v>18</v>
      </c>
      <c r="C326" s="102">
        <v>683670378</v>
      </c>
      <c r="D326" s="105">
        <v>9013788281</v>
      </c>
      <c r="E326" s="12" t="s">
        <v>19</v>
      </c>
      <c r="F326" s="18">
        <v>35072</v>
      </c>
      <c r="G326" s="19">
        <f t="shared" ca="1" si="5"/>
        <v>14</v>
      </c>
      <c r="H326" s="20">
        <v>2</v>
      </c>
      <c r="I326" s="22">
        <v>63850</v>
      </c>
    </row>
    <row r="327" spans="1:9">
      <c r="A327" s="12" t="s">
        <v>434</v>
      </c>
      <c r="B327" s="12" t="s">
        <v>18</v>
      </c>
      <c r="C327" s="102">
        <v>737152868</v>
      </c>
      <c r="D327" s="105">
        <v>8174679864</v>
      </c>
      <c r="E327" s="12" t="s">
        <v>19</v>
      </c>
      <c r="F327" s="18">
        <v>35589</v>
      </c>
      <c r="G327" s="19">
        <f t="shared" ca="1" si="5"/>
        <v>13</v>
      </c>
      <c r="H327" s="20">
        <v>5</v>
      </c>
      <c r="I327" s="22">
        <v>31270</v>
      </c>
    </row>
    <row r="328" spans="1:9">
      <c r="A328" s="12" t="s">
        <v>463</v>
      </c>
      <c r="B328" s="12" t="s">
        <v>18</v>
      </c>
      <c r="C328" s="102">
        <v>708082156</v>
      </c>
      <c r="D328" s="105">
        <v>6044221208</v>
      </c>
      <c r="E328" s="12" t="s">
        <v>19</v>
      </c>
      <c r="F328" s="18">
        <v>33444</v>
      </c>
      <c r="G328" s="19">
        <f t="shared" ca="1" si="5"/>
        <v>18</v>
      </c>
      <c r="H328" s="20">
        <v>5</v>
      </c>
      <c r="I328" s="22">
        <v>29000</v>
      </c>
    </row>
    <row r="329" spans="1:9">
      <c r="A329" s="12" t="s">
        <v>624</v>
      </c>
      <c r="B329" s="12" t="s">
        <v>18</v>
      </c>
      <c r="C329" s="102">
        <v>110726520</v>
      </c>
      <c r="D329" s="105">
        <v>6171280865</v>
      </c>
      <c r="E329" s="12" t="s">
        <v>19</v>
      </c>
      <c r="F329" s="18">
        <v>38673</v>
      </c>
      <c r="G329" s="19">
        <f t="shared" ca="1" si="5"/>
        <v>4</v>
      </c>
      <c r="H329" s="20">
        <v>3</v>
      </c>
      <c r="I329" s="22">
        <v>74470</v>
      </c>
    </row>
    <row r="330" spans="1:9">
      <c r="A330" s="12" t="s">
        <v>753</v>
      </c>
      <c r="B330" s="112" t="s">
        <v>18</v>
      </c>
      <c r="C330" s="102">
        <v>130619578</v>
      </c>
      <c r="D330" s="105">
        <v>2071641031</v>
      </c>
      <c r="E330" s="12" t="s">
        <v>19</v>
      </c>
      <c r="F330" s="18">
        <v>35582</v>
      </c>
      <c r="G330" s="19">
        <f t="shared" ca="1" si="5"/>
        <v>13</v>
      </c>
      <c r="H330" s="20">
        <v>5</v>
      </c>
      <c r="I330" s="22">
        <v>47620</v>
      </c>
    </row>
    <row r="331" spans="1:9">
      <c r="A331" s="12" t="s">
        <v>47</v>
      </c>
      <c r="B331" s="12" t="s">
        <v>18</v>
      </c>
      <c r="C331" s="102">
        <v>428024993</v>
      </c>
      <c r="D331" s="105">
        <v>9156920236</v>
      </c>
      <c r="E331" s="12" t="s">
        <v>24</v>
      </c>
      <c r="F331" s="18">
        <v>33155</v>
      </c>
      <c r="G331" s="19">
        <f t="shared" ca="1" si="5"/>
        <v>19</v>
      </c>
      <c r="H331" s="20">
        <v>1</v>
      </c>
      <c r="I331" s="22">
        <v>73930</v>
      </c>
    </row>
    <row r="332" spans="1:9">
      <c r="A332" s="12" t="s">
        <v>61</v>
      </c>
      <c r="B332" s="12" t="s">
        <v>18</v>
      </c>
      <c r="C332" s="102">
        <v>571821715</v>
      </c>
      <c r="D332" s="105">
        <v>4171765611</v>
      </c>
      <c r="E332" s="12" t="s">
        <v>24</v>
      </c>
      <c r="F332" s="18">
        <v>39837</v>
      </c>
      <c r="G332" s="19">
        <f t="shared" ca="1" si="5"/>
        <v>1</v>
      </c>
      <c r="H332" s="20">
        <v>4</v>
      </c>
      <c r="I332" s="22">
        <v>33970</v>
      </c>
    </row>
    <row r="333" spans="1:9">
      <c r="A333" s="12" t="s">
        <v>104</v>
      </c>
      <c r="B333" s="12" t="s">
        <v>18</v>
      </c>
      <c r="C333" s="102">
        <v>343185481</v>
      </c>
      <c r="D333" s="105">
        <v>3155441252</v>
      </c>
      <c r="E333" s="12" t="s">
        <v>24</v>
      </c>
      <c r="F333" s="18">
        <v>35506</v>
      </c>
      <c r="G333" s="19">
        <f t="shared" ca="1" si="5"/>
        <v>13</v>
      </c>
      <c r="H333" s="20">
        <v>1</v>
      </c>
      <c r="I333" s="22">
        <v>49770</v>
      </c>
    </row>
    <row r="334" spans="1:9">
      <c r="A334" s="12" t="s">
        <v>126</v>
      </c>
      <c r="B334" s="12" t="s">
        <v>18</v>
      </c>
      <c r="C334" s="102">
        <v>914041569</v>
      </c>
      <c r="D334" s="105">
        <v>5157046530</v>
      </c>
      <c r="E334" s="12" t="s">
        <v>24</v>
      </c>
      <c r="F334" s="18">
        <v>39473</v>
      </c>
      <c r="G334" s="19">
        <f t="shared" ca="1" si="5"/>
        <v>2</v>
      </c>
      <c r="H334" s="20">
        <v>4</v>
      </c>
      <c r="I334" s="22">
        <v>44150</v>
      </c>
    </row>
    <row r="335" spans="1:9">
      <c r="A335" s="12" t="s">
        <v>137</v>
      </c>
      <c r="B335" s="12" t="s">
        <v>18</v>
      </c>
      <c r="C335" s="102">
        <v>195772503</v>
      </c>
      <c r="D335" s="105">
        <v>2012639452</v>
      </c>
      <c r="E335" s="12" t="s">
        <v>24</v>
      </c>
      <c r="F335" s="18">
        <v>34937</v>
      </c>
      <c r="G335" s="19">
        <f t="shared" ca="1" si="5"/>
        <v>14</v>
      </c>
      <c r="H335" s="20">
        <v>4</v>
      </c>
      <c r="I335" s="22">
        <v>81640</v>
      </c>
    </row>
    <row r="336" spans="1:9">
      <c r="A336" s="12" t="s">
        <v>193</v>
      </c>
      <c r="B336" s="12" t="s">
        <v>18</v>
      </c>
      <c r="C336" s="102">
        <v>276980518</v>
      </c>
      <c r="D336" s="105">
        <v>7024077699</v>
      </c>
      <c r="E336" s="12" t="s">
        <v>24</v>
      </c>
      <c r="F336" s="18">
        <v>33085</v>
      </c>
      <c r="G336" s="19">
        <f t="shared" ca="1" si="5"/>
        <v>19</v>
      </c>
      <c r="H336" s="20">
        <v>4</v>
      </c>
      <c r="I336" s="22">
        <v>60560</v>
      </c>
    </row>
    <row r="337" spans="1:9">
      <c r="A337" s="12" t="s">
        <v>223</v>
      </c>
      <c r="B337" s="12" t="s">
        <v>18</v>
      </c>
      <c r="C337" s="102">
        <v>776823797</v>
      </c>
      <c r="D337" s="105">
        <v>7075220001</v>
      </c>
      <c r="E337" s="12" t="s">
        <v>24</v>
      </c>
      <c r="F337" s="18">
        <v>34672</v>
      </c>
      <c r="G337" s="19">
        <f t="shared" ca="1" si="5"/>
        <v>15</v>
      </c>
      <c r="H337" s="20">
        <v>4</v>
      </c>
      <c r="I337" s="22">
        <v>57560</v>
      </c>
    </row>
    <row r="338" spans="1:9">
      <c r="A338" s="12" t="s">
        <v>228</v>
      </c>
      <c r="B338" s="12" t="s">
        <v>18</v>
      </c>
      <c r="C338" s="102">
        <v>881975933</v>
      </c>
      <c r="D338" s="105">
        <v>9116690862</v>
      </c>
      <c r="E338" s="12" t="s">
        <v>24</v>
      </c>
      <c r="F338" s="18">
        <v>35247</v>
      </c>
      <c r="G338" s="19">
        <f t="shared" ca="1" si="5"/>
        <v>14</v>
      </c>
      <c r="H338" s="20">
        <v>3</v>
      </c>
      <c r="I338" s="22">
        <v>82110</v>
      </c>
    </row>
    <row r="339" spans="1:9">
      <c r="A339" s="12" t="s">
        <v>229</v>
      </c>
      <c r="B339" s="12" t="s">
        <v>18</v>
      </c>
      <c r="C339" s="102">
        <v>365499498</v>
      </c>
      <c r="D339" s="105">
        <v>9125981242</v>
      </c>
      <c r="E339" s="12" t="s">
        <v>24</v>
      </c>
      <c r="F339" s="18">
        <v>32613</v>
      </c>
      <c r="G339" s="19">
        <f t="shared" ca="1" si="5"/>
        <v>21</v>
      </c>
      <c r="H339" s="20">
        <v>5</v>
      </c>
      <c r="I339" s="22">
        <v>31260</v>
      </c>
    </row>
    <row r="340" spans="1:9">
      <c r="A340" s="12" t="s">
        <v>235</v>
      </c>
      <c r="B340" s="12" t="s">
        <v>18</v>
      </c>
      <c r="C340" s="102">
        <v>972791650</v>
      </c>
      <c r="D340" s="105">
        <v>3138407416</v>
      </c>
      <c r="E340" s="12" t="s">
        <v>24</v>
      </c>
      <c r="F340" s="18">
        <v>32797</v>
      </c>
      <c r="G340" s="19">
        <f t="shared" ca="1" si="5"/>
        <v>20</v>
      </c>
      <c r="H340" s="20">
        <v>1</v>
      </c>
      <c r="I340" s="22">
        <v>22900</v>
      </c>
    </row>
    <row r="341" spans="1:9">
      <c r="A341" s="12" t="s">
        <v>257</v>
      </c>
      <c r="B341" s="12" t="s">
        <v>18</v>
      </c>
      <c r="C341" s="102">
        <v>186346711</v>
      </c>
      <c r="D341" s="105">
        <v>6082604602</v>
      </c>
      <c r="E341" s="12" t="s">
        <v>24</v>
      </c>
      <c r="F341" s="18">
        <v>32996</v>
      </c>
      <c r="G341" s="19">
        <f t="shared" ca="1" si="5"/>
        <v>20</v>
      </c>
      <c r="H341" s="20">
        <v>3</v>
      </c>
      <c r="I341" s="22">
        <v>87120</v>
      </c>
    </row>
    <row r="342" spans="1:9">
      <c r="A342" s="12" t="s">
        <v>284</v>
      </c>
      <c r="B342" s="12" t="s">
        <v>18</v>
      </c>
      <c r="C342" s="102">
        <v>116869057</v>
      </c>
      <c r="D342" s="105">
        <v>6061525844</v>
      </c>
      <c r="E342" s="12" t="s">
        <v>24</v>
      </c>
      <c r="F342" s="18">
        <v>33092</v>
      </c>
      <c r="G342" s="19">
        <f t="shared" ca="1" si="5"/>
        <v>19</v>
      </c>
      <c r="H342" s="20">
        <v>2</v>
      </c>
      <c r="I342" s="22">
        <v>37020</v>
      </c>
    </row>
    <row r="343" spans="1:9">
      <c r="A343" s="12" t="s">
        <v>319</v>
      </c>
      <c r="B343" s="12" t="s">
        <v>18</v>
      </c>
      <c r="C343" s="102">
        <v>861884260</v>
      </c>
      <c r="D343" s="105">
        <v>3076245634</v>
      </c>
      <c r="E343" s="12" t="s">
        <v>24</v>
      </c>
      <c r="F343" s="18">
        <v>34610</v>
      </c>
      <c r="G343" s="19">
        <f t="shared" ca="1" si="5"/>
        <v>15</v>
      </c>
      <c r="H343" s="20">
        <v>4</v>
      </c>
      <c r="I343" s="22">
        <v>70480</v>
      </c>
    </row>
    <row r="344" spans="1:9">
      <c r="A344" s="12" t="s">
        <v>372</v>
      </c>
      <c r="B344" s="12" t="s">
        <v>18</v>
      </c>
      <c r="C344" s="102">
        <v>197789466</v>
      </c>
      <c r="D344" s="105">
        <v>3042715355</v>
      </c>
      <c r="E344" s="12" t="s">
        <v>24</v>
      </c>
      <c r="F344" s="18">
        <v>33424</v>
      </c>
      <c r="G344" s="19">
        <f t="shared" ca="1" si="5"/>
        <v>19</v>
      </c>
      <c r="H344" s="20">
        <v>5</v>
      </c>
      <c r="I344" s="22">
        <v>45180</v>
      </c>
    </row>
    <row r="345" spans="1:9">
      <c r="A345" s="12" t="s">
        <v>383</v>
      </c>
      <c r="B345" s="12" t="s">
        <v>18</v>
      </c>
      <c r="C345" s="102">
        <v>165917010</v>
      </c>
      <c r="D345" s="105">
        <v>9172339143</v>
      </c>
      <c r="E345" s="12" t="s">
        <v>24</v>
      </c>
      <c r="F345" s="18">
        <v>33457</v>
      </c>
      <c r="G345" s="19">
        <f t="shared" ca="1" si="5"/>
        <v>18</v>
      </c>
      <c r="H345" s="20">
        <v>4</v>
      </c>
      <c r="I345" s="22">
        <v>86540</v>
      </c>
    </row>
    <row r="346" spans="1:9">
      <c r="A346" s="12" t="s">
        <v>530</v>
      </c>
      <c r="B346" s="12" t="s">
        <v>18</v>
      </c>
      <c r="C346" s="102">
        <v>548704405</v>
      </c>
      <c r="D346" s="105">
        <v>7051351512</v>
      </c>
      <c r="E346" s="12" t="s">
        <v>24</v>
      </c>
      <c r="F346" s="18">
        <v>35687</v>
      </c>
      <c r="G346" s="19">
        <f t="shared" ca="1" si="5"/>
        <v>12</v>
      </c>
      <c r="H346" s="20">
        <v>2</v>
      </c>
      <c r="I346" s="22">
        <v>46030</v>
      </c>
    </row>
    <row r="347" spans="1:9">
      <c r="A347" s="12" t="s">
        <v>547</v>
      </c>
      <c r="B347" s="12" t="s">
        <v>18</v>
      </c>
      <c r="C347" s="102">
        <v>487810878</v>
      </c>
      <c r="D347" s="105">
        <v>4058183445</v>
      </c>
      <c r="E347" s="12" t="s">
        <v>24</v>
      </c>
      <c r="F347" s="18">
        <v>34265</v>
      </c>
      <c r="G347" s="19">
        <f t="shared" ca="1" si="5"/>
        <v>16</v>
      </c>
      <c r="H347" s="20">
        <v>2</v>
      </c>
      <c r="I347" s="22">
        <v>66920</v>
      </c>
    </row>
    <row r="348" spans="1:9">
      <c r="A348" s="12" t="s">
        <v>552</v>
      </c>
      <c r="B348" s="12" t="s">
        <v>18</v>
      </c>
      <c r="C348" s="102">
        <v>624234626</v>
      </c>
      <c r="D348" s="105">
        <v>8022490678</v>
      </c>
      <c r="E348" s="12" t="s">
        <v>24</v>
      </c>
      <c r="F348" s="18">
        <v>35246</v>
      </c>
      <c r="G348" s="19">
        <f t="shared" ca="1" si="5"/>
        <v>14</v>
      </c>
      <c r="H348" s="20">
        <v>3</v>
      </c>
      <c r="I348" s="22">
        <v>86830</v>
      </c>
    </row>
    <row r="349" spans="1:9">
      <c r="A349" s="12" t="s">
        <v>594</v>
      </c>
      <c r="B349" s="12" t="s">
        <v>18</v>
      </c>
      <c r="C349" s="102">
        <v>873100939</v>
      </c>
      <c r="D349" s="105">
        <v>3186514650</v>
      </c>
      <c r="E349" s="12" t="s">
        <v>24</v>
      </c>
      <c r="F349" s="18">
        <v>39751</v>
      </c>
      <c r="G349" s="19">
        <f t="shared" ca="1" si="5"/>
        <v>1</v>
      </c>
      <c r="H349" s="20">
        <v>2</v>
      </c>
      <c r="I349" s="22">
        <v>75780</v>
      </c>
    </row>
    <row r="350" spans="1:9">
      <c r="A350" s="12" t="s">
        <v>616</v>
      </c>
      <c r="B350" s="12" t="s">
        <v>18</v>
      </c>
      <c r="C350" s="102">
        <v>462995574</v>
      </c>
      <c r="D350" s="105">
        <v>7087491979</v>
      </c>
      <c r="E350" s="12" t="s">
        <v>24</v>
      </c>
      <c r="F350" s="18">
        <v>34644</v>
      </c>
      <c r="G350" s="19">
        <f t="shared" ca="1" si="5"/>
        <v>15</v>
      </c>
      <c r="H350" s="20">
        <v>4</v>
      </c>
      <c r="I350" s="22">
        <v>48800</v>
      </c>
    </row>
    <row r="351" spans="1:9">
      <c r="A351" s="12" t="s">
        <v>633</v>
      </c>
      <c r="B351" s="12" t="s">
        <v>18</v>
      </c>
      <c r="C351" s="102">
        <v>644862142</v>
      </c>
      <c r="D351" s="105">
        <v>8052921836</v>
      </c>
      <c r="E351" s="12" t="s">
        <v>24</v>
      </c>
      <c r="F351" s="18">
        <v>36052</v>
      </c>
      <c r="G351" s="19">
        <f t="shared" ca="1" si="5"/>
        <v>11</v>
      </c>
      <c r="H351" s="20">
        <v>4</v>
      </c>
      <c r="I351" s="22">
        <v>52490</v>
      </c>
    </row>
    <row r="352" spans="1:9">
      <c r="A352" s="12" t="s">
        <v>639</v>
      </c>
      <c r="B352" s="12" t="s">
        <v>18</v>
      </c>
      <c r="C352" s="102">
        <v>596008829</v>
      </c>
      <c r="D352" s="105">
        <v>8062094386</v>
      </c>
      <c r="E352" s="12" t="s">
        <v>24</v>
      </c>
      <c r="F352" s="18">
        <v>38547</v>
      </c>
      <c r="G352" s="19">
        <f t="shared" ca="1" si="5"/>
        <v>5</v>
      </c>
      <c r="H352" s="20">
        <v>4</v>
      </c>
      <c r="I352" s="22">
        <v>47610</v>
      </c>
    </row>
    <row r="353" spans="1:9">
      <c r="A353" s="12" t="s">
        <v>704</v>
      </c>
      <c r="B353" s="12" t="s">
        <v>18</v>
      </c>
      <c r="C353" s="102">
        <v>351268538</v>
      </c>
      <c r="D353" s="105">
        <v>5025724528</v>
      </c>
      <c r="E353" s="12" t="s">
        <v>24</v>
      </c>
      <c r="F353" s="18">
        <v>33567</v>
      </c>
      <c r="G353" s="19">
        <f t="shared" ca="1" si="5"/>
        <v>18</v>
      </c>
      <c r="H353" s="20">
        <v>2</v>
      </c>
      <c r="I353" s="22">
        <v>65250</v>
      </c>
    </row>
    <row r="354" spans="1:9">
      <c r="A354" s="12" t="s">
        <v>729</v>
      </c>
      <c r="B354" s="12" t="s">
        <v>18</v>
      </c>
      <c r="C354" s="102">
        <v>163292583</v>
      </c>
      <c r="D354" s="105">
        <v>5192263363</v>
      </c>
      <c r="E354" s="12" t="s">
        <v>24</v>
      </c>
      <c r="F354" s="18">
        <v>36330</v>
      </c>
      <c r="G354" s="19">
        <f t="shared" ca="1" si="5"/>
        <v>11</v>
      </c>
      <c r="H354" s="20">
        <v>5</v>
      </c>
      <c r="I354" s="22">
        <v>48990</v>
      </c>
    </row>
    <row r="355" spans="1:9">
      <c r="A355" s="12" t="s">
        <v>733</v>
      </c>
      <c r="B355" s="12" t="s">
        <v>18</v>
      </c>
      <c r="C355" s="102">
        <v>755945415</v>
      </c>
      <c r="D355" s="105">
        <v>6194897618</v>
      </c>
      <c r="E355" s="12" t="s">
        <v>24</v>
      </c>
      <c r="F355" s="18">
        <v>32637</v>
      </c>
      <c r="G355" s="19">
        <f t="shared" ca="1" si="5"/>
        <v>21</v>
      </c>
      <c r="H355" s="20">
        <v>4</v>
      </c>
      <c r="I355" s="22">
        <v>62740</v>
      </c>
    </row>
    <row r="356" spans="1:9">
      <c r="A356" s="12" t="s">
        <v>750</v>
      </c>
      <c r="B356" s="12" t="s">
        <v>18</v>
      </c>
      <c r="C356" s="102">
        <v>259573806</v>
      </c>
      <c r="D356" s="105">
        <v>5013748373</v>
      </c>
      <c r="E356" s="12" t="s">
        <v>24</v>
      </c>
      <c r="F356" s="18">
        <v>39599</v>
      </c>
      <c r="G356" s="19">
        <f t="shared" ca="1" si="5"/>
        <v>2</v>
      </c>
      <c r="H356" s="20">
        <v>4</v>
      </c>
      <c r="I356" s="22">
        <v>45260</v>
      </c>
    </row>
    <row r="357" spans="1:9">
      <c r="A357" s="12" t="s">
        <v>171</v>
      </c>
      <c r="B357" s="12" t="s">
        <v>18</v>
      </c>
      <c r="C357" s="102">
        <v>682791418</v>
      </c>
      <c r="D357" s="105">
        <v>5113709408</v>
      </c>
      <c r="E357" s="12" t="s">
        <v>35</v>
      </c>
      <c r="F357" s="18">
        <v>36531</v>
      </c>
      <c r="G357" s="19">
        <f t="shared" ca="1" si="5"/>
        <v>10</v>
      </c>
      <c r="H357" s="20">
        <v>3</v>
      </c>
      <c r="I357" s="22">
        <v>15910</v>
      </c>
    </row>
    <row r="358" spans="1:9">
      <c r="A358" s="12" t="s">
        <v>211</v>
      </c>
      <c r="B358" s="12" t="s">
        <v>18</v>
      </c>
      <c r="C358" s="102">
        <v>425634540</v>
      </c>
      <c r="D358" s="105">
        <v>2146739978</v>
      </c>
      <c r="E358" s="12" t="s">
        <v>35</v>
      </c>
      <c r="F358" s="18">
        <v>39261</v>
      </c>
      <c r="G358" s="19">
        <f t="shared" ca="1" si="5"/>
        <v>3</v>
      </c>
      <c r="H358" s="20">
        <v>2</v>
      </c>
      <c r="I358" s="22">
        <v>38575</v>
      </c>
    </row>
    <row r="359" spans="1:9">
      <c r="A359" s="12" t="s">
        <v>303</v>
      </c>
      <c r="B359" s="12" t="s">
        <v>18</v>
      </c>
      <c r="C359" s="102">
        <v>387131597</v>
      </c>
      <c r="D359" s="105">
        <v>9166228199</v>
      </c>
      <c r="E359" s="12" t="s">
        <v>35</v>
      </c>
      <c r="F359" s="18">
        <v>35484</v>
      </c>
      <c r="G359" s="19">
        <f t="shared" ca="1" si="5"/>
        <v>13</v>
      </c>
      <c r="H359" s="20">
        <v>1</v>
      </c>
      <c r="I359" s="22">
        <v>47885</v>
      </c>
    </row>
    <row r="360" spans="1:9">
      <c r="A360" s="12" t="s">
        <v>400</v>
      </c>
      <c r="B360" s="12" t="s">
        <v>18</v>
      </c>
      <c r="C360" s="102">
        <v>278129861</v>
      </c>
      <c r="D360" s="105">
        <v>3124106437</v>
      </c>
      <c r="E360" s="12" t="s">
        <v>35</v>
      </c>
      <c r="F360" s="18">
        <v>37752</v>
      </c>
      <c r="G360" s="19">
        <f t="shared" ca="1" si="5"/>
        <v>7</v>
      </c>
      <c r="H360" s="20">
        <v>5</v>
      </c>
      <c r="I360" s="22">
        <v>31255</v>
      </c>
    </row>
    <row r="361" spans="1:9">
      <c r="A361" s="12" t="s">
        <v>402</v>
      </c>
      <c r="B361" s="12" t="s">
        <v>18</v>
      </c>
      <c r="C361" s="102">
        <v>656572514</v>
      </c>
      <c r="D361" s="105">
        <v>4173274978</v>
      </c>
      <c r="E361" s="12" t="s">
        <v>35</v>
      </c>
      <c r="F361" s="18">
        <v>35511</v>
      </c>
      <c r="G361" s="19">
        <f t="shared" ca="1" si="5"/>
        <v>13</v>
      </c>
      <c r="H361" s="20">
        <v>3</v>
      </c>
      <c r="I361" s="22">
        <v>28880</v>
      </c>
    </row>
    <row r="362" spans="1:9">
      <c r="A362" s="12" t="s">
        <v>433</v>
      </c>
      <c r="B362" s="12" t="s">
        <v>18</v>
      </c>
      <c r="C362" s="102">
        <v>135965371</v>
      </c>
      <c r="D362" s="105">
        <v>3031683770</v>
      </c>
      <c r="E362" s="12" t="s">
        <v>35</v>
      </c>
      <c r="F362" s="18">
        <v>39741</v>
      </c>
      <c r="G362" s="19">
        <f t="shared" ca="1" si="5"/>
        <v>1</v>
      </c>
      <c r="H362" s="20">
        <v>3</v>
      </c>
      <c r="I362" s="22">
        <v>20040</v>
      </c>
    </row>
    <row r="363" spans="1:9">
      <c r="A363" s="12" t="s">
        <v>466</v>
      </c>
      <c r="B363" s="12" t="s">
        <v>18</v>
      </c>
      <c r="C363" s="102">
        <v>434927073</v>
      </c>
      <c r="D363" s="105">
        <v>7147038033</v>
      </c>
      <c r="E363" s="12" t="s">
        <v>35</v>
      </c>
      <c r="F363" s="18">
        <v>38488</v>
      </c>
      <c r="G363" s="19">
        <f t="shared" ca="1" si="5"/>
        <v>5</v>
      </c>
      <c r="H363" s="20">
        <v>5</v>
      </c>
      <c r="I363" s="22">
        <v>47705</v>
      </c>
    </row>
    <row r="364" spans="1:9">
      <c r="A364" s="12" t="s">
        <v>581</v>
      </c>
      <c r="B364" s="12" t="s">
        <v>18</v>
      </c>
      <c r="C364" s="102">
        <v>816607187</v>
      </c>
      <c r="D364" s="105">
        <v>8145691314</v>
      </c>
      <c r="E364" s="12" t="s">
        <v>35</v>
      </c>
      <c r="F364" s="18">
        <v>36556</v>
      </c>
      <c r="G364" s="19">
        <f t="shared" ca="1" si="5"/>
        <v>10</v>
      </c>
      <c r="H364" s="20">
        <v>4</v>
      </c>
      <c r="I364" s="22">
        <v>47295</v>
      </c>
    </row>
    <row r="365" spans="1:9">
      <c r="A365" s="12" t="s">
        <v>637</v>
      </c>
      <c r="B365" s="12" t="s">
        <v>18</v>
      </c>
      <c r="C365" s="102">
        <v>337943008</v>
      </c>
      <c r="D365" s="105">
        <v>6135344270</v>
      </c>
      <c r="E365" s="12" t="s">
        <v>35</v>
      </c>
      <c r="F365" s="18">
        <v>35761</v>
      </c>
      <c r="G365" s="19">
        <f t="shared" ca="1" si="5"/>
        <v>12</v>
      </c>
      <c r="H365" s="20">
        <v>2</v>
      </c>
      <c r="I365" s="22">
        <v>26790</v>
      </c>
    </row>
    <row r="366" spans="1:9">
      <c r="A366" s="12" t="s">
        <v>712</v>
      </c>
      <c r="B366" s="12" t="s">
        <v>18</v>
      </c>
      <c r="C366" s="102">
        <v>368385341</v>
      </c>
      <c r="D366" s="105">
        <v>3196007063</v>
      </c>
      <c r="E366" s="12" t="s">
        <v>35</v>
      </c>
      <c r="F366" s="18">
        <v>36528</v>
      </c>
      <c r="G366" s="19">
        <f t="shared" ca="1" si="5"/>
        <v>10</v>
      </c>
      <c r="H366" s="20">
        <v>1</v>
      </c>
      <c r="I366" s="22">
        <v>31110</v>
      </c>
    </row>
    <row r="367" spans="1:9">
      <c r="A367" s="12" t="s">
        <v>743</v>
      </c>
      <c r="B367" s="12" t="s">
        <v>18</v>
      </c>
      <c r="C367" s="102">
        <v>503349830</v>
      </c>
      <c r="D367" s="105">
        <v>5028467597</v>
      </c>
      <c r="E367" s="12" t="s">
        <v>35</v>
      </c>
      <c r="F367" s="18">
        <v>32709</v>
      </c>
      <c r="G367" s="19">
        <f t="shared" ca="1" si="5"/>
        <v>20</v>
      </c>
      <c r="H367" s="20">
        <v>4</v>
      </c>
      <c r="I367" s="22">
        <v>13090</v>
      </c>
    </row>
    <row r="368" spans="1:9">
      <c r="A368" s="12" t="s">
        <v>300</v>
      </c>
      <c r="B368" s="12" t="s">
        <v>18</v>
      </c>
      <c r="C368" s="102">
        <v>489667166</v>
      </c>
      <c r="D368" s="105">
        <v>9198249735</v>
      </c>
      <c r="E368" s="12" t="s">
        <v>83</v>
      </c>
      <c r="F368" s="18">
        <v>32695</v>
      </c>
      <c r="G368" s="19">
        <f t="shared" ca="1" si="5"/>
        <v>21</v>
      </c>
      <c r="H368" s="20">
        <v>4</v>
      </c>
      <c r="I368" s="22">
        <v>36844</v>
      </c>
    </row>
    <row r="369" spans="1:12">
      <c r="A369" s="12" t="s">
        <v>296</v>
      </c>
      <c r="B369" s="12" t="s">
        <v>60</v>
      </c>
      <c r="C369" s="102">
        <v>590896401</v>
      </c>
      <c r="D369" s="105">
        <v>2111919478</v>
      </c>
      <c r="E369" s="12" t="s">
        <v>19</v>
      </c>
      <c r="F369" s="18">
        <v>35114</v>
      </c>
      <c r="G369" s="19">
        <f t="shared" ca="1" si="5"/>
        <v>14</v>
      </c>
      <c r="H369" s="20">
        <v>4</v>
      </c>
      <c r="I369" s="22">
        <v>86470</v>
      </c>
    </row>
    <row r="370" spans="1:12">
      <c r="A370" s="12" t="s">
        <v>322</v>
      </c>
      <c r="B370" s="12" t="s">
        <v>60</v>
      </c>
      <c r="C370" s="102">
        <v>157257652</v>
      </c>
      <c r="D370" s="105">
        <v>2012126686</v>
      </c>
      <c r="E370" s="12" t="s">
        <v>19</v>
      </c>
      <c r="F370" s="18">
        <v>35437</v>
      </c>
      <c r="G370" s="19">
        <f t="shared" ca="1" si="5"/>
        <v>13</v>
      </c>
      <c r="H370" s="20">
        <v>2</v>
      </c>
      <c r="I370" s="22">
        <v>72480</v>
      </c>
    </row>
    <row r="371" spans="1:12">
      <c r="A371" s="12" t="s">
        <v>421</v>
      </c>
      <c r="B371" s="12" t="s">
        <v>60</v>
      </c>
      <c r="C371" s="102">
        <v>548283920</v>
      </c>
      <c r="D371" s="105">
        <v>9181308831</v>
      </c>
      <c r="E371" s="12" t="s">
        <v>19</v>
      </c>
      <c r="F371" s="18">
        <v>37193</v>
      </c>
      <c r="G371" s="19">
        <f t="shared" ca="1" si="5"/>
        <v>8</v>
      </c>
      <c r="H371" s="20">
        <v>3</v>
      </c>
      <c r="I371" s="22">
        <v>78100</v>
      </c>
    </row>
    <row r="372" spans="1:12">
      <c r="A372" s="12" t="s">
        <v>508</v>
      </c>
      <c r="B372" s="12" t="s">
        <v>60</v>
      </c>
      <c r="C372" s="102">
        <v>879114558</v>
      </c>
      <c r="D372" s="105">
        <v>4196650531</v>
      </c>
      <c r="E372" s="12" t="s">
        <v>19</v>
      </c>
      <c r="F372" s="18">
        <v>39762</v>
      </c>
      <c r="G372" s="19">
        <f t="shared" ca="1" si="5"/>
        <v>1</v>
      </c>
      <c r="H372" s="20">
        <v>4</v>
      </c>
      <c r="I372" s="22">
        <v>75100</v>
      </c>
    </row>
    <row r="373" spans="1:12">
      <c r="A373" s="12" t="s">
        <v>673</v>
      </c>
      <c r="B373" s="12" t="s">
        <v>60</v>
      </c>
      <c r="C373" s="102">
        <v>456946966</v>
      </c>
      <c r="D373" s="105">
        <v>2167405629</v>
      </c>
      <c r="E373" s="12" t="s">
        <v>19</v>
      </c>
      <c r="F373" s="18">
        <v>39723</v>
      </c>
      <c r="G373" s="19">
        <f t="shared" ca="1" si="5"/>
        <v>1</v>
      </c>
      <c r="H373" s="20">
        <v>2</v>
      </c>
      <c r="I373" s="22">
        <v>74020</v>
      </c>
    </row>
    <row r="374" spans="1:12">
      <c r="A374" s="12" t="s">
        <v>676</v>
      </c>
      <c r="B374" s="12" t="s">
        <v>60</v>
      </c>
      <c r="C374" s="102">
        <v>333947685</v>
      </c>
      <c r="D374" s="105">
        <v>7145261239</v>
      </c>
      <c r="E374" s="12" t="s">
        <v>19</v>
      </c>
      <c r="F374" s="18">
        <v>36626</v>
      </c>
      <c r="G374" s="19">
        <f t="shared" ca="1" si="5"/>
        <v>10</v>
      </c>
      <c r="H374" s="20">
        <v>3</v>
      </c>
      <c r="I374" s="22">
        <v>29540</v>
      </c>
    </row>
    <row r="375" spans="1:12">
      <c r="A375" s="12" t="s">
        <v>732</v>
      </c>
      <c r="B375" s="12" t="s">
        <v>60</v>
      </c>
      <c r="C375" s="102">
        <v>718930584</v>
      </c>
      <c r="D375" s="105">
        <v>9024378387</v>
      </c>
      <c r="E375" s="12" t="s">
        <v>19</v>
      </c>
      <c r="F375" s="18">
        <v>34837</v>
      </c>
      <c r="G375" s="19">
        <f t="shared" ca="1" si="5"/>
        <v>15</v>
      </c>
      <c r="H375" s="20">
        <v>4</v>
      </c>
      <c r="I375" s="22">
        <v>54190</v>
      </c>
    </row>
    <row r="376" spans="1:12">
      <c r="A376" s="12" t="s">
        <v>95</v>
      </c>
      <c r="B376" s="12" t="s">
        <v>60</v>
      </c>
      <c r="C376" s="102">
        <v>504735443</v>
      </c>
      <c r="D376" s="105">
        <v>9028488350</v>
      </c>
      <c r="E376" s="12" t="s">
        <v>24</v>
      </c>
      <c r="F376" s="18">
        <v>35565</v>
      </c>
      <c r="G376" s="19">
        <f t="shared" ca="1" si="5"/>
        <v>13</v>
      </c>
      <c r="H376" s="20">
        <v>2</v>
      </c>
      <c r="I376" s="22">
        <v>23520</v>
      </c>
    </row>
    <row r="377" spans="1:12">
      <c r="A377" s="12" t="s">
        <v>123</v>
      </c>
      <c r="B377" s="12" t="s">
        <v>60</v>
      </c>
      <c r="C377" s="102">
        <v>232896341</v>
      </c>
      <c r="D377" s="105">
        <v>3143046338</v>
      </c>
      <c r="E377" s="12" t="s">
        <v>24</v>
      </c>
      <c r="F377" s="18">
        <v>36288</v>
      </c>
      <c r="G377" s="19">
        <f t="shared" ca="1" si="5"/>
        <v>11</v>
      </c>
      <c r="H377" s="20">
        <v>2</v>
      </c>
      <c r="I377" s="22">
        <v>71820</v>
      </c>
    </row>
    <row r="378" spans="1:12">
      <c r="A378" s="12" t="s">
        <v>131</v>
      </c>
      <c r="B378" s="12" t="s">
        <v>60</v>
      </c>
      <c r="C378" s="102">
        <v>160184934</v>
      </c>
      <c r="D378" s="105">
        <v>8132238535</v>
      </c>
      <c r="E378" s="12" t="s">
        <v>24</v>
      </c>
      <c r="F378" s="18">
        <v>33294</v>
      </c>
      <c r="G378" s="19">
        <f t="shared" ca="1" si="5"/>
        <v>19</v>
      </c>
      <c r="H378" s="20">
        <v>1</v>
      </c>
      <c r="I378" s="22">
        <v>87980</v>
      </c>
    </row>
    <row r="379" spans="1:12">
      <c r="A379" s="12" t="s">
        <v>167</v>
      </c>
      <c r="B379" s="12" t="s">
        <v>60</v>
      </c>
      <c r="C379" s="102">
        <v>878902154</v>
      </c>
      <c r="D379" s="105">
        <v>8076648050</v>
      </c>
      <c r="E379" s="12" t="s">
        <v>24</v>
      </c>
      <c r="F379" s="18">
        <v>39923</v>
      </c>
      <c r="G379" s="19">
        <f t="shared" ca="1" si="5"/>
        <v>1</v>
      </c>
      <c r="H379" s="20">
        <v>2</v>
      </c>
      <c r="I379" s="22">
        <v>62180</v>
      </c>
    </row>
    <row r="380" spans="1:12">
      <c r="A380" s="12" t="s">
        <v>270</v>
      </c>
      <c r="B380" s="12" t="s">
        <v>60</v>
      </c>
      <c r="C380" s="102">
        <v>612295735</v>
      </c>
      <c r="D380" s="105">
        <v>9022244880</v>
      </c>
      <c r="E380" s="12" t="s">
        <v>24</v>
      </c>
      <c r="F380" s="18">
        <v>34511</v>
      </c>
      <c r="G380" s="19">
        <f t="shared" ca="1" si="5"/>
        <v>16</v>
      </c>
      <c r="H380" s="20">
        <v>5</v>
      </c>
      <c r="I380" s="22">
        <v>22860</v>
      </c>
      <c r="L380" s="23"/>
    </row>
    <row r="381" spans="1:12">
      <c r="A381" s="12" t="s">
        <v>472</v>
      </c>
      <c r="B381" s="12" t="s">
        <v>60</v>
      </c>
      <c r="C381" s="102">
        <v>625531462</v>
      </c>
      <c r="D381" s="105">
        <v>2122520526</v>
      </c>
      <c r="E381" s="12" t="s">
        <v>24</v>
      </c>
      <c r="F381" s="18">
        <v>35856</v>
      </c>
      <c r="G381" s="19">
        <f t="shared" ca="1" si="5"/>
        <v>12</v>
      </c>
      <c r="H381" s="20">
        <v>5</v>
      </c>
      <c r="I381" s="22">
        <v>68410</v>
      </c>
    </row>
    <row r="382" spans="1:12">
      <c r="A382" s="12" t="s">
        <v>481</v>
      </c>
      <c r="B382" s="12" t="s">
        <v>60</v>
      </c>
      <c r="C382" s="102">
        <v>134557291</v>
      </c>
      <c r="D382" s="105">
        <v>4161658481</v>
      </c>
      <c r="E382" s="12" t="s">
        <v>24</v>
      </c>
      <c r="F382" s="18">
        <v>33131</v>
      </c>
      <c r="G382" s="19">
        <f t="shared" ca="1" si="5"/>
        <v>19</v>
      </c>
      <c r="H382" s="20">
        <v>5</v>
      </c>
      <c r="I382" s="22">
        <v>48550</v>
      </c>
    </row>
    <row r="383" spans="1:12">
      <c r="A383" s="12" t="s">
        <v>488</v>
      </c>
      <c r="B383" s="12" t="s">
        <v>60</v>
      </c>
      <c r="C383" s="102">
        <v>415299442</v>
      </c>
      <c r="D383" s="105">
        <v>9176609693</v>
      </c>
      <c r="E383" s="12" t="s">
        <v>24</v>
      </c>
      <c r="F383" s="18">
        <v>35957</v>
      </c>
      <c r="G383" s="19">
        <f t="shared" ca="1" si="5"/>
        <v>12</v>
      </c>
      <c r="H383" s="20">
        <v>5</v>
      </c>
      <c r="I383" s="22">
        <v>45450</v>
      </c>
      <c r="L383" s="23"/>
    </row>
    <row r="384" spans="1:12">
      <c r="A384" s="12" t="s">
        <v>659</v>
      </c>
      <c r="B384" s="12" t="s">
        <v>60</v>
      </c>
      <c r="C384" s="102">
        <v>931977751</v>
      </c>
      <c r="D384" s="105">
        <v>9197528456</v>
      </c>
      <c r="E384" s="12" t="s">
        <v>24</v>
      </c>
      <c r="F384" s="18">
        <v>33007</v>
      </c>
      <c r="G384" s="19">
        <f t="shared" ca="1" si="5"/>
        <v>20</v>
      </c>
      <c r="H384" s="20">
        <v>5</v>
      </c>
      <c r="I384" s="22">
        <v>39110</v>
      </c>
    </row>
    <row r="385" spans="1:9">
      <c r="A385" s="12" t="s">
        <v>566</v>
      </c>
      <c r="B385" s="12" t="s">
        <v>60</v>
      </c>
      <c r="C385" s="102">
        <v>843299208</v>
      </c>
      <c r="D385" s="105">
        <v>8196060038</v>
      </c>
      <c r="E385" s="12" t="s">
        <v>35</v>
      </c>
      <c r="F385" s="18">
        <v>34540</v>
      </c>
      <c r="G385" s="19">
        <f t="shared" ca="1" si="5"/>
        <v>15</v>
      </c>
      <c r="H385" s="20">
        <v>4</v>
      </c>
      <c r="I385" s="22">
        <v>49405</v>
      </c>
    </row>
    <row r="386" spans="1:9">
      <c r="A386" s="12" t="s">
        <v>706</v>
      </c>
      <c r="B386" s="12" t="s">
        <v>60</v>
      </c>
      <c r="C386" s="102">
        <v>959750235</v>
      </c>
      <c r="D386" s="105">
        <v>5088097539</v>
      </c>
      <c r="E386" s="12" t="s">
        <v>35</v>
      </c>
      <c r="F386" s="18">
        <v>35351</v>
      </c>
      <c r="G386" s="19">
        <f t="shared" ca="1" si="5"/>
        <v>13</v>
      </c>
      <c r="H386" s="20">
        <v>3</v>
      </c>
      <c r="I386" s="22">
        <v>20500</v>
      </c>
    </row>
    <row r="387" spans="1:9">
      <c r="A387" s="12" t="s">
        <v>233</v>
      </c>
      <c r="B387" s="12" t="s">
        <v>60</v>
      </c>
      <c r="C387" s="102">
        <v>488831244</v>
      </c>
      <c r="D387" s="105">
        <v>2048217409</v>
      </c>
      <c r="E387" s="12" t="s">
        <v>83</v>
      </c>
      <c r="F387" s="18">
        <v>35474</v>
      </c>
      <c r="G387" s="19">
        <f t="shared" ref="G387:G450" ca="1" si="6">DATEDIF(F387,TODAY(),"Y")</f>
        <v>13</v>
      </c>
      <c r="H387" s="20">
        <v>4</v>
      </c>
      <c r="I387" s="22">
        <v>21668</v>
      </c>
    </row>
    <row r="388" spans="1:9">
      <c r="A388" s="12" t="s">
        <v>236</v>
      </c>
      <c r="B388" s="12" t="s">
        <v>60</v>
      </c>
      <c r="C388" s="102">
        <v>163350417</v>
      </c>
      <c r="D388" s="105">
        <v>9032304625</v>
      </c>
      <c r="E388" s="12" t="s">
        <v>83</v>
      </c>
      <c r="F388" s="18">
        <v>34771</v>
      </c>
      <c r="G388" s="19">
        <f t="shared" ca="1" si="6"/>
        <v>15</v>
      </c>
      <c r="H388" s="20">
        <v>3</v>
      </c>
      <c r="I388" s="22">
        <v>35312</v>
      </c>
    </row>
    <row r="389" spans="1:9">
      <c r="A389" s="12" t="s">
        <v>301</v>
      </c>
      <c r="B389" s="12" t="s">
        <v>60</v>
      </c>
      <c r="C389" s="102">
        <v>842774592</v>
      </c>
      <c r="D389" s="105">
        <v>6145993367</v>
      </c>
      <c r="E389" s="12" t="s">
        <v>83</v>
      </c>
      <c r="F389" s="18">
        <v>37217</v>
      </c>
      <c r="G389" s="19">
        <f t="shared" ca="1" si="6"/>
        <v>8</v>
      </c>
      <c r="H389" s="20">
        <v>2</v>
      </c>
      <c r="I389" s="22">
        <v>11044</v>
      </c>
    </row>
    <row r="390" spans="1:9">
      <c r="A390" s="12" t="s">
        <v>323</v>
      </c>
      <c r="B390" s="12" t="s">
        <v>245</v>
      </c>
      <c r="C390" s="102">
        <v>881242432</v>
      </c>
      <c r="D390" s="105">
        <v>8066689962</v>
      </c>
      <c r="E390" s="12" t="s">
        <v>19</v>
      </c>
      <c r="F390" s="18">
        <v>34841</v>
      </c>
      <c r="G390" s="19">
        <f t="shared" ca="1" si="6"/>
        <v>15</v>
      </c>
      <c r="H390" s="20">
        <v>2</v>
      </c>
      <c r="I390" s="22">
        <v>25120</v>
      </c>
    </row>
    <row r="391" spans="1:9">
      <c r="A391" s="12" t="s">
        <v>456</v>
      </c>
      <c r="B391" s="12" t="s">
        <v>245</v>
      </c>
      <c r="C391" s="102">
        <v>159594851</v>
      </c>
      <c r="D391" s="105">
        <v>7042172913</v>
      </c>
      <c r="E391" s="12" t="s">
        <v>19</v>
      </c>
      <c r="F391" s="18">
        <v>33798</v>
      </c>
      <c r="G391" s="19">
        <f t="shared" ca="1" si="6"/>
        <v>18</v>
      </c>
      <c r="H391" s="20">
        <v>2</v>
      </c>
      <c r="I391" s="22">
        <v>71700</v>
      </c>
    </row>
    <row r="392" spans="1:9">
      <c r="A392" s="12" t="s">
        <v>564</v>
      </c>
      <c r="B392" s="12" t="s">
        <v>245</v>
      </c>
      <c r="C392" s="102">
        <v>793256568</v>
      </c>
      <c r="D392" s="105">
        <v>4015394899</v>
      </c>
      <c r="E392" s="12" t="s">
        <v>19</v>
      </c>
      <c r="F392" s="18">
        <v>34957</v>
      </c>
      <c r="G392" s="19">
        <f t="shared" ca="1" si="6"/>
        <v>14</v>
      </c>
      <c r="H392" s="20">
        <v>4</v>
      </c>
      <c r="I392" s="22">
        <v>44820</v>
      </c>
    </row>
    <row r="393" spans="1:9">
      <c r="A393" s="12" t="s">
        <v>541</v>
      </c>
      <c r="B393" s="12" t="s">
        <v>245</v>
      </c>
      <c r="C393" s="102">
        <v>294130565</v>
      </c>
      <c r="D393" s="105">
        <v>4034588703</v>
      </c>
      <c r="E393" s="12" t="s">
        <v>24</v>
      </c>
      <c r="F393" s="18">
        <v>34204</v>
      </c>
      <c r="G393" s="19">
        <f t="shared" ca="1" si="6"/>
        <v>16</v>
      </c>
      <c r="H393" s="20">
        <v>1</v>
      </c>
      <c r="I393" s="22">
        <v>63190</v>
      </c>
    </row>
    <row r="394" spans="1:9">
      <c r="A394" s="12" t="s">
        <v>109</v>
      </c>
      <c r="B394" s="12" t="s">
        <v>63</v>
      </c>
      <c r="C394" s="102">
        <v>113699123</v>
      </c>
      <c r="D394" s="105">
        <v>8191391475</v>
      </c>
      <c r="E394" s="12" t="s">
        <v>19</v>
      </c>
      <c r="F394" s="18">
        <v>39858</v>
      </c>
      <c r="G394" s="19">
        <f t="shared" ca="1" si="6"/>
        <v>1</v>
      </c>
      <c r="H394" s="20">
        <v>4</v>
      </c>
      <c r="I394" s="22">
        <v>39440</v>
      </c>
    </row>
    <row r="395" spans="1:9">
      <c r="A395" s="12" t="s">
        <v>189</v>
      </c>
      <c r="B395" s="12" t="s">
        <v>63</v>
      </c>
      <c r="C395" s="102">
        <v>959568761</v>
      </c>
      <c r="D395" s="105">
        <v>2078085402</v>
      </c>
      <c r="E395" s="12" t="s">
        <v>19</v>
      </c>
      <c r="F395" s="18">
        <v>33892</v>
      </c>
      <c r="G395" s="19">
        <f t="shared" ca="1" si="6"/>
        <v>17</v>
      </c>
      <c r="H395" s="20">
        <v>2</v>
      </c>
      <c r="I395" s="22">
        <v>66710</v>
      </c>
    </row>
    <row r="396" spans="1:9">
      <c r="A396" s="12" t="s">
        <v>232</v>
      </c>
      <c r="B396" s="12" t="s">
        <v>63</v>
      </c>
      <c r="C396" s="102">
        <v>244171882</v>
      </c>
      <c r="D396" s="105">
        <v>6023324762</v>
      </c>
      <c r="E396" s="12" t="s">
        <v>19</v>
      </c>
      <c r="F396" s="18">
        <v>39173</v>
      </c>
      <c r="G396" s="19">
        <f t="shared" ca="1" si="6"/>
        <v>3</v>
      </c>
      <c r="H396" s="20">
        <v>3</v>
      </c>
      <c r="I396" s="22">
        <v>54000</v>
      </c>
    </row>
    <row r="397" spans="1:9">
      <c r="A397" s="12" t="s">
        <v>382</v>
      </c>
      <c r="B397" s="12" t="s">
        <v>63</v>
      </c>
      <c r="C397" s="102">
        <v>601942708</v>
      </c>
      <c r="D397" s="105">
        <v>6152212512</v>
      </c>
      <c r="E397" s="12" t="s">
        <v>19</v>
      </c>
      <c r="F397" s="18">
        <v>33201</v>
      </c>
      <c r="G397" s="19">
        <f t="shared" ca="1" si="6"/>
        <v>19</v>
      </c>
      <c r="H397" s="20">
        <v>1</v>
      </c>
      <c r="I397" s="22">
        <v>32650</v>
      </c>
    </row>
    <row r="398" spans="1:9">
      <c r="A398" s="12" t="s">
        <v>640</v>
      </c>
      <c r="B398" s="12" t="s">
        <v>63</v>
      </c>
      <c r="C398" s="102">
        <v>616055292</v>
      </c>
      <c r="D398" s="105">
        <v>3042350434</v>
      </c>
      <c r="E398" s="12" t="s">
        <v>19</v>
      </c>
      <c r="F398" s="18">
        <v>40010</v>
      </c>
      <c r="G398" s="19">
        <f t="shared" ca="1" si="6"/>
        <v>1</v>
      </c>
      <c r="H398" s="20">
        <v>1</v>
      </c>
      <c r="I398" s="22">
        <v>84300</v>
      </c>
    </row>
    <row r="399" spans="1:9">
      <c r="A399" s="12" t="s">
        <v>38</v>
      </c>
      <c r="B399" s="12" t="s">
        <v>63</v>
      </c>
      <c r="C399" s="102">
        <v>721169660</v>
      </c>
      <c r="D399" s="105">
        <v>7014471952</v>
      </c>
      <c r="E399" s="12" t="s">
        <v>24</v>
      </c>
      <c r="F399" s="18">
        <v>38197</v>
      </c>
      <c r="G399" s="19">
        <f t="shared" ca="1" si="6"/>
        <v>5</v>
      </c>
      <c r="H399" s="20">
        <v>4</v>
      </c>
      <c r="I399" s="22">
        <v>47060</v>
      </c>
    </row>
    <row r="400" spans="1:9">
      <c r="A400" s="12" t="s">
        <v>102</v>
      </c>
      <c r="B400" s="12" t="s">
        <v>63</v>
      </c>
      <c r="C400" s="102">
        <v>427811310</v>
      </c>
      <c r="D400" s="105">
        <v>4086860208</v>
      </c>
      <c r="E400" s="12" t="s">
        <v>24</v>
      </c>
      <c r="F400" s="18">
        <v>35359</v>
      </c>
      <c r="G400" s="19">
        <f t="shared" ca="1" si="6"/>
        <v>13</v>
      </c>
      <c r="H400" s="20">
        <v>5</v>
      </c>
      <c r="I400" s="22">
        <v>74530</v>
      </c>
    </row>
    <row r="401" spans="1:9">
      <c r="A401" s="12" t="s">
        <v>107</v>
      </c>
      <c r="B401" s="12" t="s">
        <v>63</v>
      </c>
      <c r="C401" s="102">
        <v>992674973</v>
      </c>
      <c r="D401" s="105">
        <v>8128824849</v>
      </c>
      <c r="E401" s="12" t="s">
        <v>24</v>
      </c>
      <c r="F401" s="18">
        <v>39068</v>
      </c>
      <c r="G401" s="19">
        <f t="shared" ca="1" si="6"/>
        <v>3</v>
      </c>
      <c r="H401" s="20">
        <v>2</v>
      </c>
      <c r="I401" s="22">
        <v>80090</v>
      </c>
    </row>
    <row r="402" spans="1:9">
      <c r="A402" s="12" t="s">
        <v>121</v>
      </c>
      <c r="B402" s="12" t="s">
        <v>63</v>
      </c>
      <c r="C402" s="102">
        <v>171868795</v>
      </c>
      <c r="D402" s="105">
        <v>9162447501</v>
      </c>
      <c r="E402" s="12" t="s">
        <v>24</v>
      </c>
      <c r="F402" s="18">
        <v>34130</v>
      </c>
      <c r="G402" s="19">
        <f t="shared" ca="1" si="6"/>
        <v>17</v>
      </c>
      <c r="H402" s="20">
        <v>2</v>
      </c>
      <c r="I402" s="22">
        <v>77840</v>
      </c>
    </row>
    <row r="403" spans="1:9">
      <c r="A403" s="12" t="s">
        <v>138</v>
      </c>
      <c r="B403" s="12" t="s">
        <v>63</v>
      </c>
      <c r="C403" s="102">
        <v>216607562</v>
      </c>
      <c r="D403" s="105">
        <v>3092889972</v>
      </c>
      <c r="E403" s="12" t="s">
        <v>24</v>
      </c>
      <c r="F403" s="18">
        <v>33271</v>
      </c>
      <c r="G403" s="19">
        <f t="shared" ca="1" si="6"/>
        <v>19</v>
      </c>
      <c r="H403" s="20">
        <v>3</v>
      </c>
      <c r="I403" s="22">
        <v>46910</v>
      </c>
    </row>
    <row r="404" spans="1:9">
      <c r="A404" s="12" t="s">
        <v>146</v>
      </c>
      <c r="B404" s="12" t="s">
        <v>63</v>
      </c>
      <c r="C404" s="102">
        <v>623823805</v>
      </c>
      <c r="D404" s="105">
        <v>3012485673</v>
      </c>
      <c r="E404" s="12" t="s">
        <v>24</v>
      </c>
      <c r="F404" s="18">
        <v>33032</v>
      </c>
      <c r="G404" s="19">
        <f t="shared" ca="1" si="6"/>
        <v>20</v>
      </c>
      <c r="H404" s="20">
        <v>4</v>
      </c>
      <c r="I404" s="22">
        <v>79770</v>
      </c>
    </row>
    <row r="405" spans="1:9">
      <c r="A405" s="12" t="s">
        <v>163</v>
      </c>
      <c r="B405" s="12" t="s">
        <v>63</v>
      </c>
      <c r="C405" s="102">
        <v>614562070</v>
      </c>
      <c r="D405" s="105">
        <v>6072259651</v>
      </c>
      <c r="E405" s="12" t="s">
        <v>24</v>
      </c>
      <c r="F405" s="18">
        <v>34729</v>
      </c>
      <c r="G405" s="19">
        <f t="shared" ca="1" si="6"/>
        <v>15</v>
      </c>
      <c r="H405" s="20">
        <v>1</v>
      </c>
      <c r="I405" s="22">
        <v>43410</v>
      </c>
    </row>
    <row r="406" spans="1:9">
      <c r="A406" s="12" t="s">
        <v>177</v>
      </c>
      <c r="B406" s="12" t="s">
        <v>63</v>
      </c>
      <c r="C406" s="102">
        <v>324069262</v>
      </c>
      <c r="D406" s="105">
        <v>6125048978</v>
      </c>
      <c r="E406" s="12" t="s">
        <v>24</v>
      </c>
      <c r="F406" s="18">
        <v>39047</v>
      </c>
      <c r="G406" s="19">
        <f t="shared" ca="1" si="6"/>
        <v>3</v>
      </c>
      <c r="H406" s="20">
        <v>1</v>
      </c>
      <c r="I406" s="22">
        <v>80880</v>
      </c>
    </row>
    <row r="407" spans="1:9">
      <c r="A407" s="12" t="s">
        <v>253</v>
      </c>
      <c r="B407" s="12" t="s">
        <v>63</v>
      </c>
      <c r="C407" s="102">
        <v>589649495</v>
      </c>
      <c r="D407" s="105">
        <v>2021888279</v>
      </c>
      <c r="E407" s="12" t="s">
        <v>24</v>
      </c>
      <c r="F407" s="18">
        <v>32847</v>
      </c>
      <c r="G407" s="19">
        <f t="shared" ca="1" si="6"/>
        <v>20</v>
      </c>
      <c r="H407" s="20">
        <v>5</v>
      </c>
      <c r="I407" s="22">
        <v>61470</v>
      </c>
    </row>
    <row r="408" spans="1:9">
      <c r="A408" s="12" t="s">
        <v>327</v>
      </c>
      <c r="B408" s="12" t="s">
        <v>63</v>
      </c>
      <c r="C408" s="102">
        <v>562497973</v>
      </c>
      <c r="D408" s="105">
        <v>4121617913</v>
      </c>
      <c r="E408" s="12" t="s">
        <v>24</v>
      </c>
      <c r="F408" s="18">
        <v>37617</v>
      </c>
      <c r="G408" s="19">
        <f t="shared" ca="1" si="6"/>
        <v>7</v>
      </c>
      <c r="H408" s="20">
        <v>3</v>
      </c>
      <c r="I408" s="22">
        <v>86200</v>
      </c>
    </row>
    <row r="409" spans="1:9">
      <c r="A409" s="12" t="s">
        <v>334</v>
      </c>
      <c r="B409" s="12" t="s">
        <v>63</v>
      </c>
      <c r="C409" s="102">
        <v>404589373</v>
      </c>
      <c r="D409" s="105">
        <v>4166503334</v>
      </c>
      <c r="E409" s="12" t="s">
        <v>24</v>
      </c>
      <c r="F409" s="18">
        <v>39760</v>
      </c>
      <c r="G409" s="19">
        <f t="shared" ca="1" si="6"/>
        <v>1</v>
      </c>
      <c r="H409" s="20">
        <v>4</v>
      </c>
      <c r="I409" s="22">
        <v>66840</v>
      </c>
    </row>
    <row r="410" spans="1:9">
      <c r="A410" s="12" t="s">
        <v>364</v>
      </c>
      <c r="B410" s="12" t="s">
        <v>63</v>
      </c>
      <c r="C410" s="102">
        <v>470719383</v>
      </c>
      <c r="D410" s="105">
        <v>3087710498</v>
      </c>
      <c r="E410" s="12" t="s">
        <v>24</v>
      </c>
      <c r="F410" s="18">
        <v>33010</v>
      </c>
      <c r="G410" s="19">
        <f t="shared" ca="1" si="6"/>
        <v>20</v>
      </c>
      <c r="H410" s="20">
        <v>2</v>
      </c>
      <c r="I410" s="22">
        <v>43190</v>
      </c>
    </row>
    <row r="411" spans="1:9">
      <c r="A411" s="12" t="s">
        <v>415</v>
      </c>
      <c r="B411" s="12" t="s">
        <v>63</v>
      </c>
      <c r="C411" s="102">
        <v>834061135</v>
      </c>
      <c r="D411" s="105">
        <v>3155915044</v>
      </c>
      <c r="E411" s="12" t="s">
        <v>24</v>
      </c>
      <c r="F411" s="18">
        <v>34769</v>
      </c>
      <c r="G411" s="19">
        <f t="shared" ca="1" si="6"/>
        <v>15</v>
      </c>
      <c r="H411" s="20">
        <v>4</v>
      </c>
      <c r="I411" s="22">
        <v>67230</v>
      </c>
    </row>
    <row r="412" spans="1:9">
      <c r="A412" s="12" t="s">
        <v>420</v>
      </c>
      <c r="B412" s="12" t="s">
        <v>63</v>
      </c>
      <c r="C412" s="102">
        <v>867100310</v>
      </c>
      <c r="D412" s="105">
        <v>2016354278</v>
      </c>
      <c r="E412" s="12" t="s">
        <v>24</v>
      </c>
      <c r="F412" s="18">
        <v>33026</v>
      </c>
      <c r="G412" s="19">
        <f t="shared" ca="1" si="6"/>
        <v>20</v>
      </c>
      <c r="H412" s="20">
        <v>1</v>
      </c>
      <c r="I412" s="22">
        <v>26360</v>
      </c>
    </row>
    <row r="413" spans="1:9">
      <c r="A413" s="12" t="s">
        <v>423</v>
      </c>
      <c r="B413" s="12" t="s">
        <v>63</v>
      </c>
      <c r="C413" s="102">
        <v>120479503</v>
      </c>
      <c r="D413" s="105">
        <v>3171569304</v>
      </c>
      <c r="E413" s="12" t="s">
        <v>24</v>
      </c>
      <c r="F413" s="18">
        <v>32968</v>
      </c>
      <c r="G413" s="19">
        <f t="shared" ca="1" si="6"/>
        <v>20</v>
      </c>
      <c r="H413" s="20">
        <v>5</v>
      </c>
      <c r="I413" s="22">
        <v>43580</v>
      </c>
    </row>
    <row r="414" spans="1:9">
      <c r="A414" s="12" t="s">
        <v>475</v>
      </c>
      <c r="B414" s="12" t="s">
        <v>63</v>
      </c>
      <c r="C414" s="102">
        <v>267218084</v>
      </c>
      <c r="D414" s="105">
        <v>3073919445</v>
      </c>
      <c r="E414" s="12" t="s">
        <v>24</v>
      </c>
      <c r="F414" s="18">
        <v>33501</v>
      </c>
      <c r="G414" s="19">
        <f t="shared" ca="1" si="6"/>
        <v>18</v>
      </c>
      <c r="H414" s="20">
        <v>5</v>
      </c>
      <c r="I414" s="22">
        <v>73030</v>
      </c>
    </row>
    <row r="415" spans="1:9">
      <c r="A415" s="12" t="s">
        <v>493</v>
      </c>
      <c r="B415" s="12" t="s">
        <v>63</v>
      </c>
      <c r="C415" s="102">
        <v>426812736</v>
      </c>
      <c r="D415" s="105">
        <v>5146801348</v>
      </c>
      <c r="E415" s="12" t="s">
        <v>24</v>
      </c>
      <c r="F415" s="18">
        <v>34523</v>
      </c>
      <c r="G415" s="19">
        <f t="shared" ca="1" si="6"/>
        <v>16</v>
      </c>
      <c r="H415" s="20">
        <v>5</v>
      </c>
      <c r="I415" s="22">
        <v>63080</v>
      </c>
    </row>
    <row r="416" spans="1:9">
      <c r="A416" s="12" t="s">
        <v>495</v>
      </c>
      <c r="B416" s="12" t="s">
        <v>63</v>
      </c>
      <c r="C416" s="102">
        <v>827277063</v>
      </c>
      <c r="D416" s="105">
        <v>5025804771</v>
      </c>
      <c r="E416" s="12" t="s">
        <v>24</v>
      </c>
      <c r="F416" s="18">
        <v>34092</v>
      </c>
      <c r="G416" s="19">
        <f t="shared" ca="1" si="6"/>
        <v>17</v>
      </c>
      <c r="H416" s="20">
        <v>3</v>
      </c>
      <c r="I416" s="22">
        <v>87030</v>
      </c>
    </row>
    <row r="417" spans="1:12">
      <c r="A417" s="12" t="s">
        <v>534</v>
      </c>
      <c r="B417" s="12" t="s">
        <v>63</v>
      </c>
      <c r="C417" s="102">
        <v>129397083</v>
      </c>
      <c r="D417" s="105">
        <v>6131628807</v>
      </c>
      <c r="E417" s="12" t="s">
        <v>24</v>
      </c>
      <c r="F417" s="18">
        <v>34802</v>
      </c>
      <c r="G417" s="19">
        <f t="shared" ca="1" si="6"/>
        <v>15</v>
      </c>
      <c r="H417" s="20">
        <v>4</v>
      </c>
      <c r="I417" s="22">
        <v>77950</v>
      </c>
    </row>
    <row r="418" spans="1:12">
      <c r="A418" s="12" t="s">
        <v>545</v>
      </c>
      <c r="B418" s="12" t="s">
        <v>63</v>
      </c>
      <c r="C418" s="102">
        <v>829216164</v>
      </c>
      <c r="D418" s="105">
        <v>9015876028</v>
      </c>
      <c r="E418" s="12" t="s">
        <v>24</v>
      </c>
      <c r="F418" s="18">
        <v>34127</v>
      </c>
      <c r="G418" s="19">
        <f t="shared" ca="1" si="6"/>
        <v>17</v>
      </c>
      <c r="H418" s="20">
        <v>3</v>
      </c>
      <c r="I418" s="22">
        <v>88850</v>
      </c>
    </row>
    <row r="419" spans="1:12">
      <c r="A419" s="12" t="s">
        <v>561</v>
      </c>
      <c r="B419" s="12" t="s">
        <v>63</v>
      </c>
      <c r="C419" s="102">
        <v>221347766</v>
      </c>
      <c r="D419" s="105">
        <v>8182969056</v>
      </c>
      <c r="E419" s="12" t="s">
        <v>24</v>
      </c>
      <c r="F419" s="18">
        <v>33268</v>
      </c>
      <c r="G419" s="19">
        <f t="shared" ca="1" si="6"/>
        <v>19</v>
      </c>
      <c r="H419" s="20">
        <v>2</v>
      </c>
      <c r="I419" s="22">
        <v>75370</v>
      </c>
    </row>
    <row r="420" spans="1:12">
      <c r="A420" s="12" t="s">
        <v>575</v>
      </c>
      <c r="B420" s="12" t="s">
        <v>63</v>
      </c>
      <c r="C420" s="102">
        <v>617795992</v>
      </c>
      <c r="D420" s="105">
        <v>7152375580</v>
      </c>
      <c r="E420" s="12" t="s">
        <v>24</v>
      </c>
      <c r="F420" s="18">
        <v>34291</v>
      </c>
      <c r="G420" s="19">
        <f t="shared" ca="1" si="6"/>
        <v>16</v>
      </c>
      <c r="H420" s="20">
        <v>5</v>
      </c>
      <c r="I420" s="22">
        <v>25830</v>
      </c>
    </row>
    <row r="421" spans="1:12">
      <c r="A421" s="12" t="s">
        <v>610</v>
      </c>
      <c r="B421" s="12" t="s">
        <v>63</v>
      </c>
      <c r="C421" s="102">
        <v>923123594</v>
      </c>
      <c r="D421" s="105">
        <v>6067280453</v>
      </c>
      <c r="E421" s="12" t="s">
        <v>24</v>
      </c>
      <c r="F421" s="18">
        <v>35293</v>
      </c>
      <c r="G421" s="19">
        <f t="shared" ca="1" si="6"/>
        <v>13</v>
      </c>
      <c r="H421" s="20">
        <v>5</v>
      </c>
      <c r="I421" s="22">
        <v>68520</v>
      </c>
    </row>
    <row r="422" spans="1:12">
      <c r="A422" s="12" t="s">
        <v>647</v>
      </c>
      <c r="B422" s="12" t="s">
        <v>63</v>
      </c>
      <c r="C422" s="102">
        <v>151532569</v>
      </c>
      <c r="D422" s="105">
        <v>3012005810</v>
      </c>
      <c r="E422" s="12" t="s">
        <v>24</v>
      </c>
      <c r="F422" s="18">
        <v>38306</v>
      </c>
      <c r="G422" s="19">
        <f t="shared" ca="1" si="6"/>
        <v>5</v>
      </c>
      <c r="H422" s="20">
        <v>2</v>
      </c>
      <c r="I422" s="22">
        <v>27560</v>
      </c>
    </row>
    <row r="423" spans="1:12">
      <c r="A423" s="12" t="s">
        <v>653</v>
      </c>
      <c r="B423" s="12" t="s">
        <v>63</v>
      </c>
      <c r="C423" s="102">
        <v>927043360</v>
      </c>
      <c r="D423" s="105">
        <v>4097429525</v>
      </c>
      <c r="E423" s="12" t="s">
        <v>24</v>
      </c>
      <c r="F423" s="18">
        <v>38794</v>
      </c>
      <c r="G423" s="19">
        <f t="shared" ca="1" si="6"/>
        <v>4</v>
      </c>
      <c r="H423" s="20">
        <v>4</v>
      </c>
      <c r="I423" s="22">
        <v>50990</v>
      </c>
    </row>
    <row r="424" spans="1:12">
      <c r="A424" s="12" t="s">
        <v>708</v>
      </c>
      <c r="B424" s="12" t="s">
        <v>63</v>
      </c>
      <c r="C424" s="102">
        <v>820244290</v>
      </c>
      <c r="D424" s="105">
        <v>4065699651</v>
      </c>
      <c r="E424" s="12" t="s">
        <v>24</v>
      </c>
      <c r="F424" s="18">
        <v>33318</v>
      </c>
      <c r="G424" s="19">
        <f t="shared" ca="1" si="6"/>
        <v>19</v>
      </c>
      <c r="H424" s="20">
        <v>1</v>
      </c>
      <c r="I424" s="22">
        <v>68010</v>
      </c>
    </row>
    <row r="425" spans="1:12">
      <c r="A425" s="12" t="s">
        <v>108</v>
      </c>
      <c r="B425" s="12" t="s">
        <v>63</v>
      </c>
      <c r="C425" s="102">
        <v>975857784</v>
      </c>
      <c r="D425" s="105">
        <v>6058426889</v>
      </c>
      <c r="E425" s="12" t="s">
        <v>35</v>
      </c>
      <c r="F425" s="18">
        <v>36085</v>
      </c>
      <c r="G425" s="19">
        <f t="shared" ca="1" si="6"/>
        <v>11</v>
      </c>
      <c r="H425" s="20">
        <v>1</v>
      </c>
      <c r="I425" s="22">
        <v>29005</v>
      </c>
    </row>
    <row r="426" spans="1:12">
      <c r="A426" s="12" t="s">
        <v>114</v>
      </c>
      <c r="B426" s="12" t="s">
        <v>63</v>
      </c>
      <c r="C426" s="102">
        <v>265323292</v>
      </c>
      <c r="D426" s="105">
        <v>7193906310</v>
      </c>
      <c r="E426" s="12" t="s">
        <v>35</v>
      </c>
      <c r="F426" s="18">
        <v>38689</v>
      </c>
      <c r="G426" s="19">
        <f t="shared" ca="1" si="6"/>
        <v>4</v>
      </c>
      <c r="H426" s="20">
        <v>3</v>
      </c>
      <c r="I426" s="22">
        <v>47760</v>
      </c>
    </row>
    <row r="427" spans="1:12">
      <c r="A427" s="12" t="s">
        <v>439</v>
      </c>
      <c r="B427" s="12" t="s">
        <v>63</v>
      </c>
      <c r="C427" s="102">
        <v>418701946</v>
      </c>
      <c r="D427" s="105">
        <v>8166674988</v>
      </c>
      <c r="E427" s="12" t="s">
        <v>35</v>
      </c>
      <c r="F427" s="18">
        <v>39783</v>
      </c>
      <c r="G427" s="19">
        <f t="shared" ca="1" si="6"/>
        <v>1</v>
      </c>
      <c r="H427" s="20">
        <v>1</v>
      </c>
      <c r="I427" s="22">
        <v>16925</v>
      </c>
    </row>
    <row r="428" spans="1:12">
      <c r="A428" s="12" t="s">
        <v>506</v>
      </c>
      <c r="B428" s="12" t="s">
        <v>63</v>
      </c>
      <c r="C428" s="102">
        <v>585815837</v>
      </c>
      <c r="D428" s="105">
        <v>7191876990</v>
      </c>
      <c r="E428" s="12" t="s">
        <v>35</v>
      </c>
      <c r="F428" s="18">
        <v>34007</v>
      </c>
      <c r="G428" s="19">
        <f t="shared" ca="1" si="6"/>
        <v>17</v>
      </c>
      <c r="H428" s="20">
        <v>1</v>
      </c>
      <c r="I428" s="22">
        <v>13435</v>
      </c>
    </row>
    <row r="429" spans="1:12">
      <c r="A429" s="12" t="s">
        <v>618</v>
      </c>
      <c r="B429" s="12" t="s">
        <v>63</v>
      </c>
      <c r="C429" s="102">
        <v>895408697</v>
      </c>
      <c r="D429" s="105">
        <v>4096799516</v>
      </c>
      <c r="E429" s="12" t="s">
        <v>35</v>
      </c>
      <c r="F429" s="18">
        <v>36860</v>
      </c>
      <c r="G429" s="19">
        <f t="shared" ca="1" si="6"/>
        <v>9</v>
      </c>
      <c r="H429" s="20">
        <v>5</v>
      </c>
      <c r="I429" s="22">
        <v>33810</v>
      </c>
    </row>
    <row r="430" spans="1:12">
      <c r="A430" s="12" t="s">
        <v>730</v>
      </c>
      <c r="B430" s="12" t="s">
        <v>63</v>
      </c>
      <c r="C430" s="102">
        <v>452255054</v>
      </c>
      <c r="D430" s="105">
        <v>4077317354</v>
      </c>
      <c r="E430" s="12" t="s">
        <v>35</v>
      </c>
      <c r="F430" s="18">
        <v>32892</v>
      </c>
      <c r="G430" s="19">
        <f t="shared" ca="1" si="6"/>
        <v>20</v>
      </c>
      <c r="H430" s="20">
        <v>4</v>
      </c>
      <c r="I430" s="22">
        <v>35045</v>
      </c>
      <c r="L430" s="23"/>
    </row>
    <row r="431" spans="1:12">
      <c r="A431" s="12" t="s">
        <v>180</v>
      </c>
      <c r="B431" s="12" t="s">
        <v>63</v>
      </c>
      <c r="C431" s="102">
        <v>843064707</v>
      </c>
      <c r="D431" s="105">
        <v>9016012031</v>
      </c>
      <c r="E431" s="12" t="s">
        <v>83</v>
      </c>
      <c r="F431" s="18">
        <v>35719</v>
      </c>
      <c r="G431" s="19">
        <f t="shared" ca="1" si="6"/>
        <v>12</v>
      </c>
      <c r="H431" s="20">
        <v>1</v>
      </c>
      <c r="I431" s="22">
        <v>39764</v>
      </c>
    </row>
    <row r="432" spans="1:12">
      <c r="A432" s="12" t="s">
        <v>185</v>
      </c>
      <c r="B432" s="12" t="s">
        <v>63</v>
      </c>
      <c r="C432" s="102">
        <v>280304785</v>
      </c>
      <c r="D432" s="105">
        <v>3114141191</v>
      </c>
      <c r="E432" s="12" t="s">
        <v>83</v>
      </c>
      <c r="F432" s="18">
        <v>39842</v>
      </c>
      <c r="G432" s="19">
        <f t="shared" ca="1" si="6"/>
        <v>1</v>
      </c>
      <c r="H432" s="20">
        <v>3</v>
      </c>
      <c r="I432" s="22">
        <v>9180</v>
      </c>
    </row>
    <row r="433" spans="1:9">
      <c r="A433" s="12" t="s">
        <v>194</v>
      </c>
      <c r="B433" s="12" t="s">
        <v>63</v>
      </c>
      <c r="C433" s="102">
        <v>695198896</v>
      </c>
      <c r="D433" s="105">
        <v>4113976775</v>
      </c>
      <c r="E433" s="12" t="s">
        <v>83</v>
      </c>
      <c r="F433" s="18">
        <v>37534</v>
      </c>
      <c r="G433" s="19">
        <f t="shared" ca="1" si="6"/>
        <v>7</v>
      </c>
      <c r="H433" s="20">
        <v>4</v>
      </c>
      <c r="I433" s="22">
        <v>33512</v>
      </c>
    </row>
    <row r="434" spans="1:9">
      <c r="A434" s="12" t="s">
        <v>293</v>
      </c>
      <c r="B434" s="12" t="s">
        <v>63</v>
      </c>
      <c r="C434" s="102">
        <v>843632637</v>
      </c>
      <c r="D434" s="105">
        <v>2016069116</v>
      </c>
      <c r="E434" s="12" t="s">
        <v>83</v>
      </c>
      <c r="F434" s="18">
        <v>37101</v>
      </c>
      <c r="G434" s="19">
        <f t="shared" ca="1" si="6"/>
        <v>8</v>
      </c>
      <c r="H434" s="20">
        <v>2</v>
      </c>
      <c r="I434" s="22">
        <v>21648</v>
      </c>
    </row>
    <row r="435" spans="1:9">
      <c r="A435" s="12" t="s">
        <v>380</v>
      </c>
      <c r="B435" s="12" t="s">
        <v>63</v>
      </c>
      <c r="C435" s="102">
        <v>862698919</v>
      </c>
      <c r="D435" s="105">
        <v>4056252690</v>
      </c>
      <c r="E435" s="12" t="s">
        <v>83</v>
      </c>
      <c r="F435" s="18">
        <v>39793</v>
      </c>
      <c r="G435" s="19">
        <f t="shared" ca="1" si="6"/>
        <v>1</v>
      </c>
      <c r="H435" s="20">
        <v>5</v>
      </c>
      <c r="I435" s="22">
        <v>15056</v>
      </c>
    </row>
    <row r="436" spans="1:9">
      <c r="A436" s="12" t="s">
        <v>333</v>
      </c>
      <c r="B436" s="12" t="s">
        <v>73</v>
      </c>
      <c r="C436" s="102">
        <v>475517002</v>
      </c>
      <c r="D436" s="105">
        <v>4117853314</v>
      </c>
      <c r="E436" s="12" t="s">
        <v>19</v>
      </c>
      <c r="F436" s="18">
        <v>32676</v>
      </c>
      <c r="G436" s="19">
        <f t="shared" ca="1" si="6"/>
        <v>21</v>
      </c>
      <c r="H436" s="20">
        <v>3</v>
      </c>
      <c r="I436" s="22">
        <v>49070</v>
      </c>
    </row>
    <row r="437" spans="1:9">
      <c r="A437" s="12" t="s">
        <v>143</v>
      </c>
      <c r="B437" s="12" t="s">
        <v>73</v>
      </c>
      <c r="C437" s="102">
        <v>592709648</v>
      </c>
      <c r="D437" s="105">
        <v>7061971988</v>
      </c>
      <c r="E437" s="12" t="s">
        <v>24</v>
      </c>
      <c r="F437" s="18">
        <v>32670</v>
      </c>
      <c r="G437" s="19">
        <f t="shared" ca="1" si="6"/>
        <v>21</v>
      </c>
      <c r="H437" s="20">
        <v>4</v>
      </c>
      <c r="I437" s="22">
        <v>87950</v>
      </c>
    </row>
    <row r="438" spans="1:9">
      <c r="A438" s="12" t="s">
        <v>219</v>
      </c>
      <c r="B438" s="12" t="s">
        <v>73</v>
      </c>
      <c r="C438" s="102">
        <v>462461365</v>
      </c>
      <c r="D438" s="105">
        <v>4017469217</v>
      </c>
      <c r="E438" s="12" t="s">
        <v>24</v>
      </c>
      <c r="F438" s="18">
        <v>32503</v>
      </c>
      <c r="G438" s="19">
        <f t="shared" ca="1" si="6"/>
        <v>21</v>
      </c>
      <c r="H438" s="20">
        <v>5</v>
      </c>
      <c r="I438" s="22">
        <v>32600</v>
      </c>
    </row>
    <row r="439" spans="1:9">
      <c r="A439" s="12" t="s">
        <v>271</v>
      </c>
      <c r="B439" s="12" t="s">
        <v>73</v>
      </c>
      <c r="C439" s="102">
        <v>260815239</v>
      </c>
      <c r="D439" s="105">
        <v>3043766803</v>
      </c>
      <c r="E439" s="12" t="s">
        <v>24</v>
      </c>
      <c r="F439" s="18">
        <v>32926</v>
      </c>
      <c r="G439" s="19">
        <f t="shared" ca="1" si="6"/>
        <v>20</v>
      </c>
      <c r="H439" s="20">
        <v>5</v>
      </c>
      <c r="I439" s="22">
        <v>81530</v>
      </c>
    </row>
    <row r="440" spans="1:9">
      <c r="A440" s="12" t="s">
        <v>307</v>
      </c>
      <c r="B440" s="12" t="s">
        <v>73</v>
      </c>
      <c r="C440" s="102">
        <v>466947318</v>
      </c>
      <c r="D440" s="105">
        <v>9087557761</v>
      </c>
      <c r="E440" s="12" t="s">
        <v>24</v>
      </c>
      <c r="F440" s="18">
        <v>32978</v>
      </c>
      <c r="G440" s="19">
        <f t="shared" ca="1" si="6"/>
        <v>20</v>
      </c>
      <c r="H440" s="20">
        <v>5</v>
      </c>
      <c r="I440" s="22">
        <v>44620</v>
      </c>
    </row>
    <row r="441" spans="1:9">
      <c r="A441" s="12" t="s">
        <v>388</v>
      </c>
      <c r="B441" s="12" t="s">
        <v>73</v>
      </c>
      <c r="C441" s="102">
        <v>124203063</v>
      </c>
      <c r="D441" s="105">
        <v>8141603964</v>
      </c>
      <c r="E441" s="12" t="s">
        <v>24</v>
      </c>
      <c r="F441" s="18">
        <v>32636</v>
      </c>
      <c r="G441" s="19">
        <f t="shared" ca="1" si="6"/>
        <v>21</v>
      </c>
      <c r="H441" s="20">
        <v>1</v>
      </c>
      <c r="I441" s="22">
        <v>71730</v>
      </c>
    </row>
    <row r="442" spans="1:9">
      <c r="A442" s="12" t="s">
        <v>440</v>
      </c>
      <c r="B442" s="12" t="s">
        <v>73</v>
      </c>
      <c r="C442" s="102">
        <v>285295419</v>
      </c>
      <c r="D442" s="105">
        <v>5194252315</v>
      </c>
      <c r="E442" s="12" t="s">
        <v>24</v>
      </c>
      <c r="F442" s="18">
        <v>32850</v>
      </c>
      <c r="G442" s="19">
        <f t="shared" ca="1" si="6"/>
        <v>20</v>
      </c>
      <c r="H442" s="20">
        <v>3</v>
      </c>
      <c r="I442" s="22">
        <v>77720</v>
      </c>
    </row>
    <row r="443" spans="1:9">
      <c r="A443" s="12" t="s">
        <v>477</v>
      </c>
      <c r="B443" s="12" t="s">
        <v>73</v>
      </c>
      <c r="C443" s="102">
        <v>143534593</v>
      </c>
      <c r="D443" s="105">
        <v>3181774590</v>
      </c>
      <c r="E443" s="12" t="s">
        <v>24</v>
      </c>
      <c r="F443" s="18">
        <v>32903</v>
      </c>
      <c r="G443" s="19">
        <f t="shared" ca="1" si="6"/>
        <v>20</v>
      </c>
      <c r="H443" s="20">
        <v>2</v>
      </c>
      <c r="I443" s="22">
        <v>44560</v>
      </c>
    </row>
    <row r="444" spans="1:9">
      <c r="A444" s="12" t="s">
        <v>500</v>
      </c>
      <c r="B444" s="12" t="s">
        <v>73</v>
      </c>
      <c r="C444" s="102">
        <v>469591073</v>
      </c>
      <c r="D444" s="105">
        <v>6117687161</v>
      </c>
      <c r="E444" s="12" t="s">
        <v>24</v>
      </c>
      <c r="F444" s="18">
        <v>32576</v>
      </c>
      <c r="G444" s="19">
        <f t="shared" ca="1" si="6"/>
        <v>21</v>
      </c>
      <c r="H444" s="20">
        <v>3</v>
      </c>
      <c r="I444" s="22">
        <v>40940</v>
      </c>
    </row>
    <row r="445" spans="1:9">
      <c r="A445" s="12" t="s">
        <v>678</v>
      </c>
      <c r="B445" s="12" t="s">
        <v>73</v>
      </c>
      <c r="C445" s="102">
        <v>505966230</v>
      </c>
      <c r="D445" s="105">
        <v>2188552110</v>
      </c>
      <c r="E445" s="12" t="s">
        <v>24</v>
      </c>
      <c r="F445" s="18">
        <v>32569</v>
      </c>
      <c r="G445" s="19">
        <f t="shared" ca="1" si="6"/>
        <v>21</v>
      </c>
      <c r="H445" s="20">
        <v>2</v>
      </c>
      <c r="I445" s="22">
        <v>43110</v>
      </c>
    </row>
    <row r="446" spans="1:9">
      <c r="A446" s="12" t="s">
        <v>696</v>
      </c>
      <c r="B446" s="12" t="s">
        <v>73</v>
      </c>
      <c r="C446" s="102">
        <v>869524136</v>
      </c>
      <c r="D446" s="105">
        <v>4086446519</v>
      </c>
      <c r="E446" s="12" t="s">
        <v>24</v>
      </c>
      <c r="F446" s="18">
        <v>32710</v>
      </c>
      <c r="G446" s="19">
        <f t="shared" ca="1" si="6"/>
        <v>20</v>
      </c>
      <c r="H446" s="20">
        <v>3</v>
      </c>
      <c r="I446" s="22">
        <v>35320</v>
      </c>
    </row>
    <row r="447" spans="1:9">
      <c r="A447" s="12" t="s">
        <v>703</v>
      </c>
      <c r="B447" s="12" t="s">
        <v>73</v>
      </c>
      <c r="C447" s="102">
        <v>291274360</v>
      </c>
      <c r="D447" s="105">
        <v>4134316324</v>
      </c>
      <c r="E447" s="12" t="s">
        <v>24</v>
      </c>
      <c r="F447" s="18">
        <v>32830</v>
      </c>
      <c r="G447" s="19">
        <f t="shared" ca="1" si="6"/>
        <v>20</v>
      </c>
      <c r="H447" s="20">
        <v>5</v>
      </c>
      <c r="I447" s="22">
        <v>69400</v>
      </c>
    </row>
    <row r="448" spans="1:9">
      <c r="A448" s="12" t="s">
        <v>43</v>
      </c>
      <c r="B448" s="12" t="s">
        <v>73</v>
      </c>
      <c r="C448" s="102">
        <v>744830329</v>
      </c>
      <c r="D448" s="105">
        <v>3124727385</v>
      </c>
      <c r="E448" s="12" t="s">
        <v>35</v>
      </c>
      <c r="F448" s="18">
        <v>32739</v>
      </c>
      <c r="G448" s="19">
        <f t="shared" ca="1" si="6"/>
        <v>20</v>
      </c>
      <c r="H448" s="20">
        <v>3</v>
      </c>
      <c r="I448" s="22">
        <v>16015</v>
      </c>
    </row>
    <row r="449" spans="1:9">
      <c r="A449" s="12" t="s">
        <v>509</v>
      </c>
      <c r="B449" s="12" t="s">
        <v>73</v>
      </c>
      <c r="C449" s="102">
        <v>506577536</v>
      </c>
      <c r="D449" s="105">
        <v>8058566597</v>
      </c>
      <c r="E449" s="12" t="s">
        <v>35</v>
      </c>
      <c r="F449" s="18">
        <v>32502</v>
      </c>
      <c r="G449" s="19">
        <f t="shared" ca="1" si="6"/>
        <v>21</v>
      </c>
      <c r="H449" s="20">
        <v>1</v>
      </c>
      <c r="I449" s="22">
        <v>24815</v>
      </c>
    </row>
    <row r="450" spans="1:9">
      <c r="A450" s="12" t="s">
        <v>723</v>
      </c>
      <c r="B450" s="12" t="s">
        <v>73</v>
      </c>
      <c r="C450" s="102">
        <v>147724014</v>
      </c>
      <c r="D450" s="105">
        <v>7041868104</v>
      </c>
      <c r="E450" s="12" t="s">
        <v>35</v>
      </c>
      <c r="F450" s="18">
        <v>32550</v>
      </c>
      <c r="G450" s="19">
        <f t="shared" ca="1" si="6"/>
        <v>21</v>
      </c>
      <c r="H450" s="20">
        <v>5</v>
      </c>
      <c r="I450" s="22">
        <v>39620</v>
      </c>
    </row>
    <row r="451" spans="1:9">
      <c r="A451" s="12" t="s">
        <v>586</v>
      </c>
      <c r="B451" s="12" t="s">
        <v>73</v>
      </c>
      <c r="C451" s="102">
        <v>505680981</v>
      </c>
      <c r="D451" s="105">
        <v>6158527032</v>
      </c>
      <c r="E451" s="12" t="s">
        <v>83</v>
      </c>
      <c r="F451" s="18">
        <v>32548</v>
      </c>
      <c r="G451" s="19">
        <f t="shared" ref="G451:G514" ca="1" si="7">DATEDIF(F451,TODAY(),"Y")</f>
        <v>21</v>
      </c>
      <c r="H451" s="20">
        <v>4</v>
      </c>
      <c r="I451" s="22">
        <v>33232</v>
      </c>
    </row>
    <row r="452" spans="1:9">
      <c r="A452" s="12" t="s">
        <v>86</v>
      </c>
      <c r="B452" s="12" t="s">
        <v>34</v>
      </c>
      <c r="C452" s="102">
        <v>414905182</v>
      </c>
      <c r="D452" s="105">
        <v>6066576057</v>
      </c>
      <c r="E452" s="12" t="s">
        <v>19</v>
      </c>
      <c r="F452" s="18">
        <v>35765</v>
      </c>
      <c r="G452" s="19">
        <f t="shared" ca="1" si="7"/>
        <v>12</v>
      </c>
      <c r="H452" s="20">
        <v>5</v>
      </c>
      <c r="I452" s="22">
        <v>71300</v>
      </c>
    </row>
    <row r="453" spans="1:9">
      <c r="A453" s="12" t="s">
        <v>166</v>
      </c>
      <c r="B453" s="12" t="s">
        <v>34</v>
      </c>
      <c r="C453" s="102">
        <v>212136062</v>
      </c>
      <c r="D453" s="105">
        <v>8162842668</v>
      </c>
      <c r="E453" s="12" t="s">
        <v>19</v>
      </c>
      <c r="F453" s="18">
        <v>32557</v>
      </c>
      <c r="G453" s="19">
        <f t="shared" ca="1" si="7"/>
        <v>21</v>
      </c>
      <c r="H453" s="20">
        <v>4</v>
      </c>
      <c r="I453" s="22">
        <v>23020</v>
      </c>
    </row>
    <row r="454" spans="1:9">
      <c r="A454" s="12" t="s">
        <v>204</v>
      </c>
      <c r="B454" s="12" t="s">
        <v>34</v>
      </c>
      <c r="C454" s="102">
        <v>556327593</v>
      </c>
      <c r="D454" s="105">
        <v>4131472895</v>
      </c>
      <c r="E454" s="12" t="s">
        <v>19</v>
      </c>
      <c r="F454" s="18">
        <v>34536</v>
      </c>
      <c r="G454" s="19">
        <f t="shared" ca="1" si="7"/>
        <v>15</v>
      </c>
      <c r="H454" s="20">
        <v>1</v>
      </c>
      <c r="I454" s="22">
        <v>73190</v>
      </c>
    </row>
    <row r="455" spans="1:9">
      <c r="A455" s="12" t="s">
        <v>207</v>
      </c>
      <c r="B455" s="12" t="s">
        <v>34</v>
      </c>
      <c r="C455" s="102">
        <v>278431222</v>
      </c>
      <c r="D455" s="105">
        <v>8064111882</v>
      </c>
      <c r="E455" s="12" t="s">
        <v>19</v>
      </c>
      <c r="F455" s="18">
        <v>36916</v>
      </c>
      <c r="G455" s="19">
        <f t="shared" ca="1" si="7"/>
        <v>9</v>
      </c>
      <c r="H455" s="20">
        <v>3</v>
      </c>
      <c r="I455" s="22">
        <v>61580</v>
      </c>
    </row>
    <row r="456" spans="1:9">
      <c r="A456" s="12" t="s">
        <v>237</v>
      </c>
      <c r="B456" s="12" t="s">
        <v>34</v>
      </c>
      <c r="C456" s="102">
        <v>120361975</v>
      </c>
      <c r="D456" s="105">
        <v>4161549933</v>
      </c>
      <c r="E456" s="12" t="s">
        <v>19</v>
      </c>
      <c r="F456" s="18">
        <v>34305</v>
      </c>
      <c r="G456" s="19">
        <f t="shared" ca="1" si="7"/>
        <v>16</v>
      </c>
      <c r="H456" s="20">
        <v>5</v>
      </c>
      <c r="I456" s="22">
        <v>76870</v>
      </c>
    </row>
    <row r="457" spans="1:9">
      <c r="A457" s="12" t="s">
        <v>240</v>
      </c>
      <c r="B457" s="12" t="s">
        <v>34</v>
      </c>
      <c r="C457" s="102">
        <v>758001890</v>
      </c>
      <c r="D457" s="105">
        <v>3064900514</v>
      </c>
      <c r="E457" s="12" t="s">
        <v>19</v>
      </c>
      <c r="F457" s="18">
        <v>34116</v>
      </c>
      <c r="G457" s="19">
        <f t="shared" ca="1" si="7"/>
        <v>17</v>
      </c>
      <c r="H457" s="20">
        <v>2</v>
      </c>
      <c r="I457" s="22">
        <v>33120</v>
      </c>
    </row>
    <row r="458" spans="1:9">
      <c r="A458" s="12" t="s">
        <v>246</v>
      </c>
      <c r="B458" s="12" t="s">
        <v>34</v>
      </c>
      <c r="C458" s="102">
        <v>168147877</v>
      </c>
      <c r="D458" s="105">
        <v>4132400087</v>
      </c>
      <c r="E458" s="12" t="s">
        <v>19</v>
      </c>
      <c r="F458" s="18">
        <v>34048</v>
      </c>
      <c r="G458" s="19">
        <f t="shared" ca="1" si="7"/>
        <v>17</v>
      </c>
      <c r="H458" s="20">
        <v>2</v>
      </c>
      <c r="I458" s="22">
        <v>85980</v>
      </c>
    </row>
    <row r="459" spans="1:9">
      <c r="A459" s="12" t="s">
        <v>348</v>
      </c>
      <c r="B459" s="12" t="s">
        <v>34</v>
      </c>
      <c r="C459" s="102">
        <v>369210573</v>
      </c>
      <c r="D459" s="105">
        <v>4016026842</v>
      </c>
      <c r="E459" s="12" t="s">
        <v>19</v>
      </c>
      <c r="F459" s="18">
        <v>33028</v>
      </c>
      <c r="G459" s="19">
        <f t="shared" ca="1" si="7"/>
        <v>20</v>
      </c>
      <c r="H459" s="20">
        <v>3</v>
      </c>
      <c r="I459" s="22">
        <v>47590</v>
      </c>
    </row>
    <row r="460" spans="1:9">
      <c r="A460" s="12" t="s">
        <v>369</v>
      </c>
      <c r="B460" s="12" t="s">
        <v>34</v>
      </c>
      <c r="C460" s="102">
        <v>796079833</v>
      </c>
      <c r="D460" s="105">
        <v>9035506190</v>
      </c>
      <c r="E460" s="12" t="s">
        <v>19</v>
      </c>
      <c r="F460" s="18">
        <v>33868</v>
      </c>
      <c r="G460" s="19">
        <f t="shared" ca="1" si="7"/>
        <v>17</v>
      </c>
      <c r="H460" s="20">
        <v>1</v>
      </c>
      <c r="I460" s="22">
        <v>56650</v>
      </c>
    </row>
    <row r="461" spans="1:9">
      <c r="A461" s="12" t="s">
        <v>424</v>
      </c>
      <c r="B461" s="12" t="s">
        <v>34</v>
      </c>
      <c r="C461" s="102">
        <v>287476507</v>
      </c>
      <c r="D461" s="105">
        <v>3154264889</v>
      </c>
      <c r="E461" s="12" t="s">
        <v>19</v>
      </c>
      <c r="F461" s="18">
        <v>32624</v>
      </c>
      <c r="G461" s="19">
        <f t="shared" ca="1" si="7"/>
        <v>21</v>
      </c>
      <c r="H461" s="20">
        <v>4</v>
      </c>
      <c r="I461" s="22">
        <v>58650</v>
      </c>
    </row>
    <row r="462" spans="1:9">
      <c r="A462" s="12" t="s">
        <v>431</v>
      </c>
      <c r="B462" s="12" t="s">
        <v>34</v>
      </c>
      <c r="C462" s="102">
        <v>717503282</v>
      </c>
      <c r="D462" s="105">
        <v>8054375399</v>
      </c>
      <c r="E462" s="12" t="s">
        <v>19</v>
      </c>
      <c r="F462" s="18">
        <v>35687</v>
      </c>
      <c r="G462" s="19">
        <f t="shared" ca="1" si="7"/>
        <v>12</v>
      </c>
      <c r="H462" s="20">
        <v>5</v>
      </c>
      <c r="I462" s="22">
        <v>57990</v>
      </c>
    </row>
    <row r="463" spans="1:9">
      <c r="A463" s="12" t="s">
        <v>451</v>
      </c>
      <c r="B463" s="12" t="s">
        <v>34</v>
      </c>
      <c r="C463" s="102">
        <v>168791562</v>
      </c>
      <c r="D463" s="105">
        <v>2152433774</v>
      </c>
      <c r="E463" s="12" t="s">
        <v>19</v>
      </c>
      <c r="F463" s="18">
        <v>39794</v>
      </c>
      <c r="G463" s="19">
        <f t="shared" ca="1" si="7"/>
        <v>1</v>
      </c>
      <c r="H463" s="20">
        <v>5</v>
      </c>
      <c r="I463" s="22">
        <v>39550</v>
      </c>
    </row>
    <row r="464" spans="1:9">
      <c r="A464" s="12" t="s">
        <v>465</v>
      </c>
      <c r="B464" s="12" t="s">
        <v>34</v>
      </c>
      <c r="C464" s="102">
        <v>863161920</v>
      </c>
      <c r="D464" s="105">
        <v>4146259106</v>
      </c>
      <c r="E464" s="12" t="s">
        <v>19</v>
      </c>
      <c r="F464" s="18">
        <v>33048</v>
      </c>
      <c r="G464" s="19">
        <f t="shared" ca="1" si="7"/>
        <v>20</v>
      </c>
      <c r="H464" s="20">
        <v>2</v>
      </c>
      <c r="I464" s="22">
        <v>60550</v>
      </c>
    </row>
    <row r="465" spans="1:12">
      <c r="A465" s="12" t="s">
        <v>484</v>
      </c>
      <c r="B465" s="12" t="s">
        <v>34</v>
      </c>
      <c r="C465" s="102">
        <v>851400058</v>
      </c>
      <c r="D465" s="105">
        <v>8116100410</v>
      </c>
      <c r="E465" s="12" t="s">
        <v>19</v>
      </c>
      <c r="F465" s="18">
        <v>36794</v>
      </c>
      <c r="G465" s="19">
        <f t="shared" ca="1" si="7"/>
        <v>9</v>
      </c>
      <c r="H465" s="20">
        <v>3</v>
      </c>
      <c r="I465" s="22">
        <v>60070</v>
      </c>
    </row>
    <row r="466" spans="1:12">
      <c r="A466" s="12" t="s">
        <v>574</v>
      </c>
      <c r="B466" s="12" t="s">
        <v>34</v>
      </c>
      <c r="C466" s="102">
        <v>318068637</v>
      </c>
      <c r="D466" s="105">
        <v>7014998145</v>
      </c>
      <c r="E466" s="12" t="s">
        <v>19</v>
      </c>
      <c r="F466" s="18">
        <v>34931</v>
      </c>
      <c r="G466" s="19">
        <f t="shared" ca="1" si="7"/>
        <v>14</v>
      </c>
      <c r="H466" s="20">
        <v>4</v>
      </c>
      <c r="I466" s="22">
        <v>49530</v>
      </c>
    </row>
    <row r="467" spans="1:12">
      <c r="A467" s="12" t="s">
        <v>576</v>
      </c>
      <c r="B467" s="12" t="s">
        <v>34</v>
      </c>
      <c r="C467" s="102">
        <v>154984918</v>
      </c>
      <c r="D467" s="105">
        <v>6122064219</v>
      </c>
      <c r="E467" s="12" t="s">
        <v>19</v>
      </c>
      <c r="F467" s="18">
        <v>33339</v>
      </c>
      <c r="G467" s="19">
        <f t="shared" ca="1" si="7"/>
        <v>19</v>
      </c>
      <c r="H467" s="20">
        <v>2</v>
      </c>
      <c r="I467" s="22">
        <v>44720</v>
      </c>
    </row>
    <row r="468" spans="1:12">
      <c r="A468" s="12" t="s">
        <v>619</v>
      </c>
      <c r="B468" s="12" t="s">
        <v>34</v>
      </c>
      <c r="C468" s="102">
        <v>905675120</v>
      </c>
      <c r="D468" s="105">
        <v>2056969994</v>
      </c>
      <c r="E468" s="12" t="s">
        <v>19</v>
      </c>
      <c r="F468" s="18">
        <v>39800</v>
      </c>
      <c r="G468" s="19">
        <f t="shared" ca="1" si="7"/>
        <v>1</v>
      </c>
      <c r="H468" s="20">
        <v>4</v>
      </c>
      <c r="I468" s="22">
        <v>57680</v>
      </c>
    </row>
    <row r="469" spans="1:12">
      <c r="A469" s="12" t="s">
        <v>630</v>
      </c>
      <c r="B469" s="12" t="s">
        <v>34</v>
      </c>
      <c r="C469" s="102">
        <v>867671341</v>
      </c>
      <c r="D469" s="105">
        <v>3156408497</v>
      </c>
      <c r="E469" s="12" t="s">
        <v>19</v>
      </c>
      <c r="F469" s="18">
        <v>36177</v>
      </c>
      <c r="G469" s="19">
        <f t="shared" ca="1" si="7"/>
        <v>11</v>
      </c>
      <c r="H469" s="20">
        <v>4</v>
      </c>
      <c r="I469" s="22">
        <v>89640</v>
      </c>
    </row>
    <row r="470" spans="1:12">
      <c r="A470" s="12" t="s">
        <v>679</v>
      </c>
      <c r="B470" s="12" t="s">
        <v>34</v>
      </c>
      <c r="C470" s="102">
        <v>292993080</v>
      </c>
      <c r="D470" s="105">
        <v>5164563177</v>
      </c>
      <c r="E470" s="12" t="s">
        <v>19</v>
      </c>
      <c r="F470" s="18">
        <v>34691</v>
      </c>
      <c r="G470" s="19">
        <f t="shared" ca="1" si="7"/>
        <v>15</v>
      </c>
      <c r="H470" s="20">
        <v>2</v>
      </c>
      <c r="I470" s="22">
        <v>60070</v>
      </c>
    </row>
    <row r="471" spans="1:12">
      <c r="A471" s="12" t="s">
        <v>681</v>
      </c>
      <c r="B471" s="12" t="s">
        <v>34</v>
      </c>
      <c r="C471" s="102">
        <v>466400098</v>
      </c>
      <c r="D471" s="105">
        <v>7147553017</v>
      </c>
      <c r="E471" s="12" t="s">
        <v>19</v>
      </c>
      <c r="F471" s="18">
        <v>35089</v>
      </c>
      <c r="G471" s="19">
        <f t="shared" ca="1" si="7"/>
        <v>14</v>
      </c>
      <c r="H471" s="20">
        <v>2</v>
      </c>
      <c r="I471" s="22">
        <v>36230</v>
      </c>
    </row>
    <row r="472" spans="1:12">
      <c r="A472" s="12" t="s">
        <v>684</v>
      </c>
      <c r="B472" s="12" t="s">
        <v>34</v>
      </c>
      <c r="C472" s="102">
        <v>217968415</v>
      </c>
      <c r="D472" s="105">
        <v>4082911046</v>
      </c>
      <c r="E472" s="12" t="s">
        <v>19</v>
      </c>
      <c r="F472" s="18">
        <v>35476</v>
      </c>
      <c r="G472" s="19">
        <f t="shared" ca="1" si="7"/>
        <v>13</v>
      </c>
      <c r="H472" s="20">
        <v>1</v>
      </c>
      <c r="I472" s="22">
        <v>47520</v>
      </c>
    </row>
    <row r="473" spans="1:12">
      <c r="A473" s="12" t="s">
        <v>33</v>
      </c>
      <c r="B473" s="12" t="s">
        <v>34</v>
      </c>
      <c r="C473" s="102">
        <v>120224342</v>
      </c>
      <c r="D473" s="105">
        <v>5161544288</v>
      </c>
      <c r="E473" s="12" t="s">
        <v>24</v>
      </c>
      <c r="F473" s="18">
        <v>35211</v>
      </c>
      <c r="G473" s="19">
        <f t="shared" ca="1" si="7"/>
        <v>14</v>
      </c>
      <c r="H473" s="20">
        <v>3</v>
      </c>
      <c r="I473" s="22">
        <v>22870</v>
      </c>
    </row>
    <row r="474" spans="1:12">
      <c r="A474" s="12" t="s">
        <v>53</v>
      </c>
      <c r="B474" s="12" t="s">
        <v>34</v>
      </c>
      <c r="C474" s="102">
        <v>214291610</v>
      </c>
      <c r="D474" s="105">
        <v>4112889182</v>
      </c>
      <c r="E474" s="12" t="s">
        <v>24</v>
      </c>
      <c r="F474" s="18">
        <v>40014</v>
      </c>
      <c r="G474" s="19">
        <f t="shared" ca="1" si="7"/>
        <v>0</v>
      </c>
      <c r="H474" s="20">
        <v>1</v>
      </c>
      <c r="I474" s="22">
        <v>86500</v>
      </c>
    </row>
    <row r="475" spans="1:12">
      <c r="A475" s="12" t="s">
        <v>55</v>
      </c>
      <c r="B475" s="12" t="s">
        <v>34</v>
      </c>
      <c r="C475" s="102">
        <v>906321388</v>
      </c>
      <c r="D475" s="105">
        <v>2176973131</v>
      </c>
      <c r="E475" s="12" t="s">
        <v>24</v>
      </c>
      <c r="F475" s="18">
        <v>34083</v>
      </c>
      <c r="G475" s="19">
        <f t="shared" ca="1" si="7"/>
        <v>17</v>
      </c>
      <c r="H475" s="20">
        <v>2</v>
      </c>
      <c r="I475" s="22">
        <v>88820</v>
      </c>
    </row>
    <row r="476" spans="1:12">
      <c r="A476" s="12" t="s">
        <v>64</v>
      </c>
      <c r="B476" s="12" t="s">
        <v>34</v>
      </c>
      <c r="C476" s="102">
        <v>115404531</v>
      </c>
      <c r="D476" s="105">
        <v>9091408985</v>
      </c>
      <c r="E476" s="12" t="s">
        <v>24</v>
      </c>
      <c r="F476" s="18">
        <v>39254</v>
      </c>
      <c r="G476" s="19">
        <f t="shared" ca="1" si="7"/>
        <v>3</v>
      </c>
      <c r="H476" s="20">
        <v>5</v>
      </c>
      <c r="I476" s="22">
        <v>64320</v>
      </c>
      <c r="L476" s="23"/>
    </row>
    <row r="477" spans="1:12">
      <c r="A477" s="12" t="s">
        <v>71</v>
      </c>
      <c r="B477" s="12" t="s">
        <v>34</v>
      </c>
      <c r="C477" s="102">
        <v>297852686</v>
      </c>
      <c r="D477" s="105">
        <v>4164633649</v>
      </c>
      <c r="E477" s="12" t="s">
        <v>24</v>
      </c>
      <c r="F477" s="18">
        <v>36063</v>
      </c>
      <c r="G477" s="19">
        <f t="shared" ca="1" si="7"/>
        <v>11</v>
      </c>
      <c r="H477" s="20">
        <v>1</v>
      </c>
      <c r="I477" s="22">
        <v>48330</v>
      </c>
    </row>
    <row r="478" spans="1:12">
      <c r="A478" s="12" t="s">
        <v>74</v>
      </c>
      <c r="B478" s="12" t="s">
        <v>34</v>
      </c>
      <c r="C478" s="102">
        <v>969216994</v>
      </c>
      <c r="D478" s="105">
        <v>9098367725</v>
      </c>
      <c r="E478" s="12" t="s">
        <v>24</v>
      </c>
      <c r="F478" s="18">
        <v>32488</v>
      </c>
      <c r="G478" s="19">
        <f t="shared" ca="1" si="7"/>
        <v>21</v>
      </c>
      <c r="H478" s="20">
        <v>2</v>
      </c>
      <c r="I478" s="22">
        <v>48080</v>
      </c>
    </row>
    <row r="479" spans="1:12">
      <c r="A479" s="12" t="s">
        <v>81</v>
      </c>
      <c r="B479" s="12" t="s">
        <v>34</v>
      </c>
      <c r="C479" s="102">
        <v>191359642</v>
      </c>
      <c r="D479" s="105">
        <v>2122636321</v>
      </c>
      <c r="E479" s="12" t="s">
        <v>24</v>
      </c>
      <c r="F479" s="18">
        <v>32518</v>
      </c>
      <c r="G479" s="19">
        <f t="shared" ca="1" si="7"/>
        <v>21</v>
      </c>
      <c r="H479" s="20">
        <v>4</v>
      </c>
      <c r="I479" s="22">
        <v>46110</v>
      </c>
    </row>
    <row r="480" spans="1:12">
      <c r="A480" s="12" t="s">
        <v>89</v>
      </c>
      <c r="B480" s="12" t="s">
        <v>34</v>
      </c>
      <c r="C480" s="102">
        <v>569882669</v>
      </c>
      <c r="D480" s="105">
        <v>7141675237</v>
      </c>
      <c r="E480" s="12" t="s">
        <v>24</v>
      </c>
      <c r="F480" s="18">
        <v>35380</v>
      </c>
      <c r="G480" s="19">
        <f t="shared" ca="1" si="7"/>
        <v>13</v>
      </c>
      <c r="H480" s="20">
        <v>1</v>
      </c>
      <c r="I480" s="22">
        <v>36890</v>
      </c>
    </row>
    <row r="481" spans="1:9">
      <c r="A481" s="12" t="s">
        <v>92</v>
      </c>
      <c r="B481" s="12" t="s">
        <v>34</v>
      </c>
      <c r="C481" s="102">
        <v>965916299</v>
      </c>
      <c r="D481" s="105">
        <v>5198294156</v>
      </c>
      <c r="E481" s="12" t="s">
        <v>24</v>
      </c>
      <c r="F481" s="18">
        <v>37238</v>
      </c>
      <c r="G481" s="19">
        <f t="shared" ca="1" si="7"/>
        <v>8</v>
      </c>
      <c r="H481" s="20">
        <v>2</v>
      </c>
      <c r="I481" s="22">
        <v>76910</v>
      </c>
    </row>
    <row r="482" spans="1:9">
      <c r="A482" s="12" t="s">
        <v>141</v>
      </c>
      <c r="B482" s="12" t="s">
        <v>34</v>
      </c>
      <c r="C482" s="102">
        <v>930314379</v>
      </c>
      <c r="D482" s="105">
        <v>6087494648</v>
      </c>
      <c r="E482" s="12" t="s">
        <v>24</v>
      </c>
      <c r="F482" s="18">
        <v>33451</v>
      </c>
      <c r="G482" s="19">
        <f t="shared" ca="1" si="7"/>
        <v>18</v>
      </c>
      <c r="H482" s="20">
        <v>4</v>
      </c>
      <c r="I482" s="22">
        <v>23320</v>
      </c>
    </row>
    <row r="483" spans="1:9">
      <c r="A483" s="12" t="s">
        <v>178</v>
      </c>
      <c r="B483" s="12" t="s">
        <v>34</v>
      </c>
      <c r="C483" s="102">
        <v>603301910</v>
      </c>
      <c r="D483" s="105">
        <v>3012224790</v>
      </c>
      <c r="E483" s="12" t="s">
        <v>24</v>
      </c>
      <c r="F483" s="18">
        <v>37813</v>
      </c>
      <c r="G483" s="19">
        <f t="shared" ca="1" si="7"/>
        <v>7</v>
      </c>
      <c r="H483" s="20">
        <v>2</v>
      </c>
      <c r="I483" s="22">
        <v>61330</v>
      </c>
    </row>
    <row r="484" spans="1:9">
      <c r="A484" s="12" t="s">
        <v>179</v>
      </c>
      <c r="B484" s="12" t="s">
        <v>34</v>
      </c>
      <c r="C484" s="102">
        <v>495042805</v>
      </c>
      <c r="D484" s="105">
        <v>3168356334</v>
      </c>
      <c r="E484" s="12" t="s">
        <v>24</v>
      </c>
      <c r="F484" s="18">
        <v>36958</v>
      </c>
      <c r="G484" s="19">
        <f t="shared" ca="1" si="7"/>
        <v>9</v>
      </c>
      <c r="H484" s="20">
        <v>2</v>
      </c>
      <c r="I484" s="22">
        <v>45100</v>
      </c>
    </row>
    <row r="485" spans="1:9">
      <c r="A485" s="12" t="s">
        <v>182</v>
      </c>
      <c r="B485" s="12" t="s">
        <v>34</v>
      </c>
      <c r="C485" s="102">
        <v>437460422</v>
      </c>
      <c r="D485" s="105">
        <v>7177091949</v>
      </c>
      <c r="E485" s="12" t="s">
        <v>24</v>
      </c>
      <c r="F485" s="18">
        <v>34559</v>
      </c>
      <c r="G485" s="19">
        <f t="shared" ca="1" si="7"/>
        <v>15</v>
      </c>
      <c r="H485" s="20">
        <v>3</v>
      </c>
      <c r="I485" s="22">
        <v>72640</v>
      </c>
    </row>
    <row r="486" spans="1:9">
      <c r="A486" s="12" t="s">
        <v>187</v>
      </c>
      <c r="B486" s="12" t="s">
        <v>34</v>
      </c>
      <c r="C486" s="102">
        <v>593584018</v>
      </c>
      <c r="D486" s="105">
        <v>5081999230</v>
      </c>
      <c r="E486" s="12" t="s">
        <v>24</v>
      </c>
      <c r="F486" s="18">
        <v>32963</v>
      </c>
      <c r="G486" s="19">
        <f t="shared" ca="1" si="7"/>
        <v>20</v>
      </c>
      <c r="H486" s="20">
        <v>4</v>
      </c>
      <c r="I486" s="22">
        <v>71680</v>
      </c>
    </row>
    <row r="487" spans="1:9">
      <c r="A487" s="12" t="s">
        <v>190</v>
      </c>
      <c r="B487" s="12" t="s">
        <v>34</v>
      </c>
      <c r="C487" s="102">
        <v>159117255</v>
      </c>
      <c r="D487" s="105">
        <v>3192140101</v>
      </c>
      <c r="E487" s="12" t="s">
        <v>24</v>
      </c>
      <c r="F487" s="18">
        <v>35006</v>
      </c>
      <c r="G487" s="19">
        <f t="shared" ca="1" si="7"/>
        <v>14</v>
      </c>
      <c r="H487" s="20">
        <v>2</v>
      </c>
      <c r="I487" s="22">
        <v>34060</v>
      </c>
    </row>
    <row r="488" spans="1:9">
      <c r="A488" s="12" t="s">
        <v>191</v>
      </c>
      <c r="B488" s="12" t="s">
        <v>34</v>
      </c>
      <c r="C488" s="102">
        <v>412611335</v>
      </c>
      <c r="D488" s="105">
        <v>6056565171</v>
      </c>
      <c r="E488" s="12" t="s">
        <v>24</v>
      </c>
      <c r="F488" s="18">
        <v>39527</v>
      </c>
      <c r="G488" s="19">
        <f t="shared" ca="1" si="7"/>
        <v>2</v>
      </c>
      <c r="H488" s="20">
        <v>4</v>
      </c>
      <c r="I488" s="22">
        <v>54190</v>
      </c>
    </row>
    <row r="489" spans="1:9">
      <c r="A489" s="12" t="s">
        <v>222</v>
      </c>
      <c r="B489" s="12" t="s">
        <v>34</v>
      </c>
      <c r="C489" s="102">
        <v>167058119</v>
      </c>
      <c r="D489" s="105">
        <v>8042344526</v>
      </c>
      <c r="E489" s="12" t="s">
        <v>24</v>
      </c>
      <c r="F489" s="18">
        <v>34541</v>
      </c>
      <c r="G489" s="19">
        <f t="shared" ca="1" si="7"/>
        <v>15</v>
      </c>
      <c r="H489" s="20">
        <v>2</v>
      </c>
      <c r="I489" s="22">
        <v>29760</v>
      </c>
    </row>
    <row r="490" spans="1:9">
      <c r="A490" s="12" t="s">
        <v>225</v>
      </c>
      <c r="B490" s="12" t="s">
        <v>34</v>
      </c>
      <c r="C490" s="102">
        <v>972086665</v>
      </c>
      <c r="D490" s="105">
        <v>5018405552</v>
      </c>
      <c r="E490" s="12" t="s">
        <v>24</v>
      </c>
      <c r="F490" s="18">
        <v>35478</v>
      </c>
      <c r="G490" s="19">
        <f t="shared" ca="1" si="7"/>
        <v>13</v>
      </c>
      <c r="H490" s="20">
        <v>4</v>
      </c>
      <c r="I490" s="22">
        <v>54580</v>
      </c>
    </row>
    <row r="491" spans="1:9">
      <c r="A491" s="12" t="s">
        <v>266</v>
      </c>
      <c r="B491" s="12" t="s">
        <v>34</v>
      </c>
      <c r="C491" s="102">
        <v>934447306</v>
      </c>
      <c r="D491" s="105">
        <v>5117692593</v>
      </c>
      <c r="E491" s="12" t="s">
        <v>24</v>
      </c>
      <c r="F491" s="18">
        <v>32900</v>
      </c>
      <c r="G491" s="19">
        <f t="shared" ca="1" si="7"/>
        <v>20</v>
      </c>
      <c r="H491" s="20">
        <v>5</v>
      </c>
      <c r="I491" s="22">
        <v>54500</v>
      </c>
    </row>
    <row r="492" spans="1:9">
      <c r="A492" s="12" t="s">
        <v>281</v>
      </c>
      <c r="B492" s="12" t="s">
        <v>34</v>
      </c>
      <c r="C492" s="102">
        <v>503036433</v>
      </c>
      <c r="D492" s="105">
        <v>2078444054</v>
      </c>
      <c r="E492" s="12" t="s">
        <v>24</v>
      </c>
      <c r="F492" s="18">
        <v>34609</v>
      </c>
      <c r="G492" s="19">
        <f t="shared" ca="1" si="7"/>
        <v>15</v>
      </c>
      <c r="H492" s="20">
        <v>2</v>
      </c>
      <c r="I492" s="22">
        <v>47340</v>
      </c>
    </row>
    <row r="493" spans="1:9">
      <c r="A493" s="12" t="s">
        <v>330</v>
      </c>
      <c r="B493" s="12" t="s">
        <v>34</v>
      </c>
      <c r="C493" s="102">
        <v>875920441</v>
      </c>
      <c r="D493" s="105">
        <v>9086526117</v>
      </c>
      <c r="E493" s="12" t="s">
        <v>24</v>
      </c>
      <c r="F493" s="18">
        <v>38607</v>
      </c>
      <c r="G493" s="19">
        <f t="shared" ca="1" si="7"/>
        <v>4</v>
      </c>
      <c r="H493" s="20">
        <v>2</v>
      </c>
      <c r="I493" s="22">
        <v>73830</v>
      </c>
    </row>
    <row r="494" spans="1:9">
      <c r="A494" s="12" t="s">
        <v>345</v>
      </c>
      <c r="B494" s="12" t="s">
        <v>34</v>
      </c>
      <c r="C494" s="102">
        <v>843875501</v>
      </c>
      <c r="D494" s="105">
        <v>4116082608</v>
      </c>
      <c r="E494" s="12" t="s">
        <v>24</v>
      </c>
      <c r="F494" s="18">
        <v>36528</v>
      </c>
      <c r="G494" s="19">
        <f t="shared" ca="1" si="7"/>
        <v>10</v>
      </c>
      <c r="H494" s="20">
        <v>1</v>
      </c>
      <c r="I494" s="22">
        <v>29130</v>
      </c>
    </row>
    <row r="495" spans="1:9">
      <c r="A495" s="12" t="s">
        <v>354</v>
      </c>
      <c r="B495" s="12" t="s">
        <v>34</v>
      </c>
      <c r="C495" s="102">
        <v>180095803</v>
      </c>
      <c r="D495" s="105">
        <v>9182551469</v>
      </c>
      <c r="E495" s="12" t="s">
        <v>24</v>
      </c>
      <c r="F495" s="18">
        <v>32751</v>
      </c>
      <c r="G495" s="19">
        <f t="shared" ca="1" si="7"/>
        <v>20</v>
      </c>
      <c r="H495" s="20">
        <v>4</v>
      </c>
      <c r="I495" s="22">
        <v>24090</v>
      </c>
    </row>
    <row r="496" spans="1:9">
      <c r="A496" s="12" t="s">
        <v>371</v>
      </c>
      <c r="B496" s="12" t="s">
        <v>34</v>
      </c>
      <c r="C496" s="102">
        <v>999156829</v>
      </c>
      <c r="D496" s="105">
        <v>6048986390</v>
      </c>
      <c r="E496" s="12" t="s">
        <v>24</v>
      </c>
      <c r="F496" s="18">
        <v>37091</v>
      </c>
      <c r="G496" s="19">
        <f t="shared" ca="1" si="7"/>
        <v>9</v>
      </c>
      <c r="H496" s="20">
        <v>3</v>
      </c>
      <c r="I496" s="22">
        <v>23560</v>
      </c>
    </row>
    <row r="497" spans="1:12">
      <c r="A497" s="12" t="s">
        <v>375</v>
      </c>
      <c r="B497" s="12" t="s">
        <v>34</v>
      </c>
      <c r="C497" s="102">
        <v>619465100</v>
      </c>
      <c r="D497" s="105">
        <v>6182390604</v>
      </c>
      <c r="E497" s="12" t="s">
        <v>24</v>
      </c>
      <c r="F497" s="18">
        <v>35526</v>
      </c>
      <c r="G497" s="19">
        <f t="shared" ca="1" si="7"/>
        <v>13</v>
      </c>
      <c r="H497" s="20">
        <v>4</v>
      </c>
      <c r="I497" s="22">
        <v>45000</v>
      </c>
    </row>
    <row r="498" spans="1:12">
      <c r="A498" s="12" t="s">
        <v>406</v>
      </c>
      <c r="B498" s="12" t="s">
        <v>34</v>
      </c>
      <c r="C498" s="102">
        <v>894855096</v>
      </c>
      <c r="D498" s="105">
        <v>2076798743</v>
      </c>
      <c r="E498" s="12" t="s">
        <v>24</v>
      </c>
      <c r="F498" s="18">
        <v>32850</v>
      </c>
      <c r="G498" s="19">
        <f t="shared" ca="1" si="7"/>
        <v>20</v>
      </c>
      <c r="H498" s="20">
        <v>1</v>
      </c>
      <c r="I498" s="22">
        <v>77740</v>
      </c>
    </row>
    <row r="499" spans="1:12">
      <c r="A499" s="12" t="s">
        <v>426</v>
      </c>
      <c r="B499" s="12" t="s">
        <v>34</v>
      </c>
      <c r="C499" s="102">
        <v>486016972</v>
      </c>
      <c r="D499" s="105">
        <v>2198159919</v>
      </c>
      <c r="E499" s="12" t="s">
        <v>24</v>
      </c>
      <c r="F499" s="18">
        <v>33559</v>
      </c>
      <c r="G499" s="19">
        <f t="shared" ca="1" si="7"/>
        <v>18</v>
      </c>
      <c r="H499" s="20">
        <v>2</v>
      </c>
      <c r="I499" s="22">
        <v>69420</v>
      </c>
    </row>
    <row r="500" spans="1:12">
      <c r="A500" s="12" t="s">
        <v>429</v>
      </c>
      <c r="B500" s="12" t="s">
        <v>34</v>
      </c>
      <c r="C500" s="102">
        <v>668708287</v>
      </c>
      <c r="D500" s="105">
        <v>2093557946</v>
      </c>
      <c r="E500" s="12" t="s">
        <v>24</v>
      </c>
      <c r="F500" s="18">
        <v>35308</v>
      </c>
      <c r="G500" s="19">
        <f t="shared" ca="1" si="7"/>
        <v>13</v>
      </c>
      <c r="H500" s="20">
        <v>4</v>
      </c>
      <c r="I500" s="22">
        <v>73740</v>
      </c>
    </row>
    <row r="501" spans="1:12">
      <c r="A501" s="12" t="s">
        <v>448</v>
      </c>
      <c r="B501" s="12" t="s">
        <v>34</v>
      </c>
      <c r="C501" s="102">
        <v>565952209</v>
      </c>
      <c r="D501" s="105">
        <v>3031630739</v>
      </c>
      <c r="E501" s="12" t="s">
        <v>24</v>
      </c>
      <c r="F501" s="18">
        <v>38836</v>
      </c>
      <c r="G501" s="19">
        <f t="shared" ca="1" si="7"/>
        <v>4</v>
      </c>
      <c r="H501" s="20">
        <v>1</v>
      </c>
      <c r="I501" s="22">
        <v>44650</v>
      </c>
    </row>
    <row r="502" spans="1:12">
      <c r="A502" s="12" t="s">
        <v>452</v>
      </c>
      <c r="B502" s="12" t="s">
        <v>34</v>
      </c>
      <c r="C502" s="102">
        <v>868364739</v>
      </c>
      <c r="D502" s="105">
        <v>3066422185</v>
      </c>
      <c r="E502" s="12" t="s">
        <v>24</v>
      </c>
      <c r="F502" s="18">
        <v>34676</v>
      </c>
      <c r="G502" s="19">
        <f t="shared" ca="1" si="7"/>
        <v>15</v>
      </c>
      <c r="H502" s="20">
        <v>5</v>
      </c>
      <c r="I502" s="22">
        <v>72700</v>
      </c>
    </row>
    <row r="503" spans="1:12">
      <c r="A503" s="12" t="s">
        <v>460</v>
      </c>
      <c r="B503" s="12" t="s">
        <v>34</v>
      </c>
      <c r="C503" s="102">
        <v>634954970</v>
      </c>
      <c r="D503" s="105">
        <v>2062687844</v>
      </c>
      <c r="E503" s="12" t="s">
        <v>24</v>
      </c>
      <c r="F503" s="18">
        <v>38437</v>
      </c>
      <c r="G503" s="19">
        <f t="shared" ca="1" si="7"/>
        <v>5</v>
      </c>
      <c r="H503" s="20">
        <v>5</v>
      </c>
      <c r="I503" s="22">
        <v>65880</v>
      </c>
    </row>
    <row r="504" spans="1:12">
      <c r="A504" s="12" t="s">
        <v>462</v>
      </c>
      <c r="B504" s="12" t="s">
        <v>34</v>
      </c>
      <c r="C504" s="102">
        <v>468953266</v>
      </c>
      <c r="D504" s="105">
        <v>7117682821</v>
      </c>
      <c r="E504" s="12" t="s">
        <v>24</v>
      </c>
      <c r="F504" s="18">
        <v>34484</v>
      </c>
      <c r="G504" s="19">
        <f t="shared" ca="1" si="7"/>
        <v>16</v>
      </c>
      <c r="H504" s="20">
        <v>2</v>
      </c>
      <c r="I504" s="22">
        <v>61148</v>
      </c>
    </row>
    <row r="505" spans="1:12">
      <c r="A505" s="12" t="s">
        <v>474</v>
      </c>
      <c r="B505" s="12" t="s">
        <v>34</v>
      </c>
      <c r="C505" s="102">
        <v>661850671</v>
      </c>
      <c r="D505" s="105">
        <v>3173441810</v>
      </c>
      <c r="E505" s="12" t="s">
        <v>24</v>
      </c>
      <c r="F505" s="18">
        <v>38180</v>
      </c>
      <c r="G505" s="19">
        <f t="shared" ca="1" si="7"/>
        <v>6</v>
      </c>
      <c r="H505" s="20">
        <v>3</v>
      </c>
      <c r="I505" s="22">
        <v>62688</v>
      </c>
    </row>
    <row r="506" spans="1:12">
      <c r="A506" s="12" t="s">
        <v>496</v>
      </c>
      <c r="B506" s="12" t="s">
        <v>34</v>
      </c>
      <c r="C506" s="102">
        <v>542653222</v>
      </c>
      <c r="D506" s="105">
        <v>6091264786</v>
      </c>
      <c r="E506" s="12" t="s">
        <v>24</v>
      </c>
      <c r="F506" s="18">
        <v>39289</v>
      </c>
      <c r="G506" s="19">
        <f t="shared" ca="1" si="7"/>
        <v>2</v>
      </c>
      <c r="H506" s="20">
        <v>3</v>
      </c>
      <c r="I506" s="22">
        <v>24790</v>
      </c>
    </row>
    <row r="507" spans="1:12">
      <c r="A507" s="12" t="s">
        <v>532</v>
      </c>
      <c r="B507" s="12" t="s">
        <v>34</v>
      </c>
      <c r="C507" s="102">
        <v>983047016</v>
      </c>
      <c r="D507" s="105">
        <v>4098545681</v>
      </c>
      <c r="E507" s="12" t="s">
        <v>24</v>
      </c>
      <c r="F507" s="18">
        <v>39867</v>
      </c>
      <c r="G507" s="19">
        <f t="shared" ca="1" si="7"/>
        <v>1</v>
      </c>
      <c r="H507" s="20">
        <v>1</v>
      </c>
      <c r="I507" s="22">
        <v>63206</v>
      </c>
    </row>
    <row r="508" spans="1:12">
      <c r="A508" s="12" t="s">
        <v>542</v>
      </c>
      <c r="B508" s="12" t="s">
        <v>34</v>
      </c>
      <c r="C508" s="102">
        <v>635767088</v>
      </c>
      <c r="D508" s="105">
        <v>8022712826</v>
      </c>
      <c r="E508" s="12" t="s">
        <v>24</v>
      </c>
      <c r="F508" s="18">
        <v>33612</v>
      </c>
      <c r="G508" s="19">
        <f t="shared" ca="1" si="7"/>
        <v>18</v>
      </c>
      <c r="H508" s="20">
        <v>2</v>
      </c>
      <c r="I508" s="22">
        <v>62688</v>
      </c>
    </row>
    <row r="509" spans="1:12">
      <c r="A509" s="12" t="s">
        <v>543</v>
      </c>
      <c r="B509" s="12" t="s">
        <v>34</v>
      </c>
      <c r="C509" s="102">
        <v>243062914</v>
      </c>
      <c r="D509" s="105">
        <v>6033265407</v>
      </c>
      <c r="E509" s="12" t="s">
        <v>24</v>
      </c>
      <c r="F509" s="18">
        <v>35348</v>
      </c>
      <c r="G509" s="19">
        <f t="shared" ca="1" si="7"/>
        <v>13</v>
      </c>
      <c r="H509" s="20">
        <v>4</v>
      </c>
      <c r="I509" s="22">
        <v>61420</v>
      </c>
    </row>
    <row r="510" spans="1:12">
      <c r="A510" s="12" t="s">
        <v>551</v>
      </c>
      <c r="B510" s="12" t="s">
        <v>34</v>
      </c>
      <c r="C510" s="102">
        <v>150132247</v>
      </c>
      <c r="D510" s="105">
        <v>9111957923</v>
      </c>
      <c r="E510" s="12" t="s">
        <v>24</v>
      </c>
      <c r="F510" s="18">
        <v>38752</v>
      </c>
      <c r="G510" s="19">
        <f t="shared" ca="1" si="7"/>
        <v>4</v>
      </c>
      <c r="H510" s="20">
        <v>5</v>
      </c>
      <c r="I510" s="22">
        <v>42020</v>
      </c>
    </row>
    <row r="511" spans="1:12">
      <c r="A511" s="12" t="s">
        <v>558</v>
      </c>
      <c r="B511" s="12" t="s">
        <v>34</v>
      </c>
      <c r="C511" s="102">
        <v>125540405</v>
      </c>
      <c r="D511" s="105">
        <v>9171614846</v>
      </c>
      <c r="E511" s="12" t="s">
        <v>24</v>
      </c>
      <c r="F511" s="18">
        <v>34918</v>
      </c>
      <c r="G511" s="19">
        <f t="shared" ca="1" si="7"/>
        <v>14</v>
      </c>
      <c r="H511" s="20">
        <v>1</v>
      </c>
      <c r="I511" s="22">
        <v>63270</v>
      </c>
      <c r="L511" s="23"/>
    </row>
    <row r="512" spans="1:12">
      <c r="A512" s="12" t="s">
        <v>559</v>
      </c>
      <c r="B512" s="12" t="s">
        <v>34</v>
      </c>
      <c r="C512" s="102">
        <v>290385638</v>
      </c>
      <c r="D512" s="105">
        <v>6144273090</v>
      </c>
      <c r="E512" s="12" t="s">
        <v>24</v>
      </c>
      <c r="F512" s="18">
        <v>39828</v>
      </c>
      <c r="G512" s="19">
        <f t="shared" ca="1" si="7"/>
        <v>1</v>
      </c>
      <c r="H512" s="20">
        <v>4</v>
      </c>
      <c r="I512" s="22">
        <v>59150</v>
      </c>
    </row>
    <row r="513" spans="1:9">
      <c r="A513" s="12" t="s">
        <v>587</v>
      </c>
      <c r="B513" s="12" t="s">
        <v>34</v>
      </c>
      <c r="C513" s="102">
        <v>443238477</v>
      </c>
      <c r="D513" s="105">
        <v>4017102355</v>
      </c>
      <c r="E513" s="12" t="s">
        <v>24</v>
      </c>
      <c r="F513" s="18">
        <v>35926</v>
      </c>
      <c r="G513" s="19">
        <f t="shared" ca="1" si="7"/>
        <v>12</v>
      </c>
      <c r="H513" s="20">
        <v>4</v>
      </c>
      <c r="I513" s="22">
        <v>62400</v>
      </c>
    </row>
    <row r="514" spans="1:9">
      <c r="A514" s="12" t="s">
        <v>611</v>
      </c>
      <c r="B514" s="12" t="s">
        <v>34</v>
      </c>
      <c r="C514" s="102">
        <v>641962645</v>
      </c>
      <c r="D514" s="105">
        <v>5042822520</v>
      </c>
      <c r="E514" s="12" t="s">
        <v>24</v>
      </c>
      <c r="F514" s="18">
        <v>34379</v>
      </c>
      <c r="G514" s="19">
        <f t="shared" ca="1" si="7"/>
        <v>16</v>
      </c>
      <c r="H514" s="20">
        <v>4</v>
      </c>
      <c r="I514" s="22">
        <v>50570</v>
      </c>
    </row>
    <row r="515" spans="1:9">
      <c r="A515" s="12" t="s">
        <v>692</v>
      </c>
      <c r="B515" s="12" t="s">
        <v>34</v>
      </c>
      <c r="C515" s="102">
        <v>113377726</v>
      </c>
      <c r="D515" s="105">
        <v>2121389906</v>
      </c>
      <c r="E515" s="12" t="s">
        <v>24</v>
      </c>
      <c r="F515" s="18">
        <v>33539</v>
      </c>
      <c r="G515" s="19">
        <f t="shared" ref="G515:G578" ca="1" si="8">DATEDIF(F515,TODAY(),"Y")</f>
        <v>18</v>
      </c>
      <c r="H515" s="20">
        <v>3</v>
      </c>
      <c r="I515" s="22">
        <v>63440</v>
      </c>
    </row>
    <row r="516" spans="1:9">
      <c r="A516" s="12" t="s">
        <v>741</v>
      </c>
      <c r="B516" s="12" t="s">
        <v>34</v>
      </c>
      <c r="C516" s="102">
        <v>948480407</v>
      </c>
      <c r="D516" s="105">
        <v>5137961953</v>
      </c>
      <c r="E516" s="12" t="s">
        <v>24</v>
      </c>
      <c r="F516" s="18">
        <v>32916</v>
      </c>
      <c r="G516" s="19">
        <f t="shared" ca="1" si="8"/>
        <v>20</v>
      </c>
      <c r="H516" s="20">
        <v>4</v>
      </c>
      <c r="I516" s="22">
        <v>79400</v>
      </c>
    </row>
    <row r="517" spans="1:9">
      <c r="A517" s="12" t="s">
        <v>748</v>
      </c>
      <c r="B517" s="12" t="s">
        <v>34</v>
      </c>
      <c r="C517" s="102">
        <v>378882665</v>
      </c>
      <c r="D517" s="105">
        <v>9186101454</v>
      </c>
      <c r="E517" s="12" t="s">
        <v>24</v>
      </c>
      <c r="F517" s="18">
        <v>35083</v>
      </c>
      <c r="G517" s="19">
        <f t="shared" ca="1" si="8"/>
        <v>14</v>
      </c>
      <c r="H517" s="20">
        <v>4</v>
      </c>
      <c r="I517" s="22">
        <v>24340</v>
      </c>
    </row>
    <row r="518" spans="1:9">
      <c r="A518" s="12" t="s">
        <v>44</v>
      </c>
      <c r="B518" s="12" t="s">
        <v>34</v>
      </c>
      <c r="C518" s="102">
        <v>542214575</v>
      </c>
      <c r="D518" s="105">
        <v>6121264013</v>
      </c>
      <c r="E518" s="12" t="s">
        <v>35</v>
      </c>
      <c r="F518" s="18">
        <v>37563</v>
      </c>
      <c r="G518" s="19">
        <f t="shared" ca="1" si="8"/>
        <v>7</v>
      </c>
      <c r="H518" s="20">
        <v>2</v>
      </c>
      <c r="I518" s="22">
        <v>32900</v>
      </c>
    </row>
    <row r="519" spans="1:9">
      <c r="A519" s="12" t="s">
        <v>196</v>
      </c>
      <c r="B519" s="12" t="s">
        <v>34</v>
      </c>
      <c r="C519" s="102">
        <v>662247915</v>
      </c>
      <c r="D519" s="105">
        <v>4093451072</v>
      </c>
      <c r="E519" s="12" t="s">
        <v>35</v>
      </c>
      <c r="F519" s="18">
        <v>39644</v>
      </c>
      <c r="G519" s="19">
        <f t="shared" ca="1" si="8"/>
        <v>2</v>
      </c>
      <c r="H519" s="20">
        <v>3</v>
      </c>
      <c r="I519" s="22">
        <v>48700</v>
      </c>
    </row>
    <row r="520" spans="1:9">
      <c r="A520" s="12" t="s">
        <v>205</v>
      </c>
      <c r="B520" s="12" t="s">
        <v>34</v>
      </c>
      <c r="C520" s="102">
        <v>671823263</v>
      </c>
      <c r="D520" s="105">
        <v>9163578185</v>
      </c>
      <c r="E520" s="12" t="s">
        <v>35</v>
      </c>
      <c r="F520" s="18">
        <v>39683</v>
      </c>
      <c r="G520" s="19">
        <f t="shared" ca="1" si="8"/>
        <v>1</v>
      </c>
      <c r="H520" s="20">
        <v>1</v>
      </c>
      <c r="I520" s="22">
        <v>11810</v>
      </c>
    </row>
    <row r="521" spans="1:9">
      <c r="A521" s="12" t="s">
        <v>210</v>
      </c>
      <c r="B521" s="12" t="s">
        <v>34</v>
      </c>
      <c r="C521" s="102">
        <v>788451186</v>
      </c>
      <c r="D521" s="105">
        <v>4185267252</v>
      </c>
      <c r="E521" s="12" t="s">
        <v>35</v>
      </c>
      <c r="F521" s="18">
        <v>34183</v>
      </c>
      <c r="G521" s="19">
        <f t="shared" ca="1" si="8"/>
        <v>16</v>
      </c>
      <c r="H521" s="20">
        <v>4</v>
      </c>
      <c r="I521" s="22">
        <v>10700</v>
      </c>
    </row>
    <row r="522" spans="1:9">
      <c r="A522" s="12" t="s">
        <v>287</v>
      </c>
      <c r="B522" s="12" t="s">
        <v>34</v>
      </c>
      <c r="C522" s="102">
        <v>209846975</v>
      </c>
      <c r="D522" s="105">
        <v>6042787318</v>
      </c>
      <c r="E522" s="12" t="s">
        <v>35</v>
      </c>
      <c r="F522" s="18">
        <v>36639</v>
      </c>
      <c r="G522" s="19">
        <f t="shared" ca="1" si="8"/>
        <v>10</v>
      </c>
      <c r="H522" s="20">
        <v>4</v>
      </c>
      <c r="I522" s="22">
        <v>12545</v>
      </c>
    </row>
    <row r="523" spans="1:9">
      <c r="A523" s="12" t="s">
        <v>298</v>
      </c>
      <c r="B523" s="12" t="s">
        <v>34</v>
      </c>
      <c r="C523" s="102">
        <v>618535019</v>
      </c>
      <c r="D523" s="105">
        <v>9182376215</v>
      </c>
      <c r="E523" s="12" t="s">
        <v>35</v>
      </c>
      <c r="F523" s="18">
        <v>38113</v>
      </c>
      <c r="G523" s="19">
        <f t="shared" ca="1" si="8"/>
        <v>6</v>
      </c>
      <c r="H523" s="20">
        <v>3</v>
      </c>
      <c r="I523" s="22">
        <v>10630</v>
      </c>
    </row>
    <row r="524" spans="1:9">
      <c r="A524" s="12" t="s">
        <v>305</v>
      </c>
      <c r="B524" s="12" t="s">
        <v>34</v>
      </c>
      <c r="C524" s="102">
        <v>471064761</v>
      </c>
      <c r="D524" s="105">
        <v>5087726916</v>
      </c>
      <c r="E524" s="12" t="s">
        <v>35</v>
      </c>
      <c r="F524" s="18">
        <v>39118</v>
      </c>
      <c r="G524" s="19">
        <f t="shared" ca="1" si="8"/>
        <v>3</v>
      </c>
      <c r="H524" s="20">
        <v>1</v>
      </c>
      <c r="I524" s="22">
        <v>45565</v>
      </c>
    </row>
    <row r="525" spans="1:9">
      <c r="A525" s="12" t="s">
        <v>384</v>
      </c>
      <c r="B525" s="12" t="s">
        <v>34</v>
      </c>
      <c r="C525" s="102">
        <v>733881041</v>
      </c>
      <c r="D525" s="105">
        <v>3134629972</v>
      </c>
      <c r="E525" s="12" t="s">
        <v>35</v>
      </c>
      <c r="F525" s="18">
        <v>35607</v>
      </c>
      <c r="G525" s="19">
        <f t="shared" ca="1" si="8"/>
        <v>13</v>
      </c>
      <c r="H525" s="20">
        <v>4</v>
      </c>
      <c r="I525" s="22">
        <v>22475</v>
      </c>
    </row>
    <row r="526" spans="1:9">
      <c r="A526" s="12" t="s">
        <v>408</v>
      </c>
      <c r="B526" s="12" t="s">
        <v>34</v>
      </c>
      <c r="C526" s="102">
        <v>372693786</v>
      </c>
      <c r="D526" s="105">
        <v>9146052545</v>
      </c>
      <c r="E526" s="12" t="s">
        <v>35</v>
      </c>
      <c r="F526" s="18">
        <v>33061</v>
      </c>
      <c r="G526" s="19">
        <f t="shared" ca="1" si="8"/>
        <v>20</v>
      </c>
      <c r="H526" s="20">
        <v>3</v>
      </c>
      <c r="I526" s="22">
        <v>46380</v>
      </c>
    </row>
    <row r="527" spans="1:9">
      <c r="A527" s="12" t="s">
        <v>654</v>
      </c>
      <c r="B527" s="12" t="s">
        <v>34</v>
      </c>
      <c r="C527" s="102">
        <v>622200296</v>
      </c>
      <c r="D527" s="105">
        <v>9012453666</v>
      </c>
      <c r="E527" s="12" t="s">
        <v>35</v>
      </c>
      <c r="F527" s="18">
        <v>35474</v>
      </c>
      <c r="G527" s="19">
        <f t="shared" ca="1" si="8"/>
        <v>13</v>
      </c>
      <c r="H527" s="20">
        <v>5</v>
      </c>
      <c r="I527" s="22">
        <v>45750</v>
      </c>
    </row>
    <row r="528" spans="1:9">
      <c r="A528" s="12" t="s">
        <v>657</v>
      </c>
      <c r="B528" s="12" t="s">
        <v>34</v>
      </c>
      <c r="C528" s="102">
        <v>371001908</v>
      </c>
      <c r="D528" s="105">
        <v>7166049607</v>
      </c>
      <c r="E528" s="12" t="s">
        <v>35</v>
      </c>
      <c r="F528" s="18">
        <v>39556</v>
      </c>
      <c r="G528" s="19">
        <f t="shared" ca="1" si="8"/>
        <v>2</v>
      </c>
      <c r="H528" s="20">
        <v>5</v>
      </c>
      <c r="I528" s="22">
        <v>25245</v>
      </c>
    </row>
    <row r="529" spans="1:12">
      <c r="A529" s="12" t="s">
        <v>744</v>
      </c>
      <c r="B529" s="12" t="s">
        <v>34</v>
      </c>
      <c r="C529" s="102">
        <v>111616346</v>
      </c>
      <c r="D529" s="105">
        <v>3081282202</v>
      </c>
      <c r="E529" s="12" t="s">
        <v>35</v>
      </c>
      <c r="F529" s="18">
        <v>39811</v>
      </c>
      <c r="G529" s="19">
        <f t="shared" ca="1" si="8"/>
        <v>1</v>
      </c>
      <c r="H529" s="20">
        <v>5</v>
      </c>
      <c r="I529" s="22">
        <v>49355</v>
      </c>
    </row>
    <row r="530" spans="1:12">
      <c r="A530" s="12" t="s">
        <v>749</v>
      </c>
      <c r="B530" s="12" t="s">
        <v>34</v>
      </c>
      <c r="C530" s="102">
        <v>995858336</v>
      </c>
      <c r="D530" s="105">
        <v>9078979762</v>
      </c>
      <c r="E530" s="12" t="s">
        <v>35</v>
      </c>
      <c r="F530" s="18">
        <v>35216</v>
      </c>
      <c r="G530" s="19">
        <f t="shared" ca="1" si="8"/>
        <v>14</v>
      </c>
      <c r="H530" s="20">
        <v>2</v>
      </c>
      <c r="I530" s="22">
        <v>31205</v>
      </c>
    </row>
    <row r="531" spans="1:12">
      <c r="A531" s="12" t="s">
        <v>75</v>
      </c>
      <c r="B531" s="12" t="s">
        <v>34</v>
      </c>
      <c r="C531" s="102">
        <v>956291859</v>
      </c>
      <c r="D531" s="105">
        <v>8088082183</v>
      </c>
      <c r="E531" s="12" t="s">
        <v>83</v>
      </c>
      <c r="F531" s="18">
        <v>35770</v>
      </c>
      <c r="G531" s="19">
        <f t="shared" ca="1" si="8"/>
        <v>12</v>
      </c>
      <c r="H531" s="20">
        <v>5</v>
      </c>
      <c r="I531" s="22">
        <v>36052</v>
      </c>
    </row>
    <row r="532" spans="1:12">
      <c r="A532" s="12" t="s">
        <v>145</v>
      </c>
      <c r="B532" s="12" t="s">
        <v>34</v>
      </c>
      <c r="C532" s="102">
        <v>690374765</v>
      </c>
      <c r="D532" s="105">
        <v>4033891189</v>
      </c>
      <c r="E532" s="12" t="s">
        <v>83</v>
      </c>
      <c r="F532" s="18">
        <v>35336</v>
      </c>
      <c r="G532" s="19">
        <f t="shared" ca="1" si="8"/>
        <v>13</v>
      </c>
      <c r="H532" s="20">
        <v>5</v>
      </c>
      <c r="I532" s="22">
        <v>14332</v>
      </c>
    </row>
    <row r="533" spans="1:12">
      <c r="A533" s="12" t="s">
        <v>361</v>
      </c>
      <c r="B533" s="12" t="s">
        <v>34</v>
      </c>
      <c r="C533" s="102">
        <v>377194926</v>
      </c>
      <c r="D533" s="105">
        <v>9146079829</v>
      </c>
      <c r="E533" s="12" t="s">
        <v>83</v>
      </c>
      <c r="F533" s="18">
        <v>35418</v>
      </c>
      <c r="G533" s="19">
        <f t="shared" ca="1" si="8"/>
        <v>13</v>
      </c>
      <c r="H533" s="20">
        <v>3</v>
      </c>
      <c r="I533" s="22">
        <v>16688</v>
      </c>
    </row>
    <row r="534" spans="1:12">
      <c r="A534" s="12" t="s">
        <v>589</v>
      </c>
      <c r="B534" s="12" t="s">
        <v>34</v>
      </c>
      <c r="C534" s="102">
        <v>659929807</v>
      </c>
      <c r="D534" s="105">
        <v>3153386758</v>
      </c>
      <c r="E534" s="12" t="s">
        <v>83</v>
      </c>
      <c r="F534" s="18">
        <v>35730</v>
      </c>
      <c r="G534" s="19">
        <f t="shared" ca="1" si="8"/>
        <v>12</v>
      </c>
      <c r="H534" s="20">
        <v>4</v>
      </c>
      <c r="I534" s="22">
        <v>37016</v>
      </c>
    </row>
    <row r="535" spans="1:12">
      <c r="A535" s="12" t="s">
        <v>119</v>
      </c>
      <c r="B535" s="12" t="s">
        <v>54</v>
      </c>
      <c r="C535" s="102">
        <v>651995963</v>
      </c>
      <c r="D535" s="105">
        <v>2033199265</v>
      </c>
      <c r="E535" s="12" t="s">
        <v>19</v>
      </c>
      <c r="F535" s="18">
        <v>35796</v>
      </c>
      <c r="G535" s="19">
        <f t="shared" ca="1" si="8"/>
        <v>12</v>
      </c>
      <c r="H535" s="20">
        <v>4</v>
      </c>
      <c r="I535" s="22">
        <v>60800</v>
      </c>
    </row>
    <row r="536" spans="1:12">
      <c r="A536" s="12" t="s">
        <v>124</v>
      </c>
      <c r="B536" s="12" t="s">
        <v>54</v>
      </c>
      <c r="C536" s="102">
        <v>885773638</v>
      </c>
      <c r="D536" s="105">
        <v>3126705508</v>
      </c>
      <c r="E536" s="12" t="s">
        <v>19</v>
      </c>
      <c r="F536" s="18">
        <v>33304</v>
      </c>
      <c r="G536" s="19">
        <f t="shared" ca="1" si="8"/>
        <v>19</v>
      </c>
      <c r="H536" s="20">
        <v>2</v>
      </c>
      <c r="I536" s="22">
        <v>55690</v>
      </c>
    </row>
    <row r="537" spans="1:12">
      <c r="A537" s="12" t="s">
        <v>132</v>
      </c>
      <c r="B537" s="12" t="s">
        <v>54</v>
      </c>
      <c r="C537" s="102">
        <v>635240617</v>
      </c>
      <c r="D537" s="105">
        <v>8052693355</v>
      </c>
      <c r="E537" s="12" t="s">
        <v>19</v>
      </c>
      <c r="F537" s="18">
        <v>36032</v>
      </c>
      <c r="G537" s="19">
        <f t="shared" ca="1" si="8"/>
        <v>11</v>
      </c>
      <c r="H537" s="20">
        <v>3</v>
      </c>
      <c r="I537" s="22">
        <v>77760</v>
      </c>
    </row>
    <row r="538" spans="1:12">
      <c r="A538" s="12" t="s">
        <v>221</v>
      </c>
      <c r="B538" s="12" t="s">
        <v>54</v>
      </c>
      <c r="C538" s="102">
        <v>570756015</v>
      </c>
      <c r="D538" s="105">
        <v>9141682521</v>
      </c>
      <c r="E538" s="12" t="s">
        <v>19</v>
      </c>
      <c r="F538" s="18">
        <v>37417</v>
      </c>
      <c r="G538" s="19">
        <f t="shared" ca="1" si="8"/>
        <v>8</v>
      </c>
      <c r="H538" s="20">
        <v>1</v>
      </c>
      <c r="I538" s="22">
        <v>64590</v>
      </c>
    </row>
    <row r="539" spans="1:12">
      <c r="A539" s="12" t="s">
        <v>278</v>
      </c>
      <c r="B539" s="12" t="s">
        <v>54</v>
      </c>
      <c r="C539" s="102">
        <v>884025623</v>
      </c>
      <c r="D539" s="105">
        <v>7136699611</v>
      </c>
      <c r="E539" s="12" t="s">
        <v>19</v>
      </c>
      <c r="F539" s="18">
        <v>36472</v>
      </c>
      <c r="G539" s="19">
        <f t="shared" ca="1" si="8"/>
        <v>10</v>
      </c>
      <c r="H539" s="20">
        <v>2</v>
      </c>
      <c r="I539" s="22">
        <v>46780</v>
      </c>
    </row>
    <row r="540" spans="1:12">
      <c r="A540" s="12" t="s">
        <v>313</v>
      </c>
      <c r="B540" s="12" t="s">
        <v>54</v>
      </c>
      <c r="C540" s="102">
        <v>708108747</v>
      </c>
      <c r="D540" s="105">
        <v>2034310812</v>
      </c>
      <c r="E540" s="12" t="s">
        <v>19</v>
      </c>
      <c r="F540" s="18">
        <v>38183</v>
      </c>
      <c r="G540" s="19">
        <f t="shared" ca="1" si="8"/>
        <v>6</v>
      </c>
      <c r="H540" s="20">
        <v>2</v>
      </c>
      <c r="I540" s="22">
        <v>85930</v>
      </c>
    </row>
    <row r="541" spans="1:12">
      <c r="A541" s="12" t="s">
        <v>403</v>
      </c>
      <c r="B541" s="12" t="s">
        <v>54</v>
      </c>
      <c r="C541" s="102">
        <v>693965055</v>
      </c>
      <c r="D541" s="105">
        <v>3173957018</v>
      </c>
      <c r="E541" s="12" t="s">
        <v>19</v>
      </c>
      <c r="F541" s="18">
        <v>39110</v>
      </c>
      <c r="G541" s="19">
        <f t="shared" ca="1" si="8"/>
        <v>3</v>
      </c>
      <c r="H541" s="20">
        <v>5</v>
      </c>
      <c r="I541" s="22">
        <v>43320</v>
      </c>
    </row>
    <row r="542" spans="1:12">
      <c r="A542" s="12" t="s">
        <v>446</v>
      </c>
      <c r="B542" s="12" t="s">
        <v>54</v>
      </c>
      <c r="C542" s="102">
        <v>907491320</v>
      </c>
      <c r="D542" s="105">
        <v>9146999991</v>
      </c>
      <c r="E542" s="12" t="s">
        <v>19</v>
      </c>
      <c r="F542" s="18">
        <v>35869</v>
      </c>
      <c r="G542" s="19">
        <f t="shared" ca="1" si="8"/>
        <v>12</v>
      </c>
      <c r="H542" s="20">
        <v>4</v>
      </c>
      <c r="I542" s="22">
        <v>54840</v>
      </c>
      <c r="L542" s="23"/>
    </row>
    <row r="543" spans="1:12">
      <c r="A543" s="12" t="s">
        <v>471</v>
      </c>
      <c r="B543" s="12" t="s">
        <v>54</v>
      </c>
      <c r="C543" s="102">
        <v>422463024</v>
      </c>
      <c r="D543" s="105">
        <v>4046711140</v>
      </c>
      <c r="E543" s="12" t="s">
        <v>19</v>
      </c>
      <c r="F543" s="18">
        <v>32672</v>
      </c>
      <c r="G543" s="19">
        <f t="shared" ca="1" si="8"/>
        <v>21</v>
      </c>
      <c r="H543" s="20">
        <v>2</v>
      </c>
      <c r="I543" s="22">
        <v>89450</v>
      </c>
    </row>
    <row r="544" spans="1:12">
      <c r="A544" s="12" t="s">
        <v>555</v>
      </c>
      <c r="B544" s="12" t="s">
        <v>54</v>
      </c>
      <c r="C544" s="102">
        <v>357081517</v>
      </c>
      <c r="D544" s="105">
        <v>2115796953</v>
      </c>
      <c r="E544" s="12" t="s">
        <v>19</v>
      </c>
      <c r="F544" s="18">
        <v>35604</v>
      </c>
      <c r="G544" s="19">
        <f t="shared" ca="1" si="8"/>
        <v>13</v>
      </c>
      <c r="H544" s="20">
        <v>5</v>
      </c>
      <c r="I544" s="22">
        <v>53310</v>
      </c>
    </row>
    <row r="545" spans="1:12">
      <c r="A545" s="12" t="s">
        <v>588</v>
      </c>
      <c r="B545" s="12" t="s">
        <v>54</v>
      </c>
      <c r="C545" s="102">
        <v>279097202</v>
      </c>
      <c r="D545" s="105">
        <v>9024125146</v>
      </c>
      <c r="E545" s="12" t="s">
        <v>19</v>
      </c>
      <c r="F545" s="18">
        <v>32811</v>
      </c>
      <c r="G545" s="19">
        <f t="shared" ca="1" si="8"/>
        <v>20</v>
      </c>
      <c r="H545" s="20">
        <v>2</v>
      </c>
      <c r="I545" s="22">
        <v>46650</v>
      </c>
      <c r="L545" s="23"/>
    </row>
    <row r="546" spans="1:12">
      <c r="A546" s="12" t="s">
        <v>607</v>
      </c>
      <c r="B546" s="12" t="s">
        <v>54</v>
      </c>
      <c r="C546" s="102">
        <v>303641529</v>
      </c>
      <c r="D546" s="105">
        <v>8064697218</v>
      </c>
      <c r="E546" s="12" t="s">
        <v>19</v>
      </c>
      <c r="F546" s="18">
        <v>39740</v>
      </c>
      <c r="G546" s="19">
        <f t="shared" ca="1" si="8"/>
        <v>1</v>
      </c>
      <c r="H546" s="20">
        <v>3</v>
      </c>
      <c r="I546" s="22">
        <v>21580</v>
      </c>
    </row>
    <row r="547" spans="1:12">
      <c r="A547" s="12" t="s">
        <v>680</v>
      </c>
      <c r="B547" s="12" t="s">
        <v>54</v>
      </c>
      <c r="C547" s="102">
        <v>202815919</v>
      </c>
      <c r="D547" s="105">
        <v>3172778445</v>
      </c>
      <c r="E547" s="12" t="s">
        <v>19</v>
      </c>
      <c r="F547" s="18">
        <v>35196</v>
      </c>
      <c r="G547" s="19">
        <f t="shared" ca="1" si="8"/>
        <v>14</v>
      </c>
      <c r="H547" s="20">
        <v>4</v>
      </c>
      <c r="I547" s="22">
        <v>86100</v>
      </c>
    </row>
    <row r="548" spans="1:12">
      <c r="A548" s="12" t="s">
        <v>737</v>
      </c>
      <c r="B548" s="12" t="s">
        <v>54</v>
      </c>
      <c r="C548" s="102">
        <v>719937584</v>
      </c>
      <c r="D548" s="105">
        <v>8064416232</v>
      </c>
      <c r="E548" s="12" t="s">
        <v>19</v>
      </c>
      <c r="F548" s="18">
        <v>35460</v>
      </c>
      <c r="G548" s="19">
        <f t="shared" ca="1" si="8"/>
        <v>13</v>
      </c>
      <c r="H548" s="20">
        <v>4</v>
      </c>
      <c r="I548" s="22">
        <v>59050</v>
      </c>
    </row>
    <row r="549" spans="1:12">
      <c r="A549" s="12" t="s">
        <v>46</v>
      </c>
      <c r="B549" s="12" t="s">
        <v>54</v>
      </c>
      <c r="C549" s="102">
        <v>575270646</v>
      </c>
      <c r="D549" s="105">
        <v>3011797370</v>
      </c>
      <c r="E549" s="12" t="s">
        <v>24</v>
      </c>
      <c r="F549" s="18">
        <v>39135</v>
      </c>
      <c r="G549" s="19">
        <f t="shared" ca="1" si="8"/>
        <v>3</v>
      </c>
      <c r="H549" s="20">
        <v>5</v>
      </c>
      <c r="I549" s="22">
        <v>29330</v>
      </c>
    </row>
    <row r="550" spans="1:12">
      <c r="A550" s="12" t="s">
        <v>52</v>
      </c>
      <c r="B550" s="12" t="s">
        <v>54</v>
      </c>
      <c r="C550" s="102">
        <v>151277827</v>
      </c>
      <c r="D550" s="105">
        <v>7091973267</v>
      </c>
      <c r="E550" s="12" t="s">
        <v>24</v>
      </c>
      <c r="F550" s="18">
        <v>33675</v>
      </c>
      <c r="G550" s="19">
        <f t="shared" ca="1" si="8"/>
        <v>18</v>
      </c>
      <c r="H550" s="20">
        <v>2</v>
      </c>
      <c r="I550" s="22">
        <v>48490</v>
      </c>
    </row>
    <row r="551" spans="1:12">
      <c r="A551" s="12" t="s">
        <v>136</v>
      </c>
      <c r="B551" s="12" t="s">
        <v>54</v>
      </c>
      <c r="C551" s="102">
        <v>482927373</v>
      </c>
      <c r="D551" s="105">
        <v>5188033253</v>
      </c>
      <c r="E551" s="12" t="s">
        <v>24</v>
      </c>
      <c r="F551" s="18">
        <v>33418</v>
      </c>
      <c r="G551" s="19">
        <f t="shared" ca="1" si="8"/>
        <v>19</v>
      </c>
      <c r="H551" s="20">
        <v>2</v>
      </c>
      <c r="I551" s="22">
        <v>66824</v>
      </c>
    </row>
    <row r="552" spans="1:12">
      <c r="A552" s="12" t="s">
        <v>165</v>
      </c>
      <c r="B552" s="12" t="s">
        <v>54</v>
      </c>
      <c r="C552" s="102">
        <v>592519945</v>
      </c>
      <c r="D552" s="105">
        <v>3091952821</v>
      </c>
      <c r="E552" s="12" t="s">
        <v>24</v>
      </c>
      <c r="F552" s="18">
        <v>37627</v>
      </c>
      <c r="G552" s="19">
        <f t="shared" ca="1" si="8"/>
        <v>7</v>
      </c>
      <c r="H552" s="20">
        <v>5</v>
      </c>
      <c r="I552" s="22">
        <v>31910</v>
      </c>
    </row>
    <row r="553" spans="1:12">
      <c r="A553" s="12" t="s">
        <v>181</v>
      </c>
      <c r="B553" s="12" t="s">
        <v>54</v>
      </c>
      <c r="C553" s="102">
        <v>288741910</v>
      </c>
      <c r="D553" s="105">
        <v>2154269081</v>
      </c>
      <c r="E553" s="12" t="s">
        <v>24</v>
      </c>
      <c r="F553" s="18">
        <v>33242</v>
      </c>
      <c r="G553" s="19">
        <f t="shared" ca="1" si="8"/>
        <v>19</v>
      </c>
      <c r="H553" s="20">
        <v>1</v>
      </c>
      <c r="I553" s="22">
        <v>86240</v>
      </c>
    </row>
    <row r="554" spans="1:12">
      <c r="A554" s="12" t="s">
        <v>183</v>
      </c>
      <c r="B554" s="12" t="s">
        <v>54</v>
      </c>
      <c r="C554" s="102">
        <v>596641549</v>
      </c>
      <c r="D554" s="105">
        <v>7062121334</v>
      </c>
      <c r="E554" s="12" t="s">
        <v>24</v>
      </c>
      <c r="F554" s="18">
        <v>32844</v>
      </c>
      <c r="G554" s="19">
        <f t="shared" ca="1" si="8"/>
        <v>20</v>
      </c>
      <c r="H554" s="20">
        <v>4</v>
      </c>
      <c r="I554" s="22">
        <v>67920</v>
      </c>
    </row>
    <row r="555" spans="1:12">
      <c r="A555" s="12" t="s">
        <v>218</v>
      </c>
      <c r="B555" s="12" t="s">
        <v>54</v>
      </c>
      <c r="C555" s="102">
        <v>351003584</v>
      </c>
      <c r="D555" s="105">
        <v>6165717431</v>
      </c>
      <c r="E555" s="12" t="s">
        <v>24</v>
      </c>
      <c r="F555" s="18">
        <v>35797</v>
      </c>
      <c r="G555" s="19">
        <f t="shared" ca="1" si="8"/>
        <v>12</v>
      </c>
      <c r="H555" s="20">
        <v>5</v>
      </c>
      <c r="I555" s="22">
        <v>45880</v>
      </c>
    </row>
    <row r="556" spans="1:12">
      <c r="A556" s="12" t="s">
        <v>274</v>
      </c>
      <c r="B556" s="12" t="s">
        <v>54</v>
      </c>
      <c r="C556" s="102">
        <v>467030396</v>
      </c>
      <c r="D556" s="105">
        <v>7137560634</v>
      </c>
      <c r="E556" s="12" t="s">
        <v>24</v>
      </c>
      <c r="F556" s="18">
        <v>37743</v>
      </c>
      <c r="G556" s="19">
        <f t="shared" ca="1" si="8"/>
        <v>7</v>
      </c>
      <c r="H556" s="20">
        <v>3</v>
      </c>
      <c r="I556" s="22">
        <v>83710</v>
      </c>
    </row>
    <row r="557" spans="1:12">
      <c r="A557" s="12" t="s">
        <v>285</v>
      </c>
      <c r="B557" s="12" t="s">
        <v>54</v>
      </c>
      <c r="C557" s="102">
        <v>159415552</v>
      </c>
      <c r="D557" s="105">
        <v>5122153322</v>
      </c>
      <c r="E557" s="12" t="s">
        <v>24</v>
      </c>
      <c r="F557" s="18">
        <v>35286</v>
      </c>
      <c r="G557" s="19">
        <f t="shared" ca="1" si="8"/>
        <v>13</v>
      </c>
      <c r="H557" s="20">
        <v>3</v>
      </c>
      <c r="I557" s="22">
        <v>70280</v>
      </c>
    </row>
    <row r="558" spans="1:12">
      <c r="A558" s="12" t="s">
        <v>315</v>
      </c>
      <c r="B558" s="12" t="s">
        <v>54</v>
      </c>
      <c r="C558" s="102">
        <v>627678686</v>
      </c>
      <c r="D558" s="105">
        <v>9122602559</v>
      </c>
      <c r="E558" s="12" t="s">
        <v>24</v>
      </c>
      <c r="F558" s="18">
        <v>34746</v>
      </c>
      <c r="G558" s="19">
        <f t="shared" ca="1" si="8"/>
        <v>15</v>
      </c>
      <c r="H558" s="20">
        <v>1</v>
      </c>
      <c r="I558" s="22">
        <v>63030</v>
      </c>
    </row>
    <row r="559" spans="1:12">
      <c r="A559" s="12" t="s">
        <v>351</v>
      </c>
      <c r="B559" s="12" t="s">
        <v>54</v>
      </c>
      <c r="C559" s="102">
        <v>964243524</v>
      </c>
      <c r="D559" s="105">
        <v>5168253211</v>
      </c>
      <c r="E559" s="12" t="s">
        <v>24</v>
      </c>
      <c r="F559" s="18">
        <v>34959</v>
      </c>
      <c r="G559" s="19">
        <f t="shared" ca="1" si="8"/>
        <v>14</v>
      </c>
      <c r="H559" s="20">
        <v>5</v>
      </c>
      <c r="I559" s="22">
        <v>37770</v>
      </c>
    </row>
    <row r="560" spans="1:12">
      <c r="A560" s="12" t="s">
        <v>362</v>
      </c>
      <c r="B560" s="12" t="s">
        <v>54</v>
      </c>
      <c r="C560" s="102">
        <v>876082195</v>
      </c>
      <c r="D560" s="105">
        <v>8086530760</v>
      </c>
      <c r="E560" s="12" t="s">
        <v>24</v>
      </c>
      <c r="F560" s="18">
        <v>33101</v>
      </c>
      <c r="G560" s="19">
        <f t="shared" ca="1" si="8"/>
        <v>19</v>
      </c>
      <c r="H560" s="20">
        <v>4</v>
      </c>
      <c r="I560" s="22">
        <v>68470</v>
      </c>
    </row>
    <row r="561" spans="1:9">
      <c r="A561" s="12" t="s">
        <v>392</v>
      </c>
      <c r="B561" s="12" t="s">
        <v>54</v>
      </c>
      <c r="C561" s="102">
        <v>978154935</v>
      </c>
      <c r="D561" s="105">
        <v>7078449868</v>
      </c>
      <c r="E561" s="12" t="s">
        <v>24</v>
      </c>
      <c r="F561" s="18">
        <v>33075</v>
      </c>
      <c r="G561" s="19">
        <f t="shared" ca="1" si="8"/>
        <v>19</v>
      </c>
      <c r="H561" s="20">
        <v>3</v>
      </c>
      <c r="I561" s="22">
        <v>65571</v>
      </c>
    </row>
    <row r="562" spans="1:9">
      <c r="A562" s="12" t="s">
        <v>407</v>
      </c>
      <c r="B562" s="12" t="s">
        <v>54</v>
      </c>
      <c r="C562" s="102">
        <v>891224981</v>
      </c>
      <c r="D562" s="105">
        <v>5126756847</v>
      </c>
      <c r="E562" s="12" t="s">
        <v>24</v>
      </c>
      <c r="F562" s="18">
        <v>32612</v>
      </c>
      <c r="G562" s="19">
        <f t="shared" ca="1" si="8"/>
        <v>21</v>
      </c>
      <c r="H562" s="20">
        <v>5</v>
      </c>
      <c r="I562" s="22">
        <v>53900</v>
      </c>
    </row>
    <row r="563" spans="1:9">
      <c r="A563" s="12" t="s">
        <v>412</v>
      </c>
      <c r="B563" s="12" t="s">
        <v>54</v>
      </c>
      <c r="C563" s="102">
        <v>302598687</v>
      </c>
      <c r="D563" s="105">
        <v>4084663056</v>
      </c>
      <c r="E563" s="12" t="s">
        <v>24</v>
      </c>
      <c r="F563" s="18">
        <v>32659</v>
      </c>
      <c r="G563" s="19">
        <f t="shared" ca="1" si="8"/>
        <v>21</v>
      </c>
      <c r="H563" s="20">
        <v>1</v>
      </c>
      <c r="I563" s="22">
        <v>24840</v>
      </c>
    </row>
    <row r="564" spans="1:9">
      <c r="A564" s="12" t="s">
        <v>417</v>
      </c>
      <c r="B564" s="12" t="s">
        <v>54</v>
      </c>
      <c r="C564" s="102">
        <v>930282755</v>
      </c>
      <c r="D564" s="105">
        <v>6177446192</v>
      </c>
      <c r="E564" s="12" t="s">
        <v>24</v>
      </c>
      <c r="F564" s="18">
        <v>32994</v>
      </c>
      <c r="G564" s="19">
        <f t="shared" ca="1" si="8"/>
        <v>20</v>
      </c>
      <c r="H564" s="20">
        <v>1</v>
      </c>
      <c r="I564" s="22">
        <v>54830</v>
      </c>
    </row>
    <row r="565" spans="1:9">
      <c r="A565" s="12" t="s">
        <v>419</v>
      </c>
      <c r="B565" s="12" t="s">
        <v>54</v>
      </c>
      <c r="C565" s="102">
        <v>658842625</v>
      </c>
      <c r="D565" s="105">
        <v>8023302808</v>
      </c>
      <c r="E565" s="12" t="s">
        <v>24</v>
      </c>
      <c r="F565" s="18">
        <v>37015</v>
      </c>
      <c r="G565" s="19">
        <f t="shared" ca="1" si="8"/>
        <v>9</v>
      </c>
      <c r="H565" s="20">
        <v>5</v>
      </c>
      <c r="I565" s="22">
        <v>82490</v>
      </c>
    </row>
    <row r="566" spans="1:9">
      <c r="A566" s="12" t="s">
        <v>442</v>
      </c>
      <c r="B566" s="12" t="s">
        <v>54</v>
      </c>
      <c r="C566" s="102">
        <v>722630791</v>
      </c>
      <c r="D566" s="105">
        <v>4054483888</v>
      </c>
      <c r="E566" s="12" t="s">
        <v>24</v>
      </c>
      <c r="F566" s="18">
        <v>35904</v>
      </c>
      <c r="G566" s="19">
        <f t="shared" ca="1" si="8"/>
        <v>12</v>
      </c>
      <c r="H566" s="20">
        <v>3</v>
      </c>
      <c r="I566" s="22">
        <v>48250</v>
      </c>
    </row>
    <row r="567" spans="1:9">
      <c r="A567" s="12" t="s">
        <v>501</v>
      </c>
      <c r="B567" s="12" t="s">
        <v>54</v>
      </c>
      <c r="C567" s="102">
        <v>699053064</v>
      </c>
      <c r="D567" s="105">
        <v>7114125294</v>
      </c>
      <c r="E567" s="12" t="s">
        <v>24</v>
      </c>
      <c r="F567" s="18">
        <v>32938</v>
      </c>
      <c r="G567" s="19">
        <f t="shared" ca="1" si="8"/>
        <v>20</v>
      </c>
      <c r="H567" s="20">
        <v>3</v>
      </c>
      <c r="I567" s="22">
        <v>63050</v>
      </c>
    </row>
    <row r="568" spans="1:9">
      <c r="A568" s="12" t="s">
        <v>510</v>
      </c>
      <c r="B568" s="12" t="s">
        <v>54</v>
      </c>
      <c r="C568" s="102">
        <v>592631929</v>
      </c>
      <c r="D568" s="105">
        <v>8191963194</v>
      </c>
      <c r="E568" s="12" t="s">
        <v>24</v>
      </c>
      <c r="F568" s="18">
        <v>34798</v>
      </c>
      <c r="G568" s="19">
        <f t="shared" ca="1" si="8"/>
        <v>15</v>
      </c>
      <c r="H568" s="20">
        <v>3</v>
      </c>
      <c r="I568" s="22">
        <v>34330</v>
      </c>
    </row>
    <row r="569" spans="1:9">
      <c r="A569" s="12" t="s">
        <v>525</v>
      </c>
      <c r="B569" s="12" t="s">
        <v>54</v>
      </c>
      <c r="C569" s="102">
        <v>302854692</v>
      </c>
      <c r="D569" s="105">
        <v>8144694617</v>
      </c>
      <c r="E569" s="12" t="s">
        <v>24</v>
      </c>
      <c r="F569" s="18">
        <v>34887</v>
      </c>
      <c r="G569" s="19">
        <f t="shared" ca="1" si="8"/>
        <v>15</v>
      </c>
      <c r="H569" s="20">
        <v>4</v>
      </c>
      <c r="I569" s="22">
        <v>78710</v>
      </c>
    </row>
    <row r="570" spans="1:9">
      <c r="A570" s="12" t="s">
        <v>536</v>
      </c>
      <c r="B570" s="12" t="s">
        <v>54</v>
      </c>
      <c r="C570" s="102">
        <v>775217609</v>
      </c>
      <c r="D570" s="105">
        <v>7085197037</v>
      </c>
      <c r="E570" s="12" t="s">
        <v>24</v>
      </c>
      <c r="F570" s="18">
        <v>39468</v>
      </c>
      <c r="G570" s="19">
        <f t="shared" ca="1" si="8"/>
        <v>2</v>
      </c>
      <c r="H570" s="20">
        <v>5</v>
      </c>
      <c r="I570" s="22">
        <v>23190</v>
      </c>
    </row>
    <row r="571" spans="1:9">
      <c r="A571" s="12" t="s">
        <v>539</v>
      </c>
      <c r="B571" s="12" t="s">
        <v>54</v>
      </c>
      <c r="C571" s="102">
        <v>308317457</v>
      </c>
      <c r="D571" s="105">
        <v>4054747044</v>
      </c>
      <c r="E571" s="12" t="s">
        <v>24</v>
      </c>
      <c r="F571" s="18">
        <v>39205</v>
      </c>
      <c r="G571" s="19">
        <f t="shared" ca="1" si="8"/>
        <v>3</v>
      </c>
      <c r="H571" s="20">
        <v>2</v>
      </c>
      <c r="I571" s="22">
        <v>72060</v>
      </c>
    </row>
    <row r="572" spans="1:9">
      <c r="A572" s="12" t="s">
        <v>565</v>
      </c>
      <c r="B572" s="12" t="s">
        <v>54</v>
      </c>
      <c r="C572" s="102">
        <v>904790184</v>
      </c>
      <c r="D572" s="105">
        <v>6066965088</v>
      </c>
      <c r="E572" s="12" t="s">
        <v>24</v>
      </c>
      <c r="F572" s="18">
        <v>38292</v>
      </c>
      <c r="G572" s="19">
        <f t="shared" ca="1" si="8"/>
        <v>5</v>
      </c>
      <c r="H572" s="20">
        <v>3</v>
      </c>
      <c r="I572" s="22">
        <v>73560</v>
      </c>
    </row>
    <row r="573" spans="1:9">
      <c r="A573" s="12" t="s">
        <v>568</v>
      </c>
      <c r="B573" s="12" t="s">
        <v>54</v>
      </c>
      <c r="C573" s="102">
        <v>513140687</v>
      </c>
      <c r="D573" s="105">
        <v>6048652588</v>
      </c>
      <c r="E573" s="12" t="s">
        <v>24</v>
      </c>
      <c r="F573" s="18">
        <v>39971</v>
      </c>
      <c r="G573" s="19">
        <f t="shared" ca="1" si="8"/>
        <v>1</v>
      </c>
      <c r="H573" s="20">
        <v>3</v>
      </c>
      <c r="I573" s="22">
        <v>80260</v>
      </c>
    </row>
    <row r="574" spans="1:9">
      <c r="A574" s="12" t="s">
        <v>577</v>
      </c>
      <c r="B574" s="12" t="s">
        <v>54</v>
      </c>
      <c r="C574" s="102">
        <v>787156286</v>
      </c>
      <c r="D574" s="105">
        <v>3025255121</v>
      </c>
      <c r="E574" s="12" t="s">
        <v>24</v>
      </c>
      <c r="F574" s="18">
        <v>33400</v>
      </c>
      <c r="G574" s="19">
        <f t="shared" ca="1" si="8"/>
        <v>19</v>
      </c>
      <c r="H574" s="20">
        <v>3</v>
      </c>
      <c r="I574" s="22">
        <v>54270</v>
      </c>
    </row>
    <row r="575" spans="1:9">
      <c r="A575" s="12" t="s">
        <v>580</v>
      </c>
      <c r="B575" s="12" t="s">
        <v>54</v>
      </c>
      <c r="C575" s="102">
        <v>944793994</v>
      </c>
      <c r="D575" s="105">
        <v>5137819805</v>
      </c>
      <c r="E575" s="12" t="s">
        <v>24</v>
      </c>
      <c r="F575" s="18">
        <v>34144</v>
      </c>
      <c r="G575" s="19">
        <f t="shared" ca="1" si="8"/>
        <v>17</v>
      </c>
      <c r="H575" s="20">
        <v>5</v>
      </c>
      <c r="I575" s="22">
        <v>39000</v>
      </c>
    </row>
    <row r="576" spans="1:9">
      <c r="A576" s="12" t="s">
        <v>582</v>
      </c>
      <c r="B576" s="12" t="s">
        <v>54</v>
      </c>
      <c r="C576" s="102">
        <v>106099892</v>
      </c>
      <c r="D576" s="105">
        <v>6041240785</v>
      </c>
      <c r="E576" s="12" t="s">
        <v>24</v>
      </c>
      <c r="F576" s="18">
        <v>33411</v>
      </c>
      <c r="G576" s="19">
        <f t="shared" ca="1" si="8"/>
        <v>19</v>
      </c>
      <c r="H576" s="20">
        <v>2</v>
      </c>
      <c r="I576" s="22">
        <v>45110</v>
      </c>
    </row>
    <row r="577" spans="1:9">
      <c r="A577" s="12" t="s">
        <v>608</v>
      </c>
      <c r="B577" s="12" t="s">
        <v>54</v>
      </c>
      <c r="C577" s="102">
        <v>859204644</v>
      </c>
      <c r="D577" s="105">
        <v>2156224056</v>
      </c>
      <c r="E577" s="12" t="s">
        <v>24</v>
      </c>
      <c r="F577" s="18">
        <v>35105</v>
      </c>
      <c r="G577" s="19">
        <f t="shared" ca="1" si="8"/>
        <v>14</v>
      </c>
      <c r="H577" s="20">
        <v>1</v>
      </c>
      <c r="I577" s="22">
        <v>32120</v>
      </c>
    </row>
    <row r="578" spans="1:9">
      <c r="A578" s="12" t="s">
        <v>621</v>
      </c>
      <c r="B578" s="12" t="s">
        <v>54</v>
      </c>
      <c r="C578" s="102">
        <v>771110153</v>
      </c>
      <c r="D578" s="105">
        <v>2065089157</v>
      </c>
      <c r="E578" s="12" t="s">
        <v>24</v>
      </c>
      <c r="F578" s="18">
        <v>35750</v>
      </c>
      <c r="G578" s="19">
        <f t="shared" ca="1" si="8"/>
        <v>12</v>
      </c>
      <c r="H578" s="20">
        <v>1</v>
      </c>
      <c r="I578" s="22">
        <v>67020</v>
      </c>
    </row>
    <row r="579" spans="1:9">
      <c r="A579" s="12" t="s">
        <v>623</v>
      </c>
      <c r="B579" s="12" t="s">
        <v>54</v>
      </c>
      <c r="C579" s="102">
        <v>126492342</v>
      </c>
      <c r="D579" s="105">
        <v>5161620909</v>
      </c>
      <c r="E579" s="12" t="s">
        <v>24</v>
      </c>
      <c r="F579" s="18">
        <v>34190</v>
      </c>
      <c r="G579" s="19">
        <f t="shared" ref="G579:G642" ca="1" si="9">DATEDIF(F579,TODAY(),"Y")</f>
        <v>16</v>
      </c>
      <c r="H579" s="20">
        <v>3</v>
      </c>
      <c r="I579" s="22">
        <v>82700</v>
      </c>
    </row>
    <row r="580" spans="1:9">
      <c r="A580" s="12" t="s">
        <v>627</v>
      </c>
      <c r="B580" s="12" t="s">
        <v>54</v>
      </c>
      <c r="C580" s="102">
        <v>931105030</v>
      </c>
      <c r="D580" s="105">
        <v>7027508998</v>
      </c>
      <c r="E580" s="12" t="s">
        <v>24</v>
      </c>
      <c r="F580" s="18">
        <v>35916</v>
      </c>
      <c r="G580" s="19">
        <f t="shared" ca="1" si="9"/>
        <v>12</v>
      </c>
      <c r="H580" s="20">
        <v>4</v>
      </c>
      <c r="I580" s="22">
        <v>29260</v>
      </c>
    </row>
    <row r="581" spans="1:9">
      <c r="A581" s="12" t="s">
        <v>632</v>
      </c>
      <c r="B581" s="12" t="s">
        <v>54</v>
      </c>
      <c r="C581" s="102">
        <v>212558012</v>
      </c>
      <c r="D581" s="105">
        <v>3182869792</v>
      </c>
      <c r="E581" s="12" t="s">
        <v>24</v>
      </c>
      <c r="F581" s="18">
        <v>37183</v>
      </c>
      <c r="G581" s="19">
        <f t="shared" ca="1" si="9"/>
        <v>8</v>
      </c>
      <c r="H581" s="20">
        <v>5</v>
      </c>
      <c r="I581" s="22">
        <v>29210</v>
      </c>
    </row>
    <row r="582" spans="1:9">
      <c r="A582" s="12" t="s">
        <v>668</v>
      </c>
      <c r="B582" s="12" t="s">
        <v>54</v>
      </c>
      <c r="C582" s="102">
        <v>332302868</v>
      </c>
      <c r="D582" s="105">
        <v>8125228252</v>
      </c>
      <c r="E582" s="12" t="s">
        <v>24</v>
      </c>
      <c r="F582" s="18">
        <v>35702</v>
      </c>
      <c r="G582" s="19">
        <f t="shared" ca="1" si="9"/>
        <v>12</v>
      </c>
      <c r="H582" s="20">
        <v>4</v>
      </c>
      <c r="I582" s="22">
        <v>69200</v>
      </c>
    </row>
    <row r="583" spans="1:9">
      <c r="A583" s="12" t="s">
        <v>677</v>
      </c>
      <c r="B583" s="12" t="s">
        <v>54</v>
      </c>
      <c r="C583" s="102">
        <v>160662505</v>
      </c>
      <c r="D583" s="105">
        <v>2162238881</v>
      </c>
      <c r="E583" s="12" t="s">
        <v>24</v>
      </c>
      <c r="F583" s="18">
        <v>35402</v>
      </c>
      <c r="G583" s="19">
        <f t="shared" ca="1" si="9"/>
        <v>13</v>
      </c>
      <c r="H583" s="20">
        <v>1</v>
      </c>
      <c r="I583" s="22">
        <v>78950</v>
      </c>
    </row>
    <row r="584" spans="1:9">
      <c r="A584" s="12" t="s">
        <v>709</v>
      </c>
      <c r="B584" s="12" t="s">
        <v>54</v>
      </c>
      <c r="C584" s="102">
        <v>948195711</v>
      </c>
      <c r="D584" s="105">
        <v>6077904981</v>
      </c>
      <c r="E584" s="12" t="s">
        <v>24</v>
      </c>
      <c r="F584" s="18">
        <v>34763</v>
      </c>
      <c r="G584" s="19">
        <f t="shared" ca="1" si="9"/>
        <v>15</v>
      </c>
      <c r="H584" s="20">
        <v>3</v>
      </c>
      <c r="I584" s="22">
        <v>66440</v>
      </c>
    </row>
    <row r="585" spans="1:9">
      <c r="A585" s="12" t="s">
        <v>710</v>
      </c>
      <c r="B585" s="12" t="s">
        <v>54</v>
      </c>
      <c r="C585" s="102">
        <v>281005046</v>
      </c>
      <c r="D585" s="105">
        <v>3164160215</v>
      </c>
      <c r="E585" s="12" t="s">
        <v>24</v>
      </c>
      <c r="F585" s="18">
        <v>33550</v>
      </c>
      <c r="G585" s="19">
        <f t="shared" ca="1" si="9"/>
        <v>18</v>
      </c>
      <c r="H585" s="20">
        <v>4</v>
      </c>
      <c r="I585" s="22">
        <v>54200</v>
      </c>
    </row>
    <row r="586" spans="1:9">
      <c r="A586" s="12" t="s">
        <v>724</v>
      </c>
      <c r="B586" s="12" t="s">
        <v>54</v>
      </c>
      <c r="C586" s="102">
        <v>444159297</v>
      </c>
      <c r="D586" s="105">
        <v>7127172882</v>
      </c>
      <c r="E586" s="12" t="s">
        <v>24</v>
      </c>
      <c r="F586" s="18">
        <v>34841</v>
      </c>
      <c r="G586" s="19">
        <f t="shared" ca="1" si="9"/>
        <v>15</v>
      </c>
      <c r="H586" s="20">
        <v>1</v>
      </c>
      <c r="I586" s="22">
        <v>62965</v>
      </c>
    </row>
    <row r="587" spans="1:9">
      <c r="A587" s="12" t="s">
        <v>726</v>
      </c>
      <c r="B587" s="12" t="s">
        <v>54</v>
      </c>
      <c r="C587" s="102">
        <v>960967007</v>
      </c>
      <c r="D587" s="105">
        <v>3128211050</v>
      </c>
      <c r="E587" s="12" t="s">
        <v>24</v>
      </c>
      <c r="F587" s="18">
        <v>35680</v>
      </c>
      <c r="G587" s="19">
        <f t="shared" ca="1" si="9"/>
        <v>12</v>
      </c>
      <c r="H587" s="20">
        <v>3</v>
      </c>
      <c r="I587" s="22">
        <v>39000</v>
      </c>
    </row>
    <row r="588" spans="1:9">
      <c r="A588" s="12" t="s">
        <v>731</v>
      </c>
      <c r="B588" s="12" t="s">
        <v>54</v>
      </c>
      <c r="C588" s="102">
        <v>164904130</v>
      </c>
      <c r="D588" s="105">
        <v>3122338778</v>
      </c>
      <c r="E588" s="12" t="s">
        <v>24</v>
      </c>
      <c r="F588" s="18">
        <v>38543</v>
      </c>
      <c r="G588" s="19">
        <f t="shared" ca="1" si="9"/>
        <v>5</v>
      </c>
      <c r="H588" s="20">
        <v>5</v>
      </c>
      <c r="I588" s="22">
        <v>43600</v>
      </c>
    </row>
    <row r="589" spans="1:9">
      <c r="A589" s="12" t="s">
        <v>62</v>
      </c>
      <c r="B589" s="12" t="s">
        <v>54</v>
      </c>
      <c r="C589" s="102">
        <v>707882019</v>
      </c>
      <c r="D589" s="105">
        <v>4074194193</v>
      </c>
      <c r="E589" s="12" t="s">
        <v>35</v>
      </c>
      <c r="F589" s="18">
        <v>35813</v>
      </c>
      <c r="G589" s="19">
        <f t="shared" ca="1" si="9"/>
        <v>12</v>
      </c>
      <c r="H589" s="20">
        <v>1</v>
      </c>
      <c r="I589" s="22">
        <v>47350</v>
      </c>
    </row>
    <row r="590" spans="1:9">
      <c r="A590" s="12" t="s">
        <v>79</v>
      </c>
      <c r="B590" s="12" t="s">
        <v>54</v>
      </c>
      <c r="C590" s="102">
        <v>352371400</v>
      </c>
      <c r="D590" s="105">
        <v>6085725646</v>
      </c>
      <c r="E590" s="12" t="s">
        <v>35</v>
      </c>
      <c r="F590" s="18">
        <v>35586</v>
      </c>
      <c r="G590" s="19">
        <f t="shared" ca="1" si="9"/>
        <v>13</v>
      </c>
      <c r="H590" s="20">
        <v>2</v>
      </c>
      <c r="I590" s="22">
        <v>34980</v>
      </c>
    </row>
    <row r="591" spans="1:9">
      <c r="A591" s="12" t="s">
        <v>199</v>
      </c>
      <c r="B591" s="12" t="s">
        <v>54</v>
      </c>
      <c r="C591" s="102">
        <v>476243591</v>
      </c>
      <c r="D591" s="105">
        <v>7177919826</v>
      </c>
      <c r="E591" s="12" t="s">
        <v>35</v>
      </c>
      <c r="F591" s="18">
        <v>37205</v>
      </c>
      <c r="G591" s="19">
        <f t="shared" ca="1" si="9"/>
        <v>8</v>
      </c>
      <c r="H591" s="20">
        <v>1</v>
      </c>
      <c r="I591" s="22">
        <v>48740</v>
      </c>
    </row>
    <row r="592" spans="1:9">
      <c r="A592" s="12" t="s">
        <v>262</v>
      </c>
      <c r="B592" s="12" t="s">
        <v>54</v>
      </c>
      <c r="C592" s="102">
        <v>292693795</v>
      </c>
      <c r="D592" s="105">
        <v>6084562999</v>
      </c>
      <c r="E592" s="12" t="s">
        <v>35</v>
      </c>
      <c r="F592" s="18">
        <v>37165</v>
      </c>
      <c r="G592" s="19">
        <f t="shared" ca="1" si="9"/>
        <v>8</v>
      </c>
      <c r="H592" s="20">
        <v>4</v>
      </c>
      <c r="I592" s="22">
        <v>28525</v>
      </c>
    </row>
    <row r="593" spans="1:9">
      <c r="A593" s="12" t="s">
        <v>304</v>
      </c>
      <c r="B593" s="12" t="s">
        <v>54</v>
      </c>
      <c r="C593" s="102">
        <v>571120098</v>
      </c>
      <c r="D593" s="105">
        <v>5061715499</v>
      </c>
      <c r="E593" s="12" t="s">
        <v>35</v>
      </c>
      <c r="F593" s="18">
        <v>35078</v>
      </c>
      <c r="G593" s="19">
        <f t="shared" ca="1" si="9"/>
        <v>14</v>
      </c>
      <c r="H593" s="20">
        <v>2</v>
      </c>
      <c r="I593" s="22">
        <v>42740</v>
      </c>
    </row>
    <row r="594" spans="1:9">
      <c r="A594" s="12" t="s">
        <v>363</v>
      </c>
      <c r="B594" s="12" t="s">
        <v>54</v>
      </c>
      <c r="C594" s="102">
        <v>759471070</v>
      </c>
      <c r="D594" s="105">
        <v>3054919822</v>
      </c>
      <c r="E594" s="12" t="s">
        <v>35</v>
      </c>
      <c r="F594" s="18">
        <v>35232</v>
      </c>
      <c r="G594" s="19">
        <f t="shared" ca="1" si="9"/>
        <v>14</v>
      </c>
      <c r="H594" s="20">
        <v>5</v>
      </c>
      <c r="I594" s="22">
        <v>39530</v>
      </c>
    </row>
    <row r="595" spans="1:9">
      <c r="A595" s="12" t="s">
        <v>409</v>
      </c>
      <c r="B595" s="12" t="s">
        <v>54</v>
      </c>
      <c r="C595" s="102">
        <v>904497673</v>
      </c>
      <c r="D595" s="105">
        <v>2186865606</v>
      </c>
      <c r="E595" s="12" t="s">
        <v>35</v>
      </c>
      <c r="F595" s="18">
        <v>33280</v>
      </c>
      <c r="G595" s="19">
        <f t="shared" ca="1" si="9"/>
        <v>19</v>
      </c>
      <c r="H595" s="20">
        <v>5</v>
      </c>
      <c r="I595" s="22">
        <v>25885</v>
      </c>
    </row>
    <row r="596" spans="1:9">
      <c r="A596" s="12" t="s">
        <v>634</v>
      </c>
      <c r="B596" s="12" t="s">
        <v>54</v>
      </c>
      <c r="C596" s="102">
        <v>207506781</v>
      </c>
      <c r="D596" s="105">
        <v>3042780847</v>
      </c>
      <c r="E596" s="12" t="s">
        <v>35</v>
      </c>
      <c r="F596" s="18">
        <v>35921</v>
      </c>
      <c r="G596" s="19">
        <f t="shared" ca="1" si="9"/>
        <v>12</v>
      </c>
      <c r="H596" s="20">
        <v>4</v>
      </c>
      <c r="I596" s="22">
        <v>20990</v>
      </c>
    </row>
    <row r="597" spans="1:9">
      <c r="A597" s="12" t="s">
        <v>135</v>
      </c>
      <c r="B597" s="12" t="s">
        <v>54</v>
      </c>
      <c r="C597" s="102">
        <v>771953685</v>
      </c>
      <c r="D597" s="105">
        <v>9175157047</v>
      </c>
      <c r="E597" s="12" t="s">
        <v>83</v>
      </c>
      <c r="F597" s="18">
        <v>32646</v>
      </c>
      <c r="G597" s="19">
        <f t="shared" ca="1" si="9"/>
        <v>21</v>
      </c>
      <c r="H597" s="20">
        <v>2</v>
      </c>
      <c r="I597" s="22">
        <v>30468</v>
      </c>
    </row>
    <row r="598" spans="1:9">
      <c r="A598" s="12" t="s">
        <v>215</v>
      </c>
      <c r="B598" s="12" t="s">
        <v>54</v>
      </c>
      <c r="C598" s="102">
        <v>106686151</v>
      </c>
      <c r="D598" s="105">
        <v>5041246633</v>
      </c>
      <c r="E598" s="12" t="s">
        <v>83</v>
      </c>
      <c r="F598" s="18">
        <v>35259</v>
      </c>
      <c r="G598" s="19">
        <f t="shared" ca="1" si="9"/>
        <v>14</v>
      </c>
      <c r="H598" s="20">
        <v>5</v>
      </c>
      <c r="I598" s="22">
        <v>17912</v>
      </c>
    </row>
    <row r="599" spans="1:9">
      <c r="A599" s="12" t="s">
        <v>259</v>
      </c>
      <c r="B599" s="12" t="s">
        <v>54</v>
      </c>
      <c r="C599" s="102">
        <v>850210766</v>
      </c>
      <c r="D599" s="105">
        <v>6096098293</v>
      </c>
      <c r="E599" s="12" t="s">
        <v>83</v>
      </c>
      <c r="F599" s="18">
        <v>34792</v>
      </c>
      <c r="G599" s="19">
        <f t="shared" ca="1" si="9"/>
        <v>15</v>
      </c>
      <c r="H599" s="20">
        <v>4</v>
      </c>
      <c r="I599" s="22">
        <v>33508</v>
      </c>
    </row>
    <row r="600" spans="1:9">
      <c r="A600" s="12" t="s">
        <v>425</v>
      </c>
      <c r="B600" s="12" t="s">
        <v>54</v>
      </c>
      <c r="C600" s="102">
        <v>291798311</v>
      </c>
      <c r="D600" s="105">
        <v>2074383168</v>
      </c>
      <c r="E600" s="12" t="s">
        <v>83</v>
      </c>
      <c r="F600" s="18">
        <v>33735</v>
      </c>
      <c r="G600" s="19">
        <f t="shared" ca="1" si="9"/>
        <v>18</v>
      </c>
      <c r="H600" s="20">
        <v>4</v>
      </c>
      <c r="I600" s="22">
        <v>36788</v>
      </c>
    </row>
    <row r="601" spans="1:9">
      <c r="A601" s="12" t="s">
        <v>428</v>
      </c>
      <c r="B601" s="12" t="s">
        <v>54</v>
      </c>
      <c r="C601" s="102">
        <v>868128171</v>
      </c>
      <c r="D601" s="105">
        <v>4136410575</v>
      </c>
      <c r="E601" s="12" t="s">
        <v>83</v>
      </c>
      <c r="F601" s="18">
        <v>35947</v>
      </c>
      <c r="G601" s="19">
        <f t="shared" ca="1" si="9"/>
        <v>12</v>
      </c>
      <c r="H601" s="20">
        <v>4</v>
      </c>
      <c r="I601" s="22">
        <v>15552</v>
      </c>
    </row>
    <row r="602" spans="1:9">
      <c r="A602" s="12" t="s">
        <v>512</v>
      </c>
      <c r="B602" s="12" t="s">
        <v>54</v>
      </c>
      <c r="C602" s="102">
        <v>427260216</v>
      </c>
      <c r="D602" s="105">
        <v>7126853122</v>
      </c>
      <c r="E602" s="12" t="s">
        <v>83</v>
      </c>
      <c r="F602" s="18">
        <v>33570</v>
      </c>
      <c r="G602" s="19">
        <f t="shared" ca="1" si="9"/>
        <v>18</v>
      </c>
      <c r="H602" s="20">
        <v>5</v>
      </c>
      <c r="I602" s="22">
        <v>26484</v>
      </c>
    </row>
    <row r="603" spans="1:9">
      <c r="A603" s="12" t="s">
        <v>553</v>
      </c>
      <c r="B603" s="12" t="s">
        <v>54</v>
      </c>
      <c r="C603" s="102">
        <v>967826310</v>
      </c>
      <c r="D603" s="105">
        <v>7118314799</v>
      </c>
      <c r="E603" s="12" t="s">
        <v>83</v>
      </c>
      <c r="F603" s="18">
        <v>34424</v>
      </c>
      <c r="G603" s="19">
        <f t="shared" ca="1" si="9"/>
        <v>16</v>
      </c>
      <c r="H603" s="20">
        <v>4</v>
      </c>
      <c r="I603" s="22">
        <v>23692</v>
      </c>
    </row>
    <row r="604" spans="1:9">
      <c r="A604" s="12" t="s">
        <v>648</v>
      </c>
      <c r="B604" s="12" t="s">
        <v>54</v>
      </c>
      <c r="C604" s="102">
        <v>380653169</v>
      </c>
      <c r="D604" s="105">
        <v>9136168483</v>
      </c>
      <c r="E604" s="12" t="s">
        <v>83</v>
      </c>
      <c r="F604" s="18">
        <v>35251</v>
      </c>
      <c r="G604" s="19">
        <f t="shared" ca="1" si="9"/>
        <v>14</v>
      </c>
      <c r="H604" s="20">
        <v>5</v>
      </c>
      <c r="I604" s="22">
        <v>12836</v>
      </c>
    </row>
    <row r="605" spans="1:9">
      <c r="A605" s="12" t="s">
        <v>111</v>
      </c>
      <c r="B605" s="12" t="s">
        <v>42</v>
      </c>
      <c r="C605" s="102">
        <v>370608224</v>
      </c>
      <c r="D605" s="105">
        <v>7016040465</v>
      </c>
      <c r="E605" s="12" t="s">
        <v>19</v>
      </c>
      <c r="F605" s="18">
        <v>39953</v>
      </c>
      <c r="G605" s="19">
        <f t="shared" ca="1" si="9"/>
        <v>1</v>
      </c>
      <c r="H605" s="20">
        <v>3</v>
      </c>
      <c r="I605" s="22">
        <v>55510</v>
      </c>
    </row>
    <row r="606" spans="1:9">
      <c r="A606" s="12" t="s">
        <v>125</v>
      </c>
      <c r="B606" s="12" t="s">
        <v>42</v>
      </c>
      <c r="C606" s="102">
        <v>638271383</v>
      </c>
      <c r="D606" s="105">
        <v>9182727944</v>
      </c>
      <c r="E606" s="12" t="s">
        <v>19</v>
      </c>
      <c r="F606" s="18">
        <v>36843</v>
      </c>
      <c r="G606" s="19">
        <f t="shared" ca="1" si="9"/>
        <v>9</v>
      </c>
      <c r="H606" s="20">
        <v>4</v>
      </c>
      <c r="I606" s="22">
        <v>49090</v>
      </c>
    </row>
    <row r="607" spans="1:9">
      <c r="A607" s="12" t="s">
        <v>147</v>
      </c>
      <c r="B607" s="12" t="s">
        <v>42</v>
      </c>
      <c r="C607" s="102">
        <v>396727504</v>
      </c>
      <c r="D607" s="105">
        <v>8156443692</v>
      </c>
      <c r="E607" s="12" t="s">
        <v>19</v>
      </c>
      <c r="F607" s="18">
        <v>36455</v>
      </c>
      <c r="G607" s="19">
        <f t="shared" ca="1" si="9"/>
        <v>10</v>
      </c>
      <c r="H607" s="20">
        <v>5</v>
      </c>
      <c r="I607" s="22">
        <v>77136</v>
      </c>
    </row>
    <row r="608" spans="1:9">
      <c r="A608" s="12" t="s">
        <v>197</v>
      </c>
      <c r="B608" s="12" t="s">
        <v>42</v>
      </c>
      <c r="C608" s="102">
        <v>685953695</v>
      </c>
      <c r="D608" s="105">
        <v>2063825834</v>
      </c>
      <c r="E608" s="12" t="s">
        <v>19</v>
      </c>
      <c r="F608" s="18">
        <v>40028</v>
      </c>
      <c r="G608" s="19">
        <f t="shared" ca="1" si="9"/>
        <v>0</v>
      </c>
      <c r="H608" s="20">
        <v>4</v>
      </c>
      <c r="I608" s="22">
        <v>42990</v>
      </c>
    </row>
    <row r="609" spans="1:9">
      <c r="A609" s="12" t="s">
        <v>201</v>
      </c>
      <c r="B609" s="12" t="s">
        <v>42</v>
      </c>
      <c r="C609" s="102">
        <v>337411408</v>
      </c>
      <c r="D609" s="105">
        <v>5095327906</v>
      </c>
      <c r="E609" s="12" t="s">
        <v>19</v>
      </c>
      <c r="F609" s="18">
        <v>34728</v>
      </c>
      <c r="G609" s="19">
        <f t="shared" ca="1" si="9"/>
        <v>15</v>
      </c>
      <c r="H609" s="20">
        <v>2</v>
      </c>
      <c r="I609" s="22">
        <v>87830</v>
      </c>
    </row>
    <row r="610" spans="1:9">
      <c r="A610" s="12" t="s">
        <v>220</v>
      </c>
      <c r="B610" s="12" t="s">
        <v>42</v>
      </c>
      <c r="C610" s="102">
        <v>265993407</v>
      </c>
      <c r="D610" s="105">
        <v>8073909820</v>
      </c>
      <c r="E610" s="12" t="s">
        <v>19</v>
      </c>
      <c r="F610" s="18">
        <v>39625</v>
      </c>
      <c r="G610" s="19">
        <f t="shared" ca="1" si="9"/>
        <v>2</v>
      </c>
      <c r="H610" s="20">
        <v>3</v>
      </c>
      <c r="I610" s="22">
        <v>80729</v>
      </c>
    </row>
    <row r="611" spans="1:9">
      <c r="A611" s="12" t="s">
        <v>230</v>
      </c>
      <c r="B611" s="12" t="s">
        <v>42</v>
      </c>
      <c r="C611" s="102">
        <v>358017400</v>
      </c>
      <c r="D611" s="105">
        <v>2155829090</v>
      </c>
      <c r="E611" s="12" t="s">
        <v>19</v>
      </c>
      <c r="F611" s="18">
        <v>39724</v>
      </c>
      <c r="G611" s="19">
        <f t="shared" ca="1" si="9"/>
        <v>1</v>
      </c>
      <c r="H611" s="20">
        <v>1</v>
      </c>
      <c r="I611" s="22">
        <v>47280</v>
      </c>
    </row>
    <row r="612" spans="1:9">
      <c r="A612" s="12" t="s">
        <v>239</v>
      </c>
      <c r="B612" s="12" t="s">
        <v>42</v>
      </c>
      <c r="C612" s="102">
        <v>525507320</v>
      </c>
      <c r="D612" s="105">
        <v>4048792521</v>
      </c>
      <c r="E612" s="12" t="s">
        <v>19</v>
      </c>
      <c r="F612" s="18">
        <v>32534</v>
      </c>
      <c r="G612" s="19">
        <f t="shared" ca="1" si="9"/>
        <v>21</v>
      </c>
      <c r="H612" s="20">
        <v>4</v>
      </c>
      <c r="I612" s="22">
        <v>23340</v>
      </c>
    </row>
    <row r="613" spans="1:9">
      <c r="A613" s="12" t="s">
        <v>276</v>
      </c>
      <c r="B613" s="12" t="s">
        <v>42</v>
      </c>
      <c r="C613" s="102">
        <v>661397587</v>
      </c>
      <c r="D613" s="105">
        <v>3023392642</v>
      </c>
      <c r="E613" s="12" t="s">
        <v>19</v>
      </c>
      <c r="F613" s="18">
        <v>39118</v>
      </c>
      <c r="G613" s="19">
        <f t="shared" ca="1" si="9"/>
        <v>3</v>
      </c>
      <c r="H613" s="20">
        <v>5</v>
      </c>
      <c r="I613" s="22">
        <v>86040</v>
      </c>
    </row>
    <row r="614" spans="1:9">
      <c r="A614" s="12" t="s">
        <v>325</v>
      </c>
      <c r="B614" s="12" t="s">
        <v>42</v>
      </c>
      <c r="C614" s="102">
        <v>384454025</v>
      </c>
      <c r="D614" s="105">
        <v>7136196095</v>
      </c>
      <c r="E614" s="12" t="s">
        <v>19</v>
      </c>
      <c r="F614" s="18">
        <v>32952</v>
      </c>
      <c r="G614" s="19">
        <f t="shared" ca="1" si="9"/>
        <v>20</v>
      </c>
      <c r="H614" s="20">
        <v>1</v>
      </c>
      <c r="I614" s="22">
        <v>57500</v>
      </c>
    </row>
    <row r="615" spans="1:9">
      <c r="A615" s="12" t="s">
        <v>336</v>
      </c>
      <c r="B615" s="12" t="s">
        <v>42</v>
      </c>
      <c r="C615" s="102">
        <v>889210902</v>
      </c>
      <c r="D615" s="105">
        <v>2086753698</v>
      </c>
      <c r="E615" s="12" t="s">
        <v>19</v>
      </c>
      <c r="F615" s="18">
        <v>33364</v>
      </c>
      <c r="G615" s="19">
        <f t="shared" ca="1" si="9"/>
        <v>19</v>
      </c>
      <c r="H615" s="20">
        <v>2</v>
      </c>
      <c r="I615" s="22">
        <v>70150</v>
      </c>
    </row>
    <row r="616" spans="1:9">
      <c r="A616" s="12" t="s">
        <v>343</v>
      </c>
      <c r="B616" s="12" t="s">
        <v>42</v>
      </c>
      <c r="C616" s="102">
        <v>917195248</v>
      </c>
      <c r="D616" s="105">
        <v>8167146686</v>
      </c>
      <c r="E616" s="12" t="s">
        <v>19</v>
      </c>
      <c r="F616" s="18">
        <v>33367</v>
      </c>
      <c r="G616" s="19">
        <f t="shared" ca="1" si="9"/>
        <v>19</v>
      </c>
      <c r="H616" s="20">
        <v>5</v>
      </c>
      <c r="I616" s="22">
        <v>63290</v>
      </c>
    </row>
    <row r="617" spans="1:9">
      <c r="A617" s="12" t="s">
        <v>350</v>
      </c>
      <c r="B617" s="12" t="s">
        <v>42</v>
      </c>
      <c r="C617" s="102">
        <v>983891302</v>
      </c>
      <c r="D617" s="105">
        <v>6068561246</v>
      </c>
      <c r="E617" s="12" t="s">
        <v>19</v>
      </c>
      <c r="F617" s="18">
        <v>33549</v>
      </c>
      <c r="G617" s="19">
        <f t="shared" ca="1" si="9"/>
        <v>18</v>
      </c>
      <c r="H617" s="20">
        <v>3</v>
      </c>
      <c r="I617" s="22">
        <v>35240</v>
      </c>
    </row>
    <row r="618" spans="1:9">
      <c r="A618" s="12" t="s">
        <v>358</v>
      </c>
      <c r="B618" s="12" t="s">
        <v>42</v>
      </c>
      <c r="C618" s="102">
        <v>252276921</v>
      </c>
      <c r="D618" s="105">
        <v>7133542524</v>
      </c>
      <c r="E618" s="12" t="s">
        <v>19</v>
      </c>
      <c r="F618" s="18">
        <v>35216</v>
      </c>
      <c r="G618" s="19">
        <f t="shared" ca="1" si="9"/>
        <v>14</v>
      </c>
      <c r="H618" s="20">
        <v>3</v>
      </c>
      <c r="I618" s="22">
        <v>45030</v>
      </c>
    </row>
    <row r="619" spans="1:9">
      <c r="A619" s="12" t="s">
        <v>443</v>
      </c>
      <c r="B619" s="12" t="s">
        <v>42</v>
      </c>
      <c r="C619" s="102">
        <v>135633006</v>
      </c>
      <c r="D619" s="105">
        <v>2121667727</v>
      </c>
      <c r="E619" s="12" t="s">
        <v>19</v>
      </c>
      <c r="F619" s="18">
        <v>33179</v>
      </c>
      <c r="G619" s="19">
        <f t="shared" ca="1" si="9"/>
        <v>19</v>
      </c>
      <c r="H619" s="20">
        <v>4</v>
      </c>
      <c r="I619" s="22">
        <v>59128</v>
      </c>
    </row>
    <row r="620" spans="1:9">
      <c r="A620" s="12" t="s">
        <v>515</v>
      </c>
      <c r="B620" s="12" t="s">
        <v>42</v>
      </c>
      <c r="C620" s="102">
        <v>412159105</v>
      </c>
      <c r="D620" s="105">
        <v>9136563683</v>
      </c>
      <c r="E620" s="12" t="s">
        <v>19</v>
      </c>
      <c r="F620" s="18">
        <v>35583</v>
      </c>
      <c r="G620" s="19">
        <f t="shared" ca="1" si="9"/>
        <v>13</v>
      </c>
      <c r="H620" s="20">
        <v>2</v>
      </c>
      <c r="I620" s="22">
        <v>58250</v>
      </c>
    </row>
    <row r="621" spans="1:9">
      <c r="A621" s="12" t="s">
        <v>538</v>
      </c>
      <c r="B621" s="12" t="s">
        <v>42</v>
      </c>
      <c r="C621" s="102">
        <v>264960848</v>
      </c>
      <c r="D621" s="105">
        <v>2023883919</v>
      </c>
      <c r="E621" s="12" t="s">
        <v>19</v>
      </c>
      <c r="F621" s="18">
        <v>32583</v>
      </c>
      <c r="G621" s="19">
        <f t="shared" ca="1" si="9"/>
        <v>21</v>
      </c>
      <c r="H621" s="20">
        <v>5</v>
      </c>
      <c r="I621" s="22">
        <v>63610</v>
      </c>
    </row>
    <row r="622" spans="1:9">
      <c r="A622" s="12" t="s">
        <v>560</v>
      </c>
      <c r="B622" s="12" t="s">
        <v>42</v>
      </c>
      <c r="C622" s="102">
        <v>749768847</v>
      </c>
      <c r="D622" s="105">
        <v>5054733288</v>
      </c>
      <c r="E622" s="12" t="s">
        <v>19</v>
      </c>
      <c r="F622" s="18">
        <v>36489</v>
      </c>
      <c r="G622" s="19">
        <f t="shared" ca="1" si="9"/>
        <v>10</v>
      </c>
      <c r="H622" s="20">
        <v>5</v>
      </c>
      <c r="I622" s="22">
        <v>28270</v>
      </c>
    </row>
    <row r="623" spans="1:9">
      <c r="A623" s="12" t="s">
        <v>617</v>
      </c>
      <c r="B623" s="12" t="s">
        <v>42</v>
      </c>
      <c r="C623" s="102">
        <v>941937371</v>
      </c>
      <c r="D623" s="105">
        <v>5057785583</v>
      </c>
      <c r="E623" s="12" t="s">
        <v>19</v>
      </c>
      <c r="F623" s="18">
        <v>36531</v>
      </c>
      <c r="G623" s="19">
        <f t="shared" ca="1" si="9"/>
        <v>10</v>
      </c>
      <c r="H623" s="20">
        <v>3</v>
      </c>
      <c r="I623" s="22">
        <v>25530</v>
      </c>
    </row>
    <row r="624" spans="1:9">
      <c r="A624" s="12" t="s">
        <v>636</v>
      </c>
      <c r="B624" s="12" t="s">
        <v>42</v>
      </c>
      <c r="C624" s="102">
        <v>925049144</v>
      </c>
      <c r="D624" s="105">
        <v>7117362525</v>
      </c>
      <c r="E624" s="12" t="s">
        <v>19</v>
      </c>
      <c r="F624" s="18">
        <v>33210</v>
      </c>
      <c r="G624" s="19">
        <f t="shared" ca="1" si="9"/>
        <v>19</v>
      </c>
      <c r="H624" s="20">
        <v>3</v>
      </c>
      <c r="I624" s="22">
        <v>70300</v>
      </c>
    </row>
    <row r="625" spans="1:9">
      <c r="A625" s="12" t="s">
        <v>650</v>
      </c>
      <c r="B625" s="12" t="s">
        <v>42</v>
      </c>
      <c r="C625" s="102">
        <v>291803431</v>
      </c>
      <c r="D625" s="105">
        <v>7044411859</v>
      </c>
      <c r="E625" s="12" t="s">
        <v>19</v>
      </c>
      <c r="F625" s="18">
        <v>37828</v>
      </c>
      <c r="G625" s="19">
        <f t="shared" ca="1" si="9"/>
        <v>6</v>
      </c>
      <c r="H625" s="20">
        <v>3</v>
      </c>
      <c r="I625" s="22">
        <v>32880</v>
      </c>
    </row>
    <row r="626" spans="1:9">
      <c r="A626" s="12" t="s">
        <v>660</v>
      </c>
      <c r="B626" s="12" t="s">
        <v>42</v>
      </c>
      <c r="C626" s="102">
        <v>546159785</v>
      </c>
      <c r="D626" s="105">
        <v>9021267946</v>
      </c>
      <c r="E626" s="12" t="s">
        <v>19</v>
      </c>
      <c r="F626" s="18">
        <v>39913</v>
      </c>
      <c r="G626" s="19">
        <f t="shared" ca="1" si="9"/>
        <v>1</v>
      </c>
      <c r="H626" s="20">
        <v>4</v>
      </c>
      <c r="I626" s="22">
        <v>46570</v>
      </c>
    </row>
    <row r="627" spans="1:9">
      <c r="A627" s="12" t="s">
        <v>691</v>
      </c>
      <c r="B627" s="12" t="s">
        <v>42</v>
      </c>
      <c r="C627" s="102">
        <v>426014550</v>
      </c>
      <c r="D627" s="105">
        <v>3186757210</v>
      </c>
      <c r="E627" s="12" t="s">
        <v>19</v>
      </c>
      <c r="F627" s="18">
        <v>34113</v>
      </c>
      <c r="G627" s="19">
        <f t="shared" ca="1" si="9"/>
        <v>17</v>
      </c>
      <c r="H627" s="20">
        <v>3</v>
      </c>
      <c r="I627" s="22">
        <v>64263</v>
      </c>
    </row>
    <row r="628" spans="1:9">
      <c r="A628" s="12" t="s">
        <v>705</v>
      </c>
      <c r="B628" s="12" t="s">
        <v>42</v>
      </c>
      <c r="C628" s="102">
        <v>195245117</v>
      </c>
      <c r="D628" s="105">
        <v>2142636516</v>
      </c>
      <c r="E628" s="12" t="s">
        <v>19</v>
      </c>
      <c r="F628" s="18">
        <v>33525</v>
      </c>
      <c r="G628" s="19">
        <f t="shared" ca="1" si="9"/>
        <v>18</v>
      </c>
      <c r="H628" s="20">
        <v>1</v>
      </c>
      <c r="I628" s="22">
        <v>78590</v>
      </c>
    </row>
    <row r="629" spans="1:9">
      <c r="A629" s="12" t="s">
        <v>711</v>
      </c>
      <c r="B629" s="12" t="s">
        <v>42</v>
      </c>
      <c r="C629" s="102">
        <v>526188716</v>
      </c>
      <c r="D629" s="105">
        <v>5158842613</v>
      </c>
      <c r="E629" s="12" t="s">
        <v>19</v>
      </c>
      <c r="F629" s="18">
        <v>33924</v>
      </c>
      <c r="G629" s="19">
        <f t="shared" ca="1" si="9"/>
        <v>17</v>
      </c>
      <c r="H629" s="20">
        <v>1</v>
      </c>
      <c r="I629" s="22">
        <v>45105</v>
      </c>
    </row>
    <row r="630" spans="1:9">
      <c r="A630" s="12" t="s">
        <v>735</v>
      </c>
      <c r="B630" s="12" t="s">
        <v>42</v>
      </c>
      <c r="C630" s="102">
        <v>297806507</v>
      </c>
      <c r="D630" s="105">
        <v>9114627771</v>
      </c>
      <c r="E630" s="12" t="s">
        <v>19</v>
      </c>
      <c r="F630" s="18">
        <v>34670</v>
      </c>
      <c r="G630" s="19">
        <f t="shared" ca="1" si="9"/>
        <v>15</v>
      </c>
      <c r="H630" s="20">
        <v>5</v>
      </c>
      <c r="I630" s="22">
        <v>41770</v>
      </c>
    </row>
    <row r="631" spans="1:9">
      <c r="A631" s="12" t="s">
        <v>740</v>
      </c>
      <c r="B631" s="12" t="s">
        <v>42</v>
      </c>
      <c r="C631" s="102">
        <v>761337848</v>
      </c>
      <c r="D631" s="105">
        <v>9144944596</v>
      </c>
      <c r="E631" s="12" t="s">
        <v>19</v>
      </c>
      <c r="F631" s="18">
        <v>33516</v>
      </c>
      <c r="G631" s="19">
        <f t="shared" ca="1" si="9"/>
        <v>18</v>
      </c>
      <c r="H631" s="20">
        <v>3</v>
      </c>
      <c r="I631" s="22">
        <v>75550</v>
      </c>
    </row>
    <row r="632" spans="1:9">
      <c r="A632" s="12" t="s">
        <v>27</v>
      </c>
      <c r="B632" s="12" t="s">
        <v>42</v>
      </c>
      <c r="C632" s="102">
        <v>535539723</v>
      </c>
      <c r="D632" s="105">
        <v>4131162663</v>
      </c>
      <c r="E632" s="12" t="s">
        <v>24</v>
      </c>
      <c r="F632" s="18">
        <v>38561</v>
      </c>
      <c r="G632" s="19">
        <f t="shared" ca="1" si="9"/>
        <v>4</v>
      </c>
      <c r="H632" s="20">
        <v>2</v>
      </c>
      <c r="I632" s="22">
        <v>25690</v>
      </c>
    </row>
    <row r="633" spans="1:9">
      <c r="A633" s="12" t="s">
        <v>56</v>
      </c>
      <c r="B633" s="12" t="s">
        <v>42</v>
      </c>
      <c r="C633" s="102">
        <v>626648632</v>
      </c>
      <c r="D633" s="105">
        <v>4132529195</v>
      </c>
      <c r="E633" s="12" t="s">
        <v>24</v>
      </c>
      <c r="F633" s="18">
        <v>34754</v>
      </c>
      <c r="G633" s="19">
        <f t="shared" ca="1" si="9"/>
        <v>15</v>
      </c>
      <c r="H633" s="20">
        <v>5</v>
      </c>
      <c r="I633" s="22">
        <v>27130</v>
      </c>
    </row>
    <row r="634" spans="1:9">
      <c r="A634" s="12" t="s">
        <v>97</v>
      </c>
      <c r="B634" s="12" t="s">
        <v>42</v>
      </c>
      <c r="C634" s="102">
        <v>496260023</v>
      </c>
      <c r="D634" s="105">
        <v>8018385730</v>
      </c>
      <c r="E634" s="12" t="s">
        <v>24</v>
      </c>
      <c r="F634" s="18">
        <v>37718</v>
      </c>
      <c r="G634" s="19">
        <f t="shared" ca="1" si="9"/>
        <v>7</v>
      </c>
      <c r="H634" s="20">
        <v>4</v>
      </c>
      <c r="I634" s="22">
        <v>48280</v>
      </c>
    </row>
    <row r="635" spans="1:9">
      <c r="A635" s="12" t="s">
        <v>118</v>
      </c>
      <c r="B635" s="12" t="s">
        <v>42</v>
      </c>
      <c r="C635" s="102">
        <v>682907379</v>
      </c>
      <c r="D635" s="105">
        <v>5093717553</v>
      </c>
      <c r="E635" s="12" t="s">
        <v>24</v>
      </c>
      <c r="F635" s="18">
        <v>35470</v>
      </c>
      <c r="G635" s="19">
        <f t="shared" ca="1" si="9"/>
        <v>13</v>
      </c>
      <c r="H635" s="20">
        <v>5</v>
      </c>
      <c r="I635" s="22">
        <v>48410</v>
      </c>
    </row>
    <row r="636" spans="1:9">
      <c r="A636" s="12" t="s">
        <v>162</v>
      </c>
      <c r="B636" s="12" t="s">
        <v>42</v>
      </c>
      <c r="C636" s="102">
        <v>356110882</v>
      </c>
      <c r="D636" s="105">
        <v>9025789252</v>
      </c>
      <c r="E636" s="12" t="s">
        <v>24</v>
      </c>
      <c r="F636" s="18">
        <v>36009</v>
      </c>
      <c r="G636" s="19">
        <f t="shared" ca="1" si="9"/>
        <v>11</v>
      </c>
      <c r="H636" s="20">
        <v>4</v>
      </c>
      <c r="I636" s="22">
        <v>71970</v>
      </c>
    </row>
    <row r="637" spans="1:9">
      <c r="A637" s="12" t="s">
        <v>248</v>
      </c>
      <c r="B637" s="12" t="s">
        <v>42</v>
      </c>
      <c r="C637" s="102">
        <v>291715078</v>
      </c>
      <c r="D637" s="105">
        <v>9024373324</v>
      </c>
      <c r="E637" s="12" t="s">
        <v>24</v>
      </c>
      <c r="F637" s="18">
        <v>34060</v>
      </c>
      <c r="G637" s="19">
        <f t="shared" ca="1" si="9"/>
        <v>17</v>
      </c>
      <c r="H637" s="20">
        <v>5</v>
      </c>
      <c r="I637" s="22">
        <v>69510</v>
      </c>
    </row>
    <row r="638" spans="1:9">
      <c r="A638" s="12" t="s">
        <v>258</v>
      </c>
      <c r="B638" s="12" t="s">
        <v>42</v>
      </c>
      <c r="C638" s="102">
        <v>828996583</v>
      </c>
      <c r="D638" s="105">
        <v>6145866887</v>
      </c>
      <c r="E638" s="12" t="s">
        <v>24</v>
      </c>
      <c r="F638" s="18">
        <v>39408</v>
      </c>
      <c r="G638" s="19">
        <f t="shared" ca="1" si="9"/>
        <v>2</v>
      </c>
      <c r="H638" s="20">
        <v>3</v>
      </c>
      <c r="I638" s="22">
        <v>34990</v>
      </c>
    </row>
    <row r="639" spans="1:9">
      <c r="A639" s="12" t="s">
        <v>294</v>
      </c>
      <c r="B639" s="12" t="s">
        <v>42</v>
      </c>
      <c r="C639" s="102">
        <v>121173068</v>
      </c>
      <c r="D639" s="105">
        <v>2081575684</v>
      </c>
      <c r="E639" s="12" t="s">
        <v>24</v>
      </c>
      <c r="F639" s="18">
        <v>38016</v>
      </c>
      <c r="G639" s="19">
        <f t="shared" ca="1" si="9"/>
        <v>6</v>
      </c>
      <c r="H639" s="20">
        <v>2</v>
      </c>
      <c r="I639" s="22">
        <v>44530</v>
      </c>
    </row>
    <row r="640" spans="1:9">
      <c r="A640" s="12" t="s">
        <v>295</v>
      </c>
      <c r="B640" s="12" t="s">
        <v>42</v>
      </c>
      <c r="C640" s="102">
        <v>121688720</v>
      </c>
      <c r="D640" s="105">
        <v>5061588597</v>
      </c>
      <c r="E640" s="12" t="s">
        <v>24</v>
      </c>
      <c r="F640" s="18">
        <v>36399</v>
      </c>
      <c r="G640" s="19">
        <f t="shared" ca="1" si="9"/>
        <v>10</v>
      </c>
      <c r="H640" s="20">
        <v>2</v>
      </c>
      <c r="I640" s="22">
        <v>78710</v>
      </c>
    </row>
    <row r="641" spans="1:9">
      <c r="A641" s="12" t="s">
        <v>316</v>
      </c>
      <c r="B641" s="12" t="s">
        <v>42</v>
      </c>
      <c r="C641" s="102">
        <v>580960042</v>
      </c>
      <c r="D641" s="105">
        <v>4061838930</v>
      </c>
      <c r="E641" s="12" t="s">
        <v>24</v>
      </c>
      <c r="F641" s="18">
        <v>39958</v>
      </c>
      <c r="G641" s="19">
        <f t="shared" ca="1" si="9"/>
        <v>1</v>
      </c>
      <c r="H641" s="20">
        <v>5</v>
      </c>
      <c r="I641" s="22">
        <v>46390</v>
      </c>
    </row>
    <row r="642" spans="1:9">
      <c r="A642" s="12" t="s">
        <v>318</v>
      </c>
      <c r="B642" s="12" t="s">
        <v>42</v>
      </c>
      <c r="C642" s="102">
        <v>667812117</v>
      </c>
      <c r="D642" s="105">
        <v>9163552027</v>
      </c>
      <c r="E642" s="12" t="s">
        <v>24</v>
      </c>
      <c r="F642" s="18">
        <v>35415</v>
      </c>
      <c r="G642" s="19">
        <f t="shared" ca="1" si="9"/>
        <v>13</v>
      </c>
      <c r="H642" s="20">
        <v>5</v>
      </c>
      <c r="I642" s="22">
        <v>64470</v>
      </c>
    </row>
    <row r="643" spans="1:9">
      <c r="A643" s="12" t="s">
        <v>321</v>
      </c>
      <c r="B643" s="12" t="s">
        <v>42</v>
      </c>
      <c r="C643" s="102">
        <v>324622113</v>
      </c>
      <c r="D643" s="105">
        <v>2125085320</v>
      </c>
      <c r="E643" s="12" t="s">
        <v>24</v>
      </c>
      <c r="F643" s="18">
        <v>35720</v>
      </c>
      <c r="G643" s="19">
        <f t="shared" ref="G643:G706" ca="1" si="10">DATEDIF(F643,TODAY(),"Y")</f>
        <v>12</v>
      </c>
      <c r="H643" s="20">
        <v>2</v>
      </c>
      <c r="I643" s="22">
        <v>61850</v>
      </c>
    </row>
    <row r="644" spans="1:9">
      <c r="A644" s="12" t="s">
        <v>337</v>
      </c>
      <c r="B644" s="12" t="s">
        <v>42</v>
      </c>
      <c r="C644" s="102">
        <v>920265140</v>
      </c>
      <c r="D644" s="105">
        <v>4067187041</v>
      </c>
      <c r="E644" s="12" t="s">
        <v>24</v>
      </c>
      <c r="F644" s="18">
        <v>33071</v>
      </c>
      <c r="G644" s="19">
        <f t="shared" ca="1" si="10"/>
        <v>20</v>
      </c>
      <c r="H644" s="20">
        <v>4</v>
      </c>
      <c r="I644" s="22">
        <v>46550</v>
      </c>
    </row>
    <row r="645" spans="1:9">
      <c r="A645" s="12" t="s">
        <v>342</v>
      </c>
      <c r="B645" s="12" t="s">
        <v>42</v>
      </c>
      <c r="C645" s="102">
        <v>746497232</v>
      </c>
      <c r="D645" s="105">
        <v>4194729409</v>
      </c>
      <c r="E645" s="12" t="s">
        <v>24</v>
      </c>
      <c r="F645" s="18">
        <v>33368</v>
      </c>
      <c r="G645" s="19">
        <f t="shared" ca="1" si="10"/>
        <v>19</v>
      </c>
      <c r="H645" s="20">
        <v>2</v>
      </c>
      <c r="I645" s="22">
        <v>46410</v>
      </c>
    </row>
    <row r="646" spans="1:9">
      <c r="A646" s="12" t="s">
        <v>347</v>
      </c>
      <c r="B646" s="12" t="s">
        <v>42</v>
      </c>
      <c r="C646" s="102">
        <v>683222853</v>
      </c>
      <c r="D646" s="105">
        <v>4083744359</v>
      </c>
      <c r="E646" s="12" t="s">
        <v>24</v>
      </c>
      <c r="F646" s="18">
        <v>40070</v>
      </c>
      <c r="G646" s="19">
        <f t="shared" ca="1" si="10"/>
        <v>0</v>
      </c>
      <c r="H646" s="20">
        <v>5</v>
      </c>
      <c r="I646" s="22">
        <v>40260</v>
      </c>
    </row>
    <row r="647" spans="1:9">
      <c r="A647" s="12" t="s">
        <v>355</v>
      </c>
      <c r="B647" s="12" t="s">
        <v>42</v>
      </c>
      <c r="C647" s="102">
        <v>186821354</v>
      </c>
      <c r="D647" s="105">
        <v>9062612740</v>
      </c>
      <c r="E647" s="12" t="s">
        <v>24</v>
      </c>
      <c r="F647" s="18">
        <v>36885</v>
      </c>
      <c r="G647" s="19">
        <f t="shared" ca="1" si="10"/>
        <v>9</v>
      </c>
      <c r="H647" s="20">
        <v>2</v>
      </c>
      <c r="I647" s="22">
        <v>60300</v>
      </c>
    </row>
    <row r="648" spans="1:9">
      <c r="A648" s="12" t="s">
        <v>357</v>
      </c>
      <c r="B648" s="12" t="s">
        <v>42</v>
      </c>
      <c r="C648" s="102">
        <v>999789446</v>
      </c>
      <c r="D648" s="105">
        <v>4038999194</v>
      </c>
      <c r="E648" s="12" t="s">
        <v>24</v>
      </c>
      <c r="F648" s="18">
        <v>35633</v>
      </c>
      <c r="G648" s="19">
        <f t="shared" ca="1" si="10"/>
        <v>12</v>
      </c>
      <c r="H648" s="20">
        <v>3</v>
      </c>
      <c r="I648" s="22">
        <v>77680</v>
      </c>
    </row>
    <row r="649" spans="1:9">
      <c r="A649" s="12" t="s">
        <v>366</v>
      </c>
      <c r="B649" s="12" t="s">
        <v>42</v>
      </c>
      <c r="C649" s="102">
        <v>475671127</v>
      </c>
      <c r="D649" s="105">
        <v>3137909707</v>
      </c>
      <c r="E649" s="12" t="s">
        <v>24</v>
      </c>
      <c r="F649" s="18">
        <v>33347</v>
      </c>
      <c r="G649" s="19">
        <f t="shared" ca="1" si="10"/>
        <v>19</v>
      </c>
      <c r="H649" s="20">
        <v>3</v>
      </c>
      <c r="I649" s="22">
        <v>59490</v>
      </c>
    </row>
    <row r="650" spans="1:9">
      <c r="A650" s="12" t="s">
        <v>367</v>
      </c>
      <c r="B650" s="12" t="s">
        <v>42</v>
      </c>
      <c r="C650" s="102">
        <v>741258203</v>
      </c>
      <c r="D650" s="105">
        <v>2054694995</v>
      </c>
      <c r="E650" s="12" t="s">
        <v>24</v>
      </c>
      <c r="F650" s="18">
        <v>36062</v>
      </c>
      <c r="G650" s="19">
        <f t="shared" ca="1" si="10"/>
        <v>11</v>
      </c>
      <c r="H650" s="20">
        <v>5</v>
      </c>
      <c r="I650" s="22">
        <v>65320</v>
      </c>
    </row>
    <row r="651" spans="1:9">
      <c r="A651" s="12" t="s">
        <v>391</v>
      </c>
      <c r="B651" s="12" t="s">
        <v>42</v>
      </c>
      <c r="C651" s="102">
        <v>991656720</v>
      </c>
      <c r="D651" s="105">
        <v>9128642893</v>
      </c>
      <c r="E651" s="12" t="s">
        <v>24</v>
      </c>
      <c r="F651" s="18">
        <v>33815</v>
      </c>
      <c r="G651" s="19">
        <f t="shared" ca="1" si="10"/>
        <v>17</v>
      </c>
      <c r="H651" s="20">
        <v>2</v>
      </c>
      <c r="I651" s="22">
        <v>73850</v>
      </c>
    </row>
    <row r="652" spans="1:9">
      <c r="A652" s="12" t="s">
        <v>395</v>
      </c>
      <c r="B652" s="12" t="s">
        <v>42</v>
      </c>
      <c r="C652" s="102">
        <v>337370590</v>
      </c>
      <c r="D652" s="105">
        <v>7045317859</v>
      </c>
      <c r="E652" s="12" t="s">
        <v>24</v>
      </c>
      <c r="F652" s="18">
        <v>34697</v>
      </c>
      <c r="G652" s="19">
        <f t="shared" ca="1" si="10"/>
        <v>15</v>
      </c>
      <c r="H652" s="20">
        <v>4</v>
      </c>
      <c r="I652" s="22">
        <v>31690</v>
      </c>
    </row>
    <row r="653" spans="1:9">
      <c r="A653" s="12" t="s">
        <v>422</v>
      </c>
      <c r="B653" s="12" t="s">
        <v>42</v>
      </c>
      <c r="C653" s="102">
        <v>938508346</v>
      </c>
      <c r="D653" s="105">
        <v>7017764351</v>
      </c>
      <c r="E653" s="12" t="s">
        <v>24</v>
      </c>
      <c r="F653" s="18">
        <v>34666</v>
      </c>
      <c r="G653" s="19">
        <f t="shared" ca="1" si="10"/>
        <v>15</v>
      </c>
      <c r="H653" s="20">
        <v>5</v>
      </c>
      <c r="I653" s="22">
        <v>58370</v>
      </c>
    </row>
    <row r="654" spans="1:9">
      <c r="A654" s="12" t="s">
        <v>455</v>
      </c>
      <c r="B654" s="12" t="s">
        <v>42</v>
      </c>
      <c r="C654" s="102">
        <v>283476654</v>
      </c>
      <c r="D654" s="105">
        <v>4044249228</v>
      </c>
      <c r="E654" s="12" t="s">
        <v>24</v>
      </c>
      <c r="F654" s="18">
        <v>39926</v>
      </c>
      <c r="G654" s="19">
        <f t="shared" ca="1" si="10"/>
        <v>1</v>
      </c>
      <c r="H654" s="20">
        <v>1</v>
      </c>
      <c r="I654" s="22">
        <v>70730</v>
      </c>
    </row>
    <row r="655" spans="1:9">
      <c r="A655" s="12" t="s">
        <v>457</v>
      </c>
      <c r="B655" s="12" t="s">
        <v>42</v>
      </c>
      <c r="C655" s="102">
        <v>100432924</v>
      </c>
      <c r="D655" s="105">
        <v>7111156902</v>
      </c>
      <c r="E655" s="12" t="s">
        <v>24</v>
      </c>
      <c r="F655" s="18">
        <v>34442</v>
      </c>
      <c r="G655" s="19">
        <f t="shared" ca="1" si="10"/>
        <v>16</v>
      </c>
      <c r="H655" s="20">
        <v>5</v>
      </c>
      <c r="I655" s="22">
        <v>64780</v>
      </c>
    </row>
    <row r="656" spans="1:9">
      <c r="A656" s="12" t="s">
        <v>461</v>
      </c>
      <c r="B656" s="12" t="s">
        <v>42</v>
      </c>
      <c r="C656" s="102">
        <v>254201611</v>
      </c>
      <c r="D656" s="105">
        <v>3073613559</v>
      </c>
      <c r="E656" s="12" t="s">
        <v>24</v>
      </c>
      <c r="F656" s="18">
        <v>39118</v>
      </c>
      <c r="G656" s="19">
        <f t="shared" ca="1" si="10"/>
        <v>3</v>
      </c>
      <c r="H656" s="20">
        <v>5</v>
      </c>
      <c r="I656" s="22">
        <v>82370</v>
      </c>
    </row>
    <row r="657" spans="1:9">
      <c r="A657" s="12" t="s">
        <v>478</v>
      </c>
      <c r="B657" s="12" t="s">
        <v>42</v>
      </c>
      <c r="C657" s="102">
        <v>354619285</v>
      </c>
      <c r="D657" s="105">
        <v>2125780571</v>
      </c>
      <c r="E657" s="12" t="s">
        <v>24</v>
      </c>
      <c r="F657" s="18">
        <v>33196</v>
      </c>
      <c r="G657" s="19">
        <f t="shared" ca="1" si="10"/>
        <v>19</v>
      </c>
      <c r="H657" s="20">
        <v>3</v>
      </c>
      <c r="I657" s="22">
        <v>62780</v>
      </c>
    </row>
    <row r="658" spans="1:9">
      <c r="A658" s="12" t="s">
        <v>513</v>
      </c>
      <c r="B658" s="12" t="s">
        <v>42</v>
      </c>
      <c r="C658" s="102">
        <v>420739404</v>
      </c>
      <c r="D658" s="105">
        <v>7056698101</v>
      </c>
      <c r="E658" s="12" t="s">
        <v>24</v>
      </c>
      <c r="F658" s="18">
        <v>35017</v>
      </c>
      <c r="G658" s="19">
        <f t="shared" ca="1" si="10"/>
        <v>14</v>
      </c>
      <c r="H658" s="20">
        <v>2</v>
      </c>
      <c r="I658" s="22">
        <v>41380</v>
      </c>
    </row>
    <row r="659" spans="1:9">
      <c r="A659" s="12" t="s">
        <v>557</v>
      </c>
      <c r="B659" s="12" t="s">
        <v>42</v>
      </c>
      <c r="C659" s="102">
        <v>449987941</v>
      </c>
      <c r="D659" s="105">
        <v>8057230063</v>
      </c>
      <c r="E659" s="12" t="s">
        <v>24</v>
      </c>
      <c r="F659" s="18">
        <v>38831</v>
      </c>
      <c r="G659" s="19">
        <f t="shared" ca="1" si="10"/>
        <v>4</v>
      </c>
      <c r="H659" s="20">
        <v>2</v>
      </c>
      <c r="I659" s="22">
        <v>68860</v>
      </c>
    </row>
    <row r="660" spans="1:9">
      <c r="A660" s="12" t="s">
        <v>591</v>
      </c>
      <c r="B660" s="12" t="s">
        <v>42</v>
      </c>
      <c r="C660" s="102">
        <v>914326052</v>
      </c>
      <c r="D660" s="105">
        <v>4087049910</v>
      </c>
      <c r="E660" s="12" t="s">
        <v>24</v>
      </c>
      <c r="F660" s="18">
        <v>37737</v>
      </c>
      <c r="G660" s="19">
        <f t="shared" ca="1" si="10"/>
        <v>7</v>
      </c>
      <c r="H660" s="20">
        <v>2</v>
      </c>
      <c r="I660" s="22">
        <v>81340</v>
      </c>
    </row>
    <row r="661" spans="1:9">
      <c r="A661" s="12" t="s">
        <v>598</v>
      </c>
      <c r="B661" s="12" t="s">
        <v>42</v>
      </c>
      <c r="C661" s="102">
        <v>698472533</v>
      </c>
      <c r="D661" s="105">
        <v>2174075460</v>
      </c>
      <c r="E661" s="12" t="s">
        <v>24</v>
      </c>
      <c r="F661" s="18">
        <v>36233</v>
      </c>
      <c r="G661" s="19">
        <f t="shared" ca="1" si="10"/>
        <v>11</v>
      </c>
      <c r="H661" s="20">
        <v>3</v>
      </c>
      <c r="I661" s="22">
        <v>47630</v>
      </c>
    </row>
    <row r="662" spans="1:9">
      <c r="A662" s="12" t="s">
        <v>605</v>
      </c>
      <c r="B662" s="12" t="s">
        <v>42</v>
      </c>
      <c r="C662" s="102">
        <v>924942231</v>
      </c>
      <c r="D662" s="105">
        <v>3017312659</v>
      </c>
      <c r="E662" s="12" t="s">
        <v>24</v>
      </c>
      <c r="F662" s="18">
        <v>34527</v>
      </c>
      <c r="G662" s="19">
        <f t="shared" ca="1" si="10"/>
        <v>16</v>
      </c>
      <c r="H662" s="20">
        <v>5</v>
      </c>
      <c r="I662" s="22">
        <v>33590</v>
      </c>
    </row>
    <row r="663" spans="1:9">
      <c r="A663" s="12" t="s">
        <v>620</v>
      </c>
      <c r="B663" s="12" t="s">
        <v>42</v>
      </c>
      <c r="C663" s="102">
        <v>330879921</v>
      </c>
      <c r="D663" s="105">
        <v>7015185281</v>
      </c>
      <c r="E663" s="12" t="s">
        <v>24</v>
      </c>
      <c r="F663" s="18">
        <v>36346</v>
      </c>
      <c r="G663" s="19">
        <f t="shared" ca="1" si="10"/>
        <v>11</v>
      </c>
      <c r="H663" s="20">
        <v>1</v>
      </c>
      <c r="I663" s="22">
        <v>49930</v>
      </c>
    </row>
    <row r="664" spans="1:9">
      <c r="A664" s="12" t="s">
        <v>645</v>
      </c>
      <c r="B664" s="12" t="s">
        <v>42</v>
      </c>
      <c r="C664" s="102">
        <v>798466688</v>
      </c>
      <c r="D664" s="105">
        <v>3135520461</v>
      </c>
      <c r="E664" s="12" t="s">
        <v>24</v>
      </c>
      <c r="F664" s="18">
        <v>35939</v>
      </c>
      <c r="G664" s="19">
        <f t="shared" ca="1" si="10"/>
        <v>12</v>
      </c>
      <c r="H664" s="20">
        <v>1</v>
      </c>
      <c r="I664" s="22">
        <v>35460</v>
      </c>
    </row>
    <row r="665" spans="1:9">
      <c r="A665" s="12" t="s">
        <v>664</v>
      </c>
      <c r="B665" s="12" t="s">
        <v>42</v>
      </c>
      <c r="C665" s="102">
        <v>291841866</v>
      </c>
      <c r="D665" s="105">
        <v>6044442142</v>
      </c>
      <c r="E665" s="12" t="s">
        <v>24</v>
      </c>
      <c r="F665" s="18">
        <v>32669</v>
      </c>
      <c r="G665" s="19">
        <f t="shared" ca="1" si="10"/>
        <v>21</v>
      </c>
      <c r="H665" s="20">
        <v>5</v>
      </c>
      <c r="I665" s="22">
        <v>24200</v>
      </c>
    </row>
    <row r="666" spans="1:9">
      <c r="A666" s="12" t="s">
        <v>670</v>
      </c>
      <c r="B666" s="12" t="s">
        <v>42</v>
      </c>
      <c r="C666" s="102">
        <v>167646549</v>
      </c>
      <c r="D666" s="105">
        <v>6082381391</v>
      </c>
      <c r="E666" s="12" t="s">
        <v>24</v>
      </c>
      <c r="F666" s="18">
        <v>36357</v>
      </c>
      <c r="G666" s="19">
        <f t="shared" ca="1" si="10"/>
        <v>11</v>
      </c>
      <c r="H666" s="20">
        <v>4</v>
      </c>
      <c r="I666" s="22">
        <v>63060</v>
      </c>
    </row>
    <row r="667" spans="1:9">
      <c r="A667" s="12" t="s">
        <v>672</v>
      </c>
      <c r="B667" s="12" t="s">
        <v>42</v>
      </c>
      <c r="C667" s="102">
        <v>219245495</v>
      </c>
      <c r="D667" s="105">
        <v>3012924678</v>
      </c>
      <c r="E667" s="12" t="s">
        <v>24</v>
      </c>
      <c r="F667" s="18">
        <v>38992</v>
      </c>
      <c r="G667" s="19">
        <f t="shared" ca="1" si="10"/>
        <v>3</v>
      </c>
      <c r="H667" s="20">
        <v>5</v>
      </c>
      <c r="I667" s="22">
        <v>79380</v>
      </c>
    </row>
    <row r="668" spans="1:9">
      <c r="A668" s="12" t="s">
        <v>682</v>
      </c>
      <c r="B668" s="12" t="s">
        <v>42</v>
      </c>
      <c r="C668" s="102">
        <v>799754905</v>
      </c>
      <c r="D668" s="105">
        <v>7115526537</v>
      </c>
      <c r="E668" s="12" t="s">
        <v>24</v>
      </c>
      <c r="F668" s="18">
        <v>38673</v>
      </c>
      <c r="G668" s="19">
        <f t="shared" ca="1" si="10"/>
        <v>4</v>
      </c>
      <c r="H668" s="20">
        <v>3</v>
      </c>
      <c r="I668" s="22">
        <v>24980</v>
      </c>
    </row>
    <row r="669" spans="1:9">
      <c r="A669" s="12" t="s">
        <v>683</v>
      </c>
      <c r="B669" s="12" t="s">
        <v>42</v>
      </c>
      <c r="C669" s="102">
        <v>251824309</v>
      </c>
      <c r="D669" s="105">
        <v>6163539786</v>
      </c>
      <c r="E669" s="12" t="s">
        <v>24</v>
      </c>
      <c r="F669" s="18">
        <v>40027</v>
      </c>
      <c r="G669" s="19">
        <f t="shared" ca="1" si="10"/>
        <v>0</v>
      </c>
      <c r="H669" s="20">
        <v>3</v>
      </c>
      <c r="I669" s="22">
        <v>86640</v>
      </c>
    </row>
    <row r="670" spans="1:9">
      <c r="A670" s="12" t="s">
        <v>693</v>
      </c>
      <c r="B670" s="12" t="s">
        <v>42</v>
      </c>
      <c r="C670" s="102">
        <v>470935648</v>
      </c>
      <c r="D670" s="105">
        <v>5137722509</v>
      </c>
      <c r="E670" s="12" t="s">
        <v>24</v>
      </c>
      <c r="F670" s="18">
        <v>33676</v>
      </c>
      <c r="G670" s="19">
        <f t="shared" ca="1" si="10"/>
        <v>18</v>
      </c>
      <c r="H670" s="20">
        <v>1</v>
      </c>
      <c r="I670" s="22">
        <v>87220</v>
      </c>
    </row>
    <row r="671" spans="1:9">
      <c r="A671" s="12" t="s">
        <v>702</v>
      </c>
      <c r="B671" s="12" t="s">
        <v>42</v>
      </c>
      <c r="C671" s="102">
        <v>914428485</v>
      </c>
      <c r="D671" s="105">
        <v>6187103200</v>
      </c>
      <c r="E671" s="12" t="s">
        <v>24</v>
      </c>
      <c r="F671" s="18">
        <v>39069</v>
      </c>
      <c r="G671" s="19">
        <f t="shared" ca="1" si="10"/>
        <v>3</v>
      </c>
      <c r="H671" s="20">
        <v>5</v>
      </c>
      <c r="I671" s="22">
        <v>22820</v>
      </c>
    </row>
    <row r="672" spans="1:9">
      <c r="A672" s="12" t="s">
        <v>707</v>
      </c>
      <c r="B672" s="12" t="s">
        <v>42</v>
      </c>
      <c r="C672" s="102">
        <v>523758324</v>
      </c>
      <c r="D672" s="105">
        <v>3128742282</v>
      </c>
      <c r="E672" s="12" t="s">
        <v>24</v>
      </c>
      <c r="F672" s="18">
        <v>40070</v>
      </c>
      <c r="G672" s="19">
        <f t="shared" ca="1" si="10"/>
        <v>0</v>
      </c>
      <c r="H672" s="20">
        <v>4</v>
      </c>
      <c r="I672" s="22">
        <v>23030</v>
      </c>
    </row>
    <row r="673" spans="1:12">
      <c r="A673" s="12" t="s">
        <v>739</v>
      </c>
      <c r="B673" s="12" t="s">
        <v>42</v>
      </c>
      <c r="C673" s="102">
        <v>651999482</v>
      </c>
      <c r="D673" s="105">
        <v>2183204992</v>
      </c>
      <c r="E673" s="12" t="s">
        <v>24</v>
      </c>
      <c r="F673" s="18">
        <v>33311</v>
      </c>
      <c r="G673" s="19">
        <f t="shared" ca="1" si="10"/>
        <v>19</v>
      </c>
      <c r="H673" s="20">
        <v>3</v>
      </c>
      <c r="I673" s="22">
        <v>32160</v>
      </c>
    </row>
    <row r="674" spans="1:12">
      <c r="A674" s="12" t="s">
        <v>742</v>
      </c>
      <c r="B674" s="12" t="s">
        <v>42</v>
      </c>
      <c r="C674" s="102">
        <v>681596577</v>
      </c>
      <c r="D674" s="105">
        <v>2033695179</v>
      </c>
      <c r="E674" s="12" t="s">
        <v>24</v>
      </c>
      <c r="F674" s="18">
        <v>35166</v>
      </c>
      <c r="G674" s="19">
        <f t="shared" ca="1" si="10"/>
        <v>14</v>
      </c>
      <c r="H674" s="20">
        <v>4</v>
      </c>
      <c r="I674" s="22">
        <v>86320</v>
      </c>
      <c r="L674" s="23"/>
    </row>
    <row r="675" spans="1:12">
      <c r="A675" s="12" t="s">
        <v>747</v>
      </c>
      <c r="B675" s="12" t="s">
        <v>42</v>
      </c>
      <c r="C675" s="102">
        <v>559376297</v>
      </c>
      <c r="D675" s="105">
        <v>7161517218</v>
      </c>
      <c r="E675" s="12" t="s">
        <v>24</v>
      </c>
      <c r="F675" s="18">
        <v>37200</v>
      </c>
      <c r="G675" s="19">
        <f t="shared" ca="1" si="10"/>
        <v>8</v>
      </c>
      <c r="H675" s="20">
        <v>3</v>
      </c>
      <c r="I675" s="22">
        <v>48010</v>
      </c>
    </row>
    <row r="676" spans="1:12">
      <c r="A676" s="12" t="s">
        <v>275</v>
      </c>
      <c r="B676" s="12" t="s">
        <v>42</v>
      </c>
      <c r="C676" s="102">
        <v>239847790</v>
      </c>
      <c r="D676" s="105">
        <v>3033122083</v>
      </c>
      <c r="E676" s="12" t="s">
        <v>35</v>
      </c>
      <c r="F676" s="18">
        <v>35852</v>
      </c>
      <c r="G676" s="19">
        <f t="shared" ca="1" si="10"/>
        <v>12</v>
      </c>
      <c r="H676" s="20">
        <v>5</v>
      </c>
      <c r="I676" s="22">
        <v>26185</v>
      </c>
    </row>
    <row r="677" spans="1:12">
      <c r="A677" s="12" t="s">
        <v>317</v>
      </c>
      <c r="B677" s="12" t="s">
        <v>42</v>
      </c>
      <c r="C677" s="102">
        <v>422957475</v>
      </c>
      <c r="D677" s="105">
        <v>7136718651</v>
      </c>
      <c r="E677" s="12" t="s">
        <v>35</v>
      </c>
      <c r="F677" s="18">
        <v>38925</v>
      </c>
      <c r="G677" s="19">
        <f t="shared" ca="1" si="10"/>
        <v>3</v>
      </c>
      <c r="H677" s="20">
        <v>5</v>
      </c>
      <c r="I677" s="22">
        <v>49080</v>
      </c>
    </row>
    <row r="678" spans="1:12">
      <c r="A678" s="12" t="s">
        <v>427</v>
      </c>
      <c r="B678" s="12" t="s">
        <v>42</v>
      </c>
      <c r="C678" s="102">
        <v>102159909</v>
      </c>
      <c r="D678" s="105">
        <v>6111220758</v>
      </c>
      <c r="E678" s="12" t="s">
        <v>35</v>
      </c>
      <c r="F678" s="18">
        <v>34687</v>
      </c>
      <c r="G678" s="19">
        <f t="shared" ca="1" si="10"/>
        <v>15</v>
      </c>
      <c r="H678" s="20">
        <v>2</v>
      </c>
      <c r="I678" s="22">
        <v>38105</v>
      </c>
    </row>
    <row r="679" spans="1:12">
      <c r="A679" s="12" t="s">
        <v>444</v>
      </c>
      <c r="B679" s="12" t="s">
        <v>42</v>
      </c>
      <c r="C679" s="102">
        <v>561530671</v>
      </c>
      <c r="D679" s="105">
        <v>5161534053</v>
      </c>
      <c r="E679" s="12" t="s">
        <v>35</v>
      </c>
      <c r="F679" s="18">
        <v>34856</v>
      </c>
      <c r="G679" s="19">
        <f t="shared" ca="1" si="10"/>
        <v>15</v>
      </c>
      <c r="H679" s="20">
        <v>4</v>
      </c>
      <c r="I679" s="22">
        <v>37660</v>
      </c>
    </row>
    <row r="680" spans="1:12">
      <c r="A680" s="12" t="s">
        <v>533</v>
      </c>
      <c r="B680" s="12" t="s">
        <v>42</v>
      </c>
      <c r="C680" s="102">
        <v>736688620</v>
      </c>
      <c r="D680" s="105">
        <v>4114630903</v>
      </c>
      <c r="E680" s="12" t="s">
        <v>35</v>
      </c>
      <c r="F680" s="18">
        <v>34908</v>
      </c>
      <c r="G680" s="19">
        <f t="shared" ca="1" si="10"/>
        <v>14</v>
      </c>
      <c r="H680" s="20">
        <v>5</v>
      </c>
      <c r="I680" s="22">
        <v>13690</v>
      </c>
    </row>
    <row r="681" spans="1:12">
      <c r="A681" s="12" t="s">
        <v>625</v>
      </c>
      <c r="B681" s="12" t="s">
        <v>42</v>
      </c>
      <c r="C681" s="102">
        <v>797431044</v>
      </c>
      <c r="D681" s="105">
        <v>4165511103</v>
      </c>
      <c r="E681" s="12" t="s">
        <v>35</v>
      </c>
      <c r="F681" s="18">
        <v>35443</v>
      </c>
      <c r="G681" s="19">
        <f t="shared" ca="1" si="10"/>
        <v>13</v>
      </c>
      <c r="H681" s="20">
        <v>5</v>
      </c>
      <c r="I681" s="22">
        <v>46105</v>
      </c>
    </row>
    <row r="682" spans="1:12">
      <c r="A682" s="12" t="s">
        <v>642</v>
      </c>
      <c r="B682" s="12" t="s">
        <v>42</v>
      </c>
      <c r="C682" s="102">
        <v>499124019</v>
      </c>
      <c r="D682" s="105">
        <v>6188405900</v>
      </c>
      <c r="E682" s="12" t="s">
        <v>35</v>
      </c>
      <c r="F682" s="18">
        <v>36308</v>
      </c>
      <c r="G682" s="19">
        <f t="shared" ca="1" si="10"/>
        <v>11</v>
      </c>
      <c r="H682" s="20">
        <v>5</v>
      </c>
      <c r="I682" s="22">
        <v>17205</v>
      </c>
    </row>
    <row r="683" spans="1:12">
      <c r="A683" s="12" t="s">
        <v>667</v>
      </c>
      <c r="B683" s="12" t="s">
        <v>42</v>
      </c>
      <c r="C683" s="102">
        <v>311309049</v>
      </c>
      <c r="D683" s="105">
        <v>3044752921</v>
      </c>
      <c r="E683" s="12" t="s">
        <v>35</v>
      </c>
      <c r="F683" s="18">
        <v>35755</v>
      </c>
      <c r="G683" s="19">
        <f t="shared" ca="1" si="10"/>
        <v>12</v>
      </c>
      <c r="H683" s="20">
        <v>2</v>
      </c>
      <c r="I683" s="22">
        <v>19825</v>
      </c>
    </row>
    <row r="684" spans="1:12">
      <c r="A684" s="12" t="s">
        <v>718</v>
      </c>
      <c r="B684" s="12" t="s">
        <v>42</v>
      </c>
      <c r="C684" s="102">
        <v>261920277</v>
      </c>
      <c r="D684" s="105">
        <v>2173838954</v>
      </c>
      <c r="E684" s="12" t="s">
        <v>35</v>
      </c>
      <c r="F684" s="18">
        <v>32781</v>
      </c>
      <c r="G684" s="19">
        <f t="shared" ca="1" si="10"/>
        <v>20</v>
      </c>
      <c r="H684" s="20">
        <v>2</v>
      </c>
      <c r="I684" s="22">
        <v>13455</v>
      </c>
    </row>
    <row r="685" spans="1:12">
      <c r="A685" s="12" t="s">
        <v>722</v>
      </c>
      <c r="B685" s="12" t="s">
        <v>42</v>
      </c>
      <c r="C685" s="102">
        <v>289103201</v>
      </c>
      <c r="D685" s="105">
        <v>8014272773</v>
      </c>
      <c r="E685" s="12" t="s">
        <v>35</v>
      </c>
      <c r="F685" s="18">
        <v>33395</v>
      </c>
      <c r="G685" s="19">
        <f t="shared" ca="1" si="10"/>
        <v>19</v>
      </c>
      <c r="H685" s="20">
        <v>1</v>
      </c>
      <c r="I685" s="22">
        <v>19935</v>
      </c>
    </row>
    <row r="686" spans="1:12">
      <c r="A686" s="12" t="s">
        <v>249</v>
      </c>
      <c r="B686" s="12" t="s">
        <v>42</v>
      </c>
      <c r="C686" s="102">
        <v>619456809</v>
      </c>
      <c r="D686" s="105">
        <v>4052387348</v>
      </c>
      <c r="E686" s="12" t="s">
        <v>83</v>
      </c>
      <c r="F686" s="18">
        <v>34966</v>
      </c>
      <c r="G686" s="19">
        <f t="shared" ca="1" si="10"/>
        <v>14</v>
      </c>
      <c r="H686" s="20">
        <v>3</v>
      </c>
      <c r="I686" s="22">
        <v>28768</v>
      </c>
    </row>
    <row r="687" spans="1:12">
      <c r="A687" s="12" t="s">
        <v>254</v>
      </c>
      <c r="B687" s="12" t="s">
        <v>42</v>
      </c>
      <c r="C687" s="102">
        <v>581823751</v>
      </c>
      <c r="D687" s="105">
        <v>5161847141</v>
      </c>
      <c r="E687" s="12" t="s">
        <v>83</v>
      </c>
      <c r="F687" s="18">
        <v>34215</v>
      </c>
      <c r="G687" s="19">
        <f t="shared" ca="1" si="10"/>
        <v>16</v>
      </c>
      <c r="H687" s="20">
        <v>4</v>
      </c>
      <c r="I687" s="22">
        <v>26944</v>
      </c>
    </row>
    <row r="688" spans="1:12">
      <c r="A688" s="12" t="s">
        <v>468</v>
      </c>
      <c r="B688" s="12" t="s">
        <v>42</v>
      </c>
      <c r="C688" s="102">
        <v>360904659</v>
      </c>
      <c r="D688" s="105">
        <v>7145832994</v>
      </c>
      <c r="E688" s="12" t="s">
        <v>83</v>
      </c>
      <c r="F688" s="18">
        <v>35848</v>
      </c>
      <c r="G688" s="19">
        <f t="shared" ca="1" si="10"/>
        <v>12</v>
      </c>
      <c r="H688" s="20">
        <v>2</v>
      </c>
      <c r="I688" s="22">
        <v>32536</v>
      </c>
    </row>
    <row r="689" spans="1:11">
      <c r="A689" s="12" t="s">
        <v>612</v>
      </c>
      <c r="B689" s="12" t="s">
        <v>42</v>
      </c>
      <c r="C689" s="102">
        <v>566726453</v>
      </c>
      <c r="D689" s="105">
        <v>2071653055</v>
      </c>
      <c r="E689" s="12" t="s">
        <v>83</v>
      </c>
      <c r="F689" s="18">
        <v>38036</v>
      </c>
      <c r="G689" s="19">
        <f t="shared" ca="1" si="10"/>
        <v>6</v>
      </c>
      <c r="H689" s="20">
        <v>2</v>
      </c>
      <c r="I689" s="22">
        <v>37344</v>
      </c>
    </row>
    <row r="690" spans="1:11">
      <c r="A690" s="12" t="s">
        <v>638</v>
      </c>
      <c r="B690" s="12" t="s">
        <v>42</v>
      </c>
      <c r="C690" s="102">
        <v>765512793</v>
      </c>
      <c r="D690" s="105">
        <v>8085012757</v>
      </c>
      <c r="E690" s="12" t="s">
        <v>83</v>
      </c>
      <c r="F690" s="18">
        <v>34637</v>
      </c>
      <c r="G690" s="19">
        <f t="shared" ca="1" si="10"/>
        <v>15</v>
      </c>
      <c r="H690" s="20">
        <v>3</v>
      </c>
      <c r="I690" s="22">
        <v>33752</v>
      </c>
    </row>
    <row r="691" spans="1:11">
      <c r="A691" s="12" t="s">
        <v>169</v>
      </c>
      <c r="B691" s="12" t="s">
        <v>224</v>
      </c>
      <c r="C691" s="102">
        <v>550291321</v>
      </c>
      <c r="D691" s="105">
        <v>4041362796</v>
      </c>
      <c r="E691" s="12" t="s">
        <v>19</v>
      </c>
      <c r="F691" s="18">
        <v>32777</v>
      </c>
      <c r="G691" s="19">
        <f t="shared" ca="1" si="10"/>
        <v>20</v>
      </c>
      <c r="H691" s="20">
        <v>4</v>
      </c>
      <c r="I691" s="22">
        <v>85510</v>
      </c>
    </row>
    <row r="692" spans="1:11">
      <c r="A692" s="12" t="s">
        <v>584</v>
      </c>
      <c r="B692" s="12" t="s">
        <v>224</v>
      </c>
      <c r="C692" s="102">
        <v>852430023</v>
      </c>
      <c r="D692" s="105">
        <v>3026109756</v>
      </c>
      <c r="E692" s="12" t="s">
        <v>19</v>
      </c>
      <c r="F692" s="18">
        <v>40109</v>
      </c>
      <c r="G692" s="19">
        <f t="shared" ca="1" si="10"/>
        <v>0</v>
      </c>
      <c r="H692" s="20">
        <v>4</v>
      </c>
      <c r="I692" s="22">
        <v>66132</v>
      </c>
    </row>
    <row r="693" spans="1:11">
      <c r="A693" s="12" t="s">
        <v>78</v>
      </c>
      <c r="B693" s="12" t="s">
        <v>224</v>
      </c>
      <c r="C693" s="102">
        <v>317193890</v>
      </c>
      <c r="D693" s="105">
        <v>9034936058</v>
      </c>
      <c r="E693" s="12" t="s">
        <v>24</v>
      </c>
      <c r="F693" s="18">
        <v>37074</v>
      </c>
      <c r="G693" s="19">
        <f t="shared" ca="1" si="10"/>
        <v>9</v>
      </c>
      <c r="H693" s="20">
        <v>5</v>
      </c>
      <c r="I693" s="22">
        <v>42800</v>
      </c>
    </row>
    <row r="694" spans="1:11">
      <c r="A694" s="12" t="s">
        <v>320</v>
      </c>
      <c r="B694" s="12" t="s">
        <v>224</v>
      </c>
      <c r="C694" s="102">
        <v>657835603</v>
      </c>
      <c r="D694" s="105">
        <v>5113279828</v>
      </c>
      <c r="E694" s="12" t="s">
        <v>24</v>
      </c>
      <c r="F694" s="18">
        <v>36463</v>
      </c>
      <c r="G694" s="19">
        <f t="shared" ca="1" si="10"/>
        <v>10</v>
      </c>
      <c r="H694" s="20">
        <v>5</v>
      </c>
      <c r="I694" s="22">
        <v>40680</v>
      </c>
    </row>
    <row r="695" spans="1:11">
      <c r="A695" s="12" t="s">
        <v>583</v>
      </c>
      <c r="B695" s="12" t="s">
        <v>224</v>
      </c>
      <c r="C695" s="102">
        <v>600458368</v>
      </c>
      <c r="D695" s="105">
        <v>7052168237</v>
      </c>
      <c r="E695" s="12" t="s">
        <v>24</v>
      </c>
      <c r="F695" s="18">
        <v>36381</v>
      </c>
      <c r="G695" s="19">
        <f t="shared" ca="1" si="10"/>
        <v>10</v>
      </c>
      <c r="H695" s="20">
        <v>5</v>
      </c>
      <c r="I695" s="22">
        <v>63670</v>
      </c>
    </row>
    <row r="696" spans="1:11">
      <c r="A696" s="12" t="s">
        <v>445</v>
      </c>
      <c r="B696" s="12" t="s">
        <v>176</v>
      </c>
      <c r="C696" s="102">
        <v>145240921</v>
      </c>
      <c r="D696" s="105">
        <v>6091780498</v>
      </c>
      <c r="E696" s="12" t="s">
        <v>19</v>
      </c>
      <c r="F696" s="18">
        <v>33915</v>
      </c>
      <c r="G696" s="19">
        <f t="shared" ca="1" si="10"/>
        <v>17</v>
      </c>
      <c r="H696" s="20">
        <v>5</v>
      </c>
      <c r="I696" s="22">
        <v>64720</v>
      </c>
    </row>
    <row r="697" spans="1:11">
      <c r="A697" s="12" t="s">
        <v>631</v>
      </c>
      <c r="B697" s="12" t="s">
        <v>176</v>
      </c>
      <c r="C697" s="102">
        <v>662974752</v>
      </c>
      <c r="D697" s="105">
        <v>7093482736</v>
      </c>
      <c r="E697" s="12" t="s">
        <v>19</v>
      </c>
      <c r="F697" s="18">
        <v>33393</v>
      </c>
      <c r="G697" s="19">
        <f t="shared" ca="1" si="10"/>
        <v>19</v>
      </c>
      <c r="H697" s="20">
        <v>2</v>
      </c>
      <c r="I697" s="22">
        <v>60760</v>
      </c>
    </row>
    <row r="698" spans="1:11">
      <c r="A698" s="12" t="s">
        <v>280</v>
      </c>
      <c r="B698" s="12" t="s">
        <v>176</v>
      </c>
      <c r="C698" s="102">
        <v>943671719</v>
      </c>
      <c r="D698" s="105">
        <v>9067803578</v>
      </c>
      <c r="E698" s="12" t="s">
        <v>24</v>
      </c>
      <c r="F698" s="18">
        <v>39774</v>
      </c>
      <c r="G698" s="19">
        <f t="shared" ca="1" si="10"/>
        <v>1</v>
      </c>
      <c r="H698" s="20">
        <v>1</v>
      </c>
      <c r="I698" s="22">
        <v>46680</v>
      </c>
      <c r="K698" s="30"/>
    </row>
    <row r="699" spans="1:11">
      <c r="A699" s="12" t="s">
        <v>376</v>
      </c>
      <c r="B699" s="12" t="s">
        <v>176</v>
      </c>
      <c r="C699" s="102">
        <v>709234421</v>
      </c>
      <c r="D699" s="105">
        <v>5194323329</v>
      </c>
      <c r="E699" s="12" t="s">
        <v>35</v>
      </c>
      <c r="F699" s="18">
        <v>35947</v>
      </c>
      <c r="G699" s="19">
        <f t="shared" ca="1" si="10"/>
        <v>12</v>
      </c>
      <c r="H699" s="20">
        <v>2</v>
      </c>
      <c r="I699" s="22">
        <v>31250</v>
      </c>
      <c r="K699" s="30"/>
    </row>
    <row r="700" spans="1:11">
      <c r="A700" s="12" t="s">
        <v>122</v>
      </c>
      <c r="B700" s="12" t="s">
        <v>176</v>
      </c>
      <c r="C700" s="102">
        <v>259330447</v>
      </c>
      <c r="D700" s="105">
        <v>2153646601</v>
      </c>
      <c r="E700" s="12" t="s">
        <v>83</v>
      </c>
      <c r="F700" s="18">
        <v>39933</v>
      </c>
      <c r="G700" s="19">
        <f t="shared" ca="1" si="10"/>
        <v>1</v>
      </c>
      <c r="H700" s="20">
        <v>1</v>
      </c>
      <c r="I700" s="22">
        <v>19044</v>
      </c>
    </row>
  </sheetData>
  <sortState ref="A3:K700">
    <sortCondition ref="B8"/>
  </sortState>
  <mergeCells count="1">
    <mergeCell ref="B1:J1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5"/>
  </sheetPr>
  <dimension ref="A1:Q54"/>
  <sheetViews>
    <sheetView zoomScale="145" workbookViewId="0">
      <selection activeCell="E6" sqref="E6"/>
    </sheetView>
  </sheetViews>
  <sheetFormatPr defaultColWidth="8.85546875" defaultRowHeight="12.75"/>
  <cols>
    <col min="1" max="1" width="9.5703125" style="121" bestFit="1" customWidth="1"/>
    <col min="2" max="4" width="8.85546875" style="121"/>
    <col min="5" max="5" width="9.5703125" style="122" bestFit="1" customWidth="1"/>
    <col min="6" max="8" width="9.5703125" style="122" customWidth="1"/>
    <col min="9" max="9" width="3.5703125" style="124" customWidth="1"/>
    <col min="10" max="10" width="9.85546875" style="121" customWidth="1"/>
    <col min="11" max="11" width="9.42578125" style="121" bestFit="1" customWidth="1"/>
    <col min="12" max="15" width="8.85546875" style="121"/>
    <col min="16" max="17" width="9.42578125" style="121" bestFit="1" customWidth="1"/>
    <col min="18" max="16384" width="8.85546875" style="121"/>
  </cols>
  <sheetData>
    <row r="1" spans="1:17">
      <c r="I1" s="121"/>
      <c r="P1" s="121" t="s">
        <v>948</v>
      </c>
      <c r="Q1" s="121" t="s">
        <v>756</v>
      </c>
    </row>
    <row r="2" spans="1:17">
      <c r="A2" s="121" t="s">
        <v>20</v>
      </c>
      <c r="B2" s="121" t="s">
        <v>949</v>
      </c>
      <c r="C2" s="121" t="s">
        <v>950</v>
      </c>
      <c r="D2" s="121" t="s">
        <v>951</v>
      </c>
      <c r="E2" s="122">
        <v>1</v>
      </c>
      <c r="G2" s="123"/>
      <c r="I2" s="121"/>
      <c r="L2" s="123"/>
      <c r="P2" s="123">
        <v>40393</v>
      </c>
      <c r="Q2" s="123">
        <v>40395</v>
      </c>
    </row>
    <row r="3" spans="1:17">
      <c r="E3" s="121"/>
      <c r="F3" s="121"/>
      <c r="G3" s="121"/>
      <c r="H3" s="121"/>
      <c r="I3" s="121"/>
      <c r="L3" s="123"/>
      <c r="P3" s="123">
        <v>40394</v>
      </c>
      <c r="Q3" s="123">
        <v>40398</v>
      </c>
    </row>
    <row r="4" spans="1:17">
      <c r="E4" s="121"/>
      <c r="F4" s="121"/>
      <c r="G4" s="121"/>
      <c r="H4" s="121"/>
      <c r="I4" s="121"/>
      <c r="L4" s="123"/>
      <c r="P4" s="123">
        <v>40395</v>
      </c>
      <c r="Q4" s="123">
        <v>40400</v>
      </c>
    </row>
    <row r="5" spans="1:17">
      <c r="E5" s="121"/>
      <c r="F5" s="121"/>
      <c r="G5" s="121"/>
      <c r="H5" s="121"/>
      <c r="I5" s="121"/>
      <c r="L5" s="123"/>
      <c r="P5" s="123">
        <v>40396</v>
      </c>
      <c r="Q5" s="123">
        <v>40399</v>
      </c>
    </row>
    <row r="6" spans="1:17">
      <c r="E6" s="121"/>
      <c r="F6" s="121"/>
      <c r="G6" s="121"/>
      <c r="H6" s="121"/>
      <c r="I6" s="121"/>
      <c r="L6" s="123"/>
      <c r="P6" s="123">
        <v>40397</v>
      </c>
      <c r="Q6" s="123">
        <v>40401</v>
      </c>
    </row>
    <row r="7" spans="1:17">
      <c r="E7" s="121"/>
      <c r="F7" s="121"/>
      <c r="G7" s="121"/>
      <c r="H7" s="121"/>
      <c r="I7" s="121"/>
      <c r="L7" s="123"/>
      <c r="P7" s="123">
        <v>40400</v>
      </c>
      <c r="Q7" s="123">
        <v>40403</v>
      </c>
    </row>
    <row r="8" spans="1:17">
      <c r="E8" s="121"/>
      <c r="F8" s="121"/>
      <c r="G8" s="121"/>
      <c r="H8" s="121"/>
      <c r="I8" s="121"/>
      <c r="L8" s="123"/>
      <c r="P8" s="123">
        <v>40401</v>
      </c>
      <c r="Q8" s="123">
        <v>40403</v>
      </c>
    </row>
    <row r="9" spans="1:17">
      <c r="E9" s="121"/>
      <c r="F9" s="121"/>
      <c r="G9" s="121"/>
      <c r="H9" s="121"/>
      <c r="I9" s="121"/>
      <c r="L9" s="123"/>
      <c r="P9" s="123">
        <v>40402</v>
      </c>
      <c r="Q9" s="123">
        <v>40407</v>
      </c>
    </row>
    <row r="10" spans="1:17">
      <c r="E10" s="121"/>
      <c r="F10" s="121"/>
      <c r="G10" s="121"/>
      <c r="H10" s="121"/>
      <c r="I10" s="121"/>
      <c r="L10" s="123"/>
      <c r="P10" s="123">
        <v>40403</v>
      </c>
      <c r="Q10" s="123">
        <v>40409</v>
      </c>
    </row>
    <row r="11" spans="1:17">
      <c r="E11" s="121"/>
      <c r="F11" s="121"/>
      <c r="G11" s="121"/>
      <c r="H11" s="121"/>
      <c r="I11" s="121"/>
      <c r="L11" s="123"/>
      <c r="P11" s="123">
        <v>40404</v>
      </c>
      <c r="Q11" s="123">
        <v>40408</v>
      </c>
    </row>
    <row r="12" spans="1:17">
      <c r="E12" s="121"/>
      <c r="F12" s="121"/>
      <c r="G12" s="121"/>
      <c r="H12" s="121"/>
      <c r="I12" s="121"/>
      <c r="L12" s="123"/>
      <c r="P12" s="123">
        <v>40408</v>
      </c>
      <c r="Q12" s="123">
        <v>40411</v>
      </c>
    </row>
    <row r="13" spans="1:17">
      <c r="E13" s="121"/>
      <c r="F13" s="121"/>
      <c r="G13" s="121"/>
      <c r="H13" s="121"/>
      <c r="I13" s="121"/>
      <c r="K13" s="123"/>
    </row>
    <row r="14" spans="1:17">
      <c r="E14" s="121"/>
      <c r="F14" s="121"/>
      <c r="G14" s="121"/>
      <c r="H14" s="121"/>
      <c r="I14" s="121"/>
      <c r="J14" s="123"/>
      <c r="K14" s="123"/>
    </row>
    <row r="15" spans="1:17">
      <c r="E15" s="121"/>
      <c r="F15" s="121"/>
      <c r="G15" s="121"/>
      <c r="H15" s="121"/>
      <c r="I15" s="121"/>
    </row>
    <row r="16" spans="1:17">
      <c r="E16" s="121"/>
      <c r="F16" s="121"/>
      <c r="G16" s="121"/>
      <c r="H16" s="121"/>
      <c r="I16" s="121"/>
    </row>
    <row r="17" spans="5:9">
      <c r="E17" s="121"/>
      <c r="F17" s="121"/>
      <c r="G17" s="121"/>
      <c r="H17" s="121"/>
      <c r="I17" s="121"/>
    </row>
    <row r="18" spans="5:9">
      <c r="E18" s="121"/>
      <c r="F18" s="121"/>
      <c r="G18" s="121"/>
      <c r="H18" s="121"/>
      <c r="I18" s="121"/>
    </row>
    <row r="19" spans="5:9">
      <c r="E19" s="121"/>
      <c r="F19" s="121"/>
      <c r="G19" s="121"/>
      <c r="H19" s="121"/>
      <c r="I19" s="121"/>
    </row>
    <row r="20" spans="5:9">
      <c r="E20" s="121"/>
      <c r="F20" s="121"/>
      <c r="G20" s="121"/>
      <c r="H20" s="121"/>
      <c r="I20" s="121"/>
    </row>
    <row r="21" spans="5:9">
      <c r="E21" s="121"/>
      <c r="F21" s="121"/>
      <c r="G21" s="121"/>
      <c r="H21" s="121"/>
      <c r="I21" s="121"/>
    </row>
    <row r="22" spans="5:9">
      <c r="E22" s="121"/>
      <c r="F22" s="121"/>
      <c r="G22" s="121"/>
      <c r="H22" s="121"/>
      <c r="I22" s="121"/>
    </row>
    <row r="23" spans="5:9">
      <c r="E23" s="121"/>
      <c r="F23" s="121"/>
      <c r="G23" s="121"/>
      <c r="H23" s="121"/>
      <c r="I23" s="121"/>
    </row>
    <row r="24" spans="5:9">
      <c r="E24" s="121"/>
      <c r="F24" s="121"/>
      <c r="G24" s="121"/>
      <c r="H24" s="121"/>
      <c r="I24" s="121"/>
    </row>
    <row r="25" spans="5:9">
      <c r="E25" s="121"/>
      <c r="F25" s="121"/>
      <c r="G25" s="121"/>
      <c r="H25" s="121"/>
      <c r="I25" s="121"/>
    </row>
    <row r="26" spans="5:9">
      <c r="E26" s="121"/>
      <c r="F26" s="121"/>
      <c r="G26" s="121"/>
      <c r="H26" s="121"/>
      <c r="I26" s="121"/>
    </row>
    <row r="27" spans="5:9">
      <c r="E27" s="121"/>
      <c r="F27" s="121"/>
      <c r="G27" s="121"/>
      <c r="H27" s="121"/>
      <c r="I27" s="121"/>
    </row>
    <row r="28" spans="5:9">
      <c r="E28" s="121"/>
      <c r="F28" s="121"/>
      <c r="G28" s="121"/>
      <c r="H28" s="121"/>
      <c r="I28" s="121"/>
    </row>
    <row r="29" spans="5:9">
      <c r="E29" s="121"/>
      <c r="F29" s="121"/>
      <c r="G29" s="121"/>
      <c r="H29" s="121"/>
      <c r="I29" s="121"/>
    </row>
    <row r="30" spans="5:9">
      <c r="E30" s="121"/>
      <c r="F30" s="121"/>
      <c r="G30" s="121"/>
      <c r="H30" s="121"/>
      <c r="I30" s="121"/>
    </row>
    <row r="31" spans="5:9">
      <c r="E31" s="121"/>
      <c r="F31" s="121"/>
      <c r="G31" s="121"/>
      <c r="H31" s="121"/>
      <c r="I31" s="121"/>
    </row>
    <row r="32" spans="5:9">
      <c r="E32" s="121"/>
      <c r="F32" s="121"/>
      <c r="G32" s="121"/>
      <c r="H32" s="121"/>
      <c r="I32" s="121"/>
    </row>
    <row r="33" spans="5:9">
      <c r="E33" s="121"/>
      <c r="F33" s="121"/>
      <c r="G33" s="121"/>
      <c r="H33" s="121"/>
      <c r="I33" s="121"/>
    </row>
    <row r="34" spans="5:9">
      <c r="E34" s="121"/>
      <c r="F34" s="121"/>
      <c r="G34" s="121"/>
      <c r="H34" s="121"/>
      <c r="I34" s="121"/>
    </row>
    <row r="35" spans="5:9">
      <c r="E35" s="121"/>
      <c r="F35" s="121"/>
      <c r="G35" s="121"/>
      <c r="H35" s="121"/>
      <c r="I35" s="121"/>
    </row>
    <row r="36" spans="5:9">
      <c r="E36" s="121"/>
      <c r="F36" s="121"/>
      <c r="G36" s="121"/>
      <c r="H36" s="121"/>
      <c r="I36" s="121"/>
    </row>
    <row r="37" spans="5:9">
      <c r="E37" s="121"/>
      <c r="F37" s="121"/>
      <c r="G37" s="121"/>
      <c r="H37" s="121"/>
      <c r="I37" s="121"/>
    </row>
    <row r="38" spans="5:9">
      <c r="E38" s="121"/>
      <c r="F38" s="121"/>
      <c r="G38" s="121"/>
      <c r="H38" s="121"/>
      <c r="I38" s="121"/>
    </row>
    <row r="39" spans="5:9">
      <c r="E39" s="121"/>
      <c r="F39" s="121"/>
      <c r="G39" s="121"/>
      <c r="H39" s="121"/>
      <c r="I39" s="121"/>
    </row>
    <row r="40" spans="5:9">
      <c r="E40" s="121"/>
      <c r="F40" s="121"/>
      <c r="G40" s="121"/>
      <c r="H40" s="121"/>
      <c r="I40" s="121"/>
    </row>
    <row r="41" spans="5:9">
      <c r="E41" s="121"/>
      <c r="F41" s="121"/>
      <c r="G41" s="121"/>
      <c r="H41" s="121"/>
      <c r="I41" s="121"/>
    </row>
    <row r="42" spans="5:9">
      <c r="E42" s="121"/>
      <c r="F42" s="121"/>
      <c r="G42" s="121"/>
      <c r="H42" s="121"/>
      <c r="I42" s="121"/>
    </row>
    <row r="43" spans="5:9">
      <c r="E43" s="121"/>
      <c r="F43" s="121"/>
      <c r="G43" s="121"/>
      <c r="H43" s="121"/>
      <c r="I43" s="121"/>
    </row>
    <row r="44" spans="5:9">
      <c r="E44" s="121"/>
      <c r="F44" s="121"/>
      <c r="G44" s="121"/>
      <c r="H44" s="121"/>
      <c r="I44" s="121"/>
    </row>
    <row r="45" spans="5:9">
      <c r="E45" s="121"/>
      <c r="F45" s="121"/>
      <c r="G45" s="121"/>
      <c r="H45" s="121"/>
      <c r="I45" s="121"/>
    </row>
    <row r="46" spans="5:9">
      <c r="E46" s="121"/>
      <c r="F46" s="121"/>
      <c r="G46" s="121"/>
      <c r="H46" s="121"/>
      <c r="I46" s="121"/>
    </row>
    <row r="47" spans="5:9">
      <c r="E47" s="121"/>
      <c r="F47" s="121"/>
      <c r="G47" s="121"/>
      <c r="H47" s="121"/>
      <c r="I47" s="121"/>
    </row>
    <row r="48" spans="5:9">
      <c r="E48" s="121"/>
      <c r="F48" s="121"/>
      <c r="G48" s="121"/>
      <c r="H48" s="121"/>
      <c r="I48" s="121"/>
    </row>
    <row r="49" spans="5:9">
      <c r="E49" s="121"/>
      <c r="F49" s="121"/>
      <c r="G49" s="121"/>
      <c r="H49" s="121"/>
      <c r="I49" s="121"/>
    </row>
    <row r="50" spans="5:9">
      <c r="E50" s="121"/>
      <c r="F50" s="121"/>
      <c r="G50" s="121"/>
      <c r="H50" s="121"/>
      <c r="I50" s="121"/>
    </row>
    <row r="51" spans="5:9">
      <c r="E51" s="121"/>
      <c r="F51" s="121"/>
      <c r="G51" s="121"/>
      <c r="H51" s="121"/>
      <c r="I51" s="121"/>
    </row>
    <row r="52" spans="5:9">
      <c r="E52" s="121"/>
      <c r="F52" s="121"/>
      <c r="G52" s="121"/>
      <c r="H52" s="121"/>
      <c r="I52" s="121"/>
    </row>
    <row r="53" spans="5:9">
      <c r="E53" s="121"/>
      <c r="F53" s="121"/>
      <c r="G53" s="121"/>
      <c r="H53" s="121"/>
      <c r="I53" s="121"/>
    </row>
    <row r="54" spans="5:9">
      <c r="E54" s="121"/>
      <c r="F54" s="121"/>
      <c r="G54" s="121"/>
      <c r="H54" s="121"/>
      <c r="I54" s="1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>
    <tabColor rgb="FF00B0F0"/>
  </sheetPr>
  <dimension ref="A1:C53"/>
  <sheetViews>
    <sheetView workbookViewId="0">
      <selection activeCell="I13" sqref="I13"/>
    </sheetView>
  </sheetViews>
  <sheetFormatPr defaultRowHeight="15"/>
  <cols>
    <col min="1" max="1" width="19" style="110" customWidth="1"/>
    <col min="2" max="3" width="14.5703125" style="115" bestFit="1" customWidth="1"/>
    <col min="4" max="16384" width="9.140625" style="107"/>
  </cols>
  <sheetData>
    <row r="1" spans="1:3">
      <c r="A1" s="111"/>
      <c r="B1" s="113" t="s">
        <v>946</v>
      </c>
      <c r="C1" s="113" t="s">
        <v>945</v>
      </c>
    </row>
    <row r="2" spans="1:3">
      <c r="A2" s="108" t="s">
        <v>893</v>
      </c>
      <c r="B2" s="114">
        <f>SUM(B3:B53)</f>
        <v>309848989</v>
      </c>
      <c r="C2" s="114">
        <v>281421906</v>
      </c>
    </row>
    <row r="3" spans="1:3">
      <c r="A3" s="109" t="s">
        <v>894</v>
      </c>
      <c r="B3" s="114">
        <v>37304999</v>
      </c>
      <c r="C3" s="114">
        <v>33871648</v>
      </c>
    </row>
    <row r="4" spans="1:3">
      <c r="A4" s="109" t="s">
        <v>895</v>
      </c>
      <c r="B4" s="114">
        <v>25219022</v>
      </c>
      <c r="C4" s="114">
        <v>20851820</v>
      </c>
    </row>
    <row r="5" spans="1:3">
      <c r="A5" s="109" t="s">
        <v>896</v>
      </c>
      <c r="B5" s="114">
        <v>19604191</v>
      </c>
      <c r="C5" s="114">
        <v>18976457</v>
      </c>
    </row>
    <row r="6" spans="1:3">
      <c r="A6" s="109" t="s">
        <v>897</v>
      </c>
      <c r="B6" s="114">
        <v>18821872</v>
      </c>
      <c r="C6" s="114">
        <v>15982378</v>
      </c>
    </row>
    <row r="7" spans="1:3">
      <c r="A7" s="109" t="s">
        <v>898</v>
      </c>
      <c r="B7" s="114">
        <v>12964937</v>
      </c>
      <c r="C7" s="114">
        <v>12419293</v>
      </c>
    </row>
    <row r="8" spans="1:3">
      <c r="A8" s="109" t="s">
        <v>899</v>
      </c>
      <c r="B8" s="114">
        <v>12640733</v>
      </c>
      <c r="C8" s="114">
        <v>12281054</v>
      </c>
    </row>
    <row r="9" spans="1:3">
      <c r="A9" s="109" t="s">
        <v>900</v>
      </c>
      <c r="B9" s="114">
        <v>11563700</v>
      </c>
      <c r="C9" s="114">
        <v>11353140</v>
      </c>
    </row>
    <row r="10" spans="1:3">
      <c r="A10" s="109" t="s">
        <v>902</v>
      </c>
      <c r="B10" s="114">
        <v>10011703</v>
      </c>
      <c r="C10" s="114">
        <v>9938444</v>
      </c>
    </row>
    <row r="11" spans="1:3">
      <c r="A11" s="109" t="s">
        <v>901</v>
      </c>
      <c r="B11" s="114">
        <v>9973198</v>
      </c>
      <c r="C11" s="114">
        <v>8186453</v>
      </c>
    </row>
    <row r="12" spans="1:3">
      <c r="A12" s="109" t="s">
        <v>903</v>
      </c>
      <c r="B12" s="114">
        <v>9529159</v>
      </c>
      <c r="C12" s="114">
        <v>8049313</v>
      </c>
    </row>
    <row r="13" spans="1:3">
      <c r="A13" s="109" t="s">
        <v>904</v>
      </c>
      <c r="B13" s="114">
        <v>8740335</v>
      </c>
      <c r="C13" s="114">
        <v>8414350</v>
      </c>
    </row>
    <row r="14" spans="1:3">
      <c r="A14" s="109" t="s">
        <v>905</v>
      </c>
      <c r="B14" s="114">
        <v>7971872</v>
      </c>
      <c r="C14" s="114">
        <v>7078515</v>
      </c>
    </row>
    <row r="15" spans="1:3">
      <c r="A15" s="109" t="s">
        <v>907</v>
      </c>
      <c r="B15" s="114">
        <v>6758575</v>
      </c>
      <c r="C15" s="114">
        <v>5894121</v>
      </c>
    </row>
    <row r="16" spans="1:3">
      <c r="A16" s="109" t="s">
        <v>906</v>
      </c>
      <c r="B16" s="114">
        <v>6749756</v>
      </c>
      <c r="C16" s="114">
        <v>5130632</v>
      </c>
    </row>
    <row r="17" spans="1:3">
      <c r="A17" s="109" t="s">
        <v>908</v>
      </c>
      <c r="B17" s="114">
        <v>6620750</v>
      </c>
      <c r="C17" s="114">
        <v>6349097</v>
      </c>
    </row>
    <row r="18" spans="1:3">
      <c r="A18" s="109" t="s">
        <v>909</v>
      </c>
      <c r="B18" s="114">
        <v>6461179</v>
      </c>
      <c r="C18" s="114">
        <v>6080485</v>
      </c>
    </row>
    <row r="19" spans="1:3">
      <c r="A19" s="109" t="s">
        <v>910</v>
      </c>
      <c r="B19" s="114">
        <v>6363696</v>
      </c>
      <c r="C19" s="114">
        <v>5689283</v>
      </c>
    </row>
    <row r="20" spans="1:3">
      <c r="A20" s="109" t="s">
        <v>911</v>
      </c>
      <c r="B20" s="114">
        <v>6031013</v>
      </c>
      <c r="C20" s="114">
        <v>5595211</v>
      </c>
    </row>
    <row r="21" spans="1:3">
      <c r="A21" s="109" t="s">
        <v>912</v>
      </c>
      <c r="B21" s="114">
        <v>5744248</v>
      </c>
      <c r="C21" s="114">
        <v>5296486</v>
      </c>
    </row>
    <row r="22" spans="1:3">
      <c r="A22" s="109" t="s">
        <v>913</v>
      </c>
      <c r="B22" s="114">
        <v>5687115</v>
      </c>
      <c r="C22" s="114">
        <v>5363675</v>
      </c>
    </row>
    <row r="23" spans="1:3">
      <c r="A23" s="109" t="s">
        <v>914</v>
      </c>
      <c r="B23" s="114">
        <v>5304739</v>
      </c>
      <c r="C23" s="114">
        <v>4919479</v>
      </c>
    </row>
    <row r="24" spans="1:3">
      <c r="A24" s="109" t="s">
        <v>915</v>
      </c>
      <c r="B24" s="114">
        <v>5105052</v>
      </c>
      <c r="C24" s="114">
        <v>4301261</v>
      </c>
    </row>
    <row r="25" spans="1:3">
      <c r="A25" s="109" t="s">
        <v>916</v>
      </c>
      <c r="B25" s="114">
        <v>4737744</v>
      </c>
      <c r="C25" s="114">
        <v>4447100</v>
      </c>
    </row>
    <row r="26" spans="1:3">
      <c r="A26" s="109" t="s">
        <v>917</v>
      </c>
      <c r="B26" s="114">
        <v>4622288</v>
      </c>
      <c r="C26" s="114">
        <v>4012012</v>
      </c>
    </row>
    <row r="27" spans="1:3">
      <c r="A27" s="109" t="s">
        <v>918</v>
      </c>
      <c r="B27" s="114">
        <v>4494643</v>
      </c>
      <c r="C27" s="114">
        <v>4468976</v>
      </c>
    </row>
    <row r="28" spans="1:3">
      <c r="A28" s="109" t="s">
        <v>919</v>
      </c>
      <c r="B28" s="114">
        <v>4344316</v>
      </c>
      <c r="C28" s="114">
        <v>4041769</v>
      </c>
    </row>
    <row r="29" spans="1:3">
      <c r="A29" s="109" t="s">
        <v>920</v>
      </c>
      <c r="B29" s="114">
        <v>3870570</v>
      </c>
      <c r="C29" s="114">
        <v>3421399</v>
      </c>
    </row>
    <row r="30" spans="1:3">
      <c r="A30" s="109" t="s">
        <v>921</v>
      </c>
      <c r="B30" s="114">
        <v>3713318</v>
      </c>
      <c r="C30" s="114">
        <v>3450654</v>
      </c>
    </row>
    <row r="31" spans="1:3">
      <c r="A31" s="109" t="s">
        <v>922</v>
      </c>
      <c r="B31" s="114">
        <v>3530808</v>
      </c>
      <c r="C31" s="114">
        <v>3405565</v>
      </c>
    </row>
    <row r="32" spans="1:3">
      <c r="A32" s="109" t="s">
        <v>923</v>
      </c>
      <c r="B32" s="114">
        <v>3016909</v>
      </c>
      <c r="C32" s="114">
        <v>2926324</v>
      </c>
    </row>
    <row r="33" spans="1:3">
      <c r="A33" s="109" t="s">
        <v>924</v>
      </c>
      <c r="B33" s="114">
        <v>2963922</v>
      </c>
      <c r="C33" s="114">
        <v>2844658</v>
      </c>
    </row>
    <row r="34" spans="1:3">
      <c r="A34" s="109" t="s">
        <v>925</v>
      </c>
      <c r="B34" s="114">
        <v>2913457</v>
      </c>
      <c r="C34" s="114">
        <v>2673400</v>
      </c>
    </row>
    <row r="35" spans="1:3">
      <c r="A35" s="109" t="s">
        <v>927</v>
      </c>
      <c r="B35" s="114">
        <v>2845835</v>
      </c>
      <c r="C35" s="114">
        <v>2688418</v>
      </c>
    </row>
    <row r="36" spans="1:3">
      <c r="A36" s="109" t="s">
        <v>926</v>
      </c>
      <c r="B36" s="114">
        <v>2833184</v>
      </c>
      <c r="C36" s="114">
        <v>2233169</v>
      </c>
    </row>
    <row r="37" spans="1:3">
      <c r="A37" s="109" t="s">
        <v>928</v>
      </c>
      <c r="B37" s="114">
        <v>2714732</v>
      </c>
      <c r="C37" s="114">
        <v>1998257</v>
      </c>
    </row>
    <row r="38" spans="1:3">
      <c r="A38" s="109" t="s">
        <v>929</v>
      </c>
      <c r="B38" s="114">
        <v>2030852</v>
      </c>
      <c r="C38" s="114">
        <v>1819046</v>
      </c>
    </row>
    <row r="39" spans="1:3">
      <c r="A39" s="109" t="s">
        <v>930</v>
      </c>
      <c r="B39" s="114">
        <v>1821047</v>
      </c>
      <c r="C39" s="114">
        <v>1808344</v>
      </c>
    </row>
    <row r="40" spans="1:3">
      <c r="A40" s="109" t="s">
        <v>931</v>
      </c>
      <c r="B40" s="114">
        <v>1806103</v>
      </c>
      <c r="C40" s="114">
        <v>1711263</v>
      </c>
    </row>
    <row r="41" spans="1:3">
      <c r="A41" s="109" t="s">
        <v>932</v>
      </c>
      <c r="B41" s="114">
        <v>1573784</v>
      </c>
      <c r="C41" s="114">
        <v>1293953</v>
      </c>
    </row>
    <row r="42" spans="1:3">
      <c r="A42" s="109" t="s">
        <v>934</v>
      </c>
      <c r="B42" s="114">
        <v>1334440</v>
      </c>
      <c r="C42" s="114">
        <v>1274923</v>
      </c>
    </row>
    <row r="43" spans="1:3">
      <c r="A43" s="109" t="s">
        <v>933</v>
      </c>
      <c r="B43" s="114">
        <v>1323122</v>
      </c>
      <c r="C43" s="114">
        <v>1235786</v>
      </c>
    </row>
    <row r="44" spans="1:3">
      <c r="A44" s="109" t="s">
        <v>935</v>
      </c>
      <c r="B44" s="114">
        <v>1304471</v>
      </c>
      <c r="C44" s="114">
        <v>1211537</v>
      </c>
    </row>
    <row r="45" spans="1:3">
      <c r="A45" s="109" t="s">
        <v>936</v>
      </c>
      <c r="B45" s="114">
        <v>1053753</v>
      </c>
      <c r="C45" s="114">
        <v>1048319</v>
      </c>
    </row>
    <row r="46" spans="1:3">
      <c r="A46" s="109" t="s">
        <v>937</v>
      </c>
      <c r="B46" s="114">
        <v>983078</v>
      </c>
      <c r="C46" s="114">
        <v>902195</v>
      </c>
    </row>
    <row r="47" spans="1:3">
      <c r="A47" s="109" t="s">
        <v>938</v>
      </c>
      <c r="B47" s="114">
        <v>896407</v>
      </c>
      <c r="C47" s="114">
        <v>783600</v>
      </c>
    </row>
    <row r="48" spans="1:3">
      <c r="A48" s="109" t="s">
        <v>939</v>
      </c>
      <c r="B48" s="114">
        <v>818777</v>
      </c>
      <c r="C48" s="114">
        <v>754844</v>
      </c>
    </row>
    <row r="49" spans="1:3">
      <c r="A49" s="109" t="s">
        <v>940</v>
      </c>
      <c r="B49" s="114">
        <v>706422</v>
      </c>
      <c r="C49" s="114">
        <v>626932</v>
      </c>
    </row>
    <row r="50" spans="1:3">
      <c r="A50" s="109" t="s">
        <v>941</v>
      </c>
      <c r="B50" s="114">
        <v>647361</v>
      </c>
      <c r="C50" s="114">
        <v>642200</v>
      </c>
    </row>
    <row r="51" spans="1:3">
      <c r="A51" s="109" t="s">
        <v>942</v>
      </c>
      <c r="B51" s="114">
        <v>623198</v>
      </c>
      <c r="C51" s="114">
        <v>608827</v>
      </c>
    </row>
    <row r="52" spans="1:3">
      <c r="A52" s="109" t="s">
        <v>943</v>
      </c>
      <c r="B52" s="114">
        <v>602724</v>
      </c>
      <c r="C52" s="114">
        <v>572059</v>
      </c>
    </row>
    <row r="53" spans="1:3">
      <c r="A53" s="109" t="s">
        <v>944</v>
      </c>
      <c r="B53" s="114">
        <v>549880</v>
      </c>
      <c r="C53" s="114">
        <v>493782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>
    <tabColor indexed="10"/>
  </sheetPr>
  <dimension ref="A1:AE22"/>
  <sheetViews>
    <sheetView zoomScale="160" zoomScaleNormal="175" workbookViewId="0">
      <selection activeCell="I13" sqref="I13"/>
    </sheetView>
  </sheetViews>
  <sheetFormatPr defaultColWidth="8.85546875" defaultRowHeight="12.75"/>
  <cols>
    <col min="1" max="1" width="16.28515625" style="34" bestFit="1" customWidth="1"/>
    <col min="2" max="2" width="14.42578125" style="34" bestFit="1" customWidth="1"/>
    <col min="3" max="3" width="11.7109375" style="34" customWidth="1"/>
    <col min="4" max="4" width="8.42578125" style="34" bestFit="1" customWidth="1"/>
    <col min="5" max="5" width="7.85546875" style="34" bestFit="1" customWidth="1"/>
    <col min="6" max="6" width="8.85546875" style="34"/>
    <col min="7" max="7" width="4.5703125" style="34" customWidth="1"/>
    <col min="8" max="8" width="8.42578125" style="34" bestFit="1" customWidth="1"/>
    <col min="9" max="9" width="9.7109375" style="34" bestFit="1" customWidth="1"/>
    <col min="10" max="23" width="9.7109375" style="34" customWidth="1"/>
    <col min="24" max="24" width="8.42578125" style="34" customWidth="1"/>
    <col min="25" max="25" width="3.140625" style="34" customWidth="1"/>
    <col min="26" max="26" width="19.85546875" style="34" bestFit="1" customWidth="1"/>
    <col min="27" max="27" width="9.85546875" style="34" customWidth="1"/>
    <col min="28" max="28" width="8.5703125" style="34" customWidth="1"/>
    <col min="29" max="29" width="8.85546875" style="34"/>
    <col min="30" max="30" width="4.85546875" style="34" hidden="1" customWidth="1"/>
    <col min="31" max="31" width="4.7109375" style="34" hidden="1" customWidth="1"/>
    <col min="32" max="16384" width="8.85546875" style="34"/>
  </cols>
  <sheetData>
    <row r="1" spans="1:31">
      <c r="A1" s="38" t="s">
        <v>758</v>
      </c>
      <c r="D1" s="38" t="s">
        <v>759</v>
      </c>
      <c r="H1" s="38" t="s">
        <v>759</v>
      </c>
      <c r="I1" s="38" t="s">
        <v>878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Z1" s="38" t="s">
        <v>760</v>
      </c>
    </row>
    <row r="2" spans="1:31">
      <c r="A2" s="12" t="s">
        <v>761</v>
      </c>
      <c r="B2" s="34" t="str">
        <f t="shared" ref="B2:B20" si="0">PROPER(TRIM(A2))</f>
        <v>Baxter, Donna</v>
      </c>
      <c r="D2" s="34" t="s">
        <v>762</v>
      </c>
      <c r="E2" s="34" t="str">
        <f t="shared" ref="E2:E22" si="1">UPPER(D2)</f>
        <v>5Y6D919</v>
      </c>
      <c r="H2" s="34" t="s">
        <v>765</v>
      </c>
      <c r="I2" s="34" t="str">
        <f>UPPER(LEFT(REPLACE(H2,3,2,RIGHT(H2,2)),6))</f>
        <v>2W4514</v>
      </c>
      <c r="Z2" s="39" t="s">
        <v>763</v>
      </c>
      <c r="AA2" s="39"/>
      <c r="AB2" s="39"/>
      <c r="AD2" s="34" t="str">
        <f>MID(D8,3,4)</f>
        <v>0y19</v>
      </c>
      <c r="AE2" s="34" t="str">
        <f>LEFT(D8,4)</f>
        <v>8k0y</v>
      </c>
    </row>
    <row r="3" spans="1:31">
      <c r="A3" s="12" t="s">
        <v>764</v>
      </c>
      <c r="B3" s="34" t="str">
        <f t="shared" si="0"/>
        <v>Catalano, Robert</v>
      </c>
      <c r="D3" s="34" t="s">
        <v>765</v>
      </c>
      <c r="E3" s="34" t="str">
        <f t="shared" si="1"/>
        <v>2W7S145</v>
      </c>
      <c r="H3" s="34" t="s">
        <v>777</v>
      </c>
      <c r="I3" s="34" t="str">
        <f t="shared" ref="I3:I22" si="2">UPPER(LEFT(REPLACE(H3,3,2,RIGHT(H3,2)),6))</f>
        <v>3A4444</v>
      </c>
      <c r="Z3" s="39" t="s">
        <v>766</v>
      </c>
      <c r="AA3" s="39"/>
      <c r="AB3" s="39"/>
    </row>
    <row r="4" spans="1:31">
      <c r="A4" s="12" t="s">
        <v>767</v>
      </c>
      <c r="B4" s="34" t="str">
        <f t="shared" si="0"/>
        <v>Baker, Mark</v>
      </c>
      <c r="D4" s="34" t="s">
        <v>768</v>
      </c>
      <c r="E4" s="34" t="str">
        <f t="shared" si="1"/>
        <v>4I2W316</v>
      </c>
      <c r="H4" s="34" t="s">
        <v>801</v>
      </c>
      <c r="I4" s="34" t="str">
        <f t="shared" si="2"/>
        <v>3B4544</v>
      </c>
      <c r="Z4" s="39" t="s">
        <v>769</v>
      </c>
      <c r="AA4" s="39"/>
      <c r="AB4" s="39"/>
    </row>
    <row r="5" spans="1:31">
      <c r="A5" s="12" t="s">
        <v>770</v>
      </c>
      <c r="B5" s="34" t="str">
        <f t="shared" si="0"/>
        <v>O'Brien, Sheila</v>
      </c>
      <c r="D5" s="34" t="s">
        <v>771</v>
      </c>
      <c r="E5" s="34" t="str">
        <f t="shared" si="1"/>
        <v>3W5Y443</v>
      </c>
      <c r="H5" s="34" t="s">
        <v>786</v>
      </c>
      <c r="I5" s="34" t="str">
        <f t="shared" si="2"/>
        <v>3G0270</v>
      </c>
      <c r="Z5" s="39" t="s">
        <v>772</v>
      </c>
      <c r="AA5" s="39"/>
      <c r="AB5" s="39"/>
    </row>
    <row r="6" spans="1:31">
      <c r="A6" s="12" t="s">
        <v>773</v>
      </c>
      <c r="B6" s="34" t="str">
        <f t="shared" si="0"/>
        <v>Fier, Marilyn</v>
      </c>
      <c r="D6" s="34" t="s">
        <v>774</v>
      </c>
      <c r="E6" s="34" t="str">
        <f t="shared" si="1"/>
        <v>5J6R662</v>
      </c>
      <c r="H6" s="34" t="s">
        <v>791</v>
      </c>
      <c r="I6" s="34" t="str">
        <f t="shared" si="2"/>
        <v>3G3023</v>
      </c>
      <c r="Z6" s="39" t="s">
        <v>775</v>
      </c>
      <c r="AA6" s="39"/>
      <c r="AB6" s="39"/>
    </row>
    <row r="7" spans="1:31">
      <c r="A7" s="12" t="s">
        <v>776</v>
      </c>
      <c r="B7" s="34" t="str">
        <f t="shared" si="0"/>
        <v>Morris, Mark</v>
      </c>
      <c r="D7" s="34" t="s">
        <v>777</v>
      </c>
      <c r="E7" s="34" t="str">
        <f t="shared" si="1"/>
        <v>3A5Y444</v>
      </c>
      <c r="H7" s="34" t="s">
        <v>805</v>
      </c>
      <c r="I7" s="34" t="str">
        <f t="shared" si="2"/>
        <v>3J4644</v>
      </c>
      <c r="Z7" s="39" t="s">
        <v>778</v>
      </c>
      <c r="AA7" s="39"/>
      <c r="AB7" s="39"/>
    </row>
    <row r="8" spans="1:31">
      <c r="A8" s="12" t="s">
        <v>779</v>
      </c>
      <c r="B8" s="34" t="str">
        <f t="shared" si="0"/>
        <v>Hendricks, Eric</v>
      </c>
      <c r="D8" s="34" t="s">
        <v>780</v>
      </c>
      <c r="E8" s="34" t="str">
        <f t="shared" si="1"/>
        <v>8K0Y194</v>
      </c>
      <c r="H8" s="34" t="s">
        <v>809</v>
      </c>
      <c r="I8" s="34" t="str">
        <f t="shared" si="2"/>
        <v>3U4744</v>
      </c>
      <c r="Z8" s="39" t="s">
        <v>781</v>
      </c>
      <c r="AA8" s="39"/>
      <c r="AB8" s="39"/>
    </row>
    <row r="9" spans="1:31">
      <c r="A9" s="12" t="s">
        <v>782</v>
      </c>
      <c r="B9" s="34" t="str">
        <f t="shared" si="0"/>
        <v>Long, Ryan</v>
      </c>
      <c r="D9" s="34" t="s">
        <v>783</v>
      </c>
      <c r="E9" s="34" t="str">
        <f t="shared" si="1"/>
        <v>9C0K904</v>
      </c>
      <c r="H9" s="34" t="s">
        <v>789</v>
      </c>
      <c r="I9" s="34" t="str">
        <f t="shared" si="2"/>
        <v>3V4014</v>
      </c>
      <c r="Z9" s="39" t="s">
        <v>784</v>
      </c>
      <c r="AA9" s="39"/>
      <c r="AB9" s="39"/>
    </row>
    <row r="10" spans="1:31">
      <c r="A10" s="12" t="s">
        <v>785</v>
      </c>
      <c r="B10" s="34" t="str">
        <f t="shared" si="0"/>
        <v>Fitzgerald, Jackie</v>
      </c>
      <c r="D10" s="34" t="s">
        <v>786</v>
      </c>
      <c r="E10" s="34" t="str">
        <f t="shared" si="1"/>
        <v>3G6G702</v>
      </c>
      <c r="H10" s="34" t="s">
        <v>771</v>
      </c>
      <c r="I10" s="34" t="str">
        <f t="shared" si="2"/>
        <v>3W4344</v>
      </c>
      <c r="Z10" s="39" t="s">
        <v>787</v>
      </c>
      <c r="AA10" s="39"/>
      <c r="AB10" s="39"/>
    </row>
    <row r="11" spans="1:31">
      <c r="A11" s="12" t="s">
        <v>788</v>
      </c>
      <c r="B11" s="34" t="str">
        <f t="shared" si="0"/>
        <v>Tidwell, Liesl</v>
      </c>
      <c r="D11" s="34" t="s">
        <v>789</v>
      </c>
      <c r="E11" s="34" t="str">
        <f t="shared" si="1"/>
        <v>3V6F140</v>
      </c>
      <c r="H11" s="34" t="s">
        <v>811</v>
      </c>
      <c r="I11" s="34" t="str">
        <f t="shared" si="2"/>
        <v>3X4844</v>
      </c>
      <c r="Z11" s="39" t="s">
        <v>772</v>
      </c>
      <c r="AA11" s="39"/>
      <c r="AB11" s="39"/>
    </row>
    <row r="12" spans="1:31">
      <c r="A12" s="12" t="s">
        <v>790</v>
      </c>
      <c r="B12" s="34" t="str">
        <f t="shared" si="0"/>
        <v>Eaton, Jeffrey</v>
      </c>
      <c r="D12" s="34" t="s">
        <v>791</v>
      </c>
      <c r="E12" s="34" t="str">
        <f t="shared" si="1"/>
        <v>3G7R230</v>
      </c>
      <c r="H12" s="34" t="s">
        <v>768</v>
      </c>
      <c r="I12" s="34" t="str">
        <f t="shared" si="2"/>
        <v>4I1631</v>
      </c>
      <c r="Z12" s="39" t="s">
        <v>792</v>
      </c>
      <c r="AA12" s="39"/>
      <c r="AB12" s="39"/>
    </row>
    <row r="13" spans="1:31">
      <c r="A13" s="12" t="s">
        <v>793</v>
      </c>
      <c r="B13" s="34" t="str">
        <f t="shared" si="0"/>
        <v>Chambers, Karen</v>
      </c>
      <c r="D13" s="34" t="s">
        <v>794</v>
      </c>
      <c r="E13" s="34" t="str">
        <f t="shared" si="1"/>
        <v>6V4M198</v>
      </c>
      <c r="H13" s="34" t="s">
        <v>799</v>
      </c>
      <c r="I13" s="34" t="str">
        <f t="shared" si="2"/>
        <v>5C6366</v>
      </c>
      <c r="Z13" s="39" t="s">
        <v>795</v>
      </c>
      <c r="AA13" s="39"/>
      <c r="AB13" s="39"/>
    </row>
    <row r="14" spans="1:31">
      <c r="A14" s="12" t="s">
        <v>796</v>
      </c>
      <c r="B14" s="34" t="str">
        <f t="shared" si="0"/>
        <v>Perez, Barney</v>
      </c>
      <c r="D14" s="34" t="s">
        <v>797</v>
      </c>
      <c r="E14" s="34" t="str">
        <f t="shared" si="1"/>
        <v>9F9H302</v>
      </c>
      <c r="H14" s="34" t="s">
        <v>803</v>
      </c>
      <c r="I14" s="34" t="str">
        <f t="shared" si="2"/>
        <v>5I6466</v>
      </c>
      <c r="AB14" s="39"/>
    </row>
    <row r="15" spans="1:31">
      <c r="A15" s="12" t="s">
        <v>798</v>
      </c>
      <c r="B15" s="34" t="str">
        <f t="shared" si="0"/>
        <v>Watanuki, Cathy</v>
      </c>
      <c r="D15" s="34" t="s">
        <v>799</v>
      </c>
      <c r="E15" s="34" t="str">
        <f t="shared" si="1"/>
        <v>5C6R663</v>
      </c>
      <c r="H15" s="34" t="s">
        <v>774</v>
      </c>
      <c r="I15" s="34" t="str">
        <f t="shared" si="2"/>
        <v>5J6266</v>
      </c>
      <c r="AB15" s="39"/>
    </row>
    <row r="16" spans="1:31">
      <c r="A16" s="12" t="s">
        <v>800</v>
      </c>
      <c r="B16" s="34" t="str">
        <f t="shared" si="0"/>
        <v>Priem, George</v>
      </c>
      <c r="D16" s="34" t="s">
        <v>801</v>
      </c>
      <c r="E16" s="34" t="str">
        <f t="shared" si="1"/>
        <v>3B5Y445</v>
      </c>
      <c r="H16" s="34" t="s">
        <v>807</v>
      </c>
      <c r="I16" s="34" t="str">
        <f t="shared" si="2"/>
        <v>5T6566</v>
      </c>
      <c r="AB16" s="39"/>
    </row>
    <row r="17" spans="1:28">
      <c r="A17" s="12" t="s">
        <v>802</v>
      </c>
      <c r="B17" s="34" t="str">
        <f t="shared" si="0"/>
        <v>Wagner, Max</v>
      </c>
      <c r="D17" s="34" t="s">
        <v>803</v>
      </c>
      <c r="E17" s="34" t="str">
        <f t="shared" si="1"/>
        <v>5I6R664</v>
      </c>
      <c r="H17" s="34" t="s">
        <v>762</v>
      </c>
      <c r="I17" s="34" t="str">
        <f t="shared" si="2"/>
        <v>5Y1991</v>
      </c>
      <c r="AB17" s="39"/>
    </row>
    <row r="18" spans="1:28">
      <c r="A18" s="12" t="s">
        <v>804</v>
      </c>
      <c r="B18" s="34" t="str">
        <f t="shared" si="0"/>
        <v>Konopka, Robert</v>
      </c>
      <c r="D18" s="34" t="s">
        <v>805</v>
      </c>
      <c r="E18" s="34" t="str">
        <f t="shared" si="1"/>
        <v>3J5Y446</v>
      </c>
      <c r="H18" s="34" t="s">
        <v>810</v>
      </c>
      <c r="I18" s="34" t="str">
        <f t="shared" si="2"/>
        <v>5Y6666</v>
      </c>
      <c r="AB18" s="39"/>
    </row>
    <row r="19" spans="1:28">
      <c r="A19" s="12" t="s">
        <v>806</v>
      </c>
      <c r="B19" s="34" t="str">
        <f t="shared" si="0"/>
        <v>Glass, Philip</v>
      </c>
      <c r="D19" s="34" t="s">
        <v>807</v>
      </c>
      <c r="E19" s="34" t="str">
        <f t="shared" si="1"/>
        <v>5T6R665</v>
      </c>
      <c r="H19" s="34" t="s">
        <v>794</v>
      </c>
      <c r="I19" s="34" t="str">
        <f t="shared" si="2"/>
        <v>6V9819</v>
      </c>
      <c r="AB19" s="39"/>
    </row>
    <row r="20" spans="1:28">
      <c r="A20" s="12" t="s">
        <v>808</v>
      </c>
      <c r="B20" s="34" t="str">
        <f t="shared" si="0"/>
        <v>Harvey, Harlon</v>
      </c>
      <c r="D20" s="34" t="s">
        <v>809</v>
      </c>
      <c r="E20" s="34" t="str">
        <f t="shared" si="1"/>
        <v>3U5Y447</v>
      </c>
      <c r="H20" s="34" t="s">
        <v>780</v>
      </c>
      <c r="I20" s="34" t="str">
        <f t="shared" si="2"/>
        <v>8K9419</v>
      </c>
      <c r="AB20" s="39"/>
    </row>
    <row r="21" spans="1:28">
      <c r="D21" s="34" t="s">
        <v>810</v>
      </c>
      <c r="E21" s="34" t="str">
        <f t="shared" si="1"/>
        <v>5Y6R666</v>
      </c>
      <c r="H21" s="34" t="s">
        <v>783</v>
      </c>
      <c r="I21" s="34" t="str">
        <f t="shared" si="2"/>
        <v>9C0490</v>
      </c>
      <c r="AB21" s="39"/>
    </row>
    <row r="22" spans="1:28">
      <c r="D22" s="34" t="s">
        <v>811</v>
      </c>
      <c r="E22" s="34" t="str">
        <f t="shared" si="1"/>
        <v>3X5Y448</v>
      </c>
      <c r="H22" s="34" t="s">
        <v>797</v>
      </c>
      <c r="I22" s="34" t="str">
        <f t="shared" si="2"/>
        <v>9F0230</v>
      </c>
      <c r="AB22" s="39"/>
    </row>
  </sheetData>
  <sortState ref="H2:I22">
    <sortCondition ref="H4"/>
  </sortState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>
    <tabColor indexed="14"/>
    <pageSetUpPr fitToPage="1"/>
  </sheetPr>
  <dimension ref="A1:N60"/>
  <sheetViews>
    <sheetView workbookViewId="0">
      <selection activeCell="I13" sqref="I13"/>
    </sheetView>
  </sheetViews>
  <sheetFormatPr defaultColWidth="9.140625" defaultRowHeight="12.75"/>
  <cols>
    <col min="1" max="1" width="22.140625" style="33" bestFit="1" customWidth="1"/>
    <col min="2" max="2" width="10.28515625" style="33" bestFit="1" customWidth="1"/>
    <col min="3" max="3" width="4" style="33" bestFit="1" customWidth="1"/>
    <col min="4" max="4" width="10.5703125" style="33" bestFit="1" customWidth="1"/>
    <col min="5" max="5" width="10.28515625" style="33" bestFit="1" customWidth="1"/>
    <col min="6" max="6" width="17.42578125" style="33" bestFit="1" customWidth="1"/>
    <col min="7" max="7" width="9" style="33" customWidth="1"/>
    <col min="8" max="8" width="6" style="33" bestFit="1" customWidth="1"/>
    <col min="9" max="9" width="9.5703125" style="61" customWidth="1"/>
    <col min="10" max="10" width="13.42578125" style="33" bestFit="1" customWidth="1"/>
    <col min="11" max="11" width="7.7109375" style="40" bestFit="1" customWidth="1"/>
    <col min="12" max="12" width="15.28515625" style="33" bestFit="1" customWidth="1"/>
    <col min="13" max="13" width="6.140625" style="33" bestFit="1" customWidth="1"/>
    <col min="14" max="14" width="6.42578125" style="33" bestFit="1" customWidth="1"/>
    <col min="15" max="15" width="4.42578125" style="33" customWidth="1"/>
    <col min="16" max="16384" width="9.140625" style="33"/>
  </cols>
  <sheetData>
    <row r="1" spans="1:14">
      <c r="A1" s="33" t="s">
        <v>812</v>
      </c>
      <c r="B1" s="40">
        <v>140</v>
      </c>
      <c r="G1" s="37"/>
      <c r="H1" s="40" t="s">
        <v>813</v>
      </c>
      <c r="I1" s="41" t="s">
        <v>814</v>
      </c>
      <c r="J1" s="40" t="s">
        <v>815</v>
      </c>
      <c r="L1" s="33" t="s">
        <v>816</v>
      </c>
    </row>
    <row r="2" spans="1:14">
      <c r="B2" s="40"/>
      <c r="G2" s="42"/>
      <c r="H2" s="40">
        <v>1</v>
      </c>
      <c r="I2" s="43">
        <f t="shared" ref="I2:I16" si="0">($E$5*H2%)+$E$5</f>
        <v>0.26441800000000004</v>
      </c>
      <c r="J2" s="44">
        <f t="shared" ref="J2:J16" si="1">I2+$E$6</f>
        <v>2.6180000000000092E-3</v>
      </c>
      <c r="L2" s="40" t="s">
        <v>817</v>
      </c>
      <c r="M2" s="40" t="s">
        <v>818</v>
      </c>
    </row>
    <row r="3" spans="1:14">
      <c r="A3" s="33" t="s">
        <v>819</v>
      </c>
      <c r="B3" s="45">
        <v>66</v>
      </c>
      <c r="D3" s="33" t="s">
        <v>820</v>
      </c>
      <c r="E3" s="40" t="s">
        <v>821</v>
      </c>
      <c r="F3" s="40"/>
      <c r="G3" s="40" t="s">
        <v>822</v>
      </c>
      <c r="H3" s="40">
        <v>2</v>
      </c>
      <c r="I3" s="43">
        <f t="shared" si="0"/>
        <v>0.26703600000000005</v>
      </c>
      <c r="J3" s="44">
        <f t="shared" si="1"/>
        <v>5.2360000000000184E-3</v>
      </c>
      <c r="K3" s="40" t="s">
        <v>823</v>
      </c>
      <c r="L3" s="40">
        <v>200</v>
      </c>
      <c r="M3" s="45">
        <f>L3/2.54</f>
        <v>78.740157480314963</v>
      </c>
      <c r="N3" s="40" t="s">
        <v>824</v>
      </c>
    </row>
    <row r="4" spans="1:14">
      <c r="A4" s="33" t="s">
        <v>825</v>
      </c>
      <c r="B4" s="116">
        <v>0.34</v>
      </c>
      <c r="G4" s="46"/>
      <c r="H4" s="40">
        <v>3</v>
      </c>
      <c r="I4" s="43">
        <f t="shared" si="0"/>
        <v>0.26965400000000006</v>
      </c>
      <c r="J4" s="44">
        <f t="shared" si="1"/>
        <v>7.8540000000000276E-3</v>
      </c>
      <c r="L4" s="40"/>
      <c r="M4" s="40"/>
      <c r="N4" s="40"/>
    </row>
    <row r="5" spans="1:14">
      <c r="A5" s="33" t="s">
        <v>826</v>
      </c>
      <c r="B5" s="47"/>
      <c r="E5" s="44">
        <f>(B1*B4/12000)*B3</f>
        <v>0.26180000000000003</v>
      </c>
      <c r="F5" s="33" t="s">
        <v>827</v>
      </c>
      <c r="G5" s="48">
        <f>B7*E5+B3</f>
        <v>14805.000000000002</v>
      </c>
      <c r="H5" s="40">
        <v>4</v>
      </c>
      <c r="I5" s="43">
        <f t="shared" si="0"/>
        <v>0.27227200000000001</v>
      </c>
      <c r="J5" s="44">
        <f t="shared" si="1"/>
        <v>1.0471999999999981E-2</v>
      </c>
      <c r="L5" s="40" t="s">
        <v>818</v>
      </c>
      <c r="M5" s="40" t="s">
        <v>817</v>
      </c>
      <c r="N5" s="40"/>
    </row>
    <row r="6" spans="1:14">
      <c r="B6" s="40"/>
      <c r="D6" s="33" t="s">
        <v>828</v>
      </c>
      <c r="E6" s="49">
        <f>E7-E5</f>
        <v>-0.26180000000000003</v>
      </c>
      <c r="F6" s="50" t="s">
        <v>829</v>
      </c>
      <c r="H6" s="40">
        <v>5</v>
      </c>
      <c r="I6" s="43">
        <f t="shared" si="0"/>
        <v>0.27489000000000002</v>
      </c>
      <c r="J6" s="44">
        <f t="shared" si="1"/>
        <v>1.3089999999999991E-2</v>
      </c>
      <c r="K6" s="40" t="s">
        <v>824</v>
      </c>
      <c r="L6" s="40">
        <v>0.185</v>
      </c>
      <c r="M6" s="45">
        <f>L6*2.54</f>
        <v>0.46989999999999998</v>
      </c>
      <c r="N6" s="40" t="s">
        <v>823</v>
      </c>
    </row>
    <row r="7" spans="1:14">
      <c r="A7" s="33" t="s">
        <v>830</v>
      </c>
      <c r="B7" s="51">
        <f>(43350/B1)*12000/B3</f>
        <v>56298.7012987013</v>
      </c>
      <c r="D7" s="33" t="s">
        <v>831</v>
      </c>
      <c r="E7" s="43"/>
      <c r="F7" s="52" t="s">
        <v>832</v>
      </c>
      <c r="G7" s="48">
        <f>E7*B7</f>
        <v>0</v>
      </c>
      <c r="H7" s="40">
        <v>6</v>
      </c>
      <c r="I7" s="43">
        <f t="shared" si="0"/>
        <v>0.27750800000000003</v>
      </c>
      <c r="J7" s="44">
        <f t="shared" si="1"/>
        <v>1.5708E-2</v>
      </c>
    </row>
    <row r="8" spans="1:14">
      <c r="A8" s="33" t="s">
        <v>833</v>
      </c>
      <c r="B8" s="51">
        <v>17</v>
      </c>
      <c r="D8" s="40" t="s">
        <v>834</v>
      </c>
      <c r="E8" s="33" t="s">
        <v>835</v>
      </c>
      <c r="F8" s="53">
        <v>74426</v>
      </c>
      <c r="H8" s="40">
        <v>7</v>
      </c>
      <c r="I8" s="43">
        <f t="shared" si="0"/>
        <v>0.28012600000000004</v>
      </c>
      <c r="J8" s="44">
        <f t="shared" si="1"/>
        <v>1.8326000000000009E-2</v>
      </c>
      <c r="L8" s="33" t="s">
        <v>836</v>
      </c>
    </row>
    <row r="9" spans="1:14">
      <c r="B9" s="40"/>
      <c r="D9" s="40" t="s">
        <v>837</v>
      </c>
      <c r="E9" s="33" t="s">
        <v>838</v>
      </c>
      <c r="F9" s="54">
        <f>F8/B7</f>
        <v>1.3219843137254901</v>
      </c>
      <c r="H9" s="40">
        <v>8</v>
      </c>
      <c r="I9" s="43">
        <f t="shared" si="0"/>
        <v>0.28274400000000005</v>
      </c>
      <c r="J9" s="44">
        <f t="shared" si="1"/>
        <v>2.0944000000000018E-2</v>
      </c>
      <c r="K9" s="40" t="s">
        <v>839</v>
      </c>
      <c r="L9" s="49">
        <f>E5</f>
        <v>0.26180000000000003</v>
      </c>
      <c r="M9" s="33" t="s">
        <v>840</v>
      </c>
    </row>
    <row r="10" spans="1:14">
      <c r="A10" s="33" t="s">
        <v>841</v>
      </c>
      <c r="B10" s="55">
        <f>B7/B8</f>
        <v>3311.6883116883118</v>
      </c>
      <c r="C10" s="51"/>
      <c r="D10" s="51" t="s">
        <v>842</v>
      </c>
      <c r="E10" s="33" t="s">
        <v>838</v>
      </c>
      <c r="F10" s="56">
        <f>CEILING(F9,1)</f>
        <v>2</v>
      </c>
      <c r="H10" s="40">
        <v>9</v>
      </c>
      <c r="I10" s="43">
        <f t="shared" si="0"/>
        <v>0.28536200000000006</v>
      </c>
      <c r="J10" s="44">
        <f t="shared" si="1"/>
        <v>2.3562000000000027E-2</v>
      </c>
      <c r="K10" s="40" t="s">
        <v>843</v>
      </c>
      <c r="L10" s="57">
        <f>F8</f>
        <v>74426</v>
      </c>
      <c r="M10" s="33" t="s">
        <v>844</v>
      </c>
    </row>
    <row r="11" spans="1:14">
      <c r="A11" s="33" t="s">
        <v>833</v>
      </c>
      <c r="B11" s="51">
        <v>18</v>
      </c>
      <c r="C11" s="46"/>
      <c r="D11" s="58" t="s">
        <v>845</v>
      </c>
      <c r="F11" s="57">
        <f>F10*B7</f>
        <v>112597.4025974026</v>
      </c>
      <c r="G11" s="57"/>
      <c r="H11" s="40">
        <v>10</v>
      </c>
      <c r="I11" s="43">
        <f t="shared" si="0"/>
        <v>0.28798000000000001</v>
      </c>
      <c r="J11" s="44">
        <f t="shared" si="1"/>
        <v>2.6179999999999981E-2</v>
      </c>
      <c r="K11" s="40" t="s">
        <v>846</v>
      </c>
      <c r="L11" s="37">
        <f>L9*L10</f>
        <v>19484.726800000004</v>
      </c>
      <c r="M11" s="33" t="s">
        <v>847</v>
      </c>
    </row>
    <row r="12" spans="1:14">
      <c r="B12" s="40"/>
      <c r="C12" s="53"/>
      <c r="D12" s="58" t="s">
        <v>848</v>
      </c>
      <c r="E12" s="46" t="s">
        <v>849</v>
      </c>
      <c r="H12" s="40">
        <v>11</v>
      </c>
      <c r="I12" s="43">
        <f t="shared" si="0"/>
        <v>0.29059800000000002</v>
      </c>
      <c r="J12" s="44">
        <f t="shared" si="1"/>
        <v>2.879799999999999E-2</v>
      </c>
      <c r="K12" s="40" t="s">
        <v>846</v>
      </c>
      <c r="L12" s="37">
        <f>E7*L10</f>
        <v>0</v>
      </c>
      <c r="M12" s="33" t="s">
        <v>850</v>
      </c>
    </row>
    <row r="13" spans="1:14">
      <c r="A13" s="33" t="s">
        <v>841</v>
      </c>
      <c r="B13" s="55">
        <f>B7/B11</f>
        <v>3127.7056277056276</v>
      </c>
      <c r="D13" s="59">
        <f>($B$7*$B$3)/12000*$B$1</f>
        <v>43350</v>
      </c>
      <c r="E13" s="59">
        <f>D13+(B8*60)</f>
        <v>44370</v>
      </c>
      <c r="H13" s="40">
        <v>12</v>
      </c>
      <c r="I13" s="43">
        <f t="shared" si="0"/>
        <v>0.29321600000000003</v>
      </c>
      <c r="J13" s="44">
        <f t="shared" si="1"/>
        <v>3.1415999999999999E-2</v>
      </c>
    </row>
    <row r="14" spans="1:14">
      <c r="A14" s="33" t="s">
        <v>851</v>
      </c>
      <c r="B14" s="36"/>
      <c r="H14" s="40">
        <v>13</v>
      </c>
      <c r="I14" s="43">
        <f t="shared" si="0"/>
        <v>0.29583400000000004</v>
      </c>
      <c r="J14" s="44">
        <f t="shared" si="1"/>
        <v>3.4034000000000009E-2</v>
      </c>
    </row>
    <row r="15" spans="1:14">
      <c r="A15" s="60" t="s">
        <v>852</v>
      </c>
      <c r="D15" s="60" t="s">
        <v>853</v>
      </c>
      <c r="H15" s="40">
        <v>14</v>
      </c>
      <c r="I15" s="43">
        <f t="shared" si="0"/>
        <v>0.29845200000000005</v>
      </c>
      <c r="J15" s="44">
        <f t="shared" si="1"/>
        <v>3.6652000000000018E-2</v>
      </c>
    </row>
    <row r="16" spans="1:14">
      <c r="A16" s="33" t="s">
        <v>854</v>
      </c>
      <c r="B16" s="40">
        <v>140</v>
      </c>
      <c r="D16" s="33" t="s">
        <v>854</v>
      </c>
      <c r="E16" s="40">
        <v>140</v>
      </c>
      <c r="H16" s="40">
        <v>15</v>
      </c>
      <c r="I16" s="43">
        <f t="shared" si="0"/>
        <v>0.30107000000000006</v>
      </c>
      <c r="J16" s="44">
        <f t="shared" si="1"/>
        <v>3.9270000000000027E-2</v>
      </c>
    </row>
    <row r="17" spans="1:13" ht="13.5" thickBot="1">
      <c r="A17" s="33" t="s">
        <v>855</v>
      </c>
      <c r="B17" s="40">
        <v>72</v>
      </c>
      <c r="D17" s="33" t="s">
        <v>855</v>
      </c>
      <c r="E17" s="40">
        <v>66</v>
      </c>
    </row>
    <row r="18" spans="1:13">
      <c r="A18" s="33" t="s">
        <v>835</v>
      </c>
      <c r="B18" s="51">
        <v>12144</v>
      </c>
      <c r="D18" s="33" t="s">
        <v>835</v>
      </c>
      <c r="E18" s="51">
        <v>43056</v>
      </c>
      <c r="J18" s="62"/>
      <c r="K18" s="63"/>
      <c r="L18" s="64" t="s">
        <v>856</v>
      </c>
      <c r="M18" s="65"/>
    </row>
    <row r="19" spans="1:13">
      <c r="A19" s="33" t="s">
        <v>857</v>
      </c>
      <c r="B19" s="55">
        <f>(B17*B18/12000)*B16</f>
        <v>10200.960000000001</v>
      </c>
      <c r="C19" s="33" t="s">
        <v>858</v>
      </c>
      <c r="D19" s="33" t="s">
        <v>857</v>
      </c>
      <c r="E19" s="55">
        <f>(E17*E18/12000)*E16</f>
        <v>33153.119999999995</v>
      </c>
      <c r="F19" s="33" t="s">
        <v>858</v>
      </c>
      <c r="G19" s="57">
        <f>B19+E19</f>
        <v>43354.079999999994</v>
      </c>
      <c r="H19" s="40" t="s">
        <v>859</v>
      </c>
      <c r="J19" s="66" t="s">
        <v>860</v>
      </c>
      <c r="L19" s="67">
        <f>D13/B7</f>
        <v>0.77</v>
      </c>
      <c r="M19" s="68" t="s">
        <v>858</v>
      </c>
    </row>
    <row r="20" spans="1:13">
      <c r="B20" s="55"/>
      <c r="J20" s="66" t="s">
        <v>861</v>
      </c>
      <c r="L20" s="67">
        <f>L19*1000</f>
        <v>770</v>
      </c>
      <c r="M20" s="68" t="s">
        <v>858</v>
      </c>
    </row>
    <row r="21" spans="1:13">
      <c r="A21" s="60" t="s">
        <v>862</v>
      </c>
      <c r="D21" s="60" t="s">
        <v>863</v>
      </c>
      <c r="J21" s="66"/>
      <c r="L21" s="46"/>
      <c r="M21" s="68"/>
    </row>
    <row r="22" spans="1:13">
      <c r="A22" s="33" t="s">
        <v>854</v>
      </c>
      <c r="B22" s="40">
        <v>190</v>
      </c>
      <c r="D22" s="33" t="s">
        <v>854</v>
      </c>
      <c r="E22" s="40">
        <v>190</v>
      </c>
      <c r="J22" s="66" t="s">
        <v>864</v>
      </c>
      <c r="L22" s="53">
        <v>17</v>
      </c>
      <c r="M22" s="68" t="s">
        <v>865</v>
      </c>
    </row>
    <row r="23" spans="1:13">
      <c r="A23" s="33" t="s">
        <v>855</v>
      </c>
      <c r="B23" s="40">
        <v>26.25</v>
      </c>
      <c r="D23" s="33" t="s">
        <v>855</v>
      </c>
      <c r="E23" s="40">
        <v>24.5</v>
      </c>
      <c r="J23" s="69" t="s">
        <v>866</v>
      </c>
      <c r="L23" s="70">
        <f>B7/L22</f>
        <v>3311.6883116883118</v>
      </c>
      <c r="M23" s="68" t="s">
        <v>844</v>
      </c>
    </row>
    <row r="24" spans="1:13" ht="13.5" thickBot="1">
      <c r="A24" s="33" t="s">
        <v>835</v>
      </c>
      <c r="B24" s="51">
        <v>8000</v>
      </c>
      <c r="D24" s="33" t="s">
        <v>835</v>
      </c>
      <c r="E24" s="51">
        <v>3000</v>
      </c>
      <c r="J24" s="71" t="s">
        <v>867</v>
      </c>
      <c r="K24" s="72"/>
      <c r="L24" s="73">
        <f>L23*L19</f>
        <v>2550</v>
      </c>
      <c r="M24" s="74" t="s">
        <v>858</v>
      </c>
    </row>
    <row r="25" spans="1:13">
      <c r="A25" s="33" t="s">
        <v>857</v>
      </c>
      <c r="B25" s="55">
        <f>(B23*B24/12000)*B22</f>
        <v>3325</v>
      </c>
      <c r="C25" s="33" t="s">
        <v>858</v>
      </c>
      <c r="D25" s="33" t="s">
        <v>857</v>
      </c>
      <c r="E25" s="55">
        <f>(E23*E24/12000)*E22</f>
        <v>1163.75</v>
      </c>
      <c r="F25" s="33" t="s">
        <v>858</v>
      </c>
      <c r="G25" s="57">
        <f>B25+E25</f>
        <v>4488.75</v>
      </c>
      <c r="H25" s="40" t="s">
        <v>868</v>
      </c>
      <c r="J25" s="40"/>
    </row>
    <row r="26" spans="1:13">
      <c r="F26" s="60" t="s">
        <v>869</v>
      </c>
      <c r="G26" s="75">
        <f>SUM(G19:G25)</f>
        <v>47842.829999999994</v>
      </c>
    </row>
    <row r="27" spans="1:13">
      <c r="A27" s="60" t="s">
        <v>870</v>
      </c>
      <c r="D27" s="60" t="s">
        <v>871</v>
      </c>
      <c r="J27" s="76" t="s">
        <v>754</v>
      </c>
      <c r="K27" s="75">
        <f>G26+G37</f>
        <v>57936.16333333333</v>
      </c>
      <c r="L27" s="75">
        <f>MAX(L11,K27)</f>
        <v>57936.16333333333</v>
      </c>
    </row>
    <row r="28" spans="1:13">
      <c r="A28" s="33" t="s">
        <v>854</v>
      </c>
      <c r="B28" s="40">
        <v>160</v>
      </c>
      <c r="D28" s="33" t="s">
        <v>854</v>
      </c>
      <c r="E28" s="40">
        <v>160</v>
      </c>
    </row>
    <row r="29" spans="1:13">
      <c r="A29" s="33" t="s">
        <v>855</v>
      </c>
      <c r="B29" s="40">
        <v>21.25</v>
      </c>
      <c r="D29" s="33" t="s">
        <v>855</v>
      </c>
      <c r="E29" s="40">
        <v>27.75</v>
      </c>
    </row>
    <row r="30" spans="1:13">
      <c r="A30" s="33" t="s">
        <v>835</v>
      </c>
      <c r="B30" s="51">
        <v>4000</v>
      </c>
      <c r="D30" s="33" t="s">
        <v>835</v>
      </c>
      <c r="E30" s="51">
        <v>14000</v>
      </c>
    </row>
    <row r="31" spans="1:13">
      <c r="A31" s="33" t="s">
        <v>857</v>
      </c>
      <c r="B31" s="55">
        <f>(B29*B30/12000)*B28</f>
        <v>1133.3333333333333</v>
      </c>
      <c r="C31" s="33" t="s">
        <v>858</v>
      </c>
      <c r="D31" s="33" t="s">
        <v>857</v>
      </c>
      <c r="E31" s="55">
        <f>(E29*E30/12000)*E28</f>
        <v>5180</v>
      </c>
      <c r="F31" s="33" t="s">
        <v>858</v>
      </c>
      <c r="G31" s="57">
        <f>B31+E31</f>
        <v>6313.333333333333</v>
      </c>
      <c r="H31" s="40" t="s">
        <v>872</v>
      </c>
      <c r="K31" s="33"/>
    </row>
    <row r="32" spans="1:13">
      <c r="A32" s="60" t="s">
        <v>873</v>
      </c>
      <c r="D32" s="60" t="s">
        <v>874</v>
      </c>
    </row>
    <row r="33" spans="1:8">
      <c r="A33" s="33" t="s">
        <v>854</v>
      </c>
      <c r="B33" s="40">
        <v>160</v>
      </c>
      <c r="D33" s="33" t="s">
        <v>854</v>
      </c>
      <c r="E33" s="40">
        <v>160</v>
      </c>
    </row>
    <row r="34" spans="1:8">
      <c r="A34" s="33" t="s">
        <v>855</v>
      </c>
      <c r="B34" s="40">
        <v>26.25</v>
      </c>
      <c r="D34" s="33" t="s">
        <v>855</v>
      </c>
      <c r="E34" s="40">
        <v>24.5</v>
      </c>
    </row>
    <row r="35" spans="1:8">
      <c r="A35" s="33" t="s">
        <v>835</v>
      </c>
      <c r="B35" s="51">
        <v>8000</v>
      </c>
      <c r="D35" s="33" t="s">
        <v>835</v>
      </c>
      <c r="E35" s="51">
        <v>3000</v>
      </c>
    </row>
    <row r="36" spans="1:8">
      <c r="A36" s="33" t="s">
        <v>857</v>
      </c>
      <c r="B36" s="55">
        <f>(B34*B35/12000)*B33</f>
        <v>2800</v>
      </c>
      <c r="C36" s="33" t="s">
        <v>858</v>
      </c>
      <c r="D36" s="33" t="s">
        <v>857</v>
      </c>
      <c r="E36" s="55">
        <f>(E34*E35/12000)*E33</f>
        <v>980</v>
      </c>
      <c r="F36" s="33" t="s">
        <v>858</v>
      </c>
      <c r="G36" s="57">
        <f>B36+E36</f>
        <v>3780</v>
      </c>
      <c r="H36" s="40" t="s">
        <v>875</v>
      </c>
    </row>
    <row r="37" spans="1:8">
      <c r="F37" s="60" t="s">
        <v>869</v>
      </c>
      <c r="G37" s="75">
        <f>SUM(G31:G36)</f>
        <v>10093.333333333332</v>
      </c>
    </row>
    <row r="40" spans="1:8">
      <c r="D40" s="77" t="s">
        <v>876</v>
      </c>
      <c r="E40" s="35">
        <v>5</v>
      </c>
      <c r="F40" s="78">
        <f>IF($B$61&lt;=120,$B$61*19350,"Too Many!")</f>
        <v>0</v>
      </c>
    </row>
    <row r="41" spans="1:8">
      <c r="D41" s="77"/>
      <c r="E41" s="35">
        <v>834</v>
      </c>
      <c r="F41" s="78">
        <f>IF($B$62&lt;=6150,($B$62*90)+((E41/10)*200), "Too Many!")</f>
        <v>16680</v>
      </c>
    </row>
    <row r="42" spans="1:8" ht="13.5" thickBot="1">
      <c r="D42" s="77"/>
      <c r="E42" s="117">
        <v>1</v>
      </c>
      <c r="F42" s="79">
        <f>65000+6600</f>
        <v>71600</v>
      </c>
    </row>
    <row r="43" spans="1:8" ht="13.5" thickBot="1">
      <c r="D43" s="77"/>
      <c r="E43" s="118">
        <f>IF(AND(E40&lt;=24,E45&gt;615),"Too Big",IF(AND(E40&lt;=24,E45&gt;473),4,IF(AND(E40&lt;=24,E45&gt;343),3,IF(AND(E40&lt;=24,E45&gt;213),2,IF(AND(E40&lt;=24,E45&gt;83),1,0)))))</f>
        <v>1</v>
      </c>
      <c r="F43" s="78">
        <f>SUM(E40*19900)</f>
        <v>99500</v>
      </c>
    </row>
    <row r="44" spans="1:8">
      <c r="D44" s="77"/>
      <c r="E44" s="35">
        <f>IF(AND(E40&gt;120),"Too Big",IF(AND(E40&gt;96),4,IF(AND(E40&gt;72),3,IF(AND(E40&gt;48),2,IF(AND(E40&gt;24),1,0)))))</f>
        <v>0</v>
      </c>
      <c r="F44" s="78">
        <f>SUM((E44)*48400)</f>
        <v>0</v>
      </c>
    </row>
    <row r="45" spans="1:8">
      <c r="D45" s="77" t="s">
        <v>877</v>
      </c>
      <c r="E45" s="35">
        <f>ROUNDUP(E41/10,0)</f>
        <v>84</v>
      </c>
      <c r="F45" s="78">
        <f>(E45-10)*800</f>
        <v>59200</v>
      </c>
    </row>
    <row r="46" spans="1:8">
      <c r="D46" s="77"/>
      <c r="E46" s="35"/>
      <c r="F46" s="80"/>
    </row>
    <row r="47" spans="1:8">
      <c r="D47" s="77"/>
      <c r="E47" s="35"/>
      <c r="F47" s="78"/>
    </row>
    <row r="48" spans="1:8">
      <c r="D48" s="77"/>
      <c r="E48" s="35"/>
      <c r="F48" s="78"/>
    </row>
    <row r="49" spans="4:6">
      <c r="D49" s="77"/>
      <c r="E49" s="35"/>
      <c r="F49" s="81"/>
    </row>
    <row r="50" spans="4:6">
      <c r="D50" s="77"/>
      <c r="E50" s="35"/>
      <c r="F50" s="82"/>
    </row>
    <row r="51" spans="4:6">
      <c r="D51" s="77"/>
      <c r="E51" s="35"/>
      <c r="F51" s="82"/>
    </row>
    <row r="52" spans="4:6">
      <c r="D52" s="77"/>
      <c r="E52" s="35"/>
      <c r="F52" s="82"/>
    </row>
    <row r="53" spans="4:6">
      <c r="D53" s="77"/>
      <c r="E53" s="35"/>
      <c r="F53" s="82"/>
    </row>
    <row r="54" spans="4:6">
      <c r="D54" s="77"/>
      <c r="E54" s="35"/>
      <c r="F54" s="83"/>
    </row>
    <row r="55" spans="4:6">
      <c r="D55" s="77"/>
      <c r="E55" s="35"/>
      <c r="F55" s="78"/>
    </row>
    <row r="56" spans="4:6">
      <c r="D56" s="77"/>
      <c r="E56" s="35"/>
      <c r="F56" s="81"/>
    </row>
    <row r="57" spans="4:6">
      <c r="D57" s="77"/>
      <c r="E57" s="35"/>
      <c r="F57" s="35"/>
    </row>
    <row r="58" spans="4:6">
      <c r="D58" s="77"/>
      <c r="E58" s="35"/>
      <c r="F58" s="84"/>
    </row>
    <row r="59" spans="4:6">
      <c r="D59" s="77"/>
      <c r="E59" s="35"/>
      <c r="F59" s="84"/>
    </row>
    <row r="60" spans="4:6">
      <c r="D60" s="77"/>
      <c r="E60" s="35"/>
      <c r="F60" s="84"/>
    </row>
  </sheetData>
  <pageMargins left="0.25" right="0.25" top="0.5" bottom="0.5" header="0.5" footer="0.5"/>
  <pageSetup scale="85" orientation="landscape" horizontalDpi="36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>
    <tabColor indexed="11"/>
  </sheetPr>
  <dimension ref="A1:L40"/>
  <sheetViews>
    <sheetView zoomScale="115" zoomScaleNormal="115" workbookViewId="0">
      <selection activeCell="I13" sqref="I13"/>
    </sheetView>
  </sheetViews>
  <sheetFormatPr defaultColWidth="9.140625" defaultRowHeight="12.75"/>
  <cols>
    <col min="1" max="1" width="19.5703125" style="34" bestFit="1" customWidth="1"/>
    <col min="2" max="2" width="8.85546875" style="34" customWidth="1"/>
    <col min="3" max="5" width="9" style="34" bestFit="1" customWidth="1"/>
    <col min="6" max="6" width="8.5703125" style="34" bestFit="1" customWidth="1"/>
    <col min="7" max="7" width="9.28515625" style="34" customWidth="1"/>
    <col min="8" max="8" width="10.42578125" style="34" bestFit="1" customWidth="1"/>
    <col min="9" max="9" width="8.85546875" style="34" bestFit="1" customWidth="1"/>
    <col min="10" max="10" width="9.140625" style="34"/>
    <col min="11" max="11" width="12.7109375" style="34" bestFit="1" customWidth="1"/>
    <col min="12" max="16384" width="9.140625" style="34"/>
  </cols>
  <sheetData>
    <row r="1" spans="1:12" ht="64.5" customHeight="1">
      <c r="A1" s="100"/>
      <c r="B1" s="3" t="s">
        <v>892</v>
      </c>
      <c r="C1" s="1"/>
      <c r="D1" s="1"/>
      <c r="E1" s="1"/>
      <c r="F1" s="1"/>
      <c r="G1" s="1"/>
      <c r="H1" s="1"/>
      <c r="I1" s="119"/>
      <c r="J1" s="85"/>
      <c r="K1" s="98"/>
      <c r="L1" s="85"/>
    </row>
    <row r="2" spans="1:12">
      <c r="A2" s="120" t="s">
        <v>947</v>
      </c>
      <c r="B2" s="120"/>
      <c r="C2" s="120"/>
      <c r="D2" s="120"/>
      <c r="E2" s="120"/>
      <c r="F2" s="120"/>
      <c r="G2" s="120"/>
      <c r="H2" s="120"/>
      <c r="I2" s="120"/>
      <c r="J2" s="85"/>
      <c r="K2" s="46"/>
      <c r="L2" s="85"/>
    </row>
    <row r="3" spans="1:12">
      <c r="A3" s="99"/>
      <c r="B3" s="76" t="s">
        <v>20</v>
      </c>
      <c r="C3" s="76" t="s">
        <v>25</v>
      </c>
      <c r="D3" s="76" t="s">
        <v>28</v>
      </c>
      <c r="E3" s="76" t="s">
        <v>31</v>
      </c>
      <c r="F3" s="76" t="s">
        <v>36</v>
      </c>
      <c r="G3" s="76" t="s">
        <v>39</v>
      </c>
      <c r="H3" s="76" t="s">
        <v>891</v>
      </c>
      <c r="I3" s="76" t="s">
        <v>890</v>
      </c>
      <c r="J3" s="85"/>
      <c r="K3" s="98"/>
      <c r="L3" s="85"/>
    </row>
    <row r="4" spans="1:12">
      <c r="A4" s="93" t="s">
        <v>755</v>
      </c>
      <c r="B4" s="97">
        <v>123</v>
      </c>
      <c r="C4" s="97">
        <v>146</v>
      </c>
      <c r="D4" s="97">
        <v>189</v>
      </c>
      <c r="E4" s="97">
        <v>241</v>
      </c>
      <c r="F4" s="97">
        <v>322</v>
      </c>
      <c r="G4" s="97">
        <v>448</v>
      </c>
      <c r="H4" s="97">
        <f t="shared" ref="H4" ca="1" si="0">RANDBETWEEN(120,450)</f>
        <v>309</v>
      </c>
      <c r="I4" s="97">
        <f>AVERAGE(B4:G4)</f>
        <v>244.83333333333334</v>
      </c>
      <c r="J4" s="85"/>
      <c r="K4" s="85"/>
      <c r="L4" s="85"/>
    </row>
    <row r="5" spans="1:12">
      <c r="A5" s="93" t="s">
        <v>757</v>
      </c>
      <c r="B5" s="94">
        <v>100</v>
      </c>
      <c r="C5" s="94">
        <v>131</v>
      </c>
      <c r="D5" s="94">
        <v>122</v>
      </c>
      <c r="E5" s="94">
        <v>231</v>
      </c>
      <c r="F5" s="94">
        <v>266</v>
      </c>
      <c r="G5" s="94">
        <v>376</v>
      </c>
      <c r="H5" s="94">
        <f>SUM(B5:G5)</f>
        <v>1226</v>
      </c>
      <c r="I5" s="94">
        <f>AVERAGE(B5:G5)</f>
        <v>204.33333333333334</v>
      </c>
      <c r="J5" s="85"/>
      <c r="K5" s="96"/>
      <c r="L5" s="85"/>
    </row>
    <row r="6" spans="1:12">
      <c r="A6" s="93" t="s">
        <v>889</v>
      </c>
      <c r="B6" s="94">
        <f t="shared" ref="B6:G6" si="1">B4-B5</f>
        <v>23</v>
      </c>
      <c r="C6" s="94">
        <f t="shared" si="1"/>
        <v>15</v>
      </c>
      <c r="D6" s="94">
        <f t="shared" si="1"/>
        <v>67</v>
      </c>
      <c r="E6" s="94">
        <f t="shared" si="1"/>
        <v>10</v>
      </c>
      <c r="F6" s="94">
        <f t="shared" si="1"/>
        <v>56</v>
      </c>
      <c r="G6" s="94">
        <f t="shared" si="1"/>
        <v>72</v>
      </c>
      <c r="H6" s="94">
        <f>SUM(B6:G6)</f>
        <v>243</v>
      </c>
      <c r="I6" s="33">
        <f>AVERAGE(B6:G6)</f>
        <v>40.5</v>
      </c>
      <c r="J6" s="85"/>
      <c r="K6" s="95"/>
      <c r="L6" s="85"/>
    </row>
    <row r="7" spans="1:12">
      <c r="A7" s="93" t="s">
        <v>888</v>
      </c>
      <c r="B7" s="94">
        <f>B6</f>
        <v>23</v>
      </c>
      <c r="C7" s="94">
        <f>C6+B7</f>
        <v>38</v>
      </c>
      <c r="D7" s="94">
        <f>D6+C7</f>
        <v>105</v>
      </c>
      <c r="E7" s="94">
        <f>E6+D7</f>
        <v>115</v>
      </c>
      <c r="F7" s="94">
        <f>F6+E7</f>
        <v>171</v>
      </c>
      <c r="G7" s="94">
        <f>G6+F7</f>
        <v>243</v>
      </c>
      <c r="H7" s="94"/>
      <c r="I7" s="94"/>
      <c r="J7" s="85"/>
      <c r="L7" s="85"/>
    </row>
    <row r="8" spans="1:12" ht="20.25" customHeight="1">
      <c r="A8" s="93" t="s">
        <v>887</v>
      </c>
      <c r="B8" s="92"/>
      <c r="C8" s="92"/>
      <c r="D8" s="92"/>
      <c r="E8" s="92"/>
      <c r="F8" s="92"/>
      <c r="G8" s="92"/>
      <c r="H8" s="33"/>
      <c r="I8" s="33"/>
      <c r="J8" s="85"/>
      <c r="K8" s="85"/>
      <c r="L8" s="85"/>
    </row>
    <row r="9" spans="1:12">
      <c r="A9" s="87" t="s">
        <v>886</v>
      </c>
      <c r="B9" s="85"/>
      <c r="C9" s="91">
        <f t="shared" ref="C9:G11" si="2">(C4-B4)/B4</f>
        <v>0.18699186991869918</v>
      </c>
      <c r="D9" s="91">
        <f t="shared" si="2"/>
        <v>0.29452054794520549</v>
      </c>
      <c r="E9" s="91">
        <f t="shared" si="2"/>
        <v>0.27513227513227512</v>
      </c>
      <c r="F9" s="91">
        <f t="shared" si="2"/>
        <v>0.33609958506224069</v>
      </c>
      <c r="G9" s="91">
        <f t="shared" si="2"/>
        <v>0.39130434782608697</v>
      </c>
      <c r="H9" s="91">
        <f>(G4-B4)/B4</f>
        <v>2.6422764227642275</v>
      </c>
      <c r="I9" s="90">
        <f>(G4/B4)^(1/5)-1</f>
        <v>0.29501434901232648</v>
      </c>
      <c r="J9" s="85"/>
      <c r="K9" s="85"/>
      <c r="L9" s="85"/>
    </row>
    <row r="10" spans="1:12">
      <c r="A10" s="87" t="s">
        <v>885</v>
      </c>
      <c r="B10" s="85"/>
      <c r="C10" s="91">
        <f t="shared" si="2"/>
        <v>0.31</v>
      </c>
      <c r="D10" s="91">
        <f t="shared" si="2"/>
        <v>-6.8702290076335881E-2</v>
      </c>
      <c r="E10" s="91">
        <f t="shared" si="2"/>
        <v>0.89344262295081966</v>
      </c>
      <c r="F10" s="91">
        <f t="shared" si="2"/>
        <v>0.15151515151515152</v>
      </c>
      <c r="G10" s="91">
        <f t="shared" si="2"/>
        <v>0.41353383458646614</v>
      </c>
      <c r="H10" s="91">
        <f>(G5-B5)/B5</f>
        <v>2.76</v>
      </c>
      <c r="I10" s="90">
        <f>(G5/B5)^(1/5)-1</f>
        <v>0.30327951479492032</v>
      </c>
      <c r="J10" s="85"/>
      <c r="K10" s="85"/>
      <c r="L10" s="85"/>
    </row>
    <row r="11" spans="1:12">
      <c r="A11" s="87" t="s">
        <v>884</v>
      </c>
      <c r="B11" s="85"/>
      <c r="C11" s="91">
        <f t="shared" si="2"/>
        <v>-0.34782608695652173</v>
      </c>
      <c r="D11" s="91">
        <f t="shared" si="2"/>
        <v>3.4666666666666668</v>
      </c>
      <c r="E11" s="91">
        <f t="shared" si="2"/>
        <v>-0.85074626865671643</v>
      </c>
      <c r="F11" s="91">
        <f t="shared" si="2"/>
        <v>4.5999999999999996</v>
      </c>
      <c r="G11" s="91">
        <f t="shared" si="2"/>
        <v>0.2857142857142857</v>
      </c>
      <c r="H11" s="91">
        <f>(G6-B6)/B6</f>
        <v>2.1304347826086958</v>
      </c>
      <c r="I11" s="90">
        <f>(G6/B6)^(1/5)-1</f>
        <v>0.25637976199016554</v>
      </c>
      <c r="J11" s="85"/>
      <c r="K11" s="85"/>
      <c r="L11" s="85"/>
    </row>
    <row r="12" spans="1:12"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</row>
    <row r="13" spans="1:12">
      <c r="A13" s="87" t="s">
        <v>883</v>
      </c>
      <c r="B13" s="86">
        <f t="shared" ref="B13:H13" si="3">B4/B5</f>
        <v>1.23</v>
      </c>
      <c r="C13" s="86">
        <f t="shared" si="3"/>
        <v>1.1145038167938932</v>
      </c>
      <c r="D13" s="86">
        <f t="shared" si="3"/>
        <v>1.5491803278688525</v>
      </c>
      <c r="E13" s="86">
        <f t="shared" si="3"/>
        <v>1.0432900432900434</v>
      </c>
      <c r="F13" s="86">
        <f t="shared" si="3"/>
        <v>1.2105263157894737</v>
      </c>
      <c r="G13" s="86">
        <f t="shared" si="3"/>
        <v>1.1914893617021276</v>
      </c>
      <c r="H13" s="86">
        <f t="shared" ca="1" si="3"/>
        <v>0.25203915171288743</v>
      </c>
      <c r="I13" s="85"/>
      <c r="J13" s="85"/>
      <c r="K13" s="85"/>
      <c r="L13" s="85"/>
    </row>
    <row r="14" spans="1:12">
      <c r="A14" s="87" t="s">
        <v>882</v>
      </c>
      <c r="B14" s="86">
        <f t="shared" ref="B14:H14" si="4">B4/B6</f>
        <v>5.3478260869565215</v>
      </c>
      <c r="C14" s="86">
        <f t="shared" si="4"/>
        <v>9.7333333333333325</v>
      </c>
      <c r="D14" s="86">
        <f t="shared" si="4"/>
        <v>2.8208955223880596</v>
      </c>
      <c r="E14" s="86">
        <f t="shared" si="4"/>
        <v>24.1</v>
      </c>
      <c r="F14" s="86">
        <f t="shared" si="4"/>
        <v>5.75</v>
      </c>
      <c r="G14" s="86">
        <f t="shared" si="4"/>
        <v>6.2222222222222223</v>
      </c>
      <c r="H14" s="86">
        <f t="shared" ca="1" si="4"/>
        <v>1.271604938271605</v>
      </c>
      <c r="I14" s="85"/>
      <c r="J14" s="85"/>
      <c r="K14" s="85"/>
      <c r="L14" s="85"/>
    </row>
    <row r="15" spans="1:12">
      <c r="A15" s="87" t="s">
        <v>881</v>
      </c>
      <c r="B15" s="86">
        <f t="shared" ref="B15:H15" si="5">B5/B6</f>
        <v>4.3478260869565215</v>
      </c>
      <c r="C15" s="86">
        <f t="shared" si="5"/>
        <v>8.7333333333333325</v>
      </c>
      <c r="D15" s="86">
        <f t="shared" si="5"/>
        <v>1.8208955223880596</v>
      </c>
      <c r="E15" s="86">
        <f t="shared" si="5"/>
        <v>23.1</v>
      </c>
      <c r="F15" s="86">
        <f t="shared" si="5"/>
        <v>4.75</v>
      </c>
      <c r="G15" s="86">
        <f t="shared" si="5"/>
        <v>5.2222222222222223</v>
      </c>
      <c r="H15" s="86">
        <f t="shared" si="5"/>
        <v>5.0452674897119341</v>
      </c>
      <c r="I15" s="85"/>
      <c r="J15" s="85"/>
      <c r="K15" s="85"/>
      <c r="L15" s="85"/>
    </row>
    <row r="16" spans="1:12">
      <c r="A16" s="87"/>
      <c r="B16" s="86"/>
      <c r="C16" s="86"/>
      <c r="D16" s="86"/>
      <c r="E16" s="86"/>
      <c r="F16" s="86"/>
      <c r="G16" s="86"/>
      <c r="H16" s="86"/>
      <c r="I16" s="85"/>
      <c r="J16" s="85"/>
      <c r="K16" s="85"/>
      <c r="L16" s="85"/>
    </row>
    <row r="17" spans="1:12">
      <c r="A17" s="87"/>
      <c r="B17" s="86"/>
      <c r="C17" s="86"/>
      <c r="D17" s="86"/>
      <c r="E17" s="86"/>
      <c r="F17" s="86"/>
      <c r="G17" s="86"/>
      <c r="H17" s="86"/>
      <c r="I17" s="85"/>
      <c r="J17" s="85"/>
      <c r="K17" s="85"/>
      <c r="L17" s="85"/>
    </row>
    <row r="18" spans="1:12">
      <c r="B18" s="86"/>
      <c r="C18" s="86"/>
      <c r="D18" s="86"/>
      <c r="E18" s="86"/>
      <c r="F18" s="86"/>
      <c r="G18" s="86"/>
      <c r="H18" s="86"/>
      <c r="I18" s="85"/>
      <c r="J18" s="85"/>
      <c r="K18" s="85"/>
      <c r="L18" s="85"/>
    </row>
    <row r="19" spans="1:12">
      <c r="B19" s="86"/>
      <c r="C19" s="86"/>
      <c r="D19" s="86"/>
      <c r="E19" s="86"/>
      <c r="F19" s="86"/>
      <c r="G19" s="86"/>
      <c r="H19" s="86"/>
      <c r="I19" s="85"/>
      <c r="J19" s="85"/>
      <c r="K19" s="85"/>
      <c r="L19" s="85"/>
    </row>
    <row r="20" spans="1:12">
      <c r="A20" s="87"/>
      <c r="B20" s="86"/>
      <c r="C20" s="86"/>
      <c r="D20" s="86"/>
      <c r="E20" s="86"/>
      <c r="F20" s="86"/>
      <c r="G20" s="86"/>
      <c r="H20" s="86"/>
      <c r="I20" s="85"/>
      <c r="J20" s="85"/>
      <c r="K20" s="85"/>
      <c r="L20" s="85"/>
    </row>
    <row r="21" spans="1:12">
      <c r="A21" s="87"/>
      <c r="B21" s="86"/>
      <c r="C21" s="86"/>
      <c r="D21" s="86"/>
      <c r="E21" s="86"/>
      <c r="F21" s="86"/>
      <c r="G21" s="86"/>
      <c r="H21" s="86"/>
      <c r="I21" s="85"/>
      <c r="J21" s="85"/>
      <c r="K21" s="85"/>
      <c r="L21" s="85"/>
    </row>
    <row r="22" spans="1:12" ht="18">
      <c r="A22" s="89"/>
      <c r="B22" s="86"/>
      <c r="C22" s="86"/>
      <c r="D22" s="86"/>
      <c r="E22" s="86"/>
      <c r="F22" s="86"/>
      <c r="G22" s="86"/>
      <c r="H22" s="86"/>
      <c r="I22" s="85"/>
      <c r="J22" s="85"/>
      <c r="K22" s="85"/>
      <c r="L22" s="85"/>
    </row>
    <row r="23" spans="1:12" ht="18.75">
      <c r="A23" s="88"/>
      <c r="B23" s="86"/>
      <c r="C23" s="86"/>
      <c r="D23" s="86"/>
      <c r="E23" s="86"/>
      <c r="F23" s="86"/>
      <c r="G23" s="86"/>
      <c r="H23" s="86"/>
      <c r="I23" s="85"/>
      <c r="J23" s="85"/>
      <c r="K23" s="85"/>
      <c r="L23" s="85"/>
    </row>
    <row r="24" spans="1:12">
      <c r="A24" s="87"/>
      <c r="B24" s="86"/>
      <c r="C24" s="86"/>
      <c r="D24" s="86"/>
      <c r="E24" s="86"/>
      <c r="F24" s="86"/>
      <c r="G24" s="86"/>
      <c r="H24" s="86"/>
      <c r="I24" s="85"/>
      <c r="J24" s="85"/>
      <c r="K24" s="85"/>
      <c r="L24" s="85"/>
    </row>
    <row r="25" spans="1:12">
      <c r="A25" s="87"/>
      <c r="B25" s="86"/>
      <c r="C25" s="86"/>
      <c r="D25" s="86"/>
      <c r="E25" s="86"/>
      <c r="F25" s="86"/>
      <c r="G25" s="86"/>
      <c r="H25" s="86"/>
      <c r="I25" s="85"/>
      <c r="J25" s="85"/>
      <c r="K25" s="85"/>
      <c r="L25" s="85"/>
    </row>
    <row r="26" spans="1:12">
      <c r="A26" s="87"/>
      <c r="B26" s="86"/>
      <c r="C26" s="86"/>
      <c r="D26" s="86"/>
      <c r="E26" s="86"/>
      <c r="F26" s="86"/>
      <c r="G26" s="86"/>
      <c r="H26" s="86"/>
      <c r="I26" s="85"/>
      <c r="J26" s="85"/>
      <c r="K26" s="85"/>
      <c r="L26" s="85"/>
    </row>
    <row r="27" spans="1:12">
      <c r="A27" s="87"/>
      <c r="B27" s="86"/>
      <c r="C27" s="86"/>
      <c r="D27" s="86"/>
      <c r="E27" s="86"/>
      <c r="F27" s="86"/>
      <c r="G27" s="86"/>
      <c r="H27" s="86"/>
      <c r="I27" s="85"/>
      <c r="J27" s="85"/>
      <c r="K27" s="85"/>
      <c r="L27" s="85"/>
    </row>
    <row r="28" spans="1:12">
      <c r="A28" s="87"/>
      <c r="B28" s="86"/>
      <c r="C28" s="86"/>
      <c r="D28" s="86"/>
      <c r="E28" s="86"/>
      <c r="F28" s="86"/>
      <c r="G28" s="86"/>
      <c r="H28" s="86"/>
      <c r="I28" s="85"/>
      <c r="J28" s="85"/>
      <c r="K28" s="85"/>
      <c r="L28" s="85"/>
    </row>
    <row r="29" spans="1:12">
      <c r="A29" s="87"/>
      <c r="B29" s="86"/>
      <c r="C29" s="86"/>
      <c r="D29" s="86"/>
      <c r="E29" s="86"/>
      <c r="F29" s="86"/>
      <c r="G29" s="86"/>
      <c r="H29" s="86"/>
      <c r="I29" s="85"/>
      <c r="J29" s="85"/>
      <c r="K29" s="85"/>
      <c r="L29" s="85"/>
    </row>
    <row r="30" spans="1:12">
      <c r="A30" s="87"/>
      <c r="B30" s="86"/>
      <c r="C30" s="86"/>
      <c r="D30" s="86"/>
      <c r="E30" s="86"/>
      <c r="F30" s="86"/>
      <c r="G30" s="86"/>
      <c r="H30" s="86"/>
      <c r="I30" s="85"/>
      <c r="J30" s="85"/>
      <c r="K30" s="85"/>
      <c r="L30" s="85"/>
    </row>
    <row r="31" spans="1:12">
      <c r="A31" s="87"/>
      <c r="B31" s="86"/>
      <c r="C31" s="86"/>
      <c r="D31" s="86"/>
      <c r="E31" s="86"/>
      <c r="F31" s="86"/>
      <c r="G31" s="86"/>
      <c r="H31" s="86"/>
      <c r="I31" s="85"/>
      <c r="J31" s="85"/>
      <c r="K31" s="85"/>
      <c r="L31" s="85"/>
    </row>
    <row r="32" spans="1:12">
      <c r="A32" s="87"/>
      <c r="B32" s="86"/>
      <c r="C32" s="86"/>
      <c r="D32" s="86"/>
      <c r="E32" s="86"/>
      <c r="F32" s="86"/>
      <c r="G32" s="86"/>
      <c r="H32" s="86"/>
      <c r="I32" s="85"/>
      <c r="J32" s="85"/>
      <c r="K32" s="85"/>
      <c r="L32" s="85"/>
    </row>
    <row r="33" spans="1:12">
      <c r="A33" s="87"/>
      <c r="B33" s="86"/>
      <c r="C33" s="86"/>
      <c r="D33" s="86"/>
      <c r="E33" s="86"/>
      <c r="F33" s="86"/>
      <c r="G33" s="86"/>
      <c r="H33" s="86"/>
      <c r="I33" s="85"/>
      <c r="J33" s="85"/>
      <c r="K33" s="85"/>
      <c r="L33" s="85"/>
    </row>
    <row r="34" spans="1:12">
      <c r="A34" s="87"/>
      <c r="B34" s="86"/>
      <c r="C34" s="86"/>
      <c r="D34" s="86"/>
      <c r="E34" s="86"/>
      <c r="F34" s="86"/>
      <c r="G34" s="86"/>
      <c r="H34" s="86"/>
      <c r="I34" s="85"/>
      <c r="J34" s="85"/>
      <c r="K34" s="85"/>
      <c r="L34" s="85"/>
    </row>
    <row r="39" spans="1:12">
      <c r="A39" s="34" t="s">
        <v>880</v>
      </c>
    </row>
    <row r="40" spans="1:12">
      <c r="A40" s="34" t="s">
        <v>879</v>
      </c>
    </row>
  </sheetData>
  <mergeCells count="2">
    <mergeCell ref="B1:I1"/>
    <mergeCell ref="A2:I2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J401"/>
  <sheetViews>
    <sheetView zoomScale="145" workbookViewId="0">
      <selection activeCell="J2" sqref="J2"/>
    </sheetView>
  </sheetViews>
  <sheetFormatPr defaultRowHeight="15"/>
  <cols>
    <col min="1" max="1" width="12.140625" style="125" bestFit="1" customWidth="1"/>
    <col min="2" max="2" width="5.5703125" style="125" bestFit="1" customWidth="1"/>
    <col min="3" max="3" width="11.140625" style="125" customWidth="1"/>
    <col min="4" max="4" width="12.28515625" style="125" customWidth="1"/>
    <col min="5" max="5" width="11" style="125" bestFit="1" customWidth="1"/>
    <col min="6" max="6" width="4.5703125" style="125" customWidth="1"/>
    <col min="7" max="7" width="4.140625" style="125" bestFit="1" customWidth="1"/>
    <col min="8" max="8" width="13.5703125" style="125" bestFit="1" customWidth="1"/>
    <col min="9" max="12" width="11" style="125" bestFit="1" customWidth="1"/>
    <col min="13" max="13" width="10.5703125" style="125" customWidth="1"/>
    <col min="14" max="14" width="11.140625" style="125" bestFit="1" customWidth="1"/>
    <col min="15" max="16384" width="9.140625" style="125"/>
  </cols>
  <sheetData>
    <row r="1" spans="1:10" ht="15.75" thickBot="1">
      <c r="A1" s="135" t="s">
        <v>972</v>
      </c>
      <c r="B1" s="134" t="s">
        <v>971</v>
      </c>
      <c r="C1" s="134" t="s">
        <v>970</v>
      </c>
      <c r="D1" s="134" t="s">
        <v>969</v>
      </c>
      <c r="E1" s="133" t="s">
        <v>968</v>
      </c>
      <c r="F1" s="132"/>
      <c r="I1" s="130"/>
    </row>
    <row r="2" spans="1:10">
      <c r="A2" s="125" t="s">
        <v>956</v>
      </c>
      <c r="B2" s="128">
        <v>11</v>
      </c>
      <c r="C2" s="126">
        <v>40181</v>
      </c>
      <c r="D2" s="127">
        <v>0.75642618302125209</v>
      </c>
      <c r="E2" s="125" t="s">
        <v>952</v>
      </c>
      <c r="F2" s="126"/>
      <c r="G2" s="131">
        <f t="array" ref="G2">SUM(1/COUNTIF(A2:A401,A2:A401))</f>
        <v>7</v>
      </c>
      <c r="H2" s="131" t="s">
        <v>967</v>
      </c>
    </row>
    <row r="3" spans="1:10">
      <c r="A3" s="125" t="s">
        <v>960</v>
      </c>
      <c r="B3" s="128">
        <v>3</v>
      </c>
      <c r="C3" s="126">
        <v>40182</v>
      </c>
      <c r="D3" s="127">
        <v>0.43564424319417111</v>
      </c>
      <c r="E3" s="125" t="s">
        <v>957</v>
      </c>
      <c r="F3" s="126"/>
      <c r="G3" s="131">
        <f t="array" ref="G3">SUM(1/COUNTIF(C2:C401,C2:C401))</f>
        <v>240.00000000000026</v>
      </c>
      <c r="H3" s="131" t="s">
        <v>966</v>
      </c>
    </row>
    <row r="4" spans="1:10">
      <c r="A4" s="125" t="s">
        <v>956</v>
      </c>
      <c r="B4" s="128">
        <v>3</v>
      </c>
      <c r="C4" s="126">
        <v>40182</v>
      </c>
      <c r="D4" s="127">
        <v>0.60330553660734654</v>
      </c>
      <c r="E4" s="125" t="s">
        <v>963</v>
      </c>
      <c r="F4" s="126"/>
      <c r="G4" s="131">
        <f t="array" ref="G4">SUM(1/COUNTIF(E1:E398,E1:E398))</f>
        <v>6.0000000000000204</v>
      </c>
      <c r="H4" s="131" t="s">
        <v>965</v>
      </c>
    </row>
    <row r="5" spans="1:10">
      <c r="A5" s="125" t="s">
        <v>953</v>
      </c>
      <c r="B5" s="128">
        <v>11</v>
      </c>
      <c r="C5" s="126">
        <v>40183</v>
      </c>
      <c r="D5" s="127">
        <v>0.6402884983519167</v>
      </c>
      <c r="E5" s="125" t="s">
        <v>959</v>
      </c>
      <c r="F5" s="126"/>
      <c r="H5" s="131" t="s">
        <v>964</v>
      </c>
    </row>
    <row r="6" spans="1:10">
      <c r="A6" s="125" t="s">
        <v>960</v>
      </c>
      <c r="B6" s="128">
        <v>4</v>
      </c>
      <c r="C6" s="126">
        <v>40186</v>
      </c>
      <c r="D6" s="127">
        <v>0.78554180352712899</v>
      </c>
      <c r="E6" s="125" t="s">
        <v>959</v>
      </c>
      <c r="F6" s="126"/>
    </row>
    <row r="7" spans="1:10">
      <c r="A7" s="125" t="s">
        <v>953</v>
      </c>
      <c r="B7" s="128">
        <v>6</v>
      </c>
      <c r="C7" s="126">
        <v>40190</v>
      </c>
      <c r="D7" s="127">
        <v>0.50731218276189338</v>
      </c>
      <c r="E7" s="125" t="s">
        <v>957</v>
      </c>
      <c r="F7" s="126"/>
      <c r="J7" s="136"/>
    </row>
    <row r="8" spans="1:10">
      <c r="A8" s="125" t="s">
        <v>955</v>
      </c>
      <c r="B8" s="128">
        <v>6</v>
      </c>
      <c r="C8" s="126">
        <v>40190</v>
      </c>
      <c r="D8" s="127">
        <v>0.52774058700144144</v>
      </c>
      <c r="E8" s="125" t="s">
        <v>963</v>
      </c>
      <c r="F8" s="126"/>
      <c r="J8" s="137"/>
    </row>
    <row r="9" spans="1:10">
      <c r="A9" s="125" t="s">
        <v>958</v>
      </c>
      <c r="B9" s="128">
        <v>15</v>
      </c>
      <c r="C9" s="126">
        <v>40190</v>
      </c>
      <c r="D9" s="127">
        <v>0.5719187837535552</v>
      </c>
      <c r="E9" s="125" t="s">
        <v>952</v>
      </c>
      <c r="F9" s="126"/>
      <c r="H9" s="130"/>
    </row>
    <row r="10" spans="1:10">
      <c r="A10" s="125" t="s">
        <v>956</v>
      </c>
      <c r="B10" s="128">
        <v>13</v>
      </c>
      <c r="C10" s="126">
        <v>40195</v>
      </c>
      <c r="D10" s="127">
        <v>0.55121192770434391</v>
      </c>
      <c r="E10" s="125" t="s">
        <v>957</v>
      </c>
      <c r="F10" s="126"/>
    </row>
    <row r="11" spans="1:10">
      <c r="A11" s="125" t="s">
        <v>956</v>
      </c>
      <c r="B11" s="128">
        <v>13</v>
      </c>
      <c r="C11" s="126">
        <v>40200</v>
      </c>
      <c r="D11" s="127">
        <v>0.65363870581211359</v>
      </c>
      <c r="E11" s="125" t="s">
        <v>957</v>
      </c>
      <c r="F11" s="126"/>
    </row>
    <row r="12" spans="1:10">
      <c r="A12" s="125" t="s">
        <v>960</v>
      </c>
      <c r="B12" s="128">
        <v>5</v>
      </c>
      <c r="C12" s="126">
        <v>40202</v>
      </c>
      <c r="D12" s="127">
        <v>0.63909336268640493</v>
      </c>
      <c r="E12" s="125" t="s">
        <v>963</v>
      </c>
      <c r="F12" s="126"/>
    </row>
    <row r="13" spans="1:10">
      <c r="A13" s="125" t="s">
        <v>962</v>
      </c>
      <c r="B13" s="128">
        <v>12</v>
      </c>
      <c r="C13" s="126">
        <v>40204</v>
      </c>
      <c r="D13" s="127">
        <v>0.69850018985122608</v>
      </c>
      <c r="E13" s="125" t="s">
        <v>954</v>
      </c>
      <c r="F13" s="126"/>
    </row>
    <row r="14" spans="1:10">
      <c r="A14" s="125" t="s">
        <v>961</v>
      </c>
      <c r="B14" s="128">
        <v>12</v>
      </c>
      <c r="C14" s="126">
        <v>40207</v>
      </c>
      <c r="D14" s="127">
        <v>0.38592031406066479</v>
      </c>
      <c r="E14" s="125" t="s">
        <v>954</v>
      </c>
      <c r="F14" s="126"/>
    </row>
    <row r="15" spans="1:10">
      <c r="A15" s="125" t="s">
        <v>955</v>
      </c>
      <c r="B15" s="128">
        <v>6</v>
      </c>
      <c r="C15" s="126">
        <v>40210</v>
      </c>
      <c r="D15" s="127">
        <v>0.47587717486154207</v>
      </c>
      <c r="E15" s="125" t="s">
        <v>952</v>
      </c>
      <c r="F15" s="126"/>
    </row>
    <row r="16" spans="1:10">
      <c r="A16" s="125" t="s">
        <v>956</v>
      </c>
      <c r="B16" s="128">
        <v>9</v>
      </c>
      <c r="C16" s="126">
        <v>40211</v>
      </c>
      <c r="D16" s="127">
        <v>0.47168180371363633</v>
      </c>
      <c r="E16" s="125" t="s">
        <v>959</v>
      </c>
      <c r="F16" s="126"/>
    </row>
    <row r="17" spans="1:6">
      <c r="A17" s="125" t="s">
        <v>960</v>
      </c>
      <c r="B17" s="128">
        <v>12</v>
      </c>
      <c r="C17" s="126">
        <v>40211</v>
      </c>
      <c r="D17" s="127">
        <v>0.48531336702656819</v>
      </c>
      <c r="E17" s="125" t="s">
        <v>954</v>
      </c>
      <c r="F17" s="126"/>
    </row>
    <row r="18" spans="1:6">
      <c r="A18" s="125" t="s">
        <v>956</v>
      </c>
      <c r="B18" s="128">
        <v>10</v>
      </c>
      <c r="C18" s="126">
        <v>40216</v>
      </c>
      <c r="D18" s="127">
        <v>0.44744797424073113</v>
      </c>
      <c r="E18" s="125" t="s">
        <v>954</v>
      </c>
      <c r="F18" s="126"/>
    </row>
    <row r="19" spans="1:6">
      <c r="A19" s="125" t="s">
        <v>961</v>
      </c>
      <c r="B19" s="128">
        <v>7</v>
      </c>
      <c r="C19" s="126">
        <v>40216</v>
      </c>
      <c r="D19" s="127">
        <v>0.56982853370978614</v>
      </c>
      <c r="E19" s="125" t="s">
        <v>959</v>
      </c>
      <c r="F19" s="126"/>
    </row>
    <row r="20" spans="1:6">
      <c r="A20" s="125" t="s">
        <v>953</v>
      </c>
      <c r="B20" s="128">
        <v>6</v>
      </c>
      <c r="C20" s="126">
        <v>40217</v>
      </c>
      <c r="D20" s="127">
        <v>0.70062969603714009</v>
      </c>
      <c r="E20" s="125" t="s">
        <v>963</v>
      </c>
      <c r="F20" s="126"/>
    </row>
    <row r="21" spans="1:6">
      <c r="A21" s="125" t="s">
        <v>961</v>
      </c>
      <c r="B21" s="128">
        <v>9</v>
      </c>
      <c r="C21" s="126">
        <v>40218</v>
      </c>
      <c r="D21" s="127">
        <v>0.62329106598398698</v>
      </c>
      <c r="E21" s="125" t="s">
        <v>963</v>
      </c>
      <c r="F21" s="126"/>
    </row>
    <row r="22" spans="1:6">
      <c r="A22" s="125" t="s">
        <v>956</v>
      </c>
      <c r="B22" s="128">
        <v>10</v>
      </c>
      <c r="C22" s="126">
        <v>40223</v>
      </c>
      <c r="D22" s="127">
        <v>0.52529939754375243</v>
      </c>
      <c r="E22" s="125" t="s">
        <v>952</v>
      </c>
      <c r="F22" s="126"/>
    </row>
    <row r="23" spans="1:6">
      <c r="A23" s="125" t="s">
        <v>953</v>
      </c>
      <c r="B23" s="128">
        <v>8</v>
      </c>
      <c r="C23" s="126">
        <v>40225</v>
      </c>
      <c r="D23" s="127">
        <v>0.40592413001839606</v>
      </c>
      <c r="E23" s="125" t="s">
        <v>954</v>
      </c>
      <c r="F23" s="126"/>
    </row>
    <row r="24" spans="1:6">
      <c r="A24" s="125" t="s">
        <v>962</v>
      </c>
      <c r="B24" s="128">
        <v>12</v>
      </c>
      <c r="C24" s="126">
        <v>40225</v>
      </c>
      <c r="D24" s="127">
        <v>0.40707531901068705</v>
      </c>
      <c r="E24" s="125" t="s">
        <v>963</v>
      </c>
      <c r="F24" s="126"/>
    </row>
    <row r="25" spans="1:6">
      <c r="A25" s="125" t="s">
        <v>955</v>
      </c>
      <c r="B25" s="128">
        <v>6</v>
      </c>
      <c r="C25" s="126">
        <v>40225</v>
      </c>
      <c r="D25" s="127">
        <v>0.74671175995050976</v>
      </c>
      <c r="E25" s="125" t="s">
        <v>959</v>
      </c>
      <c r="F25" s="126"/>
    </row>
    <row r="26" spans="1:6">
      <c r="A26" s="125" t="s">
        <v>956</v>
      </c>
      <c r="B26" s="128">
        <v>15</v>
      </c>
      <c r="C26" s="126">
        <v>40232</v>
      </c>
      <c r="D26" s="127">
        <v>0.71056578205476251</v>
      </c>
      <c r="E26" s="125" t="s">
        <v>957</v>
      </c>
      <c r="F26" s="126"/>
    </row>
    <row r="27" spans="1:6">
      <c r="A27" s="125" t="s">
        <v>955</v>
      </c>
      <c r="B27" s="128">
        <v>10</v>
      </c>
      <c r="C27" s="126">
        <v>40232</v>
      </c>
      <c r="D27" s="127">
        <v>0.77828047652008081</v>
      </c>
      <c r="E27" s="125" t="s">
        <v>954</v>
      </c>
      <c r="F27" s="126"/>
    </row>
    <row r="28" spans="1:6">
      <c r="A28" s="125" t="s">
        <v>960</v>
      </c>
      <c r="B28" s="129">
        <v>3</v>
      </c>
      <c r="C28" s="126">
        <v>40238</v>
      </c>
      <c r="D28" s="127">
        <v>0.66501574769260208</v>
      </c>
      <c r="E28" s="125" t="s">
        <v>952</v>
      </c>
      <c r="F28" s="126"/>
    </row>
    <row r="29" spans="1:6">
      <c r="A29" s="125" t="s">
        <v>955</v>
      </c>
      <c r="B29" s="128">
        <v>4</v>
      </c>
      <c r="C29" s="126">
        <v>40242</v>
      </c>
      <c r="D29" s="127">
        <v>0.58234932682425244</v>
      </c>
      <c r="E29" s="125" t="s">
        <v>963</v>
      </c>
      <c r="F29" s="126"/>
    </row>
    <row r="30" spans="1:6">
      <c r="A30" s="125" t="s">
        <v>953</v>
      </c>
      <c r="B30" s="128">
        <v>11</v>
      </c>
      <c r="C30" s="126">
        <v>40246</v>
      </c>
      <c r="D30" s="127">
        <v>0.53959258772908925</v>
      </c>
      <c r="E30" s="125" t="s">
        <v>952</v>
      </c>
      <c r="F30" s="126"/>
    </row>
    <row r="31" spans="1:6">
      <c r="A31" s="125" t="s">
        <v>953</v>
      </c>
      <c r="B31" s="128">
        <v>15</v>
      </c>
      <c r="C31" s="126">
        <v>40249</v>
      </c>
      <c r="D31" s="127">
        <v>0.55574465086552505</v>
      </c>
      <c r="E31" s="125" t="s">
        <v>959</v>
      </c>
      <c r="F31" s="126"/>
    </row>
    <row r="32" spans="1:6">
      <c r="A32" s="125" t="s">
        <v>961</v>
      </c>
      <c r="B32" s="128">
        <v>5</v>
      </c>
      <c r="C32" s="126">
        <v>40249</v>
      </c>
      <c r="D32" s="127">
        <v>0.60923265080191413</v>
      </c>
      <c r="E32" s="125" t="s">
        <v>952</v>
      </c>
      <c r="F32" s="126"/>
    </row>
    <row r="33" spans="1:6">
      <c r="A33" s="125" t="s">
        <v>956</v>
      </c>
      <c r="B33" s="128">
        <v>5</v>
      </c>
      <c r="C33" s="126">
        <v>40249</v>
      </c>
      <c r="D33" s="127">
        <v>0.78836294226577286</v>
      </c>
      <c r="E33" s="125" t="s">
        <v>957</v>
      </c>
      <c r="F33" s="126"/>
    </row>
    <row r="34" spans="1:6">
      <c r="A34" s="125" t="s">
        <v>958</v>
      </c>
      <c r="B34" s="128">
        <v>9</v>
      </c>
      <c r="C34" s="126">
        <v>40251</v>
      </c>
      <c r="D34" s="127">
        <v>0.44337903550964108</v>
      </c>
      <c r="E34" s="125" t="s">
        <v>959</v>
      </c>
      <c r="F34" s="126"/>
    </row>
    <row r="35" spans="1:6">
      <c r="A35" s="125" t="s">
        <v>955</v>
      </c>
      <c r="B35" s="128">
        <v>10</v>
      </c>
      <c r="C35" s="126">
        <v>40253</v>
      </c>
      <c r="D35" s="127">
        <v>0.64536145409939161</v>
      </c>
      <c r="E35" s="125" t="s">
        <v>952</v>
      </c>
      <c r="F35" s="126"/>
    </row>
    <row r="36" spans="1:6">
      <c r="A36" s="125" t="s">
        <v>956</v>
      </c>
      <c r="B36" s="128">
        <v>8</v>
      </c>
      <c r="C36" s="126">
        <v>40253</v>
      </c>
      <c r="D36" s="127">
        <v>0.64649234639493136</v>
      </c>
      <c r="E36" s="125" t="s">
        <v>963</v>
      </c>
      <c r="F36" s="126"/>
    </row>
    <row r="37" spans="1:6">
      <c r="A37" s="125" t="s">
        <v>955</v>
      </c>
      <c r="B37" s="128">
        <v>7</v>
      </c>
      <c r="C37" s="126">
        <v>40258</v>
      </c>
      <c r="D37" s="127">
        <v>0.33478521560850061</v>
      </c>
      <c r="E37" s="125" t="s">
        <v>959</v>
      </c>
      <c r="F37" s="126"/>
    </row>
    <row r="38" spans="1:6">
      <c r="A38" s="125" t="s">
        <v>961</v>
      </c>
      <c r="B38" s="128">
        <v>8</v>
      </c>
      <c r="C38" s="126">
        <v>40259</v>
      </c>
      <c r="D38" s="127">
        <v>0.63844585657045627</v>
      </c>
      <c r="E38" s="125" t="s">
        <v>954</v>
      </c>
      <c r="F38" s="126"/>
    </row>
    <row r="39" spans="1:6">
      <c r="A39" s="125" t="s">
        <v>958</v>
      </c>
      <c r="B39" s="128">
        <v>8</v>
      </c>
      <c r="C39" s="126">
        <v>40260</v>
      </c>
      <c r="D39" s="127">
        <v>0.43001938185352628</v>
      </c>
      <c r="E39" s="125" t="s">
        <v>957</v>
      </c>
      <c r="F39" s="126"/>
    </row>
    <row r="40" spans="1:6">
      <c r="A40" s="125" t="s">
        <v>956</v>
      </c>
      <c r="B40" s="128">
        <v>5</v>
      </c>
      <c r="C40" s="126">
        <v>40260</v>
      </c>
      <c r="D40" s="127">
        <v>0.71858936811956187</v>
      </c>
      <c r="E40" s="125" t="s">
        <v>957</v>
      </c>
      <c r="F40" s="126"/>
    </row>
    <row r="41" spans="1:6">
      <c r="A41" s="125" t="s">
        <v>958</v>
      </c>
      <c r="B41" s="128">
        <v>9</v>
      </c>
      <c r="C41" s="126">
        <v>40267</v>
      </c>
      <c r="D41" s="127">
        <v>0.76810883669960128</v>
      </c>
      <c r="E41" s="125" t="s">
        <v>963</v>
      </c>
      <c r="F41" s="126"/>
    </row>
    <row r="42" spans="1:6">
      <c r="A42" s="125" t="s">
        <v>958</v>
      </c>
      <c r="B42" s="128">
        <v>12</v>
      </c>
      <c r="C42" s="126">
        <v>40270</v>
      </c>
      <c r="D42" s="127">
        <v>0.38269848340432117</v>
      </c>
      <c r="E42" s="125" t="s">
        <v>954</v>
      </c>
      <c r="F42" s="126"/>
    </row>
    <row r="43" spans="1:6">
      <c r="A43" s="125" t="s">
        <v>961</v>
      </c>
      <c r="B43" s="128">
        <v>12</v>
      </c>
      <c r="C43" s="126">
        <v>40272</v>
      </c>
      <c r="D43" s="127">
        <v>0.61196011692197771</v>
      </c>
      <c r="E43" s="125" t="s">
        <v>959</v>
      </c>
      <c r="F43" s="126"/>
    </row>
    <row r="44" spans="1:6">
      <c r="A44" s="125" t="s">
        <v>953</v>
      </c>
      <c r="B44" s="128">
        <v>6</v>
      </c>
      <c r="C44" s="126">
        <v>40273</v>
      </c>
      <c r="D44" s="127">
        <v>0.7875011269917801</v>
      </c>
      <c r="E44" s="125" t="s">
        <v>957</v>
      </c>
      <c r="F44" s="126"/>
    </row>
    <row r="45" spans="1:6">
      <c r="A45" s="125" t="s">
        <v>958</v>
      </c>
      <c r="B45" s="128">
        <v>12</v>
      </c>
      <c r="C45" s="126">
        <v>40274</v>
      </c>
      <c r="D45" s="127">
        <v>0.67736703203108084</v>
      </c>
      <c r="E45" s="125" t="s">
        <v>952</v>
      </c>
      <c r="F45" s="126"/>
    </row>
    <row r="46" spans="1:6">
      <c r="A46" s="125" t="s">
        <v>956</v>
      </c>
      <c r="B46" s="128">
        <v>6</v>
      </c>
      <c r="C46" s="126">
        <v>40274</v>
      </c>
      <c r="D46" s="127">
        <v>0.70393258177561313</v>
      </c>
      <c r="E46" s="125" t="s">
        <v>959</v>
      </c>
      <c r="F46" s="126"/>
    </row>
    <row r="47" spans="1:6">
      <c r="A47" s="125" t="s">
        <v>955</v>
      </c>
      <c r="B47" s="128">
        <v>4</v>
      </c>
      <c r="C47" s="126">
        <v>40274</v>
      </c>
      <c r="D47" s="127">
        <v>0.74921697498681783</v>
      </c>
      <c r="E47" s="125" t="s">
        <v>954</v>
      </c>
      <c r="F47" s="126"/>
    </row>
    <row r="48" spans="1:6">
      <c r="A48" s="125" t="s">
        <v>962</v>
      </c>
      <c r="B48" s="128">
        <v>3</v>
      </c>
      <c r="C48" s="126">
        <v>40279</v>
      </c>
      <c r="D48" s="127">
        <v>0.74021464080074872</v>
      </c>
      <c r="E48" s="125" t="s">
        <v>957</v>
      </c>
      <c r="F48" s="126"/>
    </row>
    <row r="49" spans="1:6">
      <c r="A49" s="125" t="s">
        <v>960</v>
      </c>
      <c r="B49" s="128">
        <v>14</v>
      </c>
      <c r="C49" s="126">
        <v>40279</v>
      </c>
      <c r="D49" s="127">
        <v>0.77431632642412751</v>
      </c>
      <c r="E49" s="125" t="s">
        <v>957</v>
      </c>
      <c r="F49" s="126"/>
    </row>
    <row r="50" spans="1:6">
      <c r="A50" s="125" t="s">
        <v>958</v>
      </c>
      <c r="B50" s="128">
        <v>8</v>
      </c>
      <c r="C50" s="126">
        <v>40288</v>
      </c>
      <c r="D50" s="127">
        <v>0.53452619307139082</v>
      </c>
      <c r="E50" s="125" t="s">
        <v>959</v>
      </c>
      <c r="F50" s="126"/>
    </row>
    <row r="51" spans="1:6">
      <c r="A51" s="125" t="s">
        <v>961</v>
      </c>
      <c r="B51" s="128">
        <v>5</v>
      </c>
      <c r="C51" s="126">
        <v>40291</v>
      </c>
      <c r="D51" s="127">
        <v>0.69830902928500405</v>
      </c>
      <c r="E51" s="125" t="s">
        <v>963</v>
      </c>
      <c r="F51" s="126"/>
    </row>
    <row r="52" spans="1:6">
      <c r="A52" s="125" t="s">
        <v>962</v>
      </c>
      <c r="B52" s="128">
        <v>13</v>
      </c>
      <c r="C52" s="126">
        <v>40294</v>
      </c>
      <c r="D52" s="127">
        <v>0.59020969786718069</v>
      </c>
      <c r="E52" s="125" t="s">
        <v>959</v>
      </c>
      <c r="F52" s="126"/>
    </row>
    <row r="53" spans="1:6">
      <c r="A53" s="125" t="s">
        <v>961</v>
      </c>
      <c r="B53" s="128">
        <v>6</v>
      </c>
      <c r="C53" s="126">
        <v>40295</v>
      </c>
      <c r="D53" s="127">
        <v>0.44482670319587214</v>
      </c>
      <c r="E53" s="125" t="s">
        <v>952</v>
      </c>
      <c r="F53" s="126"/>
    </row>
    <row r="54" spans="1:6">
      <c r="A54" s="125" t="s">
        <v>961</v>
      </c>
      <c r="B54" s="128">
        <v>7</v>
      </c>
      <c r="C54" s="126">
        <v>40295</v>
      </c>
      <c r="D54" s="127">
        <v>0.66803465128919015</v>
      </c>
      <c r="E54" s="125" t="s">
        <v>957</v>
      </c>
      <c r="F54" s="126"/>
    </row>
    <row r="55" spans="1:6">
      <c r="A55" s="125" t="s">
        <v>953</v>
      </c>
      <c r="B55" s="128">
        <v>15</v>
      </c>
      <c r="C55" s="126">
        <v>40300</v>
      </c>
      <c r="D55" s="127">
        <v>0.72057706416959877</v>
      </c>
      <c r="E55" s="125" t="s">
        <v>963</v>
      </c>
      <c r="F55" s="126"/>
    </row>
    <row r="56" spans="1:6">
      <c r="A56" s="125" t="s">
        <v>955</v>
      </c>
      <c r="B56" s="128">
        <v>5</v>
      </c>
      <c r="C56" s="126">
        <v>40302</v>
      </c>
      <c r="D56" s="127">
        <v>0.62582425574718548</v>
      </c>
      <c r="E56" s="125" t="s">
        <v>957</v>
      </c>
      <c r="F56" s="126"/>
    </row>
    <row r="57" spans="1:6">
      <c r="A57" s="125" t="s">
        <v>962</v>
      </c>
      <c r="B57" s="128">
        <v>9</v>
      </c>
      <c r="C57" s="126">
        <v>40307</v>
      </c>
      <c r="D57" s="127">
        <v>0.58065034742128319</v>
      </c>
      <c r="E57" s="125" t="s">
        <v>959</v>
      </c>
      <c r="F57" s="126"/>
    </row>
    <row r="58" spans="1:6">
      <c r="A58" s="125" t="s">
        <v>961</v>
      </c>
      <c r="B58" s="128">
        <v>10</v>
      </c>
      <c r="C58" s="126">
        <v>40308</v>
      </c>
      <c r="D58" s="127">
        <v>0.78020216879114435</v>
      </c>
      <c r="E58" s="125" t="s">
        <v>954</v>
      </c>
      <c r="F58" s="126"/>
    </row>
    <row r="59" spans="1:6">
      <c r="A59" s="125" t="s">
        <v>960</v>
      </c>
      <c r="B59" s="128">
        <v>9</v>
      </c>
      <c r="C59" s="126">
        <v>40309</v>
      </c>
      <c r="D59" s="127">
        <v>0.53363270180178313</v>
      </c>
      <c r="E59" s="125" t="s">
        <v>959</v>
      </c>
      <c r="F59" s="126"/>
    </row>
    <row r="60" spans="1:6">
      <c r="A60" s="125" t="s">
        <v>961</v>
      </c>
      <c r="B60" s="128">
        <v>11</v>
      </c>
      <c r="C60" s="126">
        <v>40309</v>
      </c>
      <c r="D60" s="127">
        <v>0.67567469279189629</v>
      </c>
      <c r="E60" s="125" t="s">
        <v>959</v>
      </c>
      <c r="F60" s="126"/>
    </row>
    <row r="61" spans="1:6">
      <c r="A61" s="125" t="s">
        <v>953</v>
      </c>
      <c r="B61" s="128">
        <v>15</v>
      </c>
      <c r="C61" s="126">
        <v>40316</v>
      </c>
      <c r="D61" s="127">
        <v>0.5986666742175355</v>
      </c>
      <c r="E61" s="125" t="s">
        <v>954</v>
      </c>
      <c r="F61" s="126"/>
    </row>
    <row r="62" spans="1:6">
      <c r="A62" s="125" t="s">
        <v>962</v>
      </c>
      <c r="B62" s="128">
        <v>13</v>
      </c>
      <c r="C62" s="126">
        <v>40316</v>
      </c>
      <c r="D62" s="127">
        <v>0.70249418783024942</v>
      </c>
      <c r="E62" s="125" t="s">
        <v>954</v>
      </c>
      <c r="F62" s="126"/>
    </row>
    <row r="63" spans="1:6">
      <c r="A63" s="125" t="s">
        <v>953</v>
      </c>
      <c r="B63" s="128">
        <v>14</v>
      </c>
      <c r="C63" s="126">
        <v>40322</v>
      </c>
      <c r="D63" s="127">
        <v>0.49058197114068963</v>
      </c>
      <c r="E63" s="125" t="s">
        <v>959</v>
      </c>
      <c r="F63" s="126"/>
    </row>
    <row r="64" spans="1:6">
      <c r="A64" s="125" t="s">
        <v>960</v>
      </c>
      <c r="B64" s="128">
        <v>4</v>
      </c>
      <c r="C64" s="126">
        <v>40323</v>
      </c>
      <c r="D64" s="127">
        <v>0.37561041640257525</v>
      </c>
      <c r="E64" s="125" t="s">
        <v>963</v>
      </c>
      <c r="F64" s="126"/>
    </row>
    <row r="65" spans="1:6">
      <c r="A65" s="125" t="s">
        <v>961</v>
      </c>
      <c r="B65" s="128">
        <v>15</v>
      </c>
      <c r="C65" s="126">
        <v>40326</v>
      </c>
      <c r="D65" s="127">
        <v>0.60888868179066935</v>
      </c>
      <c r="E65" s="125" t="s">
        <v>963</v>
      </c>
      <c r="F65" s="126"/>
    </row>
    <row r="66" spans="1:6">
      <c r="A66" s="125" t="s">
        <v>960</v>
      </c>
      <c r="B66" s="128">
        <v>10</v>
      </c>
      <c r="C66" s="126">
        <v>40330</v>
      </c>
      <c r="D66" s="127">
        <v>0.40151330212052017</v>
      </c>
      <c r="E66" s="125" t="s">
        <v>954</v>
      </c>
      <c r="F66" s="126"/>
    </row>
    <row r="67" spans="1:6">
      <c r="A67" s="125" t="s">
        <v>961</v>
      </c>
      <c r="B67" s="128">
        <v>11</v>
      </c>
      <c r="C67" s="126">
        <v>40330</v>
      </c>
      <c r="D67" s="127">
        <v>0.47464314854725365</v>
      </c>
      <c r="E67" s="125" t="s">
        <v>952</v>
      </c>
      <c r="F67" s="126"/>
    </row>
    <row r="68" spans="1:6">
      <c r="A68" s="125" t="s">
        <v>962</v>
      </c>
      <c r="B68" s="128">
        <v>12</v>
      </c>
      <c r="C68" s="126">
        <v>40330</v>
      </c>
      <c r="D68" s="127">
        <v>0.71067640136694388</v>
      </c>
      <c r="E68" s="125" t="s">
        <v>963</v>
      </c>
      <c r="F68" s="126"/>
    </row>
    <row r="69" spans="1:6">
      <c r="A69" s="125" t="s">
        <v>958</v>
      </c>
      <c r="B69" s="128">
        <v>15</v>
      </c>
      <c r="C69" s="126">
        <v>40336</v>
      </c>
      <c r="D69" s="127">
        <v>0.43824024149713148</v>
      </c>
      <c r="E69" s="125" t="s">
        <v>957</v>
      </c>
      <c r="F69" s="126"/>
    </row>
    <row r="70" spans="1:6">
      <c r="A70" s="125" t="s">
        <v>961</v>
      </c>
      <c r="B70" s="128">
        <v>11</v>
      </c>
      <c r="C70" s="126">
        <v>40337</v>
      </c>
      <c r="D70" s="127">
        <v>0.364403344445274</v>
      </c>
      <c r="E70" s="125" t="s">
        <v>957</v>
      </c>
      <c r="F70" s="126"/>
    </row>
    <row r="71" spans="1:6">
      <c r="A71" s="125" t="s">
        <v>962</v>
      </c>
      <c r="B71" s="128">
        <v>5</v>
      </c>
      <c r="C71" s="126">
        <v>40337</v>
      </c>
      <c r="D71" s="127">
        <v>0.60951601193039551</v>
      </c>
      <c r="E71" s="125" t="s">
        <v>957</v>
      </c>
      <c r="F71" s="126"/>
    </row>
    <row r="72" spans="1:6">
      <c r="A72" s="125" t="s">
        <v>960</v>
      </c>
      <c r="B72" s="128">
        <v>6</v>
      </c>
      <c r="C72" s="126">
        <v>40337</v>
      </c>
      <c r="D72" s="127">
        <v>0.73171859606782164</v>
      </c>
      <c r="E72" s="125" t="s">
        <v>952</v>
      </c>
      <c r="F72" s="126"/>
    </row>
    <row r="73" spans="1:6">
      <c r="A73" s="125" t="s">
        <v>956</v>
      </c>
      <c r="B73" s="128">
        <v>4</v>
      </c>
      <c r="C73" s="126">
        <v>40342</v>
      </c>
      <c r="D73" s="127">
        <v>0.78835366529741202</v>
      </c>
      <c r="E73" s="125" t="s">
        <v>954</v>
      </c>
      <c r="F73" s="126"/>
    </row>
    <row r="74" spans="1:6">
      <c r="A74" s="125" t="s">
        <v>960</v>
      </c>
      <c r="B74" s="128">
        <v>12</v>
      </c>
      <c r="C74" s="126">
        <v>40343</v>
      </c>
      <c r="D74" s="127">
        <v>0.55180302901142864</v>
      </c>
      <c r="E74" s="125" t="s">
        <v>957</v>
      </c>
      <c r="F74" s="126"/>
    </row>
    <row r="75" spans="1:6">
      <c r="A75" s="125" t="s">
        <v>958</v>
      </c>
      <c r="B75" s="128">
        <v>12</v>
      </c>
      <c r="C75" s="126">
        <v>40343</v>
      </c>
      <c r="D75" s="127">
        <v>0.579042158265338</v>
      </c>
      <c r="E75" s="125" t="s">
        <v>963</v>
      </c>
      <c r="F75" s="126"/>
    </row>
    <row r="76" spans="1:6">
      <c r="A76" s="125" t="s">
        <v>956</v>
      </c>
      <c r="B76" s="128">
        <v>5</v>
      </c>
      <c r="C76" s="126">
        <v>40344</v>
      </c>
      <c r="D76" s="127">
        <v>0.60312721525936774</v>
      </c>
      <c r="E76" s="125" t="s">
        <v>952</v>
      </c>
      <c r="F76" s="126"/>
    </row>
    <row r="77" spans="1:6">
      <c r="A77" s="125" t="s">
        <v>958</v>
      </c>
      <c r="B77" s="128">
        <v>15</v>
      </c>
      <c r="C77" s="126">
        <v>40344</v>
      </c>
      <c r="D77" s="127">
        <v>0.66629813871910903</v>
      </c>
      <c r="E77" s="125" t="s">
        <v>954</v>
      </c>
      <c r="F77" s="126"/>
    </row>
    <row r="78" spans="1:6">
      <c r="A78" s="125" t="s">
        <v>960</v>
      </c>
      <c r="B78" s="128">
        <v>14</v>
      </c>
      <c r="C78" s="126">
        <v>40344</v>
      </c>
      <c r="D78" s="127">
        <v>0.7737237699963847</v>
      </c>
      <c r="E78" s="125" t="s">
        <v>963</v>
      </c>
      <c r="F78" s="126"/>
    </row>
    <row r="79" spans="1:6">
      <c r="A79" s="125" t="s">
        <v>960</v>
      </c>
      <c r="B79" s="128">
        <v>7</v>
      </c>
      <c r="C79" s="126">
        <v>40344</v>
      </c>
      <c r="D79" s="127">
        <v>0.78088392283351971</v>
      </c>
      <c r="E79" s="125" t="s">
        <v>959</v>
      </c>
      <c r="F79" s="126"/>
    </row>
    <row r="80" spans="1:6">
      <c r="A80" s="125" t="s">
        <v>956</v>
      </c>
      <c r="B80" s="128">
        <v>13</v>
      </c>
      <c r="C80" s="126">
        <v>40349</v>
      </c>
      <c r="D80" s="127">
        <v>0.56763745108730745</v>
      </c>
      <c r="E80" s="125" t="s">
        <v>963</v>
      </c>
      <c r="F80" s="126"/>
    </row>
    <row r="81" spans="1:6">
      <c r="A81" s="125" t="s">
        <v>955</v>
      </c>
      <c r="B81" s="128">
        <v>13</v>
      </c>
      <c r="C81" s="126">
        <v>40351</v>
      </c>
      <c r="D81" s="127">
        <v>0.42573727279254098</v>
      </c>
      <c r="E81" s="125" t="s">
        <v>959</v>
      </c>
      <c r="F81" s="126"/>
    </row>
    <row r="82" spans="1:6">
      <c r="A82" s="125" t="s">
        <v>955</v>
      </c>
      <c r="B82" s="128">
        <v>12</v>
      </c>
      <c r="C82" s="126">
        <v>40351</v>
      </c>
      <c r="D82" s="127">
        <v>0.59812486702973433</v>
      </c>
      <c r="E82" s="125" t="s">
        <v>952</v>
      </c>
      <c r="F82" s="126"/>
    </row>
    <row r="83" spans="1:6">
      <c r="A83" s="125" t="s">
        <v>962</v>
      </c>
      <c r="B83" s="128">
        <v>11</v>
      </c>
      <c r="C83" s="126">
        <v>40351</v>
      </c>
      <c r="D83" s="127">
        <v>0.63376464511888264</v>
      </c>
      <c r="E83" s="125" t="s">
        <v>959</v>
      </c>
      <c r="F83" s="126"/>
    </row>
    <row r="84" spans="1:6">
      <c r="A84" s="125" t="s">
        <v>955</v>
      </c>
      <c r="B84" s="128">
        <v>13</v>
      </c>
      <c r="C84" s="126">
        <v>40351</v>
      </c>
      <c r="D84" s="127">
        <v>0.65790965515050936</v>
      </c>
      <c r="E84" s="125" t="s">
        <v>963</v>
      </c>
      <c r="F84" s="126"/>
    </row>
    <row r="85" spans="1:6">
      <c r="A85" s="125" t="s">
        <v>958</v>
      </c>
      <c r="B85" s="128">
        <v>10</v>
      </c>
      <c r="C85" s="126">
        <v>40358</v>
      </c>
      <c r="D85" s="127">
        <v>0.65515785351772138</v>
      </c>
      <c r="E85" s="125" t="s">
        <v>954</v>
      </c>
      <c r="F85" s="126"/>
    </row>
    <row r="86" spans="1:6">
      <c r="A86" s="125" t="s">
        <v>962</v>
      </c>
      <c r="B86" s="128">
        <v>7</v>
      </c>
      <c r="C86" s="126">
        <v>40358</v>
      </c>
      <c r="D86" s="127">
        <v>0.71300268160731173</v>
      </c>
      <c r="E86" s="125" t="s">
        <v>952</v>
      </c>
      <c r="F86" s="126"/>
    </row>
    <row r="87" spans="1:6">
      <c r="A87" s="125" t="s">
        <v>956</v>
      </c>
      <c r="B87" s="128">
        <v>4</v>
      </c>
      <c r="C87" s="126">
        <v>40363</v>
      </c>
      <c r="D87" s="127">
        <v>0.74921371730488318</v>
      </c>
      <c r="E87" s="125" t="s">
        <v>957</v>
      </c>
      <c r="F87" s="126"/>
    </row>
    <row r="88" spans="1:6">
      <c r="A88" s="125" t="s">
        <v>960</v>
      </c>
      <c r="B88" s="128">
        <v>4</v>
      </c>
      <c r="C88" s="126">
        <v>40363</v>
      </c>
      <c r="D88" s="127">
        <v>0.76698298140172483</v>
      </c>
      <c r="E88" s="125" t="s">
        <v>957</v>
      </c>
      <c r="F88" s="126"/>
    </row>
    <row r="89" spans="1:6">
      <c r="A89" s="125" t="s">
        <v>953</v>
      </c>
      <c r="B89" s="128">
        <v>13</v>
      </c>
      <c r="C89" s="126">
        <v>40364</v>
      </c>
      <c r="D89" s="127">
        <v>0.37127418444928628</v>
      </c>
      <c r="E89" s="125" t="s">
        <v>959</v>
      </c>
      <c r="F89" s="126"/>
    </row>
    <row r="90" spans="1:6">
      <c r="A90" s="125" t="s">
        <v>958</v>
      </c>
      <c r="B90" s="128">
        <v>13</v>
      </c>
      <c r="C90" s="126">
        <v>40364</v>
      </c>
      <c r="D90" s="127">
        <v>0.58960143451459623</v>
      </c>
      <c r="E90" s="125" t="s">
        <v>954</v>
      </c>
      <c r="F90" s="126"/>
    </row>
    <row r="91" spans="1:6">
      <c r="A91" s="125" t="s">
        <v>961</v>
      </c>
      <c r="B91" s="128">
        <v>9</v>
      </c>
      <c r="C91" s="126">
        <v>40368</v>
      </c>
      <c r="D91" s="127">
        <v>0.75681747862957616</v>
      </c>
      <c r="E91" s="125" t="s">
        <v>954</v>
      </c>
      <c r="F91" s="126"/>
    </row>
    <row r="92" spans="1:6">
      <c r="A92" s="125" t="s">
        <v>962</v>
      </c>
      <c r="B92" s="128">
        <v>13</v>
      </c>
      <c r="C92" s="126">
        <v>40370</v>
      </c>
      <c r="D92" s="127">
        <v>0.46844832444909024</v>
      </c>
      <c r="E92" s="125" t="s">
        <v>963</v>
      </c>
      <c r="F92" s="126"/>
    </row>
    <row r="93" spans="1:6">
      <c r="A93" s="125" t="s">
        <v>961</v>
      </c>
      <c r="B93" s="128">
        <v>14</v>
      </c>
      <c r="C93" s="126">
        <v>40370</v>
      </c>
      <c r="D93" s="127">
        <v>0.59581449293921196</v>
      </c>
      <c r="E93" s="125" t="s">
        <v>959</v>
      </c>
      <c r="F93" s="126"/>
    </row>
    <row r="94" spans="1:6">
      <c r="A94" s="125" t="s">
        <v>962</v>
      </c>
      <c r="B94" s="128">
        <v>14</v>
      </c>
      <c r="C94" s="126">
        <v>40370</v>
      </c>
      <c r="D94" s="127">
        <v>0.64543182407040456</v>
      </c>
      <c r="E94" s="125" t="s">
        <v>957</v>
      </c>
      <c r="F94" s="126"/>
    </row>
    <row r="95" spans="1:6">
      <c r="A95" s="125" t="s">
        <v>962</v>
      </c>
      <c r="B95" s="128">
        <v>4</v>
      </c>
      <c r="C95" s="126">
        <v>40372</v>
      </c>
      <c r="D95" s="127">
        <v>0.41581905185770057</v>
      </c>
      <c r="E95" s="125" t="s">
        <v>952</v>
      </c>
      <c r="F95" s="126"/>
    </row>
    <row r="96" spans="1:6">
      <c r="A96" s="125" t="s">
        <v>962</v>
      </c>
      <c r="B96" s="128">
        <v>13</v>
      </c>
      <c r="C96" s="126">
        <v>40372</v>
      </c>
      <c r="D96" s="127">
        <v>0.42118587917434525</v>
      </c>
      <c r="E96" s="125" t="s">
        <v>959</v>
      </c>
      <c r="F96" s="126"/>
    </row>
    <row r="97" spans="1:6">
      <c r="A97" s="125" t="s">
        <v>953</v>
      </c>
      <c r="B97" s="128">
        <v>10</v>
      </c>
      <c r="C97" s="126">
        <v>40372</v>
      </c>
      <c r="D97" s="127">
        <v>0.43334894314352823</v>
      </c>
      <c r="E97" s="125" t="s">
        <v>957</v>
      </c>
      <c r="F97" s="126"/>
    </row>
    <row r="98" spans="1:6">
      <c r="A98" s="125" t="s">
        <v>953</v>
      </c>
      <c r="B98" s="128">
        <v>4</v>
      </c>
      <c r="C98" s="126">
        <v>40379</v>
      </c>
      <c r="D98" s="127">
        <v>0.40329001030704603</v>
      </c>
      <c r="E98" s="125" t="s">
        <v>963</v>
      </c>
      <c r="F98" s="126"/>
    </row>
    <row r="99" spans="1:6">
      <c r="A99" s="125" t="s">
        <v>953</v>
      </c>
      <c r="B99" s="128">
        <v>5</v>
      </c>
      <c r="C99" s="126">
        <v>40384</v>
      </c>
      <c r="D99" s="127">
        <v>0.49121325452332104</v>
      </c>
      <c r="E99" s="125" t="s">
        <v>954</v>
      </c>
      <c r="F99" s="126"/>
    </row>
    <row r="100" spans="1:6">
      <c r="A100" s="125" t="s">
        <v>956</v>
      </c>
      <c r="B100" s="128">
        <v>10</v>
      </c>
      <c r="C100" s="126">
        <v>40385</v>
      </c>
      <c r="D100" s="127">
        <v>0.40707566078337248</v>
      </c>
      <c r="E100" s="125" t="s">
        <v>959</v>
      </c>
      <c r="F100" s="126"/>
    </row>
    <row r="101" spans="1:6">
      <c r="A101" s="125" t="s">
        <v>962</v>
      </c>
      <c r="B101" s="128">
        <v>14</v>
      </c>
      <c r="C101" s="126">
        <v>40385</v>
      </c>
      <c r="D101" s="127">
        <v>0.47925168934705198</v>
      </c>
      <c r="E101" s="125" t="s">
        <v>954</v>
      </c>
      <c r="F101" s="126"/>
    </row>
    <row r="102" spans="1:6">
      <c r="A102" s="125" t="s">
        <v>958</v>
      </c>
      <c r="B102" s="128">
        <v>9</v>
      </c>
      <c r="C102" s="126">
        <v>40385</v>
      </c>
      <c r="D102" s="127">
        <v>0.56151471849254142</v>
      </c>
      <c r="E102" s="125" t="s">
        <v>952</v>
      </c>
      <c r="F102" s="126"/>
    </row>
    <row r="103" spans="1:6">
      <c r="A103" s="125" t="s">
        <v>953</v>
      </c>
      <c r="B103" s="128">
        <v>5</v>
      </c>
      <c r="C103" s="126">
        <v>40386</v>
      </c>
      <c r="D103" s="127">
        <v>0.75703220269527571</v>
      </c>
      <c r="E103" s="125" t="s">
        <v>952</v>
      </c>
      <c r="F103" s="126"/>
    </row>
    <row r="104" spans="1:6">
      <c r="A104" s="125" t="s">
        <v>960</v>
      </c>
      <c r="B104" s="128">
        <v>4</v>
      </c>
      <c r="C104" s="126">
        <v>40396</v>
      </c>
      <c r="D104" s="127">
        <v>0.47773936144479495</v>
      </c>
      <c r="E104" s="125" t="s">
        <v>954</v>
      </c>
      <c r="F104" s="126"/>
    </row>
    <row r="105" spans="1:6">
      <c r="A105" s="125" t="s">
        <v>956</v>
      </c>
      <c r="B105" s="128">
        <v>9</v>
      </c>
      <c r="C105" s="126">
        <v>40396</v>
      </c>
      <c r="D105" s="127">
        <v>0.65763444806638438</v>
      </c>
      <c r="E105" s="125" t="s">
        <v>954</v>
      </c>
      <c r="F105" s="126"/>
    </row>
    <row r="106" spans="1:6">
      <c r="A106" s="125" t="s">
        <v>955</v>
      </c>
      <c r="B106" s="128">
        <v>7</v>
      </c>
      <c r="C106" s="126">
        <v>40396</v>
      </c>
      <c r="D106" s="127">
        <v>0.74195658677604115</v>
      </c>
      <c r="E106" s="125" t="s">
        <v>963</v>
      </c>
      <c r="F106" s="126"/>
    </row>
    <row r="107" spans="1:6">
      <c r="A107" s="125" t="s">
        <v>956</v>
      </c>
      <c r="B107" s="128">
        <v>6</v>
      </c>
      <c r="C107" s="126">
        <v>40398</v>
      </c>
      <c r="D107" s="127">
        <v>0.5146979263790854</v>
      </c>
      <c r="E107" s="125" t="s">
        <v>952</v>
      </c>
      <c r="F107" s="126"/>
    </row>
    <row r="108" spans="1:6">
      <c r="A108" s="125" t="s">
        <v>962</v>
      </c>
      <c r="B108" s="128">
        <v>10</v>
      </c>
      <c r="C108" s="126">
        <v>40399</v>
      </c>
      <c r="D108" s="127">
        <v>0.55961712737325797</v>
      </c>
      <c r="E108" s="125" t="s">
        <v>963</v>
      </c>
      <c r="F108" s="126"/>
    </row>
    <row r="109" spans="1:6">
      <c r="A109" s="125" t="s">
        <v>962</v>
      </c>
      <c r="B109" s="128">
        <v>5</v>
      </c>
      <c r="C109" s="126">
        <v>40399</v>
      </c>
      <c r="D109" s="127">
        <v>0.5828146824369469</v>
      </c>
      <c r="E109" s="125" t="s">
        <v>957</v>
      </c>
      <c r="F109" s="126"/>
    </row>
    <row r="110" spans="1:6">
      <c r="A110" s="125" t="s">
        <v>956</v>
      </c>
      <c r="B110" s="128">
        <v>12</v>
      </c>
      <c r="C110" s="126">
        <v>40405</v>
      </c>
      <c r="D110" s="127">
        <v>0.57778338041710708</v>
      </c>
      <c r="E110" s="125" t="s">
        <v>963</v>
      </c>
      <c r="F110" s="126"/>
    </row>
    <row r="111" spans="1:6">
      <c r="A111" s="125" t="s">
        <v>955</v>
      </c>
      <c r="B111" s="128">
        <v>6</v>
      </c>
      <c r="C111" s="126">
        <v>40406</v>
      </c>
      <c r="D111" s="127">
        <v>0.44490455463831802</v>
      </c>
      <c r="E111" s="125" t="s">
        <v>952</v>
      </c>
      <c r="F111" s="126"/>
    </row>
    <row r="112" spans="1:6">
      <c r="A112" s="125" t="s">
        <v>953</v>
      </c>
      <c r="B112" s="128">
        <v>5</v>
      </c>
      <c r="C112" s="126">
        <v>40406</v>
      </c>
      <c r="D112" s="127">
        <v>0.62889104425782227</v>
      </c>
      <c r="E112" s="125" t="s">
        <v>957</v>
      </c>
      <c r="F112" s="126"/>
    </row>
    <row r="113" spans="1:6">
      <c r="A113" s="125" t="s">
        <v>956</v>
      </c>
      <c r="B113" s="128">
        <v>13</v>
      </c>
      <c r="C113" s="126">
        <v>40407</v>
      </c>
      <c r="D113" s="127">
        <v>0.37316395245992828</v>
      </c>
      <c r="E113" s="125" t="s">
        <v>957</v>
      </c>
      <c r="F113" s="126"/>
    </row>
    <row r="114" spans="1:6">
      <c r="A114" s="125" t="s">
        <v>955</v>
      </c>
      <c r="B114" s="128">
        <v>3</v>
      </c>
      <c r="C114" s="126">
        <v>40407</v>
      </c>
      <c r="D114" s="127">
        <v>0.58992360443441316</v>
      </c>
      <c r="E114" s="125" t="s">
        <v>959</v>
      </c>
      <c r="F114" s="126"/>
    </row>
    <row r="115" spans="1:6">
      <c r="A115" s="125" t="s">
        <v>958</v>
      </c>
      <c r="B115" s="128">
        <v>8</v>
      </c>
      <c r="C115" s="126">
        <v>40410</v>
      </c>
      <c r="D115" s="127">
        <v>0.49418559196957779</v>
      </c>
      <c r="E115" s="125" t="s">
        <v>959</v>
      </c>
      <c r="F115" s="126"/>
    </row>
    <row r="116" spans="1:6">
      <c r="A116" s="125" t="s">
        <v>953</v>
      </c>
      <c r="B116" s="128">
        <v>3</v>
      </c>
      <c r="C116" s="126">
        <v>40412</v>
      </c>
      <c r="D116" s="127">
        <v>0.35507301978494371</v>
      </c>
      <c r="E116" s="125" t="s">
        <v>957</v>
      </c>
      <c r="F116" s="126"/>
    </row>
    <row r="117" spans="1:6">
      <c r="A117" s="125" t="s">
        <v>962</v>
      </c>
      <c r="B117" s="128">
        <v>15</v>
      </c>
      <c r="C117" s="126">
        <v>40412</v>
      </c>
      <c r="D117" s="127">
        <v>0.74602757410301979</v>
      </c>
      <c r="E117" s="125" t="s">
        <v>959</v>
      </c>
      <c r="F117" s="126"/>
    </row>
    <row r="118" spans="1:6">
      <c r="A118" s="125" t="s">
        <v>961</v>
      </c>
      <c r="B118" s="128">
        <v>4</v>
      </c>
      <c r="C118" s="126">
        <v>40417</v>
      </c>
      <c r="D118" s="127">
        <v>0.69502054307459571</v>
      </c>
      <c r="E118" s="125" t="s">
        <v>963</v>
      </c>
      <c r="F118" s="126"/>
    </row>
    <row r="119" spans="1:6">
      <c r="A119" s="125" t="s">
        <v>958</v>
      </c>
      <c r="B119" s="128">
        <v>4</v>
      </c>
      <c r="C119" s="126">
        <v>40419</v>
      </c>
      <c r="D119" s="127">
        <v>0.39570398384201749</v>
      </c>
      <c r="E119" s="125" t="s">
        <v>957</v>
      </c>
      <c r="F119" s="126"/>
    </row>
    <row r="120" spans="1:6">
      <c r="A120" s="125" t="s">
        <v>955</v>
      </c>
      <c r="B120" s="128">
        <v>6</v>
      </c>
      <c r="C120" s="126">
        <v>40419</v>
      </c>
      <c r="D120" s="127">
        <v>0.53642063811635887</v>
      </c>
      <c r="E120" s="125" t="s">
        <v>954</v>
      </c>
      <c r="F120" s="126"/>
    </row>
    <row r="121" spans="1:6">
      <c r="A121" s="125" t="s">
        <v>962</v>
      </c>
      <c r="B121" s="128">
        <v>8</v>
      </c>
      <c r="C121" s="126">
        <v>40420</v>
      </c>
      <c r="D121" s="127">
        <v>0.70287530026890477</v>
      </c>
      <c r="E121" s="125" t="s">
        <v>952</v>
      </c>
      <c r="F121" s="126"/>
    </row>
    <row r="122" spans="1:6">
      <c r="A122" s="125" t="s">
        <v>961</v>
      </c>
      <c r="B122" s="128">
        <v>8</v>
      </c>
      <c r="C122" s="126">
        <v>40421</v>
      </c>
      <c r="D122" s="127">
        <v>0.62133618742177532</v>
      </c>
      <c r="E122" s="125" t="s">
        <v>952</v>
      </c>
      <c r="F122" s="126"/>
    </row>
    <row r="123" spans="1:6">
      <c r="A123" s="125" t="s">
        <v>953</v>
      </c>
      <c r="B123" s="128">
        <v>14</v>
      </c>
      <c r="C123" s="126">
        <v>40421</v>
      </c>
      <c r="D123" s="127">
        <v>0.74247785431786428</v>
      </c>
      <c r="E123" s="125" t="s">
        <v>963</v>
      </c>
      <c r="F123" s="126"/>
    </row>
    <row r="124" spans="1:6">
      <c r="A124" s="125" t="s">
        <v>958</v>
      </c>
      <c r="B124" s="128">
        <v>5</v>
      </c>
      <c r="C124" s="126">
        <v>40424</v>
      </c>
      <c r="D124" s="127">
        <v>0.56339903753640397</v>
      </c>
      <c r="E124" s="125" t="s">
        <v>963</v>
      </c>
      <c r="F124" s="126"/>
    </row>
    <row r="125" spans="1:6">
      <c r="A125" s="125" t="s">
        <v>958</v>
      </c>
      <c r="B125" s="128">
        <v>5</v>
      </c>
      <c r="C125" s="126">
        <v>40427</v>
      </c>
      <c r="D125" s="127">
        <v>0.54330654523941269</v>
      </c>
      <c r="E125" s="125" t="s">
        <v>957</v>
      </c>
      <c r="F125" s="126"/>
    </row>
    <row r="126" spans="1:6">
      <c r="A126" s="125" t="s">
        <v>961</v>
      </c>
      <c r="B126" s="128">
        <v>3</v>
      </c>
      <c r="C126" s="126">
        <v>40428</v>
      </c>
      <c r="D126" s="127">
        <v>0.65186573131287184</v>
      </c>
      <c r="E126" s="125" t="s">
        <v>954</v>
      </c>
      <c r="F126" s="126"/>
    </row>
    <row r="127" spans="1:6">
      <c r="A127" s="125" t="s">
        <v>958</v>
      </c>
      <c r="B127" s="128">
        <v>14</v>
      </c>
      <c r="C127" s="126">
        <v>40428</v>
      </c>
      <c r="D127" s="127">
        <v>0.73529623799860633</v>
      </c>
      <c r="E127" s="125" t="s">
        <v>954</v>
      </c>
      <c r="F127" s="126"/>
    </row>
    <row r="128" spans="1:6">
      <c r="A128" s="125" t="s">
        <v>958</v>
      </c>
      <c r="B128" s="128">
        <v>8</v>
      </c>
      <c r="C128" s="126">
        <v>40431</v>
      </c>
      <c r="D128" s="127">
        <v>0.46759048409645249</v>
      </c>
      <c r="E128" s="125" t="s">
        <v>954</v>
      </c>
      <c r="F128" s="126"/>
    </row>
    <row r="129" spans="1:6">
      <c r="A129" s="125" t="s">
        <v>953</v>
      </c>
      <c r="B129" s="128">
        <v>11</v>
      </c>
      <c r="C129" s="126">
        <v>40433</v>
      </c>
      <c r="D129" s="127">
        <v>0.44737934481865221</v>
      </c>
      <c r="E129" s="125" t="s">
        <v>954</v>
      </c>
      <c r="F129" s="126"/>
    </row>
    <row r="130" spans="1:6">
      <c r="A130" s="125" t="s">
        <v>961</v>
      </c>
      <c r="B130" s="128">
        <v>5</v>
      </c>
      <c r="C130" s="126">
        <v>40433</v>
      </c>
      <c r="D130" s="127">
        <v>0.51264711119495132</v>
      </c>
      <c r="E130" s="125" t="s">
        <v>959</v>
      </c>
      <c r="F130" s="126"/>
    </row>
    <row r="131" spans="1:6">
      <c r="A131" s="125" t="s">
        <v>962</v>
      </c>
      <c r="B131" s="128">
        <v>7</v>
      </c>
      <c r="C131" s="126">
        <v>40435</v>
      </c>
      <c r="D131" s="127">
        <v>0.75657511304321667</v>
      </c>
      <c r="E131" s="125" t="s">
        <v>963</v>
      </c>
      <c r="F131" s="126"/>
    </row>
    <row r="132" spans="1:6">
      <c r="A132" s="125" t="s">
        <v>962</v>
      </c>
      <c r="B132" s="128">
        <v>13</v>
      </c>
      <c r="C132" s="126">
        <v>40440</v>
      </c>
      <c r="D132" s="127">
        <v>0.72209894704682642</v>
      </c>
      <c r="E132" s="125" t="s">
        <v>957</v>
      </c>
      <c r="F132" s="126"/>
    </row>
    <row r="133" spans="1:6">
      <c r="A133" s="125" t="s">
        <v>955</v>
      </c>
      <c r="B133" s="128">
        <v>14</v>
      </c>
      <c r="C133" s="126">
        <v>40441</v>
      </c>
      <c r="D133" s="127">
        <v>0.43623008022840892</v>
      </c>
      <c r="E133" s="125" t="s">
        <v>957</v>
      </c>
      <c r="F133" s="126"/>
    </row>
    <row r="134" spans="1:6">
      <c r="A134" s="125" t="s">
        <v>953</v>
      </c>
      <c r="B134" s="128">
        <v>8</v>
      </c>
      <c r="C134" s="126">
        <v>40441</v>
      </c>
      <c r="D134" s="127">
        <v>0.52947131752030907</v>
      </c>
      <c r="E134" s="125" t="s">
        <v>952</v>
      </c>
      <c r="F134" s="126"/>
    </row>
    <row r="135" spans="1:6">
      <c r="A135" s="125" t="s">
        <v>962</v>
      </c>
      <c r="B135" s="128">
        <v>10</v>
      </c>
      <c r="C135" s="126">
        <v>40441</v>
      </c>
      <c r="D135" s="127">
        <v>0.69569169721296475</v>
      </c>
      <c r="E135" s="125" t="s">
        <v>959</v>
      </c>
      <c r="F135" s="126"/>
    </row>
    <row r="136" spans="1:6">
      <c r="A136" s="125" t="s">
        <v>956</v>
      </c>
      <c r="B136" s="128">
        <v>15</v>
      </c>
      <c r="C136" s="126">
        <v>40442</v>
      </c>
      <c r="D136" s="127">
        <v>0.42365252504832068</v>
      </c>
      <c r="E136" s="125" t="s">
        <v>959</v>
      </c>
      <c r="F136" s="126"/>
    </row>
    <row r="137" spans="1:6">
      <c r="A137" s="125" t="s">
        <v>953</v>
      </c>
      <c r="B137" s="128">
        <v>14</v>
      </c>
      <c r="C137" s="126">
        <v>40445</v>
      </c>
      <c r="D137" s="127">
        <v>0.35421796305032177</v>
      </c>
      <c r="E137" s="125" t="s">
        <v>959</v>
      </c>
      <c r="F137" s="126"/>
    </row>
    <row r="138" spans="1:6">
      <c r="A138" s="125" t="s">
        <v>958</v>
      </c>
      <c r="B138" s="128">
        <v>8</v>
      </c>
      <c r="C138" s="126">
        <v>40445</v>
      </c>
      <c r="D138" s="127">
        <v>0.58957956086305785</v>
      </c>
      <c r="E138" s="125" t="s">
        <v>952</v>
      </c>
      <c r="F138" s="126"/>
    </row>
    <row r="139" spans="1:6">
      <c r="A139" s="125" t="s">
        <v>962</v>
      </c>
      <c r="B139" s="128">
        <v>15</v>
      </c>
      <c r="C139" s="126">
        <v>40448</v>
      </c>
      <c r="D139" s="127">
        <v>0.36746229066117542</v>
      </c>
      <c r="E139" s="125" t="s">
        <v>952</v>
      </c>
      <c r="F139" s="126"/>
    </row>
    <row r="140" spans="1:6">
      <c r="A140" s="125" t="s">
        <v>961</v>
      </c>
      <c r="B140" s="128">
        <v>10</v>
      </c>
      <c r="C140" s="126">
        <v>40449</v>
      </c>
      <c r="D140" s="127">
        <v>0.62824788905061268</v>
      </c>
      <c r="E140" s="125" t="s">
        <v>963</v>
      </c>
      <c r="F140" s="126"/>
    </row>
    <row r="141" spans="1:6">
      <c r="A141" s="125" t="s">
        <v>956</v>
      </c>
      <c r="B141" s="128">
        <v>4</v>
      </c>
      <c r="C141" s="126">
        <v>40449</v>
      </c>
      <c r="D141" s="127">
        <v>0.78926380871568347</v>
      </c>
      <c r="E141" s="125" t="s">
        <v>954</v>
      </c>
      <c r="F141" s="126"/>
    </row>
    <row r="142" spans="1:6">
      <c r="A142" s="125" t="s">
        <v>956</v>
      </c>
      <c r="B142" s="128">
        <v>12</v>
      </c>
      <c r="C142" s="126">
        <v>40454</v>
      </c>
      <c r="D142" s="127">
        <v>0.36487089837904324</v>
      </c>
      <c r="E142" s="125" t="s">
        <v>952</v>
      </c>
      <c r="F142" s="126"/>
    </row>
    <row r="143" spans="1:6">
      <c r="A143" s="125" t="s">
        <v>955</v>
      </c>
      <c r="B143" s="128">
        <v>4</v>
      </c>
      <c r="C143" s="126">
        <v>40454</v>
      </c>
      <c r="D143" s="127">
        <v>0.67558786469722532</v>
      </c>
      <c r="E143" s="125" t="s">
        <v>963</v>
      </c>
      <c r="F143" s="126"/>
    </row>
    <row r="144" spans="1:6">
      <c r="A144" s="125" t="s">
        <v>958</v>
      </c>
      <c r="B144" s="128">
        <v>10</v>
      </c>
      <c r="C144" s="126">
        <v>40455</v>
      </c>
      <c r="D144" s="127">
        <v>0.69596001902607496</v>
      </c>
      <c r="E144" s="125" t="s">
        <v>959</v>
      </c>
      <c r="F144" s="126"/>
    </row>
    <row r="145" spans="1:6">
      <c r="A145" s="125" t="s">
        <v>960</v>
      </c>
      <c r="B145" s="128">
        <v>12</v>
      </c>
      <c r="C145" s="126">
        <v>40461</v>
      </c>
      <c r="D145" s="127">
        <v>0.56366561405157722</v>
      </c>
      <c r="E145" s="125" t="s">
        <v>952</v>
      </c>
      <c r="F145" s="126"/>
    </row>
    <row r="146" spans="1:6">
      <c r="A146" s="125" t="s">
        <v>955</v>
      </c>
      <c r="B146" s="128">
        <v>12</v>
      </c>
      <c r="C146" s="126">
        <v>40462</v>
      </c>
      <c r="D146" s="127">
        <v>0.41759338781654759</v>
      </c>
      <c r="E146" s="125" t="s">
        <v>952</v>
      </c>
      <c r="F146" s="126"/>
    </row>
    <row r="147" spans="1:6">
      <c r="A147" s="125" t="s">
        <v>962</v>
      </c>
      <c r="B147" s="128">
        <v>6</v>
      </c>
      <c r="C147" s="126">
        <v>40462</v>
      </c>
      <c r="D147" s="127">
        <v>0.62762028921262447</v>
      </c>
      <c r="E147" s="125" t="s">
        <v>954</v>
      </c>
      <c r="F147" s="126"/>
    </row>
    <row r="148" spans="1:6">
      <c r="A148" s="125" t="s">
        <v>960</v>
      </c>
      <c r="B148" s="128">
        <v>6</v>
      </c>
      <c r="C148" s="126">
        <v>40463</v>
      </c>
      <c r="D148" s="127">
        <v>0.46210214858933796</v>
      </c>
      <c r="E148" s="125" t="s">
        <v>957</v>
      </c>
      <c r="F148" s="126"/>
    </row>
    <row r="149" spans="1:6">
      <c r="A149" s="125" t="s">
        <v>961</v>
      </c>
      <c r="B149" s="128">
        <v>15</v>
      </c>
      <c r="C149" s="126">
        <v>40463</v>
      </c>
      <c r="D149" s="127">
        <v>0.60694610755986866</v>
      </c>
      <c r="E149" s="125" t="s">
        <v>952</v>
      </c>
      <c r="F149" s="126"/>
    </row>
    <row r="150" spans="1:6">
      <c r="A150" s="125" t="s">
        <v>960</v>
      </c>
      <c r="B150" s="128">
        <v>6</v>
      </c>
      <c r="C150" s="126">
        <v>40463</v>
      </c>
      <c r="D150" s="127">
        <v>0.6271735838728697</v>
      </c>
      <c r="E150" s="125" t="s">
        <v>959</v>
      </c>
      <c r="F150" s="126"/>
    </row>
    <row r="151" spans="1:6">
      <c r="A151" s="125" t="s">
        <v>953</v>
      </c>
      <c r="B151" s="128">
        <v>5</v>
      </c>
      <c r="C151" s="126">
        <v>40463</v>
      </c>
      <c r="D151" s="127">
        <v>0.63708929653671476</v>
      </c>
      <c r="E151" s="125" t="s">
        <v>957</v>
      </c>
      <c r="F151" s="126"/>
    </row>
    <row r="152" spans="1:6">
      <c r="A152" s="125" t="s">
        <v>958</v>
      </c>
      <c r="B152" s="128">
        <v>14</v>
      </c>
      <c r="C152" s="126">
        <v>40468</v>
      </c>
      <c r="D152" s="127">
        <v>0.39125497552652178</v>
      </c>
      <c r="E152" s="125" t="s">
        <v>954</v>
      </c>
      <c r="F152" s="126"/>
    </row>
    <row r="153" spans="1:6">
      <c r="A153" s="125" t="s">
        <v>956</v>
      </c>
      <c r="B153" s="128">
        <v>6</v>
      </c>
      <c r="C153" s="126">
        <v>40468</v>
      </c>
      <c r="D153" s="127">
        <v>0.60585877867837712</v>
      </c>
      <c r="E153" s="125" t="s">
        <v>963</v>
      </c>
      <c r="F153" s="126"/>
    </row>
    <row r="154" spans="1:6">
      <c r="A154" s="125" t="s">
        <v>958</v>
      </c>
      <c r="B154" s="128">
        <v>12</v>
      </c>
      <c r="C154" s="126">
        <v>40468</v>
      </c>
      <c r="D154" s="127">
        <v>0.64287687199263621</v>
      </c>
      <c r="E154" s="125" t="s">
        <v>963</v>
      </c>
      <c r="F154" s="126"/>
    </row>
    <row r="155" spans="1:6">
      <c r="A155" s="125" t="s">
        <v>960</v>
      </c>
      <c r="B155" s="128">
        <v>4</v>
      </c>
      <c r="C155" s="126">
        <v>40469</v>
      </c>
      <c r="D155" s="127">
        <v>0.53383730601149182</v>
      </c>
      <c r="E155" s="125" t="s">
        <v>963</v>
      </c>
      <c r="F155" s="126"/>
    </row>
    <row r="156" spans="1:6">
      <c r="A156" s="125" t="s">
        <v>961</v>
      </c>
      <c r="B156" s="128">
        <v>15</v>
      </c>
      <c r="C156" s="126">
        <v>40469</v>
      </c>
      <c r="D156" s="127">
        <v>0.61744552709512845</v>
      </c>
      <c r="E156" s="125" t="s">
        <v>957</v>
      </c>
      <c r="F156" s="126"/>
    </row>
    <row r="157" spans="1:6">
      <c r="A157" s="125" t="s">
        <v>961</v>
      </c>
      <c r="B157" s="128">
        <v>13</v>
      </c>
      <c r="C157" s="126">
        <v>40470</v>
      </c>
      <c r="D157" s="127">
        <v>0.35843645638503097</v>
      </c>
      <c r="E157" s="125" t="s">
        <v>954</v>
      </c>
      <c r="F157" s="126"/>
    </row>
    <row r="158" spans="1:6">
      <c r="A158" s="125" t="s">
        <v>956</v>
      </c>
      <c r="B158" s="128">
        <v>7</v>
      </c>
      <c r="C158" s="126">
        <v>40470</v>
      </c>
      <c r="D158" s="127">
        <v>0.48956776556614534</v>
      </c>
      <c r="E158" s="125" t="s">
        <v>957</v>
      </c>
      <c r="F158" s="126"/>
    </row>
    <row r="159" spans="1:6">
      <c r="A159" s="125" t="s">
        <v>958</v>
      </c>
      <c r="B159" s="128">
        <v>6</v>
      </c>
      <c r="C159" s="126">
        <v>40473</v>
      </c>
      <c r="D159" s="127">
        <v>0.78474830837793286</v>
      </c>
      <c r="E159" s="125" t="s">
        <v>954</v>
      </c>
      <c r="F159" s="126"/>
    </row>
    <row r="160" spans="1:6">
      <c r="A160" s="125" t="s">
        <v>962</v>
      </c>
      <c r="B160" s="128">
        <v>11</v>
      </c>
      <c r="C160" s="126">
        <v>40477</v>
      </c>
      <c r="D160" s="127">
        <v>0.40910688420198466</v>
      </c>
      <c r="E160" s="125" t="s">
        <v>963</v>
      </c>
      <c r="F160" s="126"/>
    </row>
    <row r="161" spans="1:6">
      <c r="A161" s="125" t="s">
        <v>958</v>
      </c>
      <c r="B161" s="128">
        <v>10</v>
      </c>
      <c r="C161" s="126">
        <v>40480</v>
      </c>
      <c r="D161" s="127">
        <v>0.50727377414667296</v>
      </c>
      <c r="E161" s="125" t="s">
        <v>954</v>
      </c>
      <c r="F161" s="126"/>
    </row>
    <row r="162" spans="1:6">
      <c r="A162" s="125" t="s">
        <v>960</v>
      </c>
      <c r="B162" s="128">
        <v>5</v>
      </c>
      <c r="C162" s="126">
        <v>40482</v>
      </c>
      <c r="D162" s="127">
        <v>0.64026949970317071</v>
      </c>
      <c r="E162" s="125" t="s">
        <v>952</v>
      </c>
      <c r="F162" s="126"/>
    </row>
    <row r="163" spans="1:6">
      <c r="A163" s="125" t="s">
        <v>953</v>
      </c>
      <c r="B163" s="128">
        <v>11</v>
      </c>
      <c r="C163" s="126">
        <v>40483</v>
      </c>
      <c r="D163" s="127">
        <v>0.7364146855107947</v>
      </c>
      <c r="E163" s="125" t="s">
        <v>963</v>
      </c>
      <c r="F163" s="126"/>
    </row>
    <row r="164" spans="1:6">
      <c r="A164" s="125" t="s">
        <v>955</v>
      </c>
      <c r="B164" s="128">
        <v>13</v>
      </c>
      <c r="C164" s="126">
        <v>40484</v>
      </c>
      <c r="D164" s="127">
        <v>0.63636748438030588</v>
      </c>
      <c r="E164" s="125" t="s">
        <v>959</v>
      </c>
      <c r="F164" s="126"/>
    </row>
    <row r="165" spans="1:6">
      <c r="A165" s="125" t="s">
        <v>962</v>
      </c>
      <c r="B165" s="128">
        <v>13</v>
      </c>
      <c r="C165" s="126">
        <v>40490</v>
      </c>
      <c r="D165" s="127">
        <v>0.66069702479846149</v>
      </c>
      <c r="E165" s="125" t="s">
        <v>957</v>
      </c>
      <c r="F165" s="126"/>
    </row>
    <row r="166" spans="1:6">
      <c r="A166" s="125" t="s">
        <v>953</v>
      </c>
      <c r="B166" s="128">
        <v>10</v>
      </c>
      <c r="C166" s="126">
        <v>40491</v>
      </c>
      <c r="D166" s="127">
        <v>0.67300017416520552</v>
      </c>
      <c r="E166" s="125" t="s">
        <v>954</v>
      </c>
      <c r="F166" s="126"/>
    </row>
    <row r="167" spans="1:6">
      <c r="A167" s="125" t="s">
        <v>955</v>
      </c>
      <c r="B167" s="128">
        <v>7</v>
      </c>
      <c r="C167" s="126">
        <v>40494</v>
      </c>
      <c r="D167" s="127">
        <v>0.67282440108283481</v>
      </c>
      <c r="E167" s="125" t="s">
        <v>954</v>
      </c>
      <c r="F167" s="126"/>
    </row>
    <row r="168" spans="1:6">
      <c r="A168" s="125" t="s">
        <v>961</v>
      </c>
      <c r="B168" s="128">
        <v>4</v>
      </c>
      <c r="C168" s="126">
        <v>40494</v>
      </c>
      <c r="D168" s="127">
        <v>0.69432786550851233</v>
      </c>
      <c r="E168" s="125" t="s">
        <v>959</v>
      </c>
      <c r="F168" s="126"/>
    </row>
    <row r="169" spans="1:6">
      <c r="A169" s="125" t="s">
        <v>958</v>
      </c>
      <c r="B169" s="128">
        <v>10</v>
      </c>
      <c r="C169" s="126">
        <v>40498</v>
      </c>
      <c r="D169" s="127">
        <v>0.44202446734880141</v>
      </c>
      <c r="E169" s="125" t="s">
        <v>952</v>
      </c>
      <c r="F169" s="126"/>
    </row>
    <row r="170" spans="1:6">
      <c r="A170" s="125" t="s">
        <v>955</v>
      </c>
      <c r="B170" s="128">
        <v>9</v>
      </c>
      <c r="C170" s="126">
        <v>40498</v>
      </c>
      <c r="D170" s="127">
        <v>0.74113177622931903</v>
      </c>
      <c r="E170" s="125" t="s">
        <v>957</v>
      </c>
      <c r="F170" s="126"/>
    </row>
    <row r="171" spans="1:6">
      <c r="A171" s="125" t="s">
        <v>956</v>
      </c>
      <c r="B171" s="128">
        <v>13</v>
      </c>
      <c r="C171" s="126">
        <v>40505</v>
      </c>
      <c r="D171" s="127">
        <v>0.40227899067319112</v>
      </c>
      <c r="E171" s="125" t="s">
        <v>954</v>
      </c>
      <c r="F171" s="126"/>
    </row>
    <row r="172" spans="1:6">
      <c r="A172" s="125" t="s">
        <v>956</v>
      </c>
      <c r="B172" s="128">
        <v>12</v>
      </c>
      <c r="C172" s="126">
        <v>40505</v>
      </c>
      <c r="D172" s="127">
        <v>0.52432708142422746</v>
      </c>
      <c r="E172" s="125" t="s">
        <v>959</v>
      </c>
      <c r="F172" s="126"/>
    </row>
    <row r="173" spans="1:6">
      <c r="A173" s="125" t="s">
        <v>958</v>
      </c>
      <c r="B173" s="128">
        <v>13</v>
      </c>
      <c r="C173" s="126">
        <v>40505</v>
      </c>
      <c r="D173" s="127">
        <v>0.59565859215342698</v>
      </c>
      <c r="E173" s="125" t="s">
        <v>959</v>
      </c>
      <c r="F173" s="126"/>
    </row>
    <row r="174" spans="1:6">
      <c r="A174" s="125" t="s">
        <v>960</v>
      </c>
      <c r="B174" s="128">
        <v>15</v>
      </c>
      <c r="C174" s="126">
        <v>40505</v>
      </c>
      <c r="D174" s="127">
        <v>0.68322763863091041</v>
      </c>
      <c r="E174" s="125" t="s">
        <v>957</v>
      </c>
      <c r="F174" s="126"/>
    </row>
    <row r="175" spans="1:6">
      <c r="A175" s="125" t="s">
        <v>962</v>
      </c>
      <c r="B175" s="128">
        <v>9</v>
      </c>
      <c r="C175" s="126">
        <v>40511</v>
      </c>
      <c r="D175" s="127">
        <v>0.52479862000886135</v>
      </c>
      <c r="E175" s="125" t="s">
        <v>959</v>
      </c>
      <c r="F175" s="126"/>
    </row>
    <row r="176" spans="1:6">
      <c r="A176" s="125" t="s">
        <v>953</v>
      </c>
      <c r="B176" s="128">
        <v>12</v>
      </c>
      <c r="C176" s="126">
        <v>40511</v>
      </c>
      <c r="D176" s="127">
        <v>0.57226523988432132</v>
      </c>
      <c r="E176" s="125" t="s">
        <v>952</v>
      </c>
      <c r="F176" s="126"/>
    </row>
    <row r="177" spans="1:6">
      <c r="A177" s="125" t="s">
        <v>962</v>
      </c>
      <c r="B177" s="128">
        <v>5</v>
      </c>
      <c r="C177" s="126">
        <v>40512</v>
      </c>
      <c r="D177" s="127">
        <v>0.3679833755799109</v>
      </c>
      <c r="E177" s="125" t="s">
        <v>952</v>
      </c>
      <c r="F177" s="126"/>
    </row>
    <row r="178" spans="1:6">
      <c r="A178" s="125" t="s">
        <v>960</v>
      </c>
      <c r="B178" s="128">
        <v>13</v>
      </c>
      <c r="C178" s="126">
        <v>40512</v>
      </c>
      <c r="D178" s="127">
        <v>0.42214014519186094</v>
      </c>
      <c r="E178" s="125" t="s">
        <v>959</v>
      </c>
      <c r="F178" s="126"/>
    </row>
    <row r="179" spans="1:6">
      <c r="A179" s="125" t="s">
        <v>956</v>
      </c>
      <c r="B179" s="128">
        <v>12</v>
      </c>
      <c r="C179" s="126">
        <v>40512</v>
      </c>
      <c r="D179" s="127">
        <v>0.78059810536653151</v>
      </c>
      <c r="E179" s="125" t="s">
        <v>952</v>
      </c>
      <c r="F179" s="126"/>
    </row>
    <row r="180" spans="1:6">
      <c r="A180" s="125" t="s">
        <v>958</v>
      </c>
      <c r="B180" s="128">
        <v>9</v>
      </c>
      <c r="C180" s="126">
        <v>40518</v>
      </c>
      <c r="D180" s="127">
        <v>0.72563785994952923</v>
      </c>
      <c r="E180" s="125" t="s">
        <v>957</v>
      </c>
      <c r="F180" s="126"/>
    </row>
    <row r="181" spans="1:6">
      <c r="A181" s="125" t="s">
        <v>958</v>
      </c>
      <c r="B181" s="128">
        <v>11</v>
      </c>
      <c r="C181" s="126">
        <v>40518</v>
      </c>
      <c r="D181" s="127">
        <v>0.73264478660432064</v>
      </c>
      <c r="E181" s="125" t="s">
        <v>963</v>
      </c>
      <c r="F181" s="126"/>
    </row>
    <row r="182" spans="1:6">
      <c r="A182" s="125" t="s">
        <v>960</v>
      </c>
      <c r="B182" s="128">
        <v>4</v>
      </c>
      <c r="C182" s="126">
        <v>40519</v>
      </c>
      <c r="D182" s="127">
        <v>0.48408526223045101</v>
      </c>
      <c r="E182" s="125" t="s">
        <v>954</v>
      </c>
      <c r="F182" s="126"/>
    </row>
    <row r="183" spans="1:6">
      <c r="A183" s="125" t="s">
        <v>960</v>
      </c>
      <c r="B183" s="128">
        <v>15</v>
      </c>
      <c r="C183" s="126">
        <v>40519</v>
      </c>
      <c r="D183" s="127">
        <v>0.61957234260315397</v>
      </c>
      <c r="E183" s="125" t="s">
        <v>963</v>
      </c>
      <c r="F183" s="126"/>
    </row>
    <row r="184" spans="1:6">
      <c r="A184" s="125" t="s">
        <v>955</v>
      </c>
      <c r="B184" s="128">
        <v>15</v>
      </c>
      <c r="C184" s="126">
        <v>40525</v>
      </c>
      <c r="D184" s="127">
        <v>0.57975499719983326</v>
      </c>
      <c r="E184" s="125" t="s">
        <v>963</v>
      </c>
      <c r="F184" s="126"/>
    </row>
    <row r="185" spans="1:6">
      <c r="A185" s="125" t="s">
        <v>958</v>
      </c>
      <c r="B185" s="128">
        <v>7</v>
      </c>
      <c r="C185" s="126">
        <v>40526</v>
      </c>
      <c r="D185" s="127">
        <v>0.38508970286928523</v>
      </c>
      <c r="E185" s="125" t="s">
        <v>954</v>
      </c>
      <c r="F185" s="126"/>
    </row>
    <row r="186" spans="1:6">
      <c r="A186" s="125" t="s">
        <v>961</v>
      </c>
      <c r="B186" s="128">
        <v>13</v>
      </c>
      <c r="C186" s="126">
        <v>40526</v>
      </c>
      <c r="D186" s="127">
        <v>0.62916839831492177</v>
      </c>
      <c r="E186" s="125" t="s">
        <v>963</v>
      </c>
      <c r="F186" s="126"/>
    </row>
    <row r="187" spans="1:6">
      <c r="A187" s="125" t="s">
        <v>953</v>
      </c>
      <c r="B187" s="128">
        <v>11</v>
      </c>
      <c r="C187" s="126">
        <v>40531</v>
      </c>
      <c r="D187" s="127">
        <v>0.42683125491028784</v>
      </c>
      <c r="E187" s="125" t="s">
        <v>959</v>
      </c>
      <c r="F187" s="126"/>
    </row>
    <row r="188" spans="1:6">
      <c r="A188" s="125" t="s">
        <v>953</v>
      </c>
      <c r="B188" s="128">
        <v>14</v>
      </c>
      <c r="C188" s="126">
        <v>40531</v>
      </c>
      <c r="D188" s="127">
        <v>0.60025737504683252</v>
      </c>
      <c r="E188" s="125" t="s">
        <v>957</v>
      </c>
      <c r="F188" s="126"/>
    </row>
    <row r="189" spans="1:6">
      <c r="A189" s="125" t="s">
        <v>960</v>
      </c>
      <c r="B189" s="128">
        <v>14</v>
      </c>
      <c r="C189" s="126">
        <v>40536</v>
      </c>
      <c r="D189" s="127">
        <v>0.58096085956693355</v>
      </c>
      <c r="E189" s="125" t="s">
        <v>952</v>
      </c>
      <c r="F189" s="126"/>
    </row>
    <row r="190" spans="1:6">
      <c r="A190" s="125" t="s">
        <v>960</v>
      </c>
      <c r="B190" s="128">
        <v>3</v>
      </c>
      <c r="C190" s="126">
        <v>40540</v>
      </c>
      <c r="D190" s="127">
        <v>0.36853318808690949</v>
      </c>
      <c r="E190" s="125" t="s">
        <v>957</v>
      </c>
      <c r="F190" s="126"/>
    </row>
    <row r="191" spans="1:6">
      <c r="A191" s="125" t="s">
        <v>958</v>
      </c>
      <c r="B191" s="128">
        <v>15</v>
      </c>
      <c r="C191" s="126">
        <v>40540</v>
      </c>
      <c r="D191" s="127">
        <v>0.37547463921468233</v>
      </c>
      <c r="E191" s="125" t="s">
        <v>952</v>
      </c>
      <c r="F191" s="126"/>
    </row>
    <row r="192" spans="1:6">
      <c r="A192" s="125" t="s">
        <v>955</v>
      </c>
      <c r="B192" s="128">
        <v>9</v>
      </c>
      <c r="C192" s="126">
        <v>40540</v>
      </c>
      <c r="D192" s="127">
        <v>0.58742893573139554</v>
      </c>
      <c r="E192" s="125" t="s">
        <v>952</v>
      </c>
      <c r="F192" s="126"/>
    </row>
    <row r="193" spans="1:6">
      <c r="A193" s="125" t="s">
        <v>956</v>
      </c>
      <c r="B193" s="128">
        <v>5</v>
      </c>
      <c r="C193" s="126">
        <v>40540</v>
      </c>
      <c r="D193" s="127">
        <v>0.65590276318031704</v>
      </c>
      <c r="E193" s="125" t="s">
        <v>963</v>
      </c>
      <c r="F193" s="126"/>
    </row>
    <row r="194" spans="1:6">
      <c r="A194" s="125" t="s">
        <v>958</v>
      </c>
      <c r="B194" s="128">
        <v>7</v>
      </c>
      <c r="C194" s="126">
        <v>40543</v>
      </c>
      <c r="D194" s="127">
        <v>0.61728724489277442</v>
      </c>
      <c r="E194" s="125" t="s">
        <v>959</v>
      </c>
      <c r="F194" s="126"/>
    </row>
    <row r="195" spans="1:6">
      <c r="A195" s="125" t="s">
        <v>960</v>
      </c>
      <c r="B195" s="128">
        <v>9</v>
      </c>
      <c r="C195" s="126">
        <v>40546</v>
      </c>
      <c r="D195" s="127">
        <v>0.39948854114428894</v>
      </c>
      <c r="E195" s="125" t="s">
        <v>959</v>
      </c>
      <c r="F195" s="126"/>
    </row>
    <row r="196" spans="1:6">
      <c r="A196" s="125" t="s">
        <v>953</v>
      </c>
      <c r="B196" s="128">
        <v>7</v>
      </c>
      <c r="C196" s="126">
        <v>40553</v>
      </c>
      <c r="D196" s="127">
        <v>0.36284854117074394</v>
      </c>
      <c r="E196" s="125" t="s">
        <v>963</v>
      </c>
      <c r="F196" s="126"/>
    </row>
    <row r="197" spans="1:6">
      <c r="A197" s="125" t="s">
        <v>955</v>
      </c>
      <c r="B197" s="128">
        <v>3</v>
      </c>
      <c r="C197" s="126">
        <v>40554</v>
      </c>
      <c r="D197" s="127">
        <v>0.63121918800345611</v>
      </c>
      <c r="E197" s="125" t="s">
        <v>959</v>
      </c>
      <c r="F197" s="126"/>
    </row>
    <row r="198" spans="1:6">
      <c r="A198" s="125" t="s">
        <v>960</v>
      </c>
      <c r="B198" s="128">
        <v>13</v>
      </c>
      <c r="C198" s="126">
        <v>40559</v>
      </c>
      <c r="D198" s="127">
        <v>0.70705308454735882</v>
      </c>
      <c r="E198" s="125" t="s">
        <v>963</v>
      </c>
      <c r="F198" s="126"/>
    </row>
    <row r="199" spans="1:6">
      <c r="A199" s="125" t="s">
        <v>960</v>
      </c>
      <c r="B199" s="128">
        <v>13</v>
      </c>
      <c r="C199" s="126">
        <v>40560</v>
      </c>
      <c r="D199" s="127">
        <v>0.3569931405019891</v>
      </c>
      <c r="E199" s="125" t="s">
        <v>954</v>
      </c>
      <c r="F199" s="126"/>
    </row>
    <row r="200" spans="1:6">
      <c r="A200" s="125" t="s">
        <v>958</v>
      </c>
      <c r="B200" s="128">
        <v>9</v>
      </c>
      <c r="C200" s="126">
        <v>40566</v>
      </c>
      <c r="D200" s="127">
        <v>0.41738672969252855</v>
      </c>
      <c r="E200" s="125" t="s">
        <v>957</v>
      </c>
      <c r="F200" s="126"/>
    </row>
    <row r="201" spans="1:6">
      <c r="A201" s="125" t="s">
        <v>960</v>
      </c>
      <c r="B201" s="128">
        <v>4</v>
      </c>
      <c r="C201" s="126">
        <v>40568</v>
      </c>
      <c r="D201" s="127">
        <v>0.51204738141859707</v>
      </c>
      <c r="E201" s="125" t="s">
        <v>952</v>
      </c>
      <c r="F201" s="126"/>
    </row>
    <row r="202" spans="1:6">
      <c r="A202" s="125" t="s">
        <v>953</v>
      </c>
      <c r="B202" s="128">
        <v>5</v>
      </c>
      <c r="C202" s="126">
        <v>40568</v>
      </c>
      <c r="D202" s="127">
        <v>0.59744452295471251</v>
      </c>
      <c r="E202" s="125" t="s">
        <v>954</v>
      </c>
      <c r="F202" s="126"/>
    </row>
    <row r="203" spans="1:6">
      <c r="A203" s="125" t="s">
        <v>953</v>
      </c>
      <c r="B203" s="128">
        <v>12</v>
      </c>
      <c r="C203" s="126">
        <v>40568</v>
      </c>
      <c r="D203" s="127">
        <v>0.79031686720524397</v>
      </c>
      <c r="E203" s="125" t="s">
        <v>952</v>
      </c>
      <c r="F203" s="126"/>
    </row>
    <row r="204" spans="1:6">
      <c r="A204" s="125" t="s">
        <v>962</v>
      </c>
      <c r="B204" s="128">
        <v>11</v>
      </c>
      <c r="C204" s="126">
        <v>40574</v>
      </c>
      <c r="D204" s="127">
        <v>0.34390464046055058</v>
      </c>
      <c r="E204" s="125" t="s">
        <v>954</v>
      </c>
      <c r="F204" s="126"/>
    </row>
    <row r="205" spans="1:6">
      <c r="A205" s="125" t="s">
        <v>960</v>
      </c>
      <c r="B205" s="128">
        <v>3</v>
      </c>
      <c r="C205" s="126">
        <v>40574</v>
      </c>
      <c r="D205" s="127">
        <v>0.35021318934665635</v>
      </c>
      <c r="E205" s="125" t="s">
        <v>957</v>
      </c>
      <c r="F205" s="126"/>
    </row>
    <row r="206" spans="1:6">
      <c r="A206" s="125" t="s">
        <v>958</v>
      </c>
      <c r="B206" s="128">
        <v>15</v>
      </c>
      <c r="C206" s="126">
        <v>40574</v>
      </c>
      <c r="D206" s="127">
        <v>0.42138473134150445</v>
      </c>
      <c r="E206" s="125" t="s">
        <v>963</v>
      </c>
      <c r="F206" s="126"/>
    </row>
    <row r="207" spans="1:6">
      <c r="A207" s="125" t="s">
        <v>962</v>
      </c>
      <c r="B207" s="128">
        <v>4</v>
      </c>
      <c r="C207" s="126">
        <v>40574</v>
      </c>
      <c r="D207" s="127">
        <v>0.51431695173789649</v>
      </c>
      <c r="E207" s="125" t="s">
        <v>963</v>
      </c>
      <c r="F207" s="126"/>
    </row>
    <row r="208" spans="1:6">
      <c r="A208" s="125" t="s">
        <v>961</v>
      </c>
      <c r="B208" s="128">
        <v>3</v>
      </c>
      <c r="C208" s="126">
        <v>40575</v>
      </c>
      <c r="D208" s="127">
        <v>0.4972794541241683</v>
      </c>
      <c r="E208" s="125" t="s">
        <v>952</v>
      </c>
      <c r="F208" s="126"/>
    </row>
    <row r="209" spans="1:6">
      <c r="A209" s="125" t="s">
        <v>961</v>
      </c>
      <c r="B209" s="128">
        <v>3</v>
      </c>
      <c r="C209" s="126">
        <v>40575</v>
      </c>
      <c r="D209" s="127">
        <v>0.67624562657276022</v>
      </c>
      <c r="E209" s="125" t="s">
        <v>957</v>
      </c>
      <c r="F209" s="126"/>
    </row>
    <row r="210" spans="1:6">
      <c r="A210" s="125" t="s">
        <v>960</v>
      </c>
      <c r="B210" s="128">
        <v>14</v>
      </c>
      <c r="C210" s="126">
        <v>40575</v>
      </c>
      <c r="D210" s="127">
        <v>0.77520273476860291</v>
      </c>
      <c r="E210" s="125" t="s">
        <v>959</v>
      </c>
      <c r="F210" s="126"/>
    </row>
    <row r="211" spans="1:6">
      <c r="A211" s="125" t="s">
        <v>956</v>
      </c>
      <c r="B211" s="128">
        <v>7</v>
      </c>
      <c r="C211" s="126">
        <v>40581</v>
      </c>
      <c r="D211" s="127">
        <v>0.46866661567059964</v>
      </c>
      <c r="E211" s="125" t="s">
        <v>957</v>
      </c>
      <c r="F211" s="126"/>
    </row>
    <row r="212" spans="1:6">
      <c r="A212" s="125" t="s">
        <v>960</v>
      </c>
      <c r="B212" s="128">
        <v>6</v>
      </c>
      <c r="C212" s="126">
        <v>40581</v>
      </c>
      <c r="D212" s="127">
        <v>0.65134885480559512</v>
      </c>
      <c r="E212" s="125" t="s">
        <v>963</v>
      </c>
      <c r="F212" s="126"/>
    </row>
    <row r="213" spans="1:6">
      <c r="A213" s="125" t="s">
        <v>958</v>
      </c>
      <c r="B213" s="128">
        <v>5</v>
      </c>
      <c r="C213" s="126">
        <v>40581</v>
      </c>
      <c r="D213" s="127">
        <v>0.77845732466160678</v>
      </c>
      <c r="E213" s="125" t="s">
        <v>954</v>
      </c>
      <c r="F213" s="126"/>
    </row>
    <row r="214" spans="1:6">
      <c r="A214" s="125" t="s">
        <v>961</v>
      </c>
      <c r="B214" s="128">
        <v>12</v>
      </c>
      <c r="C214" s="126">
        <v>40582</v>
      </c>
      <c r="D214" s="127">
        <v>0.34687218273321224</v>
      </c>
      <c r="E214" s="125" t="s">
        <v>954</v>
      </c>
      <c r="F214" s="126"/>
    </row>
    <row r="215" spans="1:6">
      <c r="A215" s="125" t="s">
        <v>955</v>
      </c>
      <c r="B215" s="128">
        <v>9</v>
      </c>
      <c r="C215" s="126">
        <v>40582</v>
      </c>
      <c r="D215" s="127">
        <v>0.40113775775853355</v>
      </c>
      <c r="E215" s="125" t="s">
        <v>954</v>
      </c>
      <c r="F215" s="126"/>
    </row>
    <row r="216" spans="1:6">
      <c r="A216" s="125" t="s">
        <v>960</v>
      </c>
      <c r="B216" s="128">
        <v>10</v>
      </c>
      <c r="C216" s="126">
        <v>40582</v>
      </c>
      <c r="D216" s="127">
        <v>0.57430211282909716</v>
      </c>
      <c r="E216" s="125" t="s">
        <v>954</v>
      </c>
      <c r="F216" s="126"/>
    </row>
    <row r="217" spans="1:6">
      <c r="A217" s="125" t="s">
        <v>955</v>
      </c>
      <c r="B217" s="128">
        <v>15</v>
      </c>
      <c r="C217" s="126">
        <v>40582</v>
      </c>
      <c r="D217" s="127">
        <v>0.65439553530961803</v>
      </c>
      <c r="E217" s="125" t="s">
        <v>957</v>
      </c>
      <c r="F217" s="126"/>
    </row>
    <row r="218" spans="1:6">
      <c r="A218" s="125" t="s">
        <v>960</v>
      </c>
      <c r="B218" s="128">
        <v>8</v>
      </c>
      <c r="C218" s="126">
        <v>40585</v>
      </c>
      <c r="D218" s="127">
        <v>0.72290321703072402</v>
      </c>
      <c r="E218" s="125" t="s">
        <v>952</v>
      </c>
      <c r="F218" s="126"/>
    </row>
    <row r="219" spans="1:6">
      <c r="A219" s="125" t="s">
        <v>953</v>
      </c>
      <c r="B219" s="128">
        <v>3</v>
      </c>
      <c r="C219" s="126">
        <v>40589</v>
      </c>
      <c r="D219" s="127">
        <v>0.58866387334956016</v>
      </c>
      <c r="E219" s="125" t="s">
        <v>957</v>
      </c>
      <c r="F219" s="126"/>
    </row>
    <row r="220" spans="1:6">
      <c r="A220" s="125" t="s">
        <v>960</v>
      </c>
      <c r="B220" s="128">
        <v>15</v>
      </c>
      <c r="C220" s="126">
        <v>40589</v>
      </c>
      <c r="D220" s="127">
        <v>0.630233434370704</v>
      </c>
      <c r="E220" s="125" t="s">
        <v>957</v>
      </c>
      <c r="F220" s="126"/>
    </row>
    <row r="221" spans="1:6">
      <c r="A221" s="125" t="s">
        <v>953</v>
      </c>
      <c r="B221" s="128">
        <v>9</v>
      </c>
      <c r="C221" s="126">
        <v>40589</v>
      </c>
      <c r="D221" s="127">
        <v>0.66021362024703956</v>
      </c>
      <c r="E221" s="125" t="s">
        <v>959</v>
      </c>
      <c r="F221" s="126"/>
    </row>
    <row r="222" spans="1:6">
      <c r="A222" s="125" t="s">
        <v>956</v>
      </c>
      <c r="B222" s="128">
        <v>11</v>
      </c>
      <c r="C222" s="126">
        <v>40595</v>
      </c>
      <c r="D222" s="127">
        <v>0.42907039270320035</v>
      </c>
      <c r="E222" s="125" t="s">
        <v>959</v>
      </c>
      <c r="F222" s="126"/>
    </row>
    <row r="223" spans="1:6">
      <c r="A223" s="125" t="s">
        <v>960</v>
      </c>
      <c r="B223" s="128">
        <v>15</v>
      </c>
      <c r="C223" s="126">
        <v>40596</v>
      </c>
      <c r="D223" s="127">
        <v>0.54496392159050322</v>
      </c>
      <c r="E223" s="125" t="s">
        <v>963</v>
      </c>
      <c r="F223" s="126"/>
    </row>
    <row r="224" spans="1:6">
      <c r="A224" s="125" t="s">
        <v>953</v>
      </c>
      <c r="B224" s="128">
        <v>11</v>
      </c>
      <c r="C224" s="126">
        <v>40596</v>
      </c>
      <c r="D224" s="127">
        <v>0.75069840746967509</v>
      </c>
      <c r="E224" s="125" t="s">
        <v>963</v>
      </c>
      <c r="F224" s="126"/>
    </row>
    <row r="225" spans="1:6">
      <c r="A225" s="125" t="s">
        <v>960</v>
      </c>
      <c r="B225" s="128">
        <v>14</v>
      </c>
      <c r="C225" s="126">
        <v>40596</v>
      </c>
      <c r="D225" s="127">
        <v>0.75536157795765269</v>
      </c>
      <c r="E225" s="125" t="s">
        <v>959</v>
      </c>
      <c r="F225" s="126"/>
    </row>
    <row r="226" spans="1:6">
      <c r="A226" s="125" t="s">
        <v>955</v>
      </c>
      <c r="B226" s="128">
        <v>4</v>
      </c>
      <c r="C226" s="126">
        <v>40599</v>
      </c>
      <c r="D226" s="127">
        <v>0.46157382160913585</v>
      </c>
      <c r="E226" s="125" t="s">
        <v>963</v>
      </c>
      <c r="F226" s="126"/>
    </row>
    <row r="227" spans="1:6">
      <c r="A227" s="125" t="s">
        <v>960</v>
      </c>
      <c r="B227" s="128">
        <v>10</v>
      </c>
      <c r="C227" s="126">
        <v>40599</v>
      </c>
      <c r="D227" s="127">
        <v>0.67936118675883483</v>
      </c>
      <c r="E227" s="125" t="s">
        <v>954</v>
      </c>
      <c r="F227" s="126"/>
    </row>
    <row r="228" spans="1:6">
      <c r="A228" s="125" t="s">
        <v>955</v>
      </c>
      <c r="B228" s="128">
        <v>6</v>
      </c>
      <c r="C228" s="126">
        <v>40602</v>
      </c>
      <c r="D228" s="127">
        <v>0.65637206268892589</v>
      </c>
      <c r="E228" s="125" t="s">
        <v>952</v>
      </c>
      <c r="F228" s="126"/>
    </row>
    <row r="229" spans="1:6">
      <c r="A229" s="125" t="s">
        <v>962</v>
      </c>
      <c r="B229" s="128">
        <v>9</v>
      </c>
      <c r="C229" s="126">
        <v>40603</v>
      </c>
      <c r="D229" s="127">
        <v>0.49529114242686012</v>
      </c>
      <c r="E229" s="125" t="s">
        <v>957</v>
      </c>
      <c r="F229" s="126"/>
    </row>
    <row r="230" spans="1:6">
      <c r="A230" s="125" t="s">
        <v>953</v>
      </c>
      <c r="B230" s="128">
        <v>9</v>
      </c>
      <c r="C230" s="126">
        <v>40606</v>
      </c>
      <c r="D230" s="127">
        <v>0.72952005644439555</v>
      </c>
      <c r="E230" s="125" t="s">
        <v>954</v>
      </c>
      <c r="F230" s="126"/>
    </row>
    <row r="231" spans="1:6">
      <c r="A231" s="125" t="s">
        <v>955</v>
      </c>
      <c r="B231" s="128">
        <v>6</v>
      </c>
      <c r="C231" s="126">
        <v>40609</v>
      </c>
      <c r="D231" s="127">
        <v>0.71722049782511021</v>
      </c>
      <c r="E231" s="125" t="s">
        <v>959</v>
      </c>
      <c r="F231" s="126"/>
    </row>
    <row r="232" spans="1:6">
      <c r="A232" s="125" t="s">
        <v>958</v>
      </c>
      <c r="B232" s="128">
        <v>3</v>
      </c>
      <c r="C232" s="126">
        <v>40610</v>
      </c>
      <c r="D232" s="127">
        <v>0.41053415647725916</v>
      </c>
      <c r="E232" s="125" t="s">
        <v>952</v>
      </c>
      <c r="F232" s="126"/>
    </row>
    <row r="233" spans="1:6">
      <c r="A233" s="125" t="s">
        <v>956</v>
      </c>
      <c r="B233" s="128">
        <v>6</v>
      </c>
      <c r="C233" s="126">
        <v>40610</v>
      </c>
      <c r="D233" s="127">
        <v>0.46431181008953593</v>
      </c>
      <c r="E233" s="125" t="s">
        <v>954</v>
      </c>
      <c r="F233" s="126"/>
    </row>
    <row r="234" spans="1:6">
      <c r="A234" s="125" t="s">
        <v>956</v>
      </c>
      <c r="B234" s="128">
        <v>4</v>
      </c>
      <c r="C234" s="126">
        <v>40613</v>
      </c>
      <c r="D234" s="127">
        <v>0.7658499298899718</v>
      </c>
      <c r="E234" s="125" t="s">
        <v>952</v>
      </c>
      <c r="F234" s="126"/>
    </row>
    <row r="235" spans="1:6">
      <c r="A235" s="125" t="s">
        <v>960</v>
      </c>
      <c r="B235" s="128">
        <v>9</v>
      </c>
      <c r="C235" s="126">
        <v>40615</v>
      </c>
      <c r="D235" s="127">
        <v>0.52475750055206538</v>
      </c>
      <c r="E235" s="125" t="s">
        <v>952</v>
      </c>
      <c r="F235" s="126"/>
    </row>
    <row r="236" spans="1:6">
      <c r="A236" s="125" t="s">
        <v>958</v>
      </c>
      <c r="B236" s="128">
        <v>13</v>
      </c>
      <c r="C236" s="126">
        <v>40617</v>
      </c>
      <c r="D236" s="127">
        <v>0.38238621733682976</v>
      </c>
      <c r="E236" s="125" t="s">
        <v>959</v>
      </c>
      <c r="F236" s="126"/>
    </row>
    <row r="237" spans="1:6">
      <c r="A237" s="125" t="s">
        <v>958</v>
      </c>
      <c r="B237" s="128">
        <v>10</v>
      </c>
      <c r="C237" s="126">
        <v>40620</v>
      </c>
      <c r="D237" s="127">
        <v>0.49148287488333153</v>
      </c>
      <c r="E237" s="125" t="s">
        <v>957</v>
      </c>
      <c r="F237" s="126"/>
    </row>
    <row r="238" spans="1:6">
      <c r="A238" s="125" t="s">
        <v>960</v>
      </c>
      <c r="B238" s="128">
        <v>4</v>
      </c>
      <c r="C238" s="126">
        <v>40622</v>
      </c>
      <c r="D238" s="127">
        <v>0.63031806746209895</v>
      </c>
      <c r="E238" s="125" t="s">
        <v>957</v>
      </c>
      <c r="F238" s="126"/>
    </row>
    <row r="239" spans="1:6">
      <c r="A239" s="125" t="s">
        <v>955</v>
      </c>
      <c r="B239" s="128">
        <v>15</v>
      </c>
      <c r="C239" s="126">
        <v>40623</v>
      </c>
      <c r="D239" s="127">
        <v>0.40107487307981654</v>
      </c>
      <c r="E239" s="125" t="s">
        <v>954</v>
      </c>
      <c r="F239" s="126"/>
    </row>
    <row r="240" spans="1:6">
      <c r="A240" s="125" t="s">
        <v>960</v>
      </c>
      <c r="B240" s="128">
        <v>5</v>
      </c>
      <c r="C240" s="126">
        <v>40623</v>
      </c>
      <c r="D240" s="127">
        <v>0.52935606583813899</v>
      </c>
      <c r="E240" s="125" t="s">
        <v>959</v>
      </c>
      <c r="F240" s="126"/>
    </row>
    <row r="241" spans="1:6">
      <c r="A241" s="125" t="s">
        <v>960</v>
      </c>
      <c r="B241" s="128">
        <v>8</v>
      </c>
      <c r="C241" s="126">
        <v>40627</v>
      </c>
      <c r="D241" s="127">
        <v>0.43434904028401888</v>
      </c>
      <c r="E241" s="125" t="s">
        <v>952</v>
      </c>
      <c r="F241" s="126"/>
    </row>
    <row r="242" spans="1:6">
      <c r="A242" s="125" t="s">
        <v>955</v>
      </c>
      <c r="B242" s="128">
        <v>13</v>
      </c>
      <c r="C242" s="126">
        <v>40627</v>
      </c>
      <c r="D242" s="127">
        <v>0.70074927856793079</v>
      </c>
      <c r="E242" s="125" t="s">
        <v>957</v>
      </c>
      <c r="F242" s="126"/>
    </row>
    <row r="243" spans="1:6">
      <c r="A243" s="125" t="s">
        <v>962</v>
      </c>
      <c r="B243" s="128">
        <v>13</v>
      </c>
      <c r="C243" s="126">
        <v>40629</v>
      </c>
      <c r="D243" s="127">
        <v>0.52069198804671635</v>
      </c>
      <c r="E243" s="125" t="s">
        <v>959</v>
      </c>
      <c r="F243" s="126"/>
    </row>
    <row r="244" spans="1:6">
      <c r="A244" s="125" t="s">
        <v>956</v>
      </c>
      <c r="B244" s="128">
        <v>4</v>
      </c>
      <c r="C244" s="126">
        <v>40629</v>
      </c>
      <c r="D244" s="127">
        <v>0.61844767455522742</v>
      </c>
      <c r="E244" s="125" t="s">
        <v>963</v>
      </c>
      <c r="F244" s="126"/>
    </row>
    <row r="245" spans="1:6">
      <c r="A245" s="125" t="s">
        <v>955</v>
      </c>
      <c r="B245" s="128">
        <v>8</v>
      </c>
      <c r="C245" s="126">
        <v>40630</v>
      </c>
      <c r="D245" s="127">
        <v>0.56794809368905885</v>
      </c>
      <c r="E245" s="125" t="s">
        <v>952</v>
      </c>
      <c r="F245" s="126"/>
    </row>
    <row r="246" spans="1:6">
      <c r="A246" s="125" t="s">
        <v>958</v>
      </c>
      <c r="B246" s="128">
        <v>9</v>
      </c>
      <c r="C246" s="126">
        <v>40630</v>
      </c>
      <c r="D246" s="127">
        <v>0.66486901741423787</v>
      </c>
      <c r="E246" s="125" t="s">
        <v>963</v>
      </c>
      <c r="F246" s="126"/>
    </row>
    <row r="247" spans="1:6">
      <c r="A247" s="125" t="s">
        <v>958</v>
      </c>
      <c r="B247" s="128">
        <v>8</v>
      </c>
      <c r="C247" s="126">
        <v>40630</v>
      </c>
      <c r="D247" s="127">
        <v>0.7862845861603015</v>
      </c>
      <c r="E247" s="125" t="s">
        <v>954</v>
      </c>
      <c r="F247" s="126"/>
    </row>
    <row r="248" spans="1:6">
      <c r="A248" s="125" t="s">
        <v>958</v>
      </c>
      <c r="B248" s="128">
        <v>9</v>
      </c>
      <c r="C248" s="126">
        <v>40631</v>
      </c>
      <c r="D248" s="127">
        <v>0.39546867954330384</v>
      </c>
      <c r="E248" s="125" t="s">
        <v>952</v>
      </c>
      <c r="F248" s="126"/>
    </row>
    <row r="249" spans="1:6">
      <c r="A249" s="125" t="s">
        <v>955</v>
      </c>
      <c r="B249" s="128">
        <v>15</v>
      </c>
      <c r="C249" s="126">
        <v>40631</v>
      </c>
      <c r="D249" s="127">
        <v>0.40975185522953933</v>
      </c>
      <c r="E249" s="125" t="s">
        <v>952</v>
      </c>
      <c r="F249" s="126"/>
    </row>
    <row r="250" spans="1:6">
      <c r="A250" s="125" t="s">
        <v>961</v>
      </c>
      <c r="B250" s="128">
        <v>15</v>
      </c>
      <c r="C250" s="126">
        <v>40631</v>
      </c>
      <c r="D250" s="127">
        <v>0.6278111650116216</v>
      </c>
      <c r="E250" s="125" t="s">
        <v>959</v>
      </c>
      <c r="F250" s="126"/>
    </row>
    <row r="251" spans="1:6">
      <c r="A251" s="125" t="s">
        <v>961</v>
      </c>
      <c r="B251" s="128">
        <v>5</v>
      </c>
      <c r="C251" s="126">
        <v>40631</v>
      </c>
      <c r="D251" s="127">
        <v>0.75203863715406294</v>
      </c>
      <c r="E251" s="125" t="s">
        <v>963</v>
      </c>
      <c r="F251" s="126"/>
    </row>
    <row r="252" spans="1:6">
      <c r="A252" s="125" t="s">
        <v>962</v>
      </c>
      <c r="B252" s="128">
        <v>4</v>
      </c>
      <c r="C252" s="126">
        <v>40634</v>
      </c>
      <c r="D252" s="127">
        <v>0.46744439903663226</v>
      </c>
      <c r="E252" s="125" t="s">
        <v>952</v>
      </c>
      <c r="F252" s="126"/>
    </row>
    <row r="253" spans="1:6">
      <c r="A253" s="125" t="s">
        <v>962</v>
      </c>
      <c r="B253" s="128">
        <v>9</v>
      </c>
      <c r="C253" s="126">
        <v>40634</v>
      </c>
      <c r="D253" s="127">
        <v>0.50029613790419114</v>
      </c>
      <c r="E253" s="125" t="s">
        <v>954</v>
      </c>
      <c r="F253" s="126"/>
    </row>
    <row r="254" spans="1:6">
      <c r="A254" s="125" t="s">
        <v>958</v>
      </c>
      <c r="B254" s="128">
        <v>7</v>
      </c>
      <c r="C254" s="126">
        <v>40638</v>
      </c>
      <c r="D254" s="127">
        <v>0.6356230634397283</v>
      </c>
      <c r="E254" s="125" t="s">
        <v>959</v>
      </c>
      <c r="F254" s="126"/>
    </row>
    <row r="255" spans="1:6">
      <c r="A255" s="125" t="s">
        <v>962</v>
      </c>
      <c r="B255" s="128">
        <v>7</v>
      </c>
      <c r="C255" s="126">
        <v>40638</v>
      </c>
      <c r="D255" s="127">
        <v>0.73735307168961606</v>
      </c>
      <c r="E255" s="125" t="s">
        <v>963</v>
      </c>
      <c r="F255" s="126"/>
    </row>
    <row r="256" spans="1:6">
      <c r="A256" s="125" t="s">
        <v>956</v>
      </c>
      <c r="B256" s="128">
        <v>14</v>
      </c>
      <c r="C256" s="126">
        <v>40643</v>
      </c>
      <c r="D256" s="127">
        <v>0.39824502679277884</v>
      </c>
      <c r="E256" s="125" t="s">
        <v>957</v>
      </c>
      <c r="F256" s="126"/>
    </row>
    <row r="257" spans="1:6">
      <c r="A257" s="125" t="s">
        <v>955</v>
      </c>
      <c r="B257" s="128">
        <v>4</v>
      </c>
      <c r="C257" s="126">
        <v>40643</v>
      </c>
      <c r="D257" s="127">
        <v>0.65653407657994955</v>
      </c>
      <c r="E257" s="125" t="s">
        <v>959</v>
      </c>
      <c r="F257" s="126"/>
    </row>
    <row r="258" spans="1:6">
      <c r="A258" s="125" t="s">
        <v>955</v>
      </c>
      <c r="B258" s="128">
        <v>6</v>
      </c>
      <c r="C258" s="126">
        <v>40643</v>
      </c>
      <c r="D258" s="127">
        <v>0.78940341393111646</v>
      </c>
      <c r="E258" s="125" t="s">
        <v>954</v>
      </c>
      <c r="F258" s="126"/>
    </row>
    <row r="259" spans="1:6">
      <c r="A259" s="125" t="s">
        <v>962</v>
      </c>
      <c r="B259" s="128">
        <v>9</v>
      </c>
      <c r="C259" s="126">
        <v>40644</v>
      </c>
      <c r="D259" s="127">
        <v>0.35036391416239587</v>
      </c>
      <c r="E259" s="125" t="s">
        <v>957</v>
      </c>
      <c r="F259" s="126"/>
    </row>
    <row r="260" spans="1:6">
      <c r="A260" s="125" t="s">
        <v>956</v>
      </c>
      <c r="B260" s="128">
        <v>12</v>
      </c>
      <c r="C260" s="126">
        <v>40651</v>
      </c>
      <c r="D260" s="127">
        <v>0.47895433357583289</v>
      </c>
      <c r="E260" s="125" t="s">
        <v>959</v>
      </c>
      <c r="F260" s="126"/>
    </row>
    <row r="261" spans="1:6">
      <c r="A261" s="125" t="s">
        <v>961</v>
      </c>
      <c r="B261" s="128">
        <v>14</v>
      </c>
      <c r="C261" s="126">
        <v>40652</v>
      </c>
      <c r="D261" s="127">
        <v>0.62081880338534279</v>
      </c>
      <c r="E261" s="125" t="s">
        <v>952</v>
      </c>
      <c r="F261" s="126"/>
    </row>
    <row r="262" spans="1:6">
      <c r="A262" s="125" t="s">
        <v>960</v>
      </c>
      <c r="B262" s="128">
        <v>9</v>
      </c>
      <c r="C262" s="126">
        <v>40657</v>
      </c>
      <c r="D262" s="127">
        <v>0.66956837288106874</v>
      </c>
      <c r="E262" s="125" t="s">
        <v>954</v>
      </c>
      <c r="F262" s="126"/>
    </row>
    <row r="263" spans="1:6">
      <c r="A263" s="125" t="s">
        <v>962</v>
      </c>
      <c r="B263" s="128">
        <v>14</v>
      </c>
      <c r="C263" s="126">
        <v>40657</v>
      </c>
      <c r="D263" s="127">
        <v>0.71522803516980582</v>
      </c>
      <c r="E263" s="125" t="s">
        <v>959</v>
      </c>
      <c r="F263" s="126"/>
    </row>
    <row r="264" spans="1:6">
      <c r="A264" s="125" t="s">
        <v>960</v>
      </c>
      <c r="B264" s="128">
        <v>12</v>
      </c>
      <c r="C264" s="126">
        <v>40659</v>
      </c>
      <c r="D264" s="127">
        <v>0.43083693246596039</v>
      </c>
      <c r="E264" s="125" t="s">
        <v>952</v>
      </c>
      <c r="F264" s="126"/>
    </row>
    <row r="265" spans="1:6">
      <c r="A265" s="125" t="s">
        <v>953</v>
      </c>
      <c r="B265" s="128">
        <v>15</v>
      </c>
      <c r="C265" s="126">
        <v>40659</v>
      </c>
      <c r="D265" s="127">
        <v>0.45400969845547934</v>
      </c>
      <c r="E265" s="125" t="s">
        <v>952</v>
      </c>
      <c r="F265" s="126"/>
    </row>
    <row r="266" spans="1:6">
      <c r="A266" s="125" t="s">
        <v>961</v>
      </c>
      <c r="B266" s="128">
        <v>7</v>
      </c>
      <c r="C266" s="126">
        <v>40666</v>
      </c>
      <c r="D266" s="127">
        <v>0.43288559935695048</v>
      </c>
      <c r="E266" s="125" t="s">
        <v>957</v>
      </c>
      <c r="F266" s="126"/>
    </row>
    <row r="267" spans="1:6">
      <c r="A267" s="125" t="s">
        <v>955</v>
      </c>
      <c r="B267" s="128">
        <v>14</v>
      </c>
      <c r="C267" s="126">
        <v>40666</v>
      </c>
      <c r="D267" s="127">
        <v>0.64031098519626539</v>
      </c>
      <c r="E267" s="125" t="s">
        <v>957</v>
      </c>
      <c r="F267" s="126"/>
    </row>
    <row r="268" spans="1:6">
      <c r="A268" s="125" t="s">
        <v>958</v>
      </c>
      <c r="B268" s="128">
        <v>6</v>
      </c>
      <c r="C268" s="126">
        <v>40669</v>
      </c>
      <c r="D268" s="127">
        <v>0.40804811811081737</v>
      </c>
      <c r="E268" s="125" t="s">
        <v>957</v>
      </c>
      <c r="F268" s="126"/>
    </row>
    <row r="269" spans="1:6">
      <c r="A269" s="125" t="s">
        <v>958</v>
      </c>
      <c r="B269" s="128">
        <v>10</v>
      </c>
      <c r="C269" s="126">
        <v>40671</v>
      </c>
      <c r="D269" s="127">
        <v>0.72249546880008597</v>
      </c>
      <c r="E269" s="125" t="s">
        <v>963</v>
      </c>
      <c r="F269" s="126"/>
    </row>
    <row r="270" spans="1:6">
      <c r="A270" s="125" t="s">
        <v>956</v>
      </c>
      <c r="B270" s="128">
        <v>12</v>
      </c>
      <c r="C270" s="126">
        <v>40671</v>
      </c>
      <c r="D270" s="127">
        <v>0.76900229468966097</v>
      </c>
      <c r="E270" s="125" t="s">
        <v>954</v>
      </c>
      <c r="F270" s="126"/>
    </row>
    <row r="271" spans="1:6">
      <c r="A271" s="125" t="s">
        <v>956</v>
      </c>
      <c r="B271" s="128">
        <v>8</v>
      </c>
      <c r="C271" s="126">
        <v>40673</v>
      </c>
      <c r="D271" s="127">
        <v>0.41539849612361951</v>
      </c>
      <c r="E271" s="125" t="s">
        <v>952</v>
      </c>
      <c r="F271" s="126"/>
    </row>
    <row r="272" spans="1:6">
      <c r="A272" s="125" t="s">
        <v>958</v>
      </c>
      <c r="B272" s="128">
        <v>14</v>
      </c>
      <c r="C272" s="126">
        <v>40673</v>
      </c>
      <c r="D272" s="127">
        <v>0.69899937081822827</v>
      </c>
      <c r="E272" s="125" t="s">
        <v>954</v>
      </c>
      <c r="F272" s="126"/>
    </row>
    <row r="273" spans="1:6">
      <c r="A273" s="125" t="s">
        <v>953</v>
      </c>
      <c r="B273" s="128">
        <v>14</v>
      </c>
      <c r="C273" s="126">
        <v>40673</v>
      </c>
      <c r="D273" s="127">
        <v>0.76718904271187205</v>
      </c>
      <c r="E273" s="125" t="s">
        <v>959</v>
      </c>
      <c r="F273" s="126"/>
    </row>
    <row r="274" spans="1:6">
      <c r="A274" s="125" t="s">
        <v>956</v>
      </c>
      <c r="B274" s="128">
        <v>11</v>
      </c>
      <c r="C274" s="126">
        <v>40679</v>
      </c>
      <c r="D274" s="127">
        <v>0.49204449260582805</v>
      </c>
      <c r="E274" s="125" t="s">
        <v>963</v>
      </c>
      <c r="F274" s="126"/>
    </row>
    <row r="275" spans="1:6">
      <c r="A275" s="125" t="s">
        <v>955</v>
      </c>
      <c r="B275" s="128">
        <v>10</v>
      </c>
      <c r="C275" s="126">
        <v>40679</v>
      </c>
      <c r="D275" s="127">
        <v>0.62932327446803049</v>
      </c>
      <c r="E275" s="125" t="s">
        <v>963</v>
      </c>
      <c r="F275" s="126"/>
    </row>
    <row r="276" spans="1:6">
      <c r="A276" s="125" t="s">
        <v>958</v>
      </c>
      <c r="B276" s="128">
        <v>5</v>
      </c>
      <c r="C276" s="126">
        <v>40679</v>
      </c>
      <c r="D276" s="127">
        <v>0.71457989587493864</v>
      </c>
      <c r="E276" s="125" t="s">
        <v>952</v>
      </c>
      <c r="F276" s="126"/>
    </row>
    <row r="277" spans="1:6">
      <c r="A277" s="125" t="s">
        <v>960</v>
      </c>
      <c r="B277" s="128">
        <v>12</v>
      </c>
      <c r="C277" s="126">
        <v>40679</v>
      </c>
      <c r="D277" s="127">
        <v>0.74024573716102782</v>
      </c>
      <c r="E277" s="125" t="s">
        <v>957</v>
      </c>
      <c r="F277" s="126"/>
    </row>
    <row r="278" spans="1:6">
      <c r="A278" s="125" t="s">
        <v>962</v>
      </c>
      <c r="B278" s="128">
        <v>3</v>
      </c>
      <c r="C278" s="126">
        <v>40680</v>
      </c>
      <c r="D278" s="127">
        <v>0.37355041396256183</v>
      </c>
      <c r="E278" s="125" t="s">
        <v>952</v>
      </c>
      <c r="F278" s="126"/>
    </row>
    <row r="279" spans="1:6">
      <c r="A279" s="125" t="s">
        <v>955</v>
      </c>
      <c r="B279" s="128">
        <v>12</v>
      </c>
      <c r="C279" s="126">
        <v>40680</v>
      </c>
      <c r="D279" s="127">
        <v>0.68233510019930077</v>
      </c>
      <c r="E279" s="125" t="s">
        <v>952</v>
      </c>
      <c r="F279" s="126"/>
    </row>
    <row r="280" spans="1:6">
      <c r="A280" s="125" t="s">
        <v>955</v>
      </c>
      <c r="B280" s="128">
        <v>13</v>
      </c>
      <c r="C280" s="126">
        <v>40685</v>
      </c>
      <c r="D280" s="127">
        <v>0.57351415410380469</v>
      </c>
      <c r="E280" s="125" t="s">
        <v>959</v>
      </c>
      <c r="F280" s="126"/>
    </row>
    <row r="281" spans="1:6">
      <c r="A281" s="125" t="s">
        <v>960</v>
      </c>
      <c r="B281" s="128">
        <v>12</v>
      </c>
      <c r="C281" s="126">
        <v>40686</v>
      </c>
      <c r="D281" s="127">
        <v>0.51375124047562315</v>
      </c>
      <c r="E281" s="125" t="s">
        <v>959</v>
      </c>
      <c r="F281" s="126"/>
    </row>
    <row r="282" spans="1:6">
      <c r="A282" s="125" t="s">
        <v>958</v>
      </c>
      <c r="B282" s="128">
        <v>5</v>
      </c>
      <c r="C282" s="126">
        <v>40686</v>
      </c>
      <c r="D282" s="127">
        <v>0.5816553309033452</v>
      </c>
      <c r="E282" s="125" t="s">
        <v>959</v>
      </c>
      <c r="F282" s="126"/>
    </row>
    <row r="283" spans="1:6">
      <c r="A283" s="125" t="s">
        <v>958</v>
      </c>
      <c r="B283" s="128">
        <v>3</v>
      </c>
      <c r="C283" s="126">
        <v>40687</v>
      </c>
      <c r="D283" s="127">
        <v>0.34921960623220605</v>
      </c>
      <c r="E283" s="125" t="s">
        <v>957</v>
      </c>
      <c r="F283" s="126"/>
    </row>
    <row r="284" spans="1:6">
      <c r="A284" s="125" t="s">
        <v>962</v>
      </c>
      <c r="B284" s="128">
        <v>7</v>
      </c>
      <c r="C284" s="126">
        <v>40687</v>
      </c>
      <c r="D284" s="127">
        <v>0.73038415760640873</v>
      </c>
      <c r="E284" s="125" t="s">
        <v>954</v>
      </c>
      <c r="F284" s="126"/>
    </row>
    <row r="285" spans="1:6">
      <c r="A285" s="125" t="s">
        <v>955</v>
      </c>
      <c r="B285" s="128">
        <v>6</v>
      </c>
      <c r="C285" s="126">
        <v>40693</v>
      </c>
      <c r="D285" s="127">
        <v>0.54586407294520234</v>
      </c>
      <c r="E285" s="125" t="s">
        <v>954</v>
      </c>
      <c r="F285" s="126"/>
    </row>
    <row r="286" spans="1:6">
      <c r="A286" s="125" t="s">
        <v>953</v>
      </c>
      <c r="B286" s="128">
        <v>13</v>
      </c>
      <c r="C286" s="126">
        <v>40694</v>
      </c>
      <c r="D286" s="127">
        <v>0.36808537480271752</v>
      </c>
      <c r="E286" s="125" t="s">
        <v>963</v>
      </c>
      <c r="F286" s="126"/>
    </row>
    <row r="287" spans="1:6">
      <c r="A287" s="125" t="s">
        <v>953</v>
      </c>
      <c r="B287" s="128">
        <v>14</v>
      </c>
      <c r="C287" s="126">
        <v>40694</v>
      </c>
      <c r="D287" s="127">
        <v>0.6339389014065091</v>
      </c>
      <c r="E287" s="125" t="s">
        <v>957</v>
      </c>
      <c r="F287" s="126"/>
    </row>
    <row r="288" spans="1:6">
      <c r="A288" s="125" t="s">
        <v>958</v>
      </c>
      <c r="B288" s="128">
        <v>15</v>
      </c>
      <c r="C288" s="126">
        <v>40699</v>
      </c>
      <c r="D288" s="127">
        <v>0.7666896035746239</v>
      </c>
      <c r="E288" s="125" t="s">
        <v>963</v>
      </c>
      <c r="F288" s="126"/>
    </row>
    <row r="289" spans="1:6">
      <c r="A289" s="125" t="s">
        <v>956</v>
      </c>
      <c r="B289" s="128">
        <v>15</v>
      </c>
      <c r="C289" s="126">
        <v>40700</v>
      </c>
      <c r="D289" s="127">
        <v>0.58483702341807964</v>
      </c>
      <c r="E289" s="125" t="s">
        <v>957</v>
      </c>
      <c r="F289" s="126"/>
    </row>
    <row r="290" spans="1:6">
      <c r="A290" s="125" t="s">
        <v>956</v>
      </c>
      <c r="B290" s="128">
        <v>14</v>
      </c>
      <c r="C290" s="126">
        <v>40701</v>
      </c>
      <c r="D290" s="127">
        <v>0.6751459034147349</v>
      </c>
      <c r="E290" s="125" t="s">
        <v>959</v>
      </c>
      <c r="F290" s="126"/>
    </row>
    <row r="291" spans="1:6">
      <c r="A291" s="125" t="s">
        <v>962</v>
      </c>
      <c r="B291" s="128">
        <v>14</v>
      </c>
      <c r="C291" s="126">
        <v>40708</v>
      </c>
      <c r="D291" s="127">
        <v>0.49958837587947375</v>
      </c>
      <c r="E291" s="125" t="s">
        <v>963</v>
      </c>
      <c r="F291" s="126"/>
    </row>
    <row r="292" spans="1:6">
      <c r="A292" s="125" t="s">
        <v>953</v>
      </c>
      <c r="B292" s="128">
        <v>12</v>
      </c>
      <c r="C292" s="126">
        <v>40708</v>
      </c>
      <c r="D292" s="127">
        <v>0.58344667028052299</v>
      </c>
      <c r="E292" s="125" t="s">
        <v>954</v>
      </c>
      <c r="F292" s="126"/>
    </row>
    <row r="293" spans="1:6">
      <c r="A293" s="125" t="s">
        <v>956</v>
      </c>
      <c r="B293" s="128">
        <v>10</v>
      </c>
      <c r="C293" s="126">
        <v>40711</v>
      </c>
      <c r="D293" s="127">
        <v>0.42483585732706314</v>
      </c>
      <c r="E293" s="125" t="s">
        <v>954</v>
      </c>
      <c r="F293" s="126"/>
    </row>
    <row r="294" spans="1:6">
      <c r="A294" s="125" t="s">
        <v>961</v>
      </c>
      <c r="B294" s="128">
        <v>8</v>
      </c>
      <c r="C294" s="126">
        <v>40711</v>
      </c>
      <c r="D294" s="127">
        <v>0.61844508933518227</v>
      </c>
      <c r="E294" s="125" t="s">
        <v>954</v>
      </c>
      <c r="F294" s="126"/>
    </row>
    <row r="295" spans="1:6">
      <c r="A295" s="125" t="s">
        <v>955</v>
      </c>
      <c r="B295" s="128">
        <v>8</v>
      </c>
      <c r="C295" s="126">
        <v>40713</v>
      </c>
      <c r="D295" s="127">
        <v>0.57053407534609346</v>
      </c>
      <c r="E295" s="125" t="s">
        <v>957</v>
      </c>
      <c r="F295" s="126"/>
    </row>
    <row r="296" spans="1:6">
      <c r="A296" s="125" t="s">
        <v>962</v>
      </c>
      <c r="B296" s="128">
        <v>14</v>
      </c>
      <c r="C296" s="126">
        <v>40713</v>
      </c>
      <c r="D296" s="127">
        <v>0.77472654913522854</v>
      </c>
      <c r="E296" s="125" t="s">
        <v>957</v>
      </c>
      <c r="F296" s="126"/>
    </row>
    <row r="297" spans="1:6">
      <c r="A297" s="125" t="s">
        <v>961</v>
      </c>
      <c r="B297" s="128">
        <v>15</v>
      </c>
      <c r="C297" s="126">
        <v>40714</v>
      </c>
      <c r="D297" s="127">
        <v>0.45663190297208683</v>
      </c>
      <c r="E297" s="125" t="s">
        <v>959</v>
      </c>
      <c r="F297" s="126"/>
    </row>
    <row r="298" spans="1:6">
      <c r="A298" s="125" t="s">
        <v>958</v>
      </c>
      <c r="B298" s="128">
        <v>12</v>
      </c>
      <c r="C298" s="126">
        <v>40715</v>
      </c>
      <c r="D298" s="127">
        <v>0.48646724855450429</v>
      </c>
      <c r="E298" s="125" t="s">
        <v>954</v>
      </c>
      <c r="F298" s="126"/>
    </row>
    <row r="299" spans="1:6">
      <c r="A299" s="125" t="s">
        <v>962</v>
      </c>
      <c r="B299" s="128">
        <v>14</v>
      </c>
      <c r="C299" s="126">
        <v>40718</v>
      </c>
      <c r="D299" s="127">
        <v>0.48458486153708746</v>
      </c>
      <c r="E299" s="125" t="s">
        <v>959</v>
      </c>
      <c r="F299" s="126"/>
    </row>
    <row r="300" spans="1:6">
      <c r="A300" s="125" t="s">
        <v>956</v>
      </c>
      <c r="B300" s="128">
        <v>15</v>
      </c>
      <c r="C300" s="126">
        <v>40720</v>
      </c>
      <c r="D300" s="127">
        <v>0.43424838537089272</v>
      </c>
      <c r="E300" s="125" t="s">
        <v>952</v>
      </c>
      <c r="F300" s="126"/>
    </row>
    <row r="301" spans="1:6">
      <c r="A301" s="125" t="s">
        <v>962</v>
      </c>
      <c r="B301" s="128">
        <v>6</v>
      </c>
      <c r="C301" s="126">
        <v>40720</v>
      </c>
      <c r="D301" s="127">
        <v>0.61214974169464165</v>
      </c>
      <c r="E301" s="125" t="s">
        <v>952</v>
      </c>
      <c r="F301" s="126"/>
    </row>
    <row r="302" spans="1:6">
      <c r="A302" s="125" t="s">
        <v>953</v>
      </c>
      <c r="B302" s="128">
        <v>7</v>
      </c>
      <c r="C302" s="126">
        <v>40721</v>
      </c>
      <c r="D302" s="127">
        <v>0.5753477830946091</v>
      </c>
      <c r="E302" s="125" t="s">
        <v>952</v>
      </c>
      <c r="F302" s="126"/>
    </row>
    <row r="303" spans="1:6">
      <c r="A303" s="125" t="s">
        <v>960</v>
      </c>
      <c r="B303" s="128">
        <v>9</v>
      </c>
      <c r="C303" s="126">
        <v>40722</v>
      </c>
      <c r="D303" s="127">
        <v>0.37481495430017731</v>
      </c>
      <c r="E303" s="125" t="s">
        <v>963</v>
      </c>
      <c r="F303" s="126"/>
    </row>
    <row r="304" spans="1:6">
      <c r="A304" s="125" t="s">
        <v>955</v>
      </c>
      <c r="B304" s="128">
        <v>7</v>
      </c>
      <c r="C304" s="126">
        <v>40722</v>
      </c>
      <c r="D304" s="127">
        <v>0.61986985580445741</v>
      </c>
      <c r="E304" s="125" t="s">
        <v>963</v>
      </c>
      <c r="F304" s="126"/>
    </row>
    <row r="305" spans="1:6">
      <c r="A305" s="125" t="s">
        <v>953</v>
      </c>
      <c r="B305" s="128">
        <v>15</v>
      </c>
      <c r="C305" s="126">
        <v>40722</v>
      </c>
      <c r="D305" s="127">
        <v>0.78237156003350117</v>
      </c>
      <c r="E305" s="125" t="s">
        <v>959</v>
      </c>
      <c r="F305" s="126"/>
    </row>
    <row r="306" spans="1:6">
      <c r="A306" s="125" t="s">
        <v>956</v>
      </c>
      <c r="B306" s="128">
        <v>4</v>
      </c>
      <c r="C306" s="126">
        <v>40725</v>
      </c>
      <c r="D306" s="127">
        <v>0.58568285825451016</v>
      </c>
      <c r="E306" s="125" t="s">
        <v>963</v>
      </c>
      <c r="F306" s="126"/>
    </row>
    <row r="307" spans="1:6">
      <c r="A307" s="125" t="s">
        <v>955</v>
      </c>
      <c r="B307" s="128">
        <v>14</v>
      </c>
      <c r="C307" s="126">
        <v>40727</v>
      </c>
      <c r="D307" s="127">
        <v>0.520026361011522</v>
      </c>
      <c r="E307" s="125" t="s">
        <v>952</v>
      </c>
      <c r="F307" s="126"/>
    </row>
    <row r="308" spans="1:6">
      <c r="A308" s="125" t="s">
        <v>958</v>
      </c>
      <c r="B308" s="128">
        <v>12</v>
      </c>
      <c r="C308" s="126">
        <v>40728</v>
      </c>
      <c r="D308" s="127">
        <v>0.38727026623454702</v>
      </c>
      <c r="E308" s="125" t="s">
        <v>952</v>
      </c>
      <c r="F308" s="126"/>
    </row>
    <row r="309" spans="1:6">
      <c r="A309" s="125" t="s">
        <v>960</v>
      </c>
      <c r="B309" s="128">
        <v>7</v>
      </c>
      <c r="C309" s="126">
        <v>40729</v>
      </c>
      <c r="D309" s="127">
        <v>0.52065464222850244</v>
      </c>
      <c r="E309" s="125" t="s">
        <v>952</v>
      </c>
      <c r="F309" s="126"/>
    </row>
    <row r="310" spans="1:6">
      <c r="A310" s="125" t="s">
        <v>953</v>
      </c>
      <c r="B310" s="128">
        <v>3</v>
      </c>
      <c r="C310" s="126">
        <v>40736</v>
      </c>
      <c r="D310" s="127">
        <v>0.55822195511954453</v>
      </c>
      <c r="E310" s="125" t="s">
        <v>957</v>
      </c>
      <c r="F310" s="126"/>
    </row>
    <row r="311" spans="1:6">
      <c r="A311" s="125" t="s">
        <v>960</v>
      </c>
      <c r="B311" s="128">
        <v>11</v>
      </c>
      <c r="C311" s="126">
        <v>40736</v>
      </c>
      <c r="D311" s="127">
        <v>0.70828789463401631</v>
      </c>
      <c r="E311" s="125" t="s">
        <v>952</v>
      </c>
      <c r="F311" s="126"/>
    </row>
    <row r="312" spans="1:6">
      <c r="A312" s="125" t="s">
        <v>955</v>
      </c>
      <c r="B312" s="128">
        <v>15</v>
      </c>
      <c r="C312" s="126">
        <v>40739</v>
      </c>
      <c r="D312" s="127">
        <v>0.61832424432729272</v>
      </c>
      <c r="E312" s="125" t="s">
        <v>959</v>
      </c>
      <c r="F312" s="126"/>
    </row>
    <row r="313" spans="1:6">
      <c r="A313" s="125" t="s">
        <v>960</v>
      </c>
      <c r="B313" s="128">
        <v>14</v>
      </c>
      <c r="C313" s="126">
        <v>40743</v>
      </c>
      <c r="D313" s="127">
        <v>0.61903945593201237</v>
      </c>
      <c r="E313" s="125" t="s">
        <v>957</v>
      </c>
      <c r="F313" s="126"/>
    </row>
    <row r="314" spans="1:6">
      <c r="A314" s="125" t="s">
        <v>961</v>
      </c>
      <c r="B314" s="128">
        <v>8</v>
      </c>
      <c r="C314" s="126">
        <v>40743</v>
      </c>
      <c r="D314" s="127">
        <v>0.75991808097667979</v>
      </c>
      <c r="E314" s="125" t="s">
        <v>963</v>
      </c>
      <c r="F314" s="126"/>
    </row>
    <row r="315" spans="1:6">
      <c r="A315" s="125" t="s">
        <v>962</v>
      </c>
      <c r="B315" s="128">
        <v>5</v>
      </c>
      <c r="C315" s="126">
        <v>40750</v>
      </c>
      <c r="D315" s="127">
        <v>0.60772826778137801</v>
      </c>
      <c r="E315" s="125" t="s">
        <v>954</v>
      </c>
      <c r="F315" s="126"/>
    </row>
    <row r="316" spans="1:6">
      <c r="A316" s="125" t="s">
        <v>953</v>
      </c>
      <c r="B316" s="128">
        <v>11</v>
      </c>
      <c r="C316" s="126">
        <v>40750</v>
      </c>
      <c r="D316" s="127">
        <v>0.63145906762485993</v>
      </c>
      <c r="E316" s="125" t="s">
        <v>963</v>
      </c>
      <c r="F316" s="126"/>
    </row>
    <row r="317" spans="1:6">
      <c r="A317" s="125" t="s">
        <v>953</v>
      </c>
      <c r="B317" s="128">
        <v>8</v>
      </c>
      <c r="C317" s="126">
        <v>40753</v>
      </c>
      <c r="D317" s="127">
        <v>0.66262521224920568</v>
      </c>
      <c r="E317" s="125" t="s">
        <v>954</v>
      </c>
      <c r="F317" s="126"/>
    </row>
    <row r="318" spans="1:6">
      <c r="A318" s="125" t="s">
        <v>956</v>
      </c>
      <c r="B318" s="128">
        <v>5</v>
      </c>
      <c r="C318" s="126">
        <v>40756</v>
      </c>
      <c r="D318" s="127">
        <v>0.63714415875188024</v>
      </c>
      <c r="E318" s="125" t="s">
        <v>957</v>
      </c>
      <c r="F318" s="126"/>
    </row>
    <row r="319" spans="1:6">
      <c r="A319" s="125" t="s">
        <v>958</v>
      </c>
      <c r="B319" s="128">
        <v>10</v>
      </c>
      <c r="C319" s="126">
        <v>40757</v>
      </c>
      <c r="D319" s="127">
        <v>0.4156327955828753</v>
      </c>
      <c r="E319" s="125" t="s">
        <v>959</v>
      </c>
      <c r="F319" s="126"/>
    </row>
    <row r="320" spans="1:6">
      <c r="A320" s="125" t="s">
        <v>960</v>
      </c>
      <c r="B320" s="128">
        <v>5</v>
      </c>
      <c r="C320" s="126">
        <v>40757</v>
      </c>
      <c r="D320" s="127">
        <v>0.61686759189907059</v>
      </c>
      <c r="E320" s="125" t="s">
        <v>959</v>
      </c>
      <c r="F320" s="126"/>
    </row>
    <row r="321" spans="1:6">
      <c r="A321" s="125" t="s">
        <v>956</v>
      </c>
      <c r="B321" s="128">
        <v>12</v>
      </c>
      <c r="C321" s="126">
        <v>40763</v>
      </c>
      <c r="D321" s="127">
        <v>0.66407865190262783</v>
      </c>
      <c r="E321" s="125" t="s">
        <v>959</v>
      </c>
      <c r="F321" s="126"/>
    </row>
    <row r="322" spans="1:6">
      <c r="A322" s="125" t="s">
        <v>955</v>
      </c>
      <c r="B322" s="128">
        <v>15</v>
      </c>
      <c r="C322" s="126">
        <v>40763</v>
      </c>
      <c r="D322" s="127">
        <v>0.7525742910465093</v>
      </c>
      <c r="E322" s="125" t="s">
        <v>954</v>
      </c>
      <c r="F322" s="126"/>
    </row>
    <row r="323" spans="1:6">
      <c r="A323" s="125" t="s">
        <v>953</v>
      </c>
      <c r="B323" s="128">
        <v>15</v>
      </c>
      <c r="C323" s="126">
        <v>40767</v>
      </c>
      <c r="D323" s="127">
        <v>0.67328847692594229</v>
      </c>
      <c r="E323" s="125" t="s">
        <v>952</v>
      </c>
      <c r="F323" s="126"/>
    </row>
    <row r="324" spans="1:6">
      <c r="A324" s="125" t="s">
        <v>960</v>
      </c>
      <c r="B324" s="128">
        <v>12</v>
      </c>
      <c r="C324" s="126">
        <v>40769</v>
      </c>
      <c r="D324" s="127">
        <v>0.75801499194926691</v>
      </c>
      <c r="E324" s="125" t="s">
        <v>963</v>
      </c>
      <c r="F324" s="126"/>
    </row>
    <row r="325" spans="1:6">
      <c r="A325" s="125" t="s">
        <v>956</v>
      </c>
      <c r="B325" s="128">
        <v>12</v>
      </c>
      <c r="C325" s="126">
        <v>40770</v>
      </c>
      <c r="D325" s="127">
        <v>0.40946481303819837</v>
      </c>
      <c r="E325" s="125" t="s">
        <v>954</v>
      </c>
      <c r="F325" s="126"/>
    </row>
    <row r="326" spans="1:6">
      <c r="A326" s="125" t="s">
        <v>962</v>
      </c>
      <c r="B326" s="128">
        <v>13</v>
      </c>
      <c r="C326" s="126">
        <v>40770</v>
      </c>
      <c r="D326" s="127">
        <v>0.56766304301815274</v>
      </c>
      <c r="E326" s="125" t="s">
        <v>963</v>
      </c>
      <c r="F326" s="126"/>
    </row>
    <row r="327" spans="1:6">
      <c r="A327" s="125" t="s">
        <v>956</v>
      </c>
      <c r="B327" s="128">
        <v>5</v>
      </c>
      <c r="C327" s="126">
        <v>40770</v>
      </c>
      <c r="D327" s="127">
        <v>0.58865500702309725</v>
      </c>
      <c r="E327" s="125" t="s">
        <v>952</v>
      </c>
      <c r="F327" s="126"/>
    </row>
    <row r="328" spans="1:6">
      <c r="A328" s="125" t="s">
        <v>953</v>
      </c>
      <c r="B328" s="128">
        <v>3</v>
      </c>
      <c r="C328" s="126">
        <v>40771</v>
      </c>
      <c r="D328" s="127">
        <v>0.40957932413410464</v>
      </c>
      <c r="E328" s="125" t="s">
        <v>959</v>
      </c>
      <c r="F328" s="126"/>
    </row>
    <row r="329" spans="1:6">
      <c r="A329" s="125" t="s">
        <v>953</v>
      </c>
      <c r="B329" s="128">
        <v>6</v>
      </c>
      <c r="C329" s="126">
        <v>40778</v>
      </c>
      <c r="D329" s="127">
        <v>0.38451707137501973</v>
      </c>
      <c r="E329" s="125" t="s">
        <v>957</v>
      </c>
      <c r="F329" s="126"/>
    </row>
    <row r="330" spans="1:6">
      <c r="A330" s="125" t="s">
        <v>956</v>
      </c>
      <c r="B330" s="128">
        <v>3</v>
      </c>
      <c r="C330" s="126">
        <v>40778</v>
      </c>
      <c r="D330" s="127">
        <v>0.51526366226323717</v>
      </c>
      <c r="E330" s="125" t="s">
        <v>957</v>
      </c>
      <c r="F330" s="126"/>
    </row>
    <row r="331" spans="1:6">
      <c r="A331" s="125" t="s">
        <v>956</v>
      </c>
      <c r="B331" s="128">
        <v>7</v>
      </c>
      <c r="C331" s="126">
        <v>40778</v>
      </c>
      <c r="D331" s="127">
        <v>0.55562761234951563</v>
      </c>
      <c r="E331" s="125" t="s">
        <v>963</v>
      </c>
      <c r="F331" s="126"/>
    </row>
    <row r="332" spans="1:6">
      <c r="A332" s="125" t="s">
        <v>961</v>
      </c>
      <c r="B332" s="128">
        <v>3</v>
      </c>
      <c r="C332" s="126">
        <v>40783</v>
      </c>
      <c r="D332" s="127">
        <v>0.45057655833655497</v>
      </c>
      <c r="E332" s="125" t="s">
        <v>952</v>
      </c>
      <c r="F332" s="126"/>
    </row>
    <row r="333" spans="1:6">
      <c r="A333" s="125" t="s">
        <v>961</v>
      </c>
      <c r="B333" s="128">
        <v>13</v>
      </c>
      <c r="C333" s="126">
        <v>40784</v>
      </c>
      <c r="D333" s="127">
        <v>0.6114985130343864</v>
      </c>
      <c r="E333" s="125" t="s">
        <v>957</v>
      </c>
      <c r="F333" s="126"/>
    </row>
    <row r="334" spans="1:6">
      <c r="A334" s="125" t="s">
        <v>956</v>
      </c>
      <c r="B334" s="128">
        <v>12</v>
      </c>
      <c r="C334" s="126">
        <v>40784</v>
      </c>
      <c r="D334" s="127">
        <v>0.68199592017576072</v>
      </c>
      <c r="E334" s="125" t="s">
        <v>959</v>
      </c>
      <c r="F334" s="126"/>
    </row>
    <row r="335" spans="1:6">
      <c r="A335" s="125" t="s">
        <v>953</v>
      </c>
      <c r="B335" s="128">
        <v>8</v>
      </c>
      <c r="C335" s="126">
        <v>40785</v>
      </c>
      <c r="D335" s="127">
        <v>0.56873601804227292</v>
      </c>
      <c r="E335" s="125" t="s">
        <v>963</v>
      </c>
      <c r="F335" s="126"/>
    </row>
    <row r="336" spans="1:6">
      <c r="A336" s="125" t="s">
        <v>961</v>
      </c>
      <c r="B336" s="128">
        <v>6</v>
      </c>
      <c r="C336" s="126">
        <v>40785</v>
      </c>
      <c r="D336" s="127">
        <v>0.6948807489804949</v>
      </c>
      <c r="E336" s="125" t="s">
        <v>954</v>
      </c>
      <c r="F336" s="126"/>
    </row>
    <row r="337" spans="1:6">
      <c r="A337" s="125" t="s">
        <v>956</v>
      </c>
      <c r="B337" s="128">
        <v>14</v>
      </c>
      <c r="C337" s="126">
        <v>40790</v>
      </c>
      <c r="D337" s="127">
        <v>0.65790960880121929</v>
      </c>
      <c r="E337" s="125" t="s">
        <v>954</v>
      </c>
      <c r="F337" s="126"/>
    </row>
    <row r="338" spans="1:6">
      <c r="A338" s="125" t="s">
        <v>961</v>
      </c>
      <c r="B338" s="128">
        <v>7</v>
      </c>
      <c r="C338" s="126">
        <v>40791</v>
      </c>
      <c r="D338" s="127">
        <v>0.35512692084800312</v>
      </c>
      <c r="E338" s="125" t="s">
        <v>959</v>
      </c>
      <c r="F338" s="126"/>
    </row>
    <row r="339" spans="1:6">
      <c r="A339" s="125" t="s">
        <v>956</v>
      </c>
      <c r="B339" s="128">
        <v>7</v>
      </c>
      <c r="C339" s="126">
        <v>40792</v>
      </c>
      <c r="D339" s="127">
        <v>0.71897161220382111</v>
      </c>
      <c r="E339" s="125" t="s">
        <v>952</v>
      </c>
      <c r="F339" s="126"/>
    </row>
    <row r="340" spans="1:6">
      <c r="A340" s="125" t="s">
        <v>956</v>
      </c>
      <c r="B340" s="128">
        <v>13</v>
      </c>
      <c r="C340" s="126">
        <v>40799</v>
      </c>
      <c r="D340" s="127">
        <v>0.39491592211527404</v>
      </c>
      <c r="E340" s="125" t="s">
        <v>963</v>
      </c>
      <c r="F340" s="126"/>
    </row>
    <row r="341" spans="1:6">
      <c r="A341" s="125" t="s">
        <v>958</v>
      </c>
      <c r="B341" s="128">
        <v>14</v>
      </c>
      <c r="C341" s="126">
        <v>40799</v>
      </c>
      <c r="D341" s="127">
        <v>0.46889709259486756</v>
      </c>
      <c r="E341" s="125" t="s">
        <v>957</v>
      </c>
      <c r="F341" s="126"/>
    </row>
    <row r="342" spans="1:6">
      <c r="A342" s="125" t="s">
        <v>962</v>
      </c>
      <c r="B342" s="128">
        <v>3</v>
      </c>
      <c r="C342" s="126">
        <v>40799</v>
      </c>
      <c r="D342" s="127">
        <v>0.52325146915355469</v>
      </c>
      <c r="E342" s="125" t="s">
        <v>957</v>
      </c>
      <c r="F342" s="126"/>
    </row>
    <row r="343" spans="1:6">
      <c r="A343" s="125" t="s">
        <v>962</v>
      </c>
      <c r="B343" s="128">
        <v>6</v>
      </c>
      <c r="C343" s="126">
        <v>40802</v>
      </c>
      <c r="D343" s="127">
        <v>0.62447967550660155</v>
      </c>
      <c r="E343" s="125" t="s">
        <v>959</v>
      </c>
      <c r="F343" s="126"/>
    </row>
    <row r="344" spans="1:6">
      <c r="A344" s="125" t="s">
        <v>960</v>
      </c>
      <c r="B344" s="128">
        <v>4</v>
      </c>
      <c r="C344" s="126">
        <v>40805</v>
      </c>
      <c r="D344" s="127">
        <v>0.41752098061995946</v>
      </c>
      <c r="E344" s="125" t="s">
        <v>954</v>
      </c>
      <c r="F344" s="126"/>
    </row>
    <row r="345" spans="1:6">
      <c r="A345" s="125" t="s">
        <v>961</v>
      </c>
      <c r="B345" s="128">
        <v>12</v>
      </c>
      <c r="C345" s="126">
        <v>40805</v>
      </c>
      <c r="D345" s="127">
        <v>0.62367533271572029</v>
      </c>
      <c r="E345" s="125" t="s">
        <v>963</v>
      </c>
      <c r="F345" s="126"/>
    </row>
    <row r="346" spans="1:6">
      <c r="A346" s="125" t="s">
        <v>953</v>
      </c>
      <c r="B346" s="128">
        <v>3</v>
      </c>
      <c r="C346" s="126">
        <v>40806</v>
      </c>
      <c r="D346" s="127">
        <v>0.49081936649474756</v>
      </c>
      <c r="E346" s="125" t="s">
        <v>952</v>
      </c>
      <c r="F346" s="126"/>
    </row>
    <row r="347" spans="1:6">
      <c r="A347" s="125" t="s">
        <v>953</v>
      </c>
      <c r="B347" s="128">
        <v>7</v>
      </c>
      <c r="C347" s="126">
        <v>40806</v>
      </c>
      <c r="D347" s="127">
        <v>0.5970566338167298</v>
      </c>
      <c r="E347" s="125" t="s">
        <v>954</v>
      </c>
      <c r="F347" s="126"/>
    </row>
    <row r="348" spans="1:6">
      <c r="A348" s="125" t="s">
        <v>956</v>
      </c>
      <c r="B348" s="128">
        <v>10</v>
      </c>
      <c r="C348" s="126">
        <v>40806</v>
      </c>
      <c r="D348" s="127">
        <v>0.63725414597975794</v>
      </c>
      <c r="E348" s="125" t="s">
        <v>957</v>
      </c>
      <c r="F348" s="126"/>
    </row>
    <row r="349" spans="1:6">
      <c r="A349" s="125" t="s">
        <v>961</v>
      </c>
      <c r="B349" s="128">
        <v>13</v>
      </c>
      <c r="C349" s="126">
        <v>40806</v>
      </c>
      <c r="D349" s="127">
        <v>0.67223554677445918</v>
      </c>
      <c r="E349" s="125" t="s">
        <v>952</v>
      </c>
      <c r="F349" s="126"/>
    </row>
    <row r="350" spans="1:6">
      <c r="A350" s="125" t="s">
        <v>955</v>
      </c>
      <c r="B350" s="128">
        <v>14</v>
      </c>
      <c r="C350" s="126">
        <v>40811</v>
      </c>
      <c r="D350" s="127">
        <v>0.54185071242939853</v>
      </c>
      <c r="E350" s="125" t="s">
        <v>957</v>
      </c>
      <c r="F350" s="126"/>
    </row>
    <row r="351" spans="1:6">
      <c r="A351" s="125" t="s">
        <v>955</v>
      </c>
      <c r="B351" s="128">
        <v>3</v>
      </c>
      <c r="C351" s="126">
        <v>40811</v>
      </c>
      <c r="D351" s="127">
        <v>0.7327794762727915</v>
      </c>
      <c r="E351" s="125" t="s">
        <v>963</v>
      </c>
      <c r="F351" s="126"/>
    </row>
    <row r="352" spans="1:6">
      <c r="A352" s="125" t="s">
        <v>962</v>
      </c>
      <c r="B352" s="128">
        <v>7</v>
      </c>
      <c r="C352" s="126">
        <v>40819</v>
      </c>
      <c r="D352" s="127">
        <v>0.4537812719122864</v>
      </c>
      <c r="E352" s="125" t="s">
        <v>952</v>
      </c>
      <c r="F352" s="126"/>
    </row>
    <row r="353" spans="1:6">
      <c r="A353" s="125" t="s">
        <v>960</v>
      </c>
      <c r="B353" s="128">
        <v>3</v>
      </c>
      <c r="C353" s="126">
        <v>40820</v>
      </c>
      <c r="D353" s="127">
        <v>0.46016194425817503</v>
      </c>
      <c r="E353" s="125" t="s">
        <v>952</v>
      </c>
      <c r="F353" s="126"/>
    </row>
    <row r="354" spans="1:6">
      <c r="A354" s="125" t="s">
        <v>955</v>
      </c>
      <c r="B354" s="128">
        <v>7</v>
      </c>
      <c r="C354" s="126">
        <v>40827</v>
      </c>
      <c r="D354" s="127">
        <v>0.76665575055089141</v>
      </c>
      <c r="E354" s="125" t="s">
        <v>952</v>
      </c>
      <c r="F354" s="126"/>
    </row>
    <row r="355" spans="1:6">
      <c r="A355" s="125" t="s">
        <v>962</v>
      </c>
      <c r="B355" s="128">
        <v>5</v>
      </c>
      <c r="C355" s="126">
        <v>40834</v>
      </c>
      <c r="D355" s="127">
        <v>0.56752785043704534</v>
      </c>
      <c r="E355" s="125" t="s">
        <v>954</v>
      </c>
      <c r="F355" s="126"/>
    </row>
    <row r="356" spans="1:6">
      <c r="A356" s="125" t="s">
        <v>953</v>
      </c>
      <c r="B356" s="128">
        <v>7</v>
      </c>
      <c r="C356" s="126">
        <v>40837</v>
      </c>
      <c r="D356" s="127">
        <v>0.6922848577058478</v>
      </c>
      <c r="E356" s="125" t="s">
        <v>959</v>
      </c>
      <c r="F356" s="126"/>
    </row>
    <row r="357" spans="1:6">
      <c r="A357" s="125" t="s">
        <v>955</v>
      </c>
      <c r="B357" s="128">
        <v>6</v>
      </c>
      <c r="C357" s="126">
        <v>40839</v>
      </c>
      <c r="D357" s="127">
        <v>0.33926647449474479</v>
      </c>
      <c r="E357" s="125" t="s">
        <v>959</v>
      </c>
      <c r="F357" s="126"/>
    </row>
    <row r="358" spans="1:6">
      <c r="A358" s="125" t="s">
        <v>953</v>
      </c>
      <c r="B358" s="128">
        <v>3</v>
      </c>
      <c r="C358" s="126">
        <v>40839</v>
      </c>
      <c r="D358" s="127">
        <v>0.5734459562090326</v>
      </c>
      <c r="E358" s="125" t="s">
        <v>957</v>
      </c>
      <c r="F358" s="126"/>
    </row>
    <row r="359" spans="1:6">
      <c r="A359" s="125" t="s">
        <v>961</v>
      </c>
      <c r="B359" s="128">
        <v>5</v>
      </c>
      <c r="C359" s="126">
        <v>40839</v>
      </c>
      <c r="D359" s="127">
        <v>0.78288841904020501</v>
      </c>
      <c r="E359" s="125" t="s">
        <v>957</v>
      </c>
      <c r="F359" s="126"/>
    </row>
    <row r="360" spans="1:6">
      <c r="A360" s="125" t="s">
        <v>953</v>
      </c>
      <c r="B360" s="128">
        <v>15</v>
      </c>
      <c r="C360" s="126">
        <v>40840</v>
      </c>
      <c r="D360" s="127">
        <v>0.53412471223449154</v>
      </c>
      <c r="E360" s="125" t="s">
        <v>963</v>
      </c>
      <c r="F360" s="126"/>
    </row>
    <row r="361" spans="1:6">
      <c r="A361" s="125" t="s">
        <v>956</v>
      </c>
      <c r="B361" s="128">
        <v>8</v>
      </c>
      <c r="C361" s="126">
        <v>40841</v>
      </c>
      <c r="D361" s="127">
        <v>0.35358634594198668</v>
      </c>
      <c r="E361" s="125" t="s">
        <v>959</v>
      </c>
      <c r="F361" s="126"/>
    </row>
    <row r="362" spans="1:6">
      <c r="A362" s="125" t="s">
        <v>958</v>
      </c>
      <c r="B362" s="128">
        <v>6</v>
      </c>
      <c r="C362" s="126">
        <v>40841</v>
      </c>
      <c r="D362" s="127">
        <v>0.42613482861740221</v>
      </c>
      <c r="E362" s="125" t="s">
        <v>963</v>
      </c>
      <c r="F362" s="126"/>
    </row>
    <row r="363" spans="1:6">
      <c r="A363" s="125" t="s">
        <v>955</v>
      </c>
      <c r="B363" s="128">
        <v>9</v>
      </c>
      <c r="C363" s="126">
        <v>40844</v>
      </c>
      <c r="D363" s="127">
        <v>0.57888527112913835</v>
      </c>
      <c r="E363" s="125" t="s">
        <v>954</v>
      </c>
      <c r="F363" s="126"/>
    </row>
    <row r="364" spans="1:6">
      <c r="A364" s="125" t="s">
        <v>962</v>
      </c>
      <c r="B364" s="128">
        <v>9</v>
      </c>
      <c r="C364" s="126">
        <v>40844</v>
      </c>
      <c r="D364" s="127">
        <v>0.74052041253374534</v>
      </c>
      <c r="E364" s="125" t="s">
        <v>963</v>
      </c>
      <c r="F364" s="126"/>
    </row>
    <row r="365" spans="1:6">
      <c r="A365" s="125" t="s">
        <v>961</v>
      </c>
      <c r="B365" s="128">
        <v>7</v>
      </c>
      <c r="C365" s="126">
        <v>40846</v>
      </c>
      <c r="D365" s="127">
        <v>0.35161588535628907</v>
      </c>
      <c r="E365" s="125" t="s">
        <v>954</v>
      </c>
      <c r="F365" s="126"/>
    </row>
    <row r="366" spans="1:6">
      <c r="A366" s="125" t="s">
        <v>958</v>
      </c>
      <c r="B366" s="128">
        <v>13</v>
      </c>
      <c r="C366" s="126">
        <v>40847</v>
      </c>
      <c r="D366" s="127">
        <v>0.38725234453651564</v>
      </c>
      <c r="E366" s="125" t="s">
        <v>954</v>
      </c>
      <c r="F366" s="126"/>
    </row>
    <row r="367" spans="1:6">
      <c r="A367" s="125" t="s">
        <v>960</v>
      </c>
      <c r="B367" s="128">
        <v>11</v>
      </c>
      <c r="C367" s="126">
        <v>40848</v>
      </c>
      <c r="D367" s="127">
        <v>0.35095517269731619</v>
      </c>
      <c r="E367" s="125" t="s">
        <v>957</v>
      </c>
      <c r="F367" s="126"/>
    </row>
    <row r="368" spans="1:6">
      <c r="A368" s="125" t="s">
        <v>961</v>
      </c>
      <c r="B368" s="128">
        <v>8</v>
      </c>
      <c r="C368" s="126">
        <v>40848</v>
      </c>
      <c r="D368" s="127">
        <v>0.35622951236200606</v>
      </c>
      <c r="E368" s="125" t="s">
        <v>959</v>
      </c>
      <c r="F368" s="126"/>
    </row>
    <row r="369" spans="1:6">
      <c r="A369" s="125" t="s">
        <v>953</v>
      </c>
      <c r="B369" s="128">
        <v>14</v>
      </c>
      <c r="C369" s="126">
        <v>40848</v>
      </c>
      <c r="D369" s="127">
        <v>0.36000880132121438</v>
      </c>
      <c r="E369" s="125" t="s">
        <v>954</v>
      </c>
      <c r="F369" s="126"/>
    </row>
    <row r="370" spans="1:6">
      <c r="A370" s="125" t="s">
        <v>961</v>
      </c>
      <c r="B370" s="128">
        <v>10</v>
      </c>
      <c r="C370" s="126">
        <v>40848</v>
      </c>
      <c r="D370" s="127">
        <v>0.47791123112832185</v>
      </c>
      <c r="E370" s="125" t="s">
        <v>963</v>
      </c>
      <c r="F370" s="126"/>
    </row>
    <row r="371" spans="1:6">
      <c r="A371" s="125" t="s">
        <v>958</v>
      </c>
      <c r="B371" s="128">
        <v>9</v>
      </c>
      <c r="C371" s="126">
        <v>40848</v>
      </c>
      <c r="D371" s="127">
        <v>0.63391699371269772</v>
      </c>
      <c r="E371" s="125" t="s">
        <v>952</v>
      </c>
      <c r="F371" s="126"/>
    </row>
    <row r="372" spans="1:6">
      <c r="A372" s="125" t="s">
        <v>962</v>
      </c>
      <c r="B372" s="128">
        <v>6</v>
      </c>
      <c r="C372" s="126">
        <v>40853</v>
      </c>
      <c r="D372" s="127">
        <v>0.46079643433608908</v>
      </c>
      <c r="E372" s="125" t="s">
        <v>957</v>
      </c>
      <c r="F372" s="126"/>
    </row>
    <row r="373" spans="1:6">
      <c r="A373" s="125" t="s">
        <v>953</v>
      </c>
      <c r="B373" s="128">
        <v>6</v>
      </c>
      <c r="C373" s="126">
        <v>40853</v>
      </c>
      <c r="D373" s="127">
        <v>0.69485967854264641</v>
      </c>
      <c r="E373" s="125" t="s">
        <v>952</v>
      </c>
      <c r="F373" s="126"/>
    </row>
    <row r="374" spans="1:6">
      <c r="A374" s="125" t="s">
        <v>958</v>
      </c>
      <c r="B374" s="128">
        <v>13</v>
      </c>
      <c r="C374" s="126">
        <v>40854</v>
      </c>
      <c r="D374" s="127">
        <v>0.65865236238551128</v>
      </c>
      <c r="E374" s="125" t="s">
        <v>959</v>
      </c>
      <c r="F374" s="126"/>
    </row>
    <row r="375" spans="1:6">
      <c r="A375" s="125" t="s">
        <v>955</v>
      </c>
      <c r="B375" s="128">
        <v>13</v>
      </c>
      <c r="C375" s="126">
        <v>40861</v>
      </c>
      <c r="D375" s="127">
        <v>0.52412258164614889</v>
      </c>
      <c r="E375" s="125" t="s">
        <v>957</v>
      </c>
      <c r="F375" s="126"/>
    </row>
    <row r="376" spans="1:6">
      <c r="A376" s="125" t="s">
        <v>961</v>
      </c>
      <c r="B376" s="128">
        <v>12</v>
      </c>
      <c r="C376" s="126">
        <v>40861</v>
      </c>
      <c r="D376" s="127">
        <v>0.65989091245739928</v>
      </c>
      <c r="E376" s="125" t="s">
        <v>957</v>
      </c>
      <c r="F376" s="126"/>
    </row>
    <row r="377" spans="1:6">
      <c r="A377" s="125" t="s">
        <v>961</v>
      </c>
      <c r="B377" s="128">
        <v>15</v>
      </c>
      <c r="C377" s="126">
        <v>40861</v>
      </c>
      <c r="D377" s="127">
        <v>0.66294610922201025</v>
      </c>
      <c r="E377" s="125" t="s">
        <v>952</v>
      </c>
      <c r="F377" s="126"/>
    </row>
    <row r="378" spans="1:6">
      <c r="A378" s="125" t="s">
        <v>953</v>
      </c>
      <c r="B378" s="128">
        <v>14</v>
      </c>
      <c r="C378" s="126">
        <v>40862</v>
      </c>
      <c r="D378" s="127">
        <v>0.57226375297595189</v>
      </c>
      <c r="E378" s="125" t="s">
        <v>959</v>
      </c>
      <c r="F378" s="126"/>
    </row>
    <row r="379" spans="1:6">
      <c r="A379" s="125" t="s">
        <v>962</v>
      </c>
      <c r="B379" s="128">
        <v>7</v>
      </c>
      <c r="C379" s="126">
        <v>40867</v>
      </c>
      <c r="D379" s="127">
        <v>0.60115403537596046</v>
      </c>
      <c r="E379" s="125" t="s">
        <v>959</v>
      </c>
      <c r="F379" s="126"/>
    </row>
    <row r="380" spans="1:6">
      <c r="A380" s="125" t="s">
        <v>955</v>
      </c>
      <c r="B380" s="128">
        <v>14</v>
      </c>
      <c r="C380" s="126">
        <v>40868</v>
      </c>
      <c r="D380" s="127">
        <v>0.57896215087635028</v>
      </c>
      <c r="E380" s="125" t="s">
        <v>963</v>
      </c>
      <c r="F380" s="126"/>
    </row>
    <row r="381" spans="1:6">
      <c r="A381" s="125" t="s">
        <v>956</v>
      </c>
      <c r="B381" s="128">
        <v>4</v>
      </c>
      <c r="C381" s="126">
        <v>40869</v>
      </c>
      <c r="D381" s="127">
        <v>0.40389724802715438</v>
      </c>
      <c r="E381" s="125" t="s">
        <v>954</v>
      </c>
      <c r="F381" s="126"/>
    </row>
    <row r="382" spans="1:6">
      <c r="A382" s="125" t="s">
        <v>958</v>
      </c>
      <c r="B382" s="128">
        <v>12</v>
      </c>
      <c r="C382" s="126">
        <v>40869</v>
      </c>
      <c r="D382" s="127">
        <v>0.62376660372785864</v>
      </c>
      <c r="E382" s="125" t="s">
        <v>957</v>
      </c>
      <c r="F382" s="126"/>
    </row>
    <row r="383" spans="1:6">
      <c r="A383" s="125" t="s">
        <v>962</v>
      </c>
      <c r="B383" s="128">
        <v>8</v>
      </c>
      <c r="C383" s="126">
        <v>40869</v>
      </c>
      <c r="D383" s="127">
        <v>0.75484377527997515</v>
      </c>
      <c r="E383" s="125" t="s">
        <v>952</v>
      </c>
      <c r="F383" s="126"/>
    </row>
    <row r="384" spans="1:6">
      <c r="A384" s="125" t="s">
        <v>961</v>
      </c>
      <c r="B384" s="128">
        <v>8</v>
      </c>
      <c r="C384" s="126">
        <v>40875</v>
      </c>
      <c r="D384" s="127">
        <v>0.40470196713840778</v>
      </c>
      <c r="E384" s="125" t="s">
        <v>954</v>
      </c>
      <c r="F384" s="126"/>
    </row>
    <row r="385" spans="1:6">
      <c r="A385" s="125" t="s">
        <v>953</v>
      </c>
      <c r="B385" s="128">
        <v>6</v>
      </c>
      <c r="C385" s="126">
        <v>40875</v>
      </c>
      <c r="D385" s="127">
        <v>0.43894207051183309</v>
      </c>
      <c r="E385" s="125" t="s">
        <v>957</v>
      </c>
      <c r="F385" s="126"/>
    </row>
    <row r="386" spans="1:6">
      <c r="A386" s="125" t="s">
        <v>961</v>
      </c>
      <c r="B386" s="128">
        <v>7</v>
      </c>
      <c r="C386" s="126">
        <v>40875</v>
      </c>
      <c r="D386" s="127">
        <v>0.46401840955483442</v>
      </c>
      <c r="E386" s="125" t="s">
        <v>959</v>
      </c>
      <c r="F386" s="126"/>
    </row>
    <row r="387" spans="1:6">
      <c r="A387" s="125" t="s">
        <v>962</v>
      </c>
      <c r="B387" s="128">
        <v>4</v>
      </c>
      <c r="C387" s="126">
        <v>40876</v>
      </c>
      <c r="D387" s="127">
        <v>0.37390071556505211</v>
      </c>
      <c r="E387" s="125" t="s">
        <v>954</v>
      </c>
      <c r="F387" s="126"/>
    </row>
    <row r="388" spans="1:6">
      <c r="A388" s="125" t="s">
        <v>960</v>
      </c>
      <c r="B388" s="128">
        <v>6</v>
      </c>
      <c r="C388" s="126">
        <v>40876</v>
      </c>
      <c r="D388" s="127">
        <v>0.67109305235593786</v>
      </c>
      <c r="E388" s="125" t="s">
        <v>959</v>
      </c>
      <c r="F388" s="126"/>
    </row>
    <row r="389" spans="1:6">
      <c r="A389" s="125" t="s">
        <v>956</v>
      </c>
      <c r="B389" s="128">
        <v>9</v>
      </c>
      <c r="C389" s="126">
        <v>40881</v>
      </c>
      <c r="D389" s="127">
        <v>0.64991832297513008</v>
      </c>
      <c r="E389" s="125" t="s">
        <v>952</v>
      </c>
      <c r="F389" s="126"/>
    </row>
    <row r="390" spans="1:6">
      <c r="A390" s="125" t="s">
        <v>958</v>
      </c>
      <c r="B390" s="128">
        <v>9</v>
      </c>
      <c r="C390" s="126">
        <v>40883</v>
      </c>
      <c r="D390" s="127">
        <v>0.49192687077402297</v>
      </c>
      <c r="E390" s="125" t="s">
        <v>963</v>
      </c>
      <c r="F390" s="126"/>
    </row>
    <row r="391" spans="1:6">
      <c r="A391" s="125" t="s">
        <v>958</v>
      </c>
      <c r="B391" s="128">
        <v>11</v>
      </c>
      <c r="C391" s="126">
        <v>40886</v>
      </c>
      <c r="D391" s="127">
        <v>0.34896972118038622</v>
      </c>
      <c r="E391" s="125" t="s">
        <v>954</v>
      </c>
      <c r="F391" s="126"/>
    </row>
    <row r="392" spans="1:6">
      <c r="A392" s="125" t="s">
        <v>961</v>
      </c>
      <c r="B392" s="128">
        <v>14</v>
      </c>
      <c r="C392" s="126">
        <v>40888</v>
      </c>
      <c r="D392" s="127">
        <v>0.64130135798480603</v>
      </c>
      <c r="E392" s="125" t="s">
        <v>963</v>
      </c>
      <c r="F392" s="126"/>
    </row>
    <row r="393" spans="1:6">
      <c r="A393" s="125" t="s">
        <v>961</v>
      </c>
      <c r="B393" s="128">
        <v>9</v>
      </c>
      <c r="C393" s="126">
        <v>40890</v>
      </c>
      <c r="D393" s="127">
        <v>0.52952502440113369</v>
      </c>
      <c r="E393" s="125" t="s">
        <v>952</v>
      </c>
      <c r="F393" s="126"/>
    </row>
    <row r="394" spans="1:6">
      <c r="A394" s="125" t="s">
        <v>955</v>
      </c>
      <c r="B394" s="128">
        <v>4</v>
      </c>
      <c r="C394" s="126">
        <v>40896</v>
      </c>
      <c r="D394" s="127">
        <v>0.35106108901679056</v>
      </c>
      <c r="E394" s="125" t="s">
        <v>952</v>
      </c>
      <c r="F394" s="126"/>
    </row>
    <row r="395" spans="1:6">
      <c r="A395" s="125" t="s">
        <v>958</v>
      </c>
      <c r="B395" s="128">
        <v>5</v>
      </c>
      <c r="C395" s="126">
        <v>40897</v>
      </c>
      <c r="D395" s="127">
        <v>0.65976272344172082</v>
      </c>
      <c r="E395" s="125" t="s">
        <v>952</v>
      </c>
      <c r="F395" s="126"/>
    </row>
    <row r="396" spans="1:6">
      <c r="A396" s="125" t="s">
        <v>958</v>
      </c>
      <c r="B396" s="128">
        <v>13</v>
      </c>
      <c r="C396" s="126">
        <v>40900</v>
      </c>
      <c r="D396" s="127">
        <v>0.55039255223872863</v>
      </c>
      <c r="E396" s="125" t="s">
        <v>959</v>
      </c>
      <c r="F396" s="126"/>
    </row>
    <row r="397" spans="1:6">
      <c r="A397" s="125" t="s">
        <v>962</v>
      </c>
      <c r="B397" s="128">
        <v>6</v>
      </c>
      <c r="C397" s="126">
        <v>40900</v>
      </c>
      <c r="D397" s="127">
        <v>0.62927983767049989</v>
      </c>
      <c r="E397" s="125" t="s">
        <v>963</v>
      </c>
      <c r="F397" s="126"/>
    </row>
    <row r="398" spans="1:6">
      <c r="A398" s="125" t="s">
        <v>961</v>
      </c>
      <c r="B398" s="128">
        <v>3</v>
      </c>
      <c r="C398" s="126">
        <v>40901</v>
      </c>
      <c r="D398" s="127">
        <v>0.50027543748175651</v>
      </c>
      <c r="E398" s="125" t="s">
        <v>957</v>
      </c>
      <c r="F398" s="126"/>
    </row>
    <row r="399" spans="1:6">
      <c r="A399" s="125" t="s">
        <v>961</v>
      </c>
      <c r="B399" s="128">
        <v>9</v>
      </c>
      <c r="C399" s="126">
        <v>40902</v>
      </c>
      <c r="D399" s="127">
        <v>0.41944898239148642</v>
      </c>
      <c r="E399" s="125" t="s">
        <v>954</v>
      </c>
      <c r="F399" s="126"/>
    </row>
    <row r="400" spans="1:6">
      <c r="A400" s="125" t="s">
        <v>956</v>
      </c>
      <c r="B400" s="128">
        <v>9</v>
      </c>
      <c r="C400" s="126">
        <v>40907</v>
      </c>
      <c r="D400" s="127">
        <v>0.69782790650045468</v>
      </c>
      <c r="E400" s="125" t="s">
        <v>963</v>
      </c>
      <c r="F400" s="126"/>
    </row>
    <row r="401" spans="1:6">
      <c r="A401" s="125" t="s">
        <v>955</v>
      </c>
      <c r="B401" s="128">
        <v>11</v>
      </c>
      <c r="C401" s="126">
        <v>40908</v>
      </c>
      <c r="D401" s="127">
        <v>0.64486926342378181</v>
      </c>
      <c r="E401" s="125" t="s">
        <v>959</v>
      </c>
      <c r="F401" s="126"/>
    </row>
  </sheetData>
  <sortState ref="A2:E401">
    <sortCondition ref="C6"/>
  </sortState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"/>
  <sheetViews>
    <sheetView zoomScale="205" zoomScaleNormal="205"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CurrentStaff</vt:lpstr>
      <vt:lpstr>AutoFill</vt:lpstr>
      <vt:lpstr>States</vt:lpstr>
      <vt:lpstr>MixedNames</vt:lpstr>
      <vt:lpstr>Formulas</vt:lpstr>
      <vt:lpstr>Profits</vt:lpstr>
      <vt:lpstr>SalesByDateTime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2010-04-19T16:22:22Z</dcterms:created>
  <dcterms:modified xsi:type="dcterms:W3CDTF">2010-07-19T16:51:39Z</dcterms:modified>
</cp:coreProperties>
</file>