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PUESTAS NELSON\INDICADOR\ESTIMACIÓN\"/>
    </mc:Choice>
  </mc:AlternateContent>
  <xr:revisionPtr revIDLastSave="0" documentId="13_ncr:1_{F7FD1046-6914-4DA6-AB88-08385C637ADF}" xr6:coauthVersionLast="47" xr6:coauthVersionMax="47" xr10:uidLastSave="{00000000-0000-0000-0000-000000000000}"/>
  <bookViews>
    <workbookView xWindow="-120" yWindow="-120" windowWidth="29040" windowHeight="15720" tabRatio="774" firstSheet="2" activeTab="9" xr2:uid="{F1078A6C-1B4B-47CE-A722-626432585408}"/>
  </bookViews>
  <sheets>
    <sheet name="Indicadores_priorizados" sheetId="1" state="hidden" r:id="rId1"/>
    <sheet name="INDICADORES" sheetId="3" r:id="rId2"/>
    <sheet name="FUENTE INFORMACIÓN" sheetId="13" r:id="rId3"/>
    <sheet name="VARIABLES" sheetId="14" r:id="rId4"/>
    <sheet name="INDICADORES_RESUMEN" sheetId="11" r:id="rId5"/>
    <sheet name="Solicitud adicional" sheetId="5" r:id="rId6"/>
    <sheet name="Solicitud inicial" sheetId="2" r:id="rId7"/>
    <sheet name="Base_indicadores_all" sheetId="6" state="hidden" r:id="rId8"/>
    <sheet name="Base_indicadores_resumen" sheetId="7" state="hidden" r:id="rId9"/>
    <sheet name="IDGIP" sheetId="15" r:id="rId10"/>
    <sheet name="Hoja1" sheetId="12" state="hidden" r:id="rId11"/>
    <sheet name="FORMATO_IDGIP_SEGUI" sheetId="16" r:id="rId12"/>
    <sheet name="FORMATO_INDICADORES_IDGIP" sheetId="8" r:id="rId13"/>
    <sheet name="FORMATO_PRG01" sheetId="10" r:id="rId14"/>
    <sheet name="Hoja1 (2)" sheetId="4" state="hidden" r:id="rId15"/>
  </sheets>
  <definedNames>
    <definedName name="_xlnm._FilterDatabase" localSheetId="8" hidden="1">Base_indicadores_resumen!$A$2:$Y$19</definedName>
    <definedName name="_xlnm._FilterDatabase" localSheetId="9" hidden="1">IDGIP!$B$18:$BH$18</definedName>
    <definedName name="_Hlk67423421" localSheetId="0">Indicadores_priorizados!$A$9</definedName>
    <definedName name="_xlnm.Print_Area" localSheetId="12">FORMATO_INDICADORES_IDGIP!$B$2:$L$59</definedName>
    <definedName name="_xlnm.Print_Area" localSheetId="13">FORMATO_PRG01!$B$2:$L$59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A20" i="15" l="1"/>
  <c r="BA21" i="15"/>
  <c r="BA22" i="15"/>
  <c r="BA23" i="15"/>
  <c r="BA24" i="15"/>
  <c r="BA25" i="15"/>
  <c r="BA26" i="15"/>
  <c r="BA27" i="15"/>
  <c r="BA28" i="15"/>
  <c r="BA29" i="15"/>
  <c r="BA30" i="15"/>
  <c r="BA31" i="15"/>
  <c r="BA32" i="15"/>
  <c r="BA33" i="15"/>
  <c r="BA19" i="15"/>
  <c r="AX20" i="15"/>
  <c r="AX21" i="15"/>
  <c r="AX22" i="15"/>
  <c r="AX23" i="15"/>
  <c r="AX24" i="15"/>
  <c r="AX25" i="15"/>
  <c r="AX26" i="15"/>
  <c r="AX27" i="15"/>
  <c r="AX28" i="15"/>
  <c r="AX29" i="15"/>
  <c r="AX30" i="15"/>
  <c r="AX31" i="15"/>
  <c r="AX32" i="15"/>
  <c r="AX33" i="15"/>
  <c r="AX19" i="15"/>
  <c r="AU20" i="15"/>
  <c r="AU21" i="15"/>
  <c r="AU22" i="15"/>
  <c r="AU23" i="15"/>
  <c r="AU24" i="15"/>
  <c r="AU25" i="15"/>
  <c r="AU26" i="15"/>
  <c r="AU27" i="15"/>
  <c r="AU28" i="15"/>
  <c r="AU29" i="15"/>
  <c r="AU30" i="15"/>
  <c r="AU31" i="15"/>
  <c r="AU32" i="15"/>
  <c r="AU33" i="15"/>
  <c r="AU19" i="15"/>
  <c r="AR20" i="15"/>
  <c r="AR21" i="15"/>
  <c r="AR22" i="15"/>
  <c r="AR23" i="15"/>
  <c r="AR24" i="15"/>
  <c r="AR25" i="15"/>
  <c r="AR26" i="15"/>
  <c r="AR27" i="15"/>
  <c r="AR28" i="15"/>
  <c r="AR29" i="15"/>
  <c r="AR30" i="15"/>
  <c r="AR31" i="15"/>
  <c r="AR32" i="15"/>
  <c r="AR33" i="15"/>
  <c r="AR19" i="15"/>
  <c r="AO20" i="15"/>
  <c r="AO21" i="15"/>
  <c r="AO22" i="15"/>
  <c r="AO23" i="15"/>
  <c r="AO24" i="15"/>
  <c r="AO25" i="15"/>
  <c r="AO26" i="15"/>
  <c r="AO27" i="15"/>
  <c r="AO28" i="15"/>
  <c r="AO29" i="15"/>
  <c r="AO30" i="15"/>
  <c r="AO31" i="15"/>
  <c r="AO32" i="15"/>
  <c r="AO33" i="15"/>
  <c r="AO19" i="15"/>
  <c r="AL20" i="15"/>
  <c r="AL21" i="15"/>
  <c r="AL22" i="15"/>
  <c r="AL23" i="15"/>
  <c r="AL24" i="15"/>
  <c r="AL25" i="15"/>
  <c r="AL26" i="15"/>
  <c r="AL27" i="15"/>
  <c r="AL28" i="15"/>
  <c r="AL29" i="15"/>
  <c r="AL30" i="15"/>
  <c r="AL31" i="15"/>
  <c r="AL32" i="15"/>
  <c r="AL33" i="15"/>
  <c r="AL19" i="15"/>
  <c r="AI20" i="15"/>
  <c r="AI21" i="15"/>
  <c r="AI22" i="15"/>
  <c r="AI23" i="15"/>
  <c r="AI24" i="15"/>
  <c r="AI25" i="15"/>
  <c r="AI26" i="15"/>
  <c r="AI27" i="15"/>
  <c r="AI28" i="15"/>
  <c r="AI29" i="15"/>
  <c r="AI30" i="15"/>
  <c r="AI31" i="15"/>
  <c r="AI32" i="15"/>
  <c r="AI33" i="15"/>
  <c r="AI19" i="15"/>
  <c r="AF20" i="15"/>
  <c r="AF21" i="15"/>
  <c r="AF22" i="15"/>
  <c r="AF23" i="15"/>
  <c r="AF24" i="15"/>
  <c r="AF25" i="15"/>
  <c r="AF26" i="15"/>
  <c r="AF27" i="15"/>
  <c r="AF28" i="15"/>
  <c r="AF29" i="15"/>
  <c r="AF30" i="15"/>
  <c r="AF31" i="15"/>
  <c r="AF32" i="15"/>
  <c r="AF33" i="15"/>
  <c r="AF19" i="15"/>
  <c r="BF19" i="15" s="1"/>
  <c r="AC20" i="15"/>
  <c r="AC21" i="15"/>
  <c r="AC22" i="15"/>
  <c r="AC23" i="15"/>
  <c r="AC24" i="15"/>
  <c r="AC25" i="15"/>
  <c r="AC26" i="15"/>
  <c r="AC27" i="15"/>
  <c r="AC28" i="15"/>
  <c r="AC29" i="15"/>
  <c r="AC30" i="15"/>
  <c r="AC31" i="15"/>
  <c r="AC32" i="15"/>
  <c r="AC33" i="15"/>
  <c r="AC19" i="15"/>
  <c r="Z20" i="15"/>
  <c r="Z21" i="15"/>
  <c r="Z22" i="15"/>
  <c r="Z23" i="15"/>
  <c r="Z24" i="15"/>
  <c r="Z25" i="15"/>
  <c r="Z26" i="15"/>
  <c r="Z27" i="15"/>
  <c r="Z28" i="15"/>
  <c r="BE28" i="15" s="1"/>
  <c r="Z29" i="15"/>
  <c r="Z30" i="15"/>
  <c r="Z31" i="15"/>
  <c r="Z32" i="15"/>
  <c r="Z33" i="15"/>
  <c r="Z19" i="15"/>
  <c r="W20" i="15"/>
  <c r="W21" i="15"/>
  <c r="W22" i="15"/>
  <c r="W23" i="15"/>
  <c r="BE23" i="15" s="1"/>
  <c r="W24" i="15"/>
  <c r="BE24" i="15" s="1"/>
  <c r="W25" i="15"/>
  <c r="BE25" i="15" s="1"/>
  <c r="W26" i="15"/>
  <c r="W27" i="15"/>
  <c r="W28" i="15"/>
  <c r="W29" i="15"/>
  <c r="W30" i="15"/>
  <c r="W31" i="15"/>
  <c r="BE31" i="15" s="1"/>
  <c r="W32" i="15"/>
  <c r="W33" i="15"/>
  <c r="W19" i="15"/>
  <c r="T20" i="15"/>
  <c r="T21" i="15"/>
  <c r="T22" i="15"/>
  <c r="T23" i="15"/>
  <c r="T24" i="15"/>
  <c r="T25" i="15"/>
  <c r="T26" i="15"/>
  <c r="T27" i="15"/>
  <c r="T28" i="15"/>
  <c r="T29" i="15"/>
  <c r="T30" i="15"/>
  <c r="T31" i="15"/>
  <c r="T32" i="15"/>
  <c r="T33" i="15"/>
  <c r="T19" i="15"/>
  <c r="Q20" i="15"/>
  <c r="Q21" i="15"/>
  <c r="Q22" i="15"/>
  <c r="Q23" i="15"/>
  <c r="Q24" i="15"/>
  <c r="Q25" i="15"/>
  <c r="Q26" i="15"/>
  <c r="Q27" i="15"/>
  <c r="Q28" i="15"/>
  <c r="Q29" i="15"/>
  <c r="Q30" i="15"/>
  <c r="Q31" i="15"/>
  <c r="Q32" i="15"/>
  <c r="Q33" i="15"/>
  <c r="Q19" i="15"/>
  <c r="N20" i="15"/>
  <c r="N21" i="15"/>
  <c r="N22" i="15"/>
  <c r="N23" i="15"/>
  <c r="N24" i="15"/>
  <c r="N25" i="15"/>
  <c r="N26" i="15"/>
  <c r="N27" i="15"/>
  <c r="N28" i="15"/>
  <c r="N29" i="15"/>
  <c r="N30" i="15"/>
  <c r="N31" i="15"/>
  <c r="N32" i="15"/>
  <c r="N33" i="15"/>
  <c r="N19" i="15"/>
  <c r="G20" i="15"/>
  <c r="G30" i="15"/>
  <c r="DI26" i="7"/>
  <c r="DH26" i="7"/>
  <c r="DI23" i="7"/>
  <c r="DH23" i="7"/>
  <c r="DH5" i="7"/>
  <c r="DI5" i="7"/>
  <c r="DN5" i="7"/>
  <c r="DO5" i="7"/>
  <c r="BB4" i="7"/>
  <c r="BC4" i="7"/>
  <c r="BH4" i="7"/>
  <c r="BI4" i="7"/>
  <c r="E34" i="7"/>
  <c r="F34" i="7"/>
  <c r="G34" i="7"/>
  <c r="H34" i="7"/>
  <c r="I34" i="7"/>
  <c r="J34" i="7"/>
  <c r="K34" i="7"/>
  <c r="L34" i="7"/>
  <c r="M34" i="7"/>
  <c r="N34" i="7"/>
  <c r="O34" i="7"/>
  <c r="P34" i="7"/>
  <c r="Q34" i="7"/>
  <c r="R34" i="7"/>
  <c r="S34" i="7"/>
  <c r="T34" i="7"/>
  <c r="U34" i="7"/>
  <c r="V34" i="7"/>
  <c r="W34" i="7"/>
  <c r="D34" i="7"/>
  <c r="E32" i="7"/>
  <c r="F32" i="7"/>
  <c r="G32" i="7"/>
  <c r="H32" i="7"/>
  <c r="I32" i="7"/>
  <c r="J32" i="7"/>
  <c r="K32" i="7"/>
  <c r="L32" i="7"/>
  <c r="M32" i="7"/>
  <c r="N32" i="7"/>
  <c r="O32" i="7"/>
  <c r="P32" i="7"/>
  <c r="Q32" i="7"/>
  <c r="R32" i="7"/>
  <c r="S32" i="7"/>
  <c r="T32" i="7"/>
  <c r="U32" i="7"/>
  <c r="V32" i="7"/>
  <c r="W32" i="7"/>
  <c r="D32" i="7"/>
  <c r="E28" i="7"/>
  <c r="F28" i="7"/>
  <c r="G28" i="7"/>
  <c r="H28" i="7"/>
  <c r="I28" i="7"/>
  <c r="J28" i="7"/>
  <c r="K28" i="7"/>
  <c r="L28" i="7"/>
  <c r="M28" i="7"/>
  <c r="N28" i="7"/>
  <c r="O28" i="7"/>
  <c r="P28" i="7"/>
  <c r="Q28" i="7"/>
  <c r="R28" i="7"/>
  <c r="S28" i="7"/>
  <c r="T28" i="7"/>
  <c r="U28" i="7"/>
  <c r="V28" i="7"/>
  <c r="W28" i="7"/>
  <c r="D28" i="7"/>
  <c r="E26" i="7"/>
  <c r="F26" i="7"/>
  <c r="G26" i="7"/>
  <c r="H26" i="7"/>
  <c r="I26" i="7"/>
  <c r="J26" i="7"/>
  <c r="X26" i="7" s="1"/>
  <c r="K26" i="7"/>
  <c r="L26" i="7"/>
  <c r="M26" i="7"/>
  <c r="Y26" i="7" s="1"/>
  <c r="N26" i="7"/>
  <c r="O26" i="7"/>
  <c r="P26" i="7"/>
  <c r="Q26" i="7"/>
  <c r="R26" i="7"/>
  <c r="S26" i="7"/>
  <c r="T26" i="7"/>
  <c r="U26" i="7"/>
  <c r="V26" i="7"/>
  <c r="W26" i="7"/>
  <c r="D26" i="7"/>
  <c r="DI16" i="7"/>
  <c r="DI15" i="7"/>
  <c r="DI14" i="7"/>
  <c r="DI13" i="7"/>
  <c r="DI12" i="7"/>
  <c r="DH16" i="7"/>
  <c r="DH15" i="7"/>
  <c r="DH14" i="7"/>
  <c r="DH13" i="7"/>
  <c r="DH12" i="7"/>
  <c r="DG4" i="7"/>
  <c r="DH4" i="7"/>
  <c r="DI4" i="7"/>
  <c r="DJ4" i="7"/>
  <c r="DK4" i="7"/>
  <c r="DL4" i="7"/>
  <c r="DM4" i="7"/>
  <c r="DN4" i="7"/>
  <c r="DO4" i="7"/>
  <c r="DF4" i="7"/>
  <c r="BI3" i="7"/>
  <c r="BH3" i="7"/>
  <c r="BG3" i="7"/>
  <c r="BF3" i="7"/>
  <c r="BE3" i="7"/>
  <c r="BD3" i="7"/>
  <c r="BC3" i="7"/>
  <c r="BB3" i="7"/>
  <c r="BA3" i="7"/>
  <c r="AZ3" i="7"/>
  <c r="E33" i="7"/>
  <c r="F33" i="7"/>
  <c r="G33" i="7"/>
  <c r="H33" i="7"/>
  <c r="I33" i="7"/>
  <c r="J33" i="7"/>
  <c r="K33" i="7"/>
  <c r="L33" i="7"/>
  <c r="M33" i="7"/>
  <c r="N33" i="7"/>
  <c r="O33" i="7"/>
  <c r="P33" i="7"/>
  <c r="Q33" i="7"/>
  <c r="R33" i="7"/>
  <c r="S33" i="7"/>
  <c r="T33" i="7"/>
  <c r="U33" i="7"/>
  <c r="V33" i="7"/>
  <c r="W33" i="7"/>
  <c r="D33" i="7"/>
  <c r="E20" i="7"/>
  <c r="F20" i="7"/>
  <c r="G20" i="7"/>
  <c r="H20" i="7"/>
  <c r="AL4" i="7" s="1"/>
  <c r="I20" i="7"/>
  <c r="J20" i="7"/>
  <c r="K20" i="7"/>
  <c r="AO4" i="7" s="1"/>
  <c r="BD4" i="7" s="1"/>
  <c r="DJ5" i="7" s="1"/>
  <c r="DH24" i="7" s="1"/>
  <c r="L20" i="7"/>
  <c r="M20" i="7"/>
  <c r="N20" i="7"/>
  <c r="O20" i="7"/>
  <c r="P20" i="7"/>
  <c r="Q20" i="7"/>
  <c r="R20" i="7"/>
  <c r="S20" i="7"/>
  <c r="T20" i="7"/>
  <c r="U20" i="7"/>
  <c r="AR4" i="7" s="1"/>
  <c r="BF4" i="7" s="1"/>
  <c r="DL5" i="7" s="1"/>
  <c r="DH25" i="7" s="1"/>
  <c r="V20" i="7"/>
  <c r="W20" i="7"/>
  <c r="AI4" i="7" s="1"/>
  <c r="AZ4" i="7" s="1"/>
  <c r="DF5" i="7" s="1"/>
  <c r="DH22" i="7" s="1"/>
  <c r="E21" i="7"/>
  <c r="F21" i="7"/>
  <c r="G21" i="7"/>
  <c r="H21" i="7"/>
  <c r="AM4" i="7" s="1"/>
  <c r="I21" i="7"/>
  <c r="J21" i="7"/>
  <c r="K21" i="7"/>
  <c r="AP4" i="7" s="1"/>
  <c r="BE4" i="7" s="1"/>
  <c r="DK5" i="7" s="1"/>
  <c r="DI24" i="7" s="1"/>
  <c r="L21" i="7"/>
  <c r="M21" i="7"/>
  <c r="N21" i="7"/>
  <c r="O21" i="7"/>
  <c r="P21" i="7"/>
  <c r="Q21" i="7"/>
  <c r="R21" i="7"/>
  <c r="S21" i="7"/>
  <c r="T21" i="7"/>
  <c r="U21" i="7"/>
  <c r="AS4" i="7" s="1"/>
  <c r="BG4" i="7" s="1"/>
  <c r="DM5" i="7" s="1"/>
  <c r="DI25" i="7" s="1"/>
  <c r="V21" i="7"/>
  <c r="AV4" i="7" s="1"/>
  <c r="W21" i="7"/>
  <c r="AJ4" i="7" s="1"/>
  <c r="BA4" i="7" s="1"/>
  <c r="DG5" i="7" s="1"/>
  <c r="DI22" i="7" s="1"/>
  <c r="D21" i="7"/>
  <c r="D20" i="7"/>
  <c r="AU4" i="7"/>
  <c r="D18" i="7"/>
  <c r="E18" i="7"/>
  <c r="F18" i="7"/>
  <c r="G18" i="7"/>
  <c r="H18" i="7"/>
  <c r="AL3" i="7" s="1"/>
  <c r="I18" i="7"/>
  <c r="J18" i="7"/>
  <c r="K18" i="7"/>
  <c r="AO3" i="7" s="1"/>
  <c r="L18" i="7"/>
  <c r="M18" i="7"/>
  <c r="N18" i="7"/>
  <c r="O18" i="7"/>
  <c r="P18" i="7"/>
  <c r="Q18" i="7"/>
  <c r="R18" i="7"/>
  <c r="S18" i="7"/>
  <c r="T18" i="7"/>
  <c r="U18" i="7"/>
  <c r="AR3" i="7" s="1"/>
  <c r="V18" i="7"/>
  <c r="AU3" i="7" s="1"/>
  <c r="W18" i="7"/>
  <c r="AI3" i="7" s="1"/>
  <c r="D19" i="7"/>
  <c r="E19" i="7"/>
  <c r="F19" i="7"/>
  <c r="G19" i="7"/>
  <c r="H19" i="7"/>
  <c r="AM3" i="7" s="1"/>
  <c r="I19" i="7"/>
  <c r="J19" i="7"/>
  <c r="K19" i="7"/>
  <c r="AP3" i="7" s="1"/>
  <c r="L19" i="7"/>
  <c r="M19" i="7"/>
  <c r="N19" i="7"/>
  <c r="O19" i="7"/>
  <c r="P19" i="7"/>
  <c r="Q19" i="7"/>
  <c r="R19" i="7"/>
  <c r="S19" i="7"/>
  <c r="T19" i="7"/>
  <c r="U19" i="7"/>
  <c r="AS3" i="7" s="1"/>
  <c r="V19" i="7"/>
  <c r="AV3" i="7" s="1"/>
  <c r="W19" i="7"/>
  <c r="AJ3" i="7" s="1"/>
  <c r="Z4" i="7"/>
  <c r="AA4" i="7"/>
  <c r="AB4" i="7"/>
  <c r="AC4" i="7"/>
  <c r="AD4" i="7"/>
  <c r="AE4" i="7"/>
  <c r="Z5" i="7"/>
  <c r="AA5" i="7"/>
  <c r="AB5" i="7"/>
  <c r="AC5" i="7"/>
  <c r="AD5" i="7"/>
  <c r="AE5" i="7"/>
  <c r="Z6" i="7"/>
  <c r="AA6" i="7"/>
  <c r="AB6" i="7"/>
  <c r="AC6" i="7"/>
  <c r="AD6" i="7"/>
  <c r="AE6" i="7"/>
  <c r="Z7" i="7"/>
  <c r="AA7" i="7"/>
  <c r="AB7" i="7"/>
  <c r="AC7" i="7"/>
  <c r="AD7" i="7"/>
  <c r="AE7" i="7"/>
  <c r="Z8" i="7"/>
  <c r="AA8" i="7"/>
  <c r="AB8" i="7"/>
  <c r="AC8" i="7"/>
  <c r="AD8" i="7"/>
  <c r="AE8" i="7"/>
  <c r="Z9" i="7"/>
  <c r="AA9" i="7"/>
  <c r="AB9" i="7"/>
  <c r="AC9" i="7"/>
  <c r="AD9" i="7"/>
  <c r="AE9" i="7"/>
  <c r="Z10" i="7"/>
  <c r="AA10" i="7"/>
  <c r="AB10" i="7"/>
  <c r="AC10" i="7"/>
  <c r="AD10" i="7"/>
  <c r="AE10" i="7"/>
  <c r="Z11" i="7"/>
  <c r="AA11" i="7"/>
  <c r="AB11" i="7"/>
  <c r="AC11" i="7"/>
  <c r="AD11" i="7"/>
  <c r="AE11" i="7"/>
  <c r="Z12" i="7"/>
  <c r="AA12" i="7"/>
  <c r="AB12" i="7"/>
  <c r="AC12" i="7"/>
  <c r="AD12" i="7"/>
  <c r="AE12" i="7"/>
  <c r="AE3" i="7"/>
  <c r="AD3" i="7"/>
  <c r="AC3" i="7"/>
  <c r="AB3" i="7"/>
  <c r="AA3" i="7"/>
  <c r="Z3" i="7"/>
  <c r="X34" i="7"/>
  <c r="Y34" i="7"/>
  <c r="X12" i="7"/>
  <c r="X11" i="7"/>
  <c r="X10" i="7"/>
  <c r="X9" i="7"/>
  <c r="X8" i="7"/>
  <c r="X7" i="7"/>
  <c r="X6" i="7"/>
  <c r="X5" i="7"/>
  <c r="X4" i="7"/>
  <c r="X3" i="7"/>
  <c r="E27" i="7"/>
  <c r="F27" i="7"/>
  <c r="G27" i="7"/>
  <c r="H27" i="7"/>
  <c r="I27" i="7"/>
  <c r="J27" i="7"/>
  <c r="K27" i="7"/>
  <c r="L27" i="7"/>
  <c r="M27" i="7"/>
  <c r="N27" i="7"/>
  <c r="O27" i="7"/>
  <c r="P27" i="7"/>
  <c r="Q27" i="7"/>
  <c r="R27" i="7"/>
  <c r="S27" i="7"/>
  <c r="T27" i="7"/>
  <c r="U27" i="7"/>
  <c r="V27" i="7"/>
  <c r="W27" i="7"/>
  <c r="D27" i="7"/>
  <c r="Y3" i="7"/>
  <c r="Y4" i="7"/>
  <c r="Y5" i="7"/>
  <c r="Y6" i="7"/>
  <c r="Y7" i="7"/>
  <c r="Y8" i="7"/>
  <c r="Y9" i="7"/>
  <c r="Y10" i="7"/>
  <c r="Y11" i="7"/>
  <c r="Y12" i="7"/>
  <c r="BF22" i="15" l="1"/>
  <c r="BE27" i="15"/>
  <c r="BE26" i="15"/>
  <c r="BE30" i="15"/>
  <c r="BE29" i="15"/>
  <c r="BF30" i="15"/>
  <c r="BF31" i="15"/>
  <c r="BF29" i="15"/>
  <c r="BF26" i="15"/>
  <c r="BF25" i="15"/>
  <c r="BF24" i="15"/>
  <c r="BF23" i="15"/>
  <c r="BF33" i="15"/>
  <c r="BF21" i="15"/>
  <c r="BF32" i="15"/>
  <c r="BF20" i="15"/>
  <c r="BF28" i="15"/>
  <c r="BF27" i="15"/>
  <c r="BE19" i="15"/>
  <c r="BE22" i="15"/>
  <c r="BG30" i="15"/>
  <c r="BE33" i="15"/>
  <c r="BE21" i="15"/>
  <c r="BE32" i="15"/>
  <c r="BE20" i="15"/>
  <c r="BD20" i="15"/>
  <c r="BD30" i="15"/>
  <c r="BG20" i="15"/>
  <c r="BH20" i="15" s="1"/>
  <c r="G33" i="15"/>
  <c r="G31" i="15"/>
  <c r="G29" i="15"/>
  <c r="G28" i="15"/>
  <c r="G27" i="15"/>
  <c r="G26" i="15"/>
  <c r="G25" i="15"/>
  <c r="G24" i="15"/>
  <c r="G23" i="15"/>
  <c r="G22" i="15"/>
  <c r="G21" i="15"/>
  <c r="G19" i="15"/>
  <c r="G32" i="15"/>
  <c r="X32" i="7"/>
  <c r="Y32" i="7"/>
  <c r="X27" i="7"/>
  <c r="Y27" i="7"/>
  <c r="Y33" i="7"/>
  <c r="X33" i="7"/>
  <c r="BH30" i="15" l="1"/>
  <c r="BD24" i="15"/>
  <c r="BG24" i="15"/>
  <c r="BD27" i="15"/>
  <c r="BG27" i="15"/>
  <c r="BG31" i="15"/>
  <c r="BD31" i="15"/>
  <c r="BD32" i="15"/>
  <c r="BG32" i="15"/>
  <c r="BD33" i="15"/>
  <c r="BG33" i="15"/>
  <c r="BD26" i="15"/>
  <c r="BG26" i="15"/>
  <c r="BG29" i="15"/>
  <c r="BD29" i="15"/>
  <c r="BD21" i="15"/>
  <c r="BG21" i="15"/>
  <c r="BD23" i="15"/>
  <c r="BG23" i="15"/>
  <c r="BD25" i="15"/>
  <c r="BG25" i="15"/>
  <c r="BG28" i="15"/>
  <c r="BD28" i="15"/>
  <c r="BD19" i="15"/>
  <c r="BG19" i="15"/>
  <c r="BD22" i="15"/>
  <c r="BG22" i="15"/>
  <c r="BH29" i="15" l="1"/>
  <c r="BH31" i="15"/>
  <c r="BH25" i="15"/>
  <c r="BH26" i="15"/>
  <c r="BH19" i="15"/>
  <c r="BH28" i="15"/>
  <c r="BH33" i="15"/>
  <c r="BH32" i="15"/>
  <c r="BH23" i="15"/>
  <c r="BH21" i="15"/>
  <c r="BH27" i="15"/>
  <c r="BH22" i="15"/>
  <c r="BH24" i="15"/>
</calcChain>
</file>

<file path=xl/sharedStrings.xml><?xml version="1.0" encoding="utf-8"?>
<sst xmlns="http://schemas.openxmlformats.org/spreadsheetml/2006/main" count="1769" uniqueCount="703">
  <si>
    <t>Código</t>
  </si>
  <si>
    <t>Fase</t>
  </si>
  <si>
    <t>Indicador</t>
  </si>
  <si>
    <t>PRG 01</t>
  </si>
  <si>
    <t>Programación Multianual de Inversiones</t>
  </si>
  <si>
    <t>N° de Inversiones previstas</t>
  </si>
  <si>
    <t>PRG 02</t>
  </si>
  <si>
    <t>Consistencia del monto programado respecto al PIM</t>
  </si>
  <si>
    <t>PRG 03</t>
  </si>
  <si>
    <t>Consistencia del monto programado respecto al devengado</t>
  </si>
  <si>
    <t>PRG 04</t>
  </si>
  <si>
    <t>N° de Inversiones con registro en Cierre de brecha</t>
  </si>
  <si>
    <t>FORM 01</t>
  </si>
  <si>
    <t>Formulación y Evaluación</t>
  </si>
  <si>
    <t>Razonabilidad de la estimación del costo de inversión en la formulación</t>
  </si>
  <si>
    <t>FORM 02</t>
  </si>
  <si>
    <t>Razonabilidad del periodo de formulación de una inversión</t>
  </si>
  <si>
    <t>EJEC 01</t>
  </si>
  <si>
    <t>Ejecución</t>
  </si>
  <si>
    <t>N° de Inversiones viables cuyo devengado es mayor que cero, es decir que ya están en ejecución</t>
  </si>
  <si>
    <t>EJEC 02</t>
  </si>
  <si>
    <t>Devengado acumulado de las inversiones respecto de sus costos de inversión a nivel de viabilidad para inversiones declaradas viables</t>
  </si>
  <si>
    <t>EJEC 03</t>
  </si>
  <si>
    <t xml:space="preserve">N° de inversiones en las que la elaboración del ET toma menos de un año </t>
  </si>
  <si>
    <t>EJEC 04</t>
  </si>
  <si>
    <t>Porcentaje de ejecución de inversiones</t>
  </si>
  <si>
    <t>EJEC 05</t>
  </si>
  <si>
    <t>Porcentaje de inversiones con devengado mayor que cero y que fueron declaradas viables entre los años t-2 y t, de una entidad, que tienen observaciones de la CGR</t>
  </si>
  <si>
    <t>EJEC 06</t>
  </si>
  <si>
    <t>Razonabilidad del periodo de ejecución de una inversión</t>
  </si>
  <si>
    <t>EJEC 07</t>
  </si>
  <si>
    <t>Competitividad en la ejecución a través del número promedio de postores por convocatoria, de todas las convocatorias para inversión realizadas por una entidad en el año t</t>
  </si>
  <si>
    <t>EJEC 08</t>
  </si>
  <si>
    <t>Diferencia entre el costo real de ejecución y el costo a nivel de expediente técnico</t>
  </si>
  <si>
    <t>EJEC 09</t>
  </si>
  <si>
    <t>Congruencia existente entre la información del Formato N° 9 y el Banco de Inversiones respecto al cierre de las inversiones</t>
  </si>
  <si>
    <t>GOB 01</t>
  </si>
  <si>
    <t>Gobernanza</t>
  </si>
  <si>
    <t>Información revelada en los indicadores</t>
  </si>
  <si>
    <t>SUB PROG</t>
  </si>
  <si>
    <t>Subíndice de Programación Multianual de Inversiones</t>
  </si>
  <si>
    <t>SUB FORM</t>
  </si>
  <si>
    <t>Subíndice de Formulación y Evaluación</t>
  </si>
  <si>
    <t>SUB EJEC</t>
  </si>
  <si>
    <t>Subíndice de Ejecución</t>
  </si>
  <si>
    <t>SUB GOB</t>
  </si>
  <si>
    <t>Subíndice de Global</t>
  </si>
  <si>
    <t>IND GLOBAL</t>
  </si>
  <si>
    <t>Índice Global</t>
  </si>
  <si>
    <t>Índice Compuesto de Desempeño</t>
  </si>
  <si>
    <t>Fórmula</t>
  </si>
  <si>
    <t>Descripción</t>
  </si>
  <si>
    <t>Variables</t>
  </si>
  <si>
    <t>Fuente de información</t>
  </si>
  <si>
    <t>Responsable de información</t>
  </si>
  <si>
    <t>PRG01 = At / Bt
At: Número de inversiones del PMI del año t-1, que no son ""No prevista"". Se obtiene de la base de datos del PMI.
Bt: Número de inversiones del PMI del año t-1. Se obtiene de la base de datos del PMI"</t>
  </si>
  <si>
    <t>PRG02 = At / Bt
At: Suma de los montos del Presupuesto Institucional Modificado (PIM) para los años t-2, t-1 y t
Bt: Suma de los montos programados de inversión para cada año de la Programación Multianual de Inversiones (PMI) del año t-3</t>
  </si>
  <si>
    <t>PRG03 = At / Bt
At: Suma de los devengados en gasto de inversión del Presupuesto Institucional Modificado (PIM) para los años t-2, t-1 y t
Bt: Suma de los montos programados de inversión para cada año de la Programación Multianual de Inversiones (PMI) del año t-3</t>
  </si>
  <si>
    <t xml:space="preserve">PRG04 = At / Bt
At: Número de inversiones declaradas viables entre los años t-10 y t que cuentan con registro de ""Valor de cierre de brecha"
Bt: Número de inversiones declaradas viables entre los años t-10 y t </t>
  </si>
  <si>
    <t>FORM01 = At / Bt
At: Número de inversiones declaradas viables entre los años t-10 y t con devengados mayores que cero, cuyo devengado acumulado no es mayor que costo de inversión estimado en la viabilidad
Bt: Número de inversiones declaradas viables entre los años t-10 y t con devengados mayores que cero</t>
  </si>
  <si>
    <t>FORM02 = At / Bt
At: Número de inversiones declaradas viables entre los años t-10 y t que no presentan excesos entre las fechas de registros y de viabilidad, respecto al tiempo esperado de acuerdo a su tipo de formato.
Bt: Número de inversiones declaradas viables entre los años t-10 y t</t>
  </si>
  <si>
    <t>Consideraciones</t>
  </si>
  <si>
    <t>Tabla 1</t>
  </si>
  <si>
    <t>Tipo</t>
  </si>
  <si>
    <t>Intervalo en meses</t>
  </si>
  <si>
    <t>Mín</t>
  </si>
  <si>
    <t>Máx</t>
  </si>
  <si>
    <t>IOARR</t>
  </si>
  <si>
    <t>IRI</t>
  </si>
  <si>
    <t>FTS</t>
  </si>
  <si>
    <t>FTE</t>
  </si>
  <si>
    <t>FTMBC</t>
  </si>
  <si>
    <t>Perfil</t>
  </si>
  <si>
    <t>Otros</t>
  </si>
  <si>
    <t>Tabla 2</t>
  </si>
  <si>
    <t>EJEC01 = At / Bt
At: Número de inversiones declaradas viables entre los años t-10 y t que tienen un devengado acumulado mayor que cero
Bt: Número de inversiones declaradas viables entre los años t-10 y t</t>
  </si>
  <si>
    <t>EJEC02 = At / Bt
At: Devengado acumulado de inversiones declaradas viables entre los años t-10 y t
Bt: Suma total de los costos de inversión -a nivel de viabilidad- de inversiones declaradas viables entre los años t-10 y t</t>
  </si>
  <si>
    <t>EJEC03 = At / Bt
At: Número de inversiones declaradas viables entre los años t-10 y t en las que la diferencia entre la fecha del otorgamiento de viabilidad de la inversión y la fecha de la aprobación de su ET o DE, no supera a un año 
Bt: Número de inversiones declaradas viables entre los años t-10 y t</t>
  </si>
  <si>
    <t>EJEC04 = At / Bt
At: Monto devengado del PIM de inversiones para el año t, de las inversiones declaradas viables entre los años t-10 y t 
Bt: PIM de las inversiones para el año t, de las inversiones declaradas viables entre los años t-10 y t</t>
  </si>
  <si>
    <t>EJEC05 = At / Bt
At: Número de inversiones declaradas viables de una entidad entre los años t-10 y t, que tienen devengado mayor que cero, que no presentan observaciones de la CGR
Bt: Número de inversiones declaradas viables de una entidad entre los años t-10 y t, que tienen devengado mayor que cero</t>
  </si>
  <si>
    <t>EJEC06 = At / Bt
At: Número de inversiones declaradas viables entre los años t-10 y t, que tienen devengado mayor que cero, que no exceden en sus periodos de ejecución respecto al tiempo esperado en función al costo de inversión a nivel de viabilidad
Bt: Número de inversiones declaradas viables entre los años t-10 y t, que tienen devengado mayor que cero</t>
  </si>
  <si>
    <t>Promedio de post. por convocatoria</t>
  </si>
  <si>
    <t>Puntaje asignado</t>
  </si>
  <si>
    <t>Mín.</t>
  </si>
  <si>
    <t>Máx.</t>
  </si>
  <si>
    <t>+ ∞</t>
  </si>
  <si>
    <t>Costo de Inversión</t>
  </si>
  <si>
    <t>Max tiempo esperado de ejecución (años)</t>
  </si>
  <si>
    <t>Mín. (S/. Millones)</t>
  </si>
  <si>
    <t>Máx. (S/. Millones)</t>
  </si>
  <si>
    <t>EJEC07 = At / Bt
At: Suma de los puntajes de competitividad en las convocatorias de adjudicación de las inversiones declaradas viables entre los años t-10 y t
Bt: Número de inversiones declaradas viables entre los años t-10 y t</t>
  </si>
  <si>
    <t>Tabla 3</t>
  </si>
  <si>
    <t>EJEC08 = At / Bt
At: Número de inversiones declaradas viables entre los años t-10 y t cuyo costo real de ejecución no es mayor que el costo del ET o documento equivalente
Bt: Número de inversiones declaradas viables entre los años t-10 y t</t>
  </si>
  <si>
    <t>EJEC09 = At / Bt
At: Número de inversiones declaradas viables entre los años t-10 y t que según la tabla inv_cierre_inversión tienen el mismo estado de la inversión y la tabla xls_proyecto_banco
Bt: Número de inversiones declaradas viables entre los años t-10 y t según la tabla xls_proyecto_banco</t>
  </si>
  <si>
    <t>Número de indicadores con información / Total de Indicadores programados</t>
  </si>
  <si>
    <t>IND GLOBAL= 0.3*SPRG+0.3*SFOR+0.3*SEJE+0.1*GOB</t>
  </si>
  <si>
    <t>SPRG=(PRG01+PRG02+PRG03+PRG04)/(N° de indicadores con inf.  disponible)</t>
  </si>
  <si>
    <t>SEJE=(EJE01+EJE02+EJE03+EJE04+EJE05+EJE06+EJE07+EJE08+EJE09)/(N° de indicadores con inf.  disponible)</t>
  </si>
  <si>
    <t>SFOR =(FORM01+FORM02)/(N° de indicadores con inf.  disponible)</t>
  </si>
  <si>
    <t>GOB</t>
  </si>
  <si>
    <t>- Inversiones no previstas en el PMI
'- Total de inversiones del PMI</t>
  </si>
  <si>
    <t>- PIM de las inversiones
'- Montos programados en el PMI</t>
  </si>
  <si>
    <t>Periodo</t>
  </si>
  <si>
    <t xml:space="preserve">- Ficha de viabilidad
- Devengado acumulado
- Costo de viabilidad
</t>
  </si>
  <si>
    <t>- Ficha de viabilidad
- Registro de valor de cierre de brecha</t>
  </si>
  <si>
    <t xml:space="preserve">- Fecha de registro de la inversión
- Fecha de viabilidad
</t>
  </si>
  <si>
    <t>- Fecha de viabilidad de la inversion
- Devengado acumulado
'- Devengado acumulado</t>
  </si>
  <si>
    <t>- Fecha de viabilidad de la inversion
'- Devengado acumulado</t>
  </si>
  <si>
    <t xml:space="preserve">- Fecha de viabilidad de la inversion
- Devengado del año
</t>
  </si>
  <si>
    <t>- Fecha de viabilidad de la inversion
- Fecha de parobacion del ET</t>
  </si>
  <si>
    <t xml:space="preserve">- Fecha de viabilidad de la inversion
- Devengado acumulado
- Fecha de aprobacion del ET
- Fecha de primer devengado
- Fecha de ultimo devengado
- Fecha de cierre de la inversión
</t>
  </si>
  <si>
    <t xml:space="preserve">- Cantidad de postores según convocatoria para al adjudicación de la inversión en ejecución
- Fecha de viabilidad
</t>
  </si>
  <si>
    <t xml:space="preserve">- Costo de viabilidad
- Costo  actualizado
- Costo del ET/DE
- Fecha de viabilidad
</t>
  </si>
  <si>
    <t>2019-2022</t>
  </si>
  <si>
    <t>2012-2022</t>
  </si>
  <si>
    <t>- Inversiones de la tabla inv_cierre_inversión (Estado de la inversión) - Fromato N°9
- Inversiones de la tabla tabla xls_proyecto_banco (Estado de la inversión) 
- Fecha de viabilidad</t>
  </si>
  <si>
    <t>Banco de inversiones</t>
  </si>
  <si>
    <t>Banco de inversiones
Información SEACE - OSCE</t>
  </si>
  <si>
    <r>
      <t xml:space="preserve">Banco de inversiones
</t>
    </r>
    <r>
      <rPr>
        <sz val="11"/>
        <color rgb="FFFF0000"/>
        <rFont val="Calibri"/>
        <family val="2"/>
        <scheme val="minor"/>
      </rPr>
      <t>En donde se repuede identificar la CGR?</t>
    </r>
  </si>
  <si>
    <t>Variable</t>
  </si>
  <si>
    <t>Código único de inversión</t>
  </si>
  <si>
    <t>Código SNIP</t>
  </si>
  <si>
    <t>Nombre de la inversión</t>
  </si>
  <si>
    <t>Nivel de gobierno</t>
  </si>
  <si>
    <t>Sector</t>
  </si>
  <si>
    <t>Nombre de la Entidad OPMI</t>
  </si>
  <si>
    <t>Responsable de la OPMI de Inversiones</t>
  </si>
  <si>
    <t>Nombre de la Entidad UF</t>
  </si>
  <si>
    <t>Responsable de la Unidad Formuladora de Inversiones</t>
  </si>
  <si>
    <t>Nombre de la Entidad UEI</t>
  </si>
  <si>
    <t>Responsable de la Unidad Ejecutora de Inversiones</t>
  </si>
  <si>
    <t>Fecha de Registro</t>
  </si>
  <si>
    <t>Fecha de Viabilidad / aprobación</t>
  </si>
  <si>
    <t>Monto Viable/Aprobado</t>
  </si>
  <si>
    <t>Monto actualizado de la inversión (Costo actualizado)</t>
  </si>
  <si>
    <t>Monto del Laudo Arbitral</t>
  </si>
  <si>
    <t>Monto Carta Fianza</t>
  </si>
  <si>
    <t>Función</t>
  </si>
  <si>
    <t>Programa</t>
  </si>
  <si>
    <t>Subprograma</t>
  </si>
  <si>
    <t>Estado de la inversión</t>
  </si>
  <si>
    <t>Situación de la inversión</t>
  </si>
  <si>
    <t>Último Estudio y Calificación</t>
  </si>
  <si>
    <t>Beneficiarios</t>
  </si>
  <si>
    <t>Devengado acumulado</t>
  </si>
  <si>
    <t>Devengado año vigente</t>
  </si>
  <si>
    <t>Devengado acumulado año anterior</t>
  </si>
  <si>
    <t>PIM año vigente</t>
  </si>
  <si>
    <t>PIA año vigente</t>
  </si>
  <si>
    <t>Mes/año primer devengado </t>
  </si>
  <si>
    <t>Mes/año último devengado</t>
  </si>
  <si>
    <t>Ejecutora Presupuestal</t>
  </si>
  <si>
    <t>Ultima Ejecutora Presupuestal</t>
  </si>
  <si>
    <t>Departamento</t>
  </si>
  <si>
    <t>Provincia</t>
  </si>
  <si>
    <t>Distrito</t>
  </si>
  <si>
    <t>Centro Poblado</t>
  </si>
  <si>
    <t>Ubigeo (a nivel CCPP, 10 dígitos)</t>
  </si>
  <si>
    <t>Cuenta con Expediente Técnico o Documento Equivalente</t>
  </si>
  <si>
    <t>Cuenta con Informe de Cierre</t>
  </si>
  <si>
    <t>Modalidad de ejecución prevista</t>
  </si>
  <si>
    <t>Marco (SNIP/INVIERTE)</t>
  </si>
  <si>
    <t>Tipo de formato (Proyecto/IOARR)</t>
  </si>
  <si>
    <t>Tipología de la inversión</t>
  </si>
  <si>
    <t>Naturaleza de la inversión</t>
  </si>
  <si>
    <t>Nivel actual del estudio del PIP</t>
  </si>
  <si>
    <t>Ultimo Estudio y Calificación</t>
  </si>
  <si>
    <t>Ficha de registro del Informe de Cierre</t>
  </si>
  <si>
    <t>Monto del Estudio o Expediente Técnico</t>
  </si>
  <si>
    <t>Registro de Variaciones en la Fase de Inversión</t>
  </si>
  <si>
    <t>Informe de Verificación de Viabilidad</t>
  </si>
  <si>
    <t>- Devengado anual
'- Montos programados en el PMI</t>
  </si>
  <si>
    <r>
      <t xml:space="preserve">- Fecha de viabilidad de la inversion
- Devengado acumulado
</t>
    </r>
    <r>
      <rPr>
        <sz val="11"/>
        <color rgb="FFFF0000"/>
        <rFont val="Calibri"/>
        <family val="2"/>
        <scheme val="minor"/>
      </rPr>
      <t xml:space="preserve">- Registro de las observaciones de la CGR
</t>
    </r>
  </si>
  <si>
    <t>Inversiones con observaciones de la CGR</t>
  </si>
  <si>
    <t>Cantidad de postores según convocatoria para al adjudicación de la inversión en ejecución</t>
  </si>
  <si>
    <t>MEF</t>
  </si>
  <si>
    <t>Se refiere al cierre de brecha que se consignan en la ficha de registro de viabilidad de la inversión?</t>
  </si>
  <si>
    <t xml:space="preserve">Si son formatos del SNIP, cuales serian los tiempos? </t>
  </si>
  <si>
    <t>Donde se puede encontrar estas inversiones que cueentan con observaciones de la CGR, en que sistema se registra?</t>
  </si>
  <si>
    <t>Esta informacion vinculada a la cantidad de postores entiendo que se podria obtener del SEACE-OSCE. Habria que validar con el MEF el acceso a esa info</t>
  </si>
  <si>
    <t>N°</t>
  </si>
  <si>
    <t>Cartera de inversiones (PMI) registrada en los años t-3, t-2, t-1, t (t=2022)</t>
  </si>
  <si>
    <t>PIM de la cartera de inversiones (PMI) registrado en el año t-3 (t, t-1, t-2) (t=2022)</t>
  </si>
  <si>
    <t>Devengado de la cartera de inversiones (PMI) registrado en el año t-3 (t, t-1, t-2) (t=2022)</t>
  </si>
  <si>
    <t>Monto programado en el PMI registrado en el año t-3 (t, t-1, t-2) (t=2022)</t>
  </si>
  <si>
    <t>Inversiones no previstas en el PMI registrado en año t-1 (t=2022)</t>
  </si>
  <si>
    <t>Registro de Valor de cierre de brecha</t>
  </si>
  <si>
    <t>Fecha de aprobacion del ET o DE</t>
  </si>
  <si>
    <t>Fecha de cierre de la inversión</t>
  </si>
  <si>
    <t>Dimensión</t>
  </si>
  <si>
    <t>Eficiencia</t>
  </si>
  <si>
    <t>Eficacia</t>
  </si>
  <si>
    <t xml:space="preserve">Eficacia </t>
  </si>
  <si>
    <t>-</t>
  </si>
  <si>
    <t>Estado de la inversión de acurdo al formato N°9 (Registro de Cierre de Inversión/ Estado de la inversión, etc)</t>
  </si>
  <si>
    <t>Nombre</t>
  </si>
  <si>
    <t>Definición</t>
  </si>
  <si>
    <t>Contratación de terceros</t>
  </si>
  <si>
    <t>Administración directa</t>
  </si>
  <si>
    <t>Fase evaluada</t>
  </si>
  <si>
    <t>Proceso en la fase de evaluación</t>
  </si>
  <si>
    <t>Metodología de cálculo</t>
  </si>
  <si>
    <t>Fuente primaria de Información</t>
  </si>
  <si>
    <t>Importancia</t>
  </si>
  <si>
    <t>Tipo de entidad</t>
  </si>
  <si>
    <t>Frecuencia de Obtención de Información</t>
  </si>
  <si>
    <t>Operador Responsable de cargar la información</t>
  </si>
  <si>
    <t>Limitaciones</t>
  </si>
  <si>
    <t>PRG01</t>
  </si>
  <si>
    <t>Porcentaje de inversiones no previstas de la cartera</t>
  </si>
  <si>
    <t>Mide la eficiencia de la entidad en la elaboración del PMI, al no tener que incorporar inversiones no previstas en PMI</t>
  </si>
  <si>
    <t>Sí</t>
  </si>
  <si>
    <t xml:space="preserve">Sí </t>
  </si>
  <si>
    <t xml:space="preserve">Programación </t>
  </si>
  <si>
    <t>PMI después de la consistencia con la Ley de Presupuesto</t>
  </si>
  <si>
    <t>Alta</t>
  </si>
  <si>
    <t>GN, GR, GL</t>
  </si>
  <si>
    <t>Anual</t>
  </si>
  <si>
    <t>OPMI</t>
  </si>
  <si>
    <t>La base de datos de la que se han tomado las "Inversiones no previstas" no tiene el mismo número de observaciones que la base de datos general.</t>
  </si>
  <si>
    <t>PRG02</t>
  </si>
  <si>
    <t>Consistencia del monto programado en le PMI respecto al PIM</t>
  </si>
  <si>
    <t>Mide la eficiencia de la entidad al proyectar el monto que espera ejecutar cada año según su PMI, al compararlo contra el Presupuesto Institucional Modificado (PIM) que le es asignado</t>
  </si>
  <si>
    <t>PRG03</t>
  </si>
  <si>
    <t>Consistencia del monto programado en el PMI respecto al devengado</t>
  </si>
  <si>
    <t>Mide la eficiencia de la entidad al proyectar el monto que espera ejecutar cada año según su PMI, al compararlo contra el monto devengado de sus inversiones para cada año de su PMI</t>
  </si>
  <si>
    <t>PRG04</t>
  </si>
  <si>
    <t>Porcentaje de Inversiones con registro en Cierre de brecha</t>
  </si>
  <si>
    <t>Mide el porcentaje de inversiones declaradas viables entre los años t-10 y t que muestran un registro de "Valor de Cierre de Brecha". Se mide el cumplimiento en el registro de cierre de brechas en la programación</t>
  </si>
  <si>
    <t>Formatos N° 07-A y Nº 07-C del Invierte.pe</t>
  </si>
  <si>
    <t>UF</t>
  </si>
  <si>
    <t>FORM01</t>
  </si>
  <si>
    <t>Evalúa la razonable estimación del costo de las inversiones durante la viabilidad, contrastándola con su devengado acumulado, el cual no debería ser mayor que el costo estimado cuando fue declarado viable o aprobado</t>
  </si>
  <si>
    <t>Formulación del costo de la inversión</t>
  </si>
  <si>
    <t>Formatos N° 07-A, Nº 07-C, Nº 08-A y Nº 08-C del Invierte.pe</t>
  </si>
  <si>
    <t>UF, UE</t>
  </si>
  <si>
    <t>Este indicador puede medir que las UE no se excedan en el costo a nivel de viabilidad, pero no mide sino se afectan las metas físicas aunque no se altere el costo.</t>
  </si>
  <si>
    <t>FORM02</t>
  </si>
  <si>
    <t>Razonabilidad del periodo de formulación de la inversión</t>
  </si>
  <si>
    <t>Evalúa la razonabilidad del periodo de formulación de una inversión</t>
  </si>
  <si>
    <t>Muy alta</t>
  </si>
  <si>
    <t>El periodo esperado de formulación puede ser precisado con un estudio específico al respecto.</t>
  </si>
  <si>
    <t>EJEC01</t>
  </si>
  <si>
    <t>N° de Inversiones viables cuyo devengado es mayor que cero</t>
  </si>
  <si>
    <t>Mide la eficacia en la ejecución de inversiones a partir del porcentaje de inversiones inversiones declaradas viables entre los años t-10 y t que han iniciado fase de ejecución financiera</t>
  </si>
  <si>
    <t>Ejecución financiera</t>
  </si>
  <si>
    <t>Formato Nº 08-A y Nº 08-C del Invierte.pe</t>
  </si>
  <si>
    <t>UE</t>
  </si>
  <si>
    <t>El indicador sería más preciso si se actualizara el estado de las inversiones antiguas que deben ser declaradas inactivas.</t>
  </si>
  <si>
    <t>EJEC02</t>
  </si>
  <si>
    <t xml:space="preserve">Devengado acumulado de las inversiones respecto de sus costos de inversión a nivel de viabilidad </t>
  </si>
  <si>
    <t>Mide el avance de la ejecución financiera de las inversiones declaradas viables entre los años t-10 y t</t>
  </si>
  <si>
    <t>EJEC03</t>
  </si>
  <si>
    <t xml:space="preserve">Porcentaje de inversiones en las que la elaboración del ET toma menos de un año </t>
  </si>
  <si>
    <t>Estima el porcentaje de inversiones declaradas viables entre los años t-10 y t, cuyos Expedientes Técnicos o Documentos Equivalentes han tomado como máximo un año de ejecución, en el entendimiento que en la gran mayoría de inversiones la elaboración del ET o DE no debería exceder de un año</t>
  </si>
  <si>
    <t>Elaboración de expediente técnico</t>
  </si>
  <si>
    <t>Se ha tomado como criterio general que el desarrollo del ET no supere un año, pero sería más preciso si se pudiera conocer el plazo contractual del ET y el plazo real en que se ejecuta.</t>
  </si>
  <si>
    <t>EJEC04</t>
  </si>
  <si>
    <t xml:space="preserve">Avance en la ejecución financiera de las inversiones declaradas viables </t>
  </si>
  <si>
    <t>Estima el porcentaje de ejecución financiera del presupuesto de inversión de la cartera de inversiones declaradas viables entre los años t-10 y t</t>
  </si>
  <si>
    <t>Mide la ejecución financiera, pero no la ejecución física</t>
  </si>
  <si>
    <t>EJEC05</t>
  </si>
  <si>
    <t>Porcentaje de inversiones en ejecución que no tienen observaciones de la Contraloría General de la República  (CGR)  </t>
  </si>
  <si>
    <t>Evalúa la capacidad de la administración de las inversiones a través del porcentaje de inversiones que no presentan observaciones de la CGR</t>
  </si>
  <si>
    <t>No se puede tener seguridad por ahora del nivel de actualización de la base de datos de la CGR, además es otra base de datos.</t>
  </si>
  <si>
    <t>EJEC06</t>
  </si>
  <si>
    <t>Mide la eficiencia en la ejecución de una inversión, al contrastar el número de años que lleva devengando una ejecución respeto al tiempo que se esperaría en función a su costo de inversión (a nivel de viabilidad)</t>
  </si>
  <si>
    <t xml:space="preserve">Eficiencia </t>
  </si>
  <si>
    <t>No</t>
  </si>
  <si>
    <t>Formato N° 8-A del Invierte.pe</t>
  </si>
  <si>
    <t>Se puede tener periodos esperados de ejecución más precisos con un estudio estadístico a nivel sectorial de los periodos de ejecución normales de los principales tipos de proyectos.</t>
  </si>
  <si>
    <t>EJEC07</t>
  </si>
  <si>
    <t>Competitividad en los procesos concursales para la ejecución de inversiones</t>
  </si>
  <si>
    <t>Mide el nivel de competencia existente en las convocatorias para la adjudicación de contratos durante la ejecución</t>
  </si>
  <si>
    <t>SEACE</t>
  </si>
  <si>
    <t>EJEC08</t>
  </si>
  <si>
    <t>Eficacia en la ejecución respecto al ET o documento equivalente</t>
  </si>
  <si>
    <t>Porcentaje de inversiones en las que el costo de ejecución es mayor que el costo estimado en el ET o documento equivalente</t>
  </si>
  <si>
    <t>EJEC09</t>
  </si>
  <si>
    <t>Verificación del estado de cierre de la inversión respecto al Formato N° 9</t>
  </si>
  <si>
    <t>Mide la congruencia existente entre la información del Formato N° 9 y el Banco de Inversiones respecto al cierre de las inversiones</t>
  </si>
  <si>
    <t>Culminación y cierre del proyecto</t>
  </si>
  <si>
    <t>Formato N° 9 del Invierte.pe</t>
  </si>
  <si>
    <t>Media</t>
  </si>
  <si>
    <t>Se busca medir la coherencia en el estado del proyecto (cerrado o activo) entre dos bases de datos distintas, que no coinicden en el número de observaciones.</t>
  </si>
  <si>
    <t>GOB01</t>
  </si>
  <si>
    <t>Mide la capacidad de la administración de las inversiones a través del cumplimiento en los registros para la estimación de los indicadores</t>
  </si>
  <si>
    <t>Todas</t>
  </si>
  <si>
    <t>Sistema de indicadores</t>
  </si>
  <si>
    <t>OPMI, UF, UE</t>
  </si>
  <si>
    <t>Proyectos</t>
  </si>
  <si>
    <t>Muy a+N45:N71a</t>
  </si>
  <si>
    <t xml:space="preserve">At / Bt
At: Número de inversiones del PMI del año t-1, que no son "No prevista". Se obtiene de la base de datos del PMI.
Bt: Número de inversiones del PMI del año t-1. Se obtiene de la base de datos del PMI
</t>
  </si>
  <si>
    <t>At / Bt
At: Suma de los montos del Presupuesto Institucional Modificado (PIM) para los años t-2, t-1 y t
Bt: Suma de los montos programados de inversión para cada año de la Programación Multianual de Inversiones (PMI) del año t-3</t>
  </si>
  <si>
    <t>La programación de inversiones del PMI del año t-3 va cambiando de año a año.
La base de datos de la que se han tomado los PMI no tiene el mismo número de observaciones que la base de datos general.</t>
  </si>
  <si>
    <t>At / Bt
At: Suma de los devengados en gasto de inversión del Presupuesto Institucional Modificado (PIM) para los años t-2, t-1 y t
Bt: Suma de los montos programados de inversión para cada año de la Programación Multianual de Inversiones (PMI) del año t-3</t>
  </si>
  <si>
    <t xml:space="preserve">At / Bt
At: Número de inversiones declaradas viables entre los años t-10 y t que cuentan con registro de "Valor de cierre de brecha"
Bt: Número de inversiones declaradas viables entre los años t-10 y t </t>
  </si>
  <si>
    <t>At / Bt
At: Número de inversiones declaradas viables entre los años t-10 y t con devengados mayores que cero, cuyo devengado acumulado no es mayor que costo de inversión estimado en la viabilidad
Bt: Número de inversiones declaradas viables entre los años t-10 y t con devengados mayores que cero</t>
  </si>
  <si>
    <t>At / Bt
At: Número de inversiones declaradas viables entre los años t-10 y t que no presentan excesos entre las fechas de registros y de viabilidad, respecto al tiempo esperado de acuerdo a su tipo de formato.
Bt: Número de inversiones declaradas viables entre los años t-10 y t
El tiempo esperado de declaración de viabilidad de una inversión es fijado a través del tipo de formato al que corresponde. De tal forma:
-Si se trata de una inversión IOARR, el periodo debería ser entre 15 días y 1 mes.
-Si se trata de una intervención IRI, el periodo debería ser entre 0 días y 6 meses.
-Si se trata de una Ficha Técnica Simplificada, el periodo debería ser entre 1 mes y 2 meses.
-Si se trata de una Ficha Técnica Estándar, el periodo debería ser entre 3 meses y 6 meses.
-Si se trata de una Ficha Técnica Baja y Mediana Complejidad, el periodo debería ser entre 3 meses y 6 meses.
-Si se trata de un Perfil, el periodo debería ser entre 4 meses y 12 meses.
-Si se trata de Otros formatos, el periodo debería ser entre 4 meses y 12 meses.</t>
  </si>
  <si>
    <t xml:space="preserve">At / Bt
At: Número de inversiones declaradas viables entre los años t-10 y t que tienen un devengado acumulado mayor que cero
Bt: Número de inversiones declaradas viables entre los años t-10 y t 
</t>
  </si>
  <si>
    <t>At / Bt
At: Devengado acumulado de inversiones declaradas viables entre los años t-10 y t
Bt: Suma total de los costos de inversión -a nivel de viabilidad- de inversiones declaradas viables entre los años t-10 y t</t>
  </si>
  <si>
    <t>At / Bt
At: Número de inversiones declaradas viables entre los años t-10 y t en las que la diferencia entre la fecha del otorgamiento de viabilidad de la inversión y la fecha de la aprobación de su ET o DE, no supera a un año
Bt: Número de inversiones declaradas viables entre los años t-10 y t</t>
  </si>
  <si>
    <t>At / Bt
At: Monto devengado del PIM de inversiones para el año t, de las inversiones declaradas viables entre los años t-10 y t
Bt: PIM de las inversiones para el año t, de las inversiones declaradas viables entre los años t-10 y t</t>
  </si>
  <si>
    <t>At / Bt
At: Número de inversiones declaradas viables de una entidad entre los años t-10 y t, que tienen devengado mayor que cero, que no presentan observaciones de la CGR
Bt: Número de inversiones declaradas viables de una entidad entre los años t-10 y t, que tienen devengado mayor que cero</t>
  </si>
  <si>
    <t>Formato Nº 08-A y Nº 08-C del Invierte.pe
infobras</t>
  </si>
  <si>
    <t>At / Bt
At: Número de inversiones declaradas viables entre los años t-10 y t, que tienen devengado mayor que cero, que no exceden en sus periodos de ejecución respecto al tiempo esperado en función al costo de inversión a nivel de viabilidad
Bt: Número de inversiones declaradas viables entre los años t-10 y t, que tienen devengado mayor que cero
El tiempo esperado de ejecución de una inversión es fijado a través de su costo de inversión (a nivel de viabilidad). De tal forma:
- Si una inversión tiene un costo de S/.1,000 millones o superior, se esperaría que se ejecute en no más de 5 años.
- Si una inversión tiene un costo entre S/. 600 millones y S/.1,000 millones, se esperaría que se ejecute en no más de 4 años
- Si una inversión tiene un costo entre S/.300 millones y S/.600 millones, se esperaría que se ejecute en no más de 3 años
- Si una inversión tiene un costo entre S/.50 millones y S/.300 millones, se esperaría que se ejecute en no más de 2 años
- Si una inversión tiene un costo menor a S/.50 millones, se esperaría que se ejecute en no más de 1 año</t>
  </si>
  <si>
    <t>At / Bt
At: Suma de los puntajes de competitividad en las convocatorias de adjudicación de las inversiones declaradas viables entre los años t-10 y t
Bt: Número de inversiones declaradas viables entre los años t-10 y t
Los Puntajes de Competitividad de una comvocatoria son asignados en función al promedio de postores que una inversión tuvo por convocatoria. De tal forma:
-Si el promedio de postores es menor o igual a 1, se le asigna un puntaje de cero (0).
-Si el promedio de postores es mayor a 1 y menor que 3, se le asigna un puntaje de 0.3.
-Si el promedio de postores es mayor o igual que 3 y menor que 6, se le asigna un puntaje de 0.6.
-Si el promedio de postores es mayor o igual que 6, se le asigna un puntaje de 1.</t>
  </si>
  <si>
    <t>No se puede tener seguridad por ahora del nivel de actualización de la base de datos de SEACE, además es otra base de datos.
Sólo es relevante para inversiones que no son por administración directa.</t>
  </si>
  <si>
    <t>At / Bt
At: Número de inversiones declaradas viables entre los años t-10 y t cuyo costo real de ejecución no es mayor que el costo del ET o documento equivalente
Bt: Número de inversiones declaradas viables entre los años t-10 y t</t>
  </si>
  <si>
    <t>No se llega a medir el cumplimiento de metas físicas.
Se usa una base de datos diferente a la base de datos general.</t>
  </si>
  <si>
    <t>At / Bt
At: Número de inversiones declaradas viables entre los años t-10 y t que según la tabla inv_cierre_inversión tienen el mismo estado de la inversión y la tabla xls_proyecto_banco
Bt: Número de inversiones declaradas viables entre los años t-10 y t según la tabla xls_proyecto_banco</t>
  </si>
  <si>
    <t>At / Bt
At: Número de indicadores con información válida de una entidad
Bt: Número de indicadores total</t>
  </si>
  <si>
    <t>N.A</t>
  </si>
  <si>
    <t>Observacion</t>
  </si>
  <si>
    <t>PRG_01 = IND_08</t>
  </si>
  <si>
    <t>PRG_02= IND_16</t>
  </si>
  <si>
    <t>PRG_03=IND_17</t>
  </si>
  <si>
    <t>FORM_01=IND_05</t>
  </si>
  <si>
    <t>FORM_02=IND_14</t>
  </si>
  <si>
    <t>EJEC_01=IND_01</t>
  </si>
  <si>
    <t>EJEC_02=IND_02</t>
  </si>
  <si>
    <t>EJEC_03=IND_03</t>
  </si>
  <si>
    <t>EJEC_04=IND_04</t>
  </si>
  <si>
    <t>EJEC_05=IND_06</t>
  </si>
  <si>
    <t>EJEC_06=IND_07</t>
  </si>
  <si>
    <t>EJEC_07=IND_15</t>
  </si>
  <si>
    <t>EJEC_08=IND_19</t>
  </si>
  <si>
    <t>EJEC_09=IND_20</t>
  </si>
  <si>
    <t xml:space="preserve">NO_PREVISTA_2021
REG_CART_PMI_2021
</t>
  </si>
  <si>
    <t>PRG_04=IND_18</t>
  </si>
  <si>
    <t>FECHA_VIAB
MONTO_VIABLE
DEVENGADO_ACUMULADO</t>
  </si>
  <si>
    <t>Se requiere información del Banco de Inversiones vinculado a la ejecución de las inversiones (ANO_EJE,MES_EJE,MONTO_PIM,MONTO_DEVENGADO) por inversión
Ejemplo cod proyecto 461 en el SSI/Ejecución</t>
  </si>
  <si>
    <r>
      <rPr>
        <sz val="9"/>
        <color theme="1"/>
        <rFont val="Calibri"/>
        <family val="2"/>
        <scheme val="minor"/>
      </rPr>
      <t>FECHA_VIAB</t>
    </r>
    <r>
      <rPr>
        <sz val="9"/>
        <color rgb="FFFF0000"/>
        <rFont val="Calibri"/>
        <family val="2"/>
        <scheme val="minor"/>
      </rPr>
      <t xml:space="preserve">
VAL_CIERRE_BRECHA (Valor de cierre de brecha) //DES_SERVICIO (servicio vinculado a la inversión)
//DES_BRECHA (Descripcion de la brecha)
//DES_UM (Unidad de medida de la brecha)</t>
    </r>
  </si>
  <si>
    <t>Se requiere información del SEACE por inversión</t>
  </si>
  <si>
    <t>CODIGOSNIP (Código de la inversión)
FECHACONVOCATORIA (Fecha de convocatoria)
CODIGO_CONVOCATORIA (Código de la convocatoría)
N_ITEM (Numero de ítems)
RUC_CODIGO_POSTOR (Ruc del postor)</t>
  </si>
  <si>
    <t xml:space="preserve">¿Se han considerado inversiones IRI? Se requieren todos los tipos de formatos DES_TIPO_FORMATO
</t>
  </si>
  <si>
    <t>¿Se esta consideradon las inversiones cuyo estado es DESACTIVADO TEMPORAL,DESACTIVADO PERMANENTE? Se debería considerar todos los estados.
Se requiere base de datos de las inversiones que contiene información del F9 que permita identificar el estado del proyecto según el formato 9</t>
  </si>
  <si>
    <r>
      <t xml:space="preserve">ESTADO
</t>
    </r>
    <r>
      <rPr>
        <sz val="9"/>
        <color rgb="FFFF0000"/>
        <rFont val="Calibri"/>
        <family val="2"/>
        <scheme val="minor"/>
      </rPr>
      <t>ESTADO DE LA INVERSION SEGÚN FORMATO 9</t>
    </r>
  </si>
  <si>
    <t>Falta información del MEF del 2019</t>
  </si>
  <si>
    <t>Falta información del MEF de variables vinculadas al cierre de brechas</t>
  </si>
  <si>
    <t>¿Que son estas variables ULT_PROBLEMA
DES_ULT_PROBLEMA
ACC_PROBLEMA? Se requiere un diccionario de todas las variables compartidas por el MEF</t>
  </si>
  <si>
    <t>Se requiere información del Formato 8 (B. Datos de la fase de Ejecución  Expediente técnico o documento equivalente y programación de PI // C. Datos de la fase de Ejecución; durante la ejecución física) por inversión</t>
  </si>
  <si>
    <t>Falta información del MEF vinculada al formato 8 respecto de la fecha de aprobación de o los ET o DE por inversión</t>
  </si>
  <si>
    <t>Código indicador en Query</t>
  </si>
  <si>
    <t>PEDIDO ADICIONAL DE INFOMACIÓN</t>
  </si>
  <si>
    <t>Se requiere información vinculada al cierre de brechas (Formatos N° 07) por inversión, variables como:</t>
  </si>
  <si>
    <t>Comentario</t>
  </si>
  <si>
    <t>VAL_CIERRE_BRECHA (Valor de cierre de brecha)
DES_SERVICIO (servicio vinculado a la inversión)
DES_BRECHA (Descripción de la brecha)
DES_UM (Unidad de medida de la brecha)</t>
  </si>
  <si>
    <t>Respecto de la información del PMI agregar información del año 2019 (REG_CART_PMI_2019, MTO_PMI_2019, PIM_2019, DEVEN_2019, NO_PREVISTA_2019)</t>
  </si>
  <si>
    <t>Para poder estimar los indicadores, es importante contar con la información adicional que se muestra en el siguiente cuadro. Asimismo, es importante indicar que si no se puede consolidar toda la información solicitada en una sola tabla, se podría compartir en distintas tablas. Si la información es pesada tambien se podría conpartir en un archivo backup (.BAK)</t>
  </si>
  <si>
    <t>Consistencia del monto programado en el PMI respecto al PIM</t>
  </si>
  <si>
    <r>
      <t xml:space="preserve">MTO_PMI_2022
MTO_PMI_2021
MTO_PMI_2020
PIM_2022
PIM_2021
PIM_2020
</t>
    </r>
    <r>
      <rPr>
        <sz val="9"/>
        <color rgb="FFFF0000"/>
        <rFont val="Calibri"/>
        <family val="2"/>
        <scheme val="minor"/>
      </rPr>
      <t xml:space="preserve">REG_CART_PMI_2019
</t>
    </r>
    <r>
      <rPr>
        <sz val="9"/>
        <color rgb="FF0070C0"/>
        <rFont val="Calibri"/>
        <family val="2"/>
        <scheme val="minor"/>
      </rPr>
      <t>MTO_PMI_2019
PIM_2019</t>
    </r>
  </si>
  <si>
    <r>
      <t xml:space="preserve">MTO_PMI_2022
MTO_PMI_2021
MTO_PMI_2020
DEVEN_2022
DEVEN_2021
DEVEN_2020
</t>
    </r>
    <r>
      <rPr>
        <sz val="9"/>
        <color rgb="FFFF0000"/>
        <rFont val="Calibri"/>
        <family val="2"/>
        <scheme val="minor"/>
      </rPr>
      <t xml:space="preserve">REG_CART_PMI_2019
</t>
    </r>
    <r>
      <rPr>
        <sz val="9"/>
        <color rgb="FF0070C0"/>
        <rFont val="Calibri"/>
        <family val="2"/>
        <scheme val="minor"/>
      </rPr>
      <t>MTO_PMI_2019
PIM_2019</t>
    </r>
  </si>
  <si>
    <t>Se requiere información del SEACE por cada  inversión, que contenga variables como:</t>
  </si>
  <si>
    <t>CODIGO_SNIP (Código de la inversión)
FECHA_CONVOCATORIA (Fecha de convocatoria)
CODIGO_CONVOCATORIA (Código de la convocatoria)
N_ITEM (Numero de ítems)
RUC_CODIGO_POSTOR (Ruc del postor)</t>
  </si>
  <si>
    <r>
      <t xml:space="preserve">Para poder estimar el promedio de postores según convocatoria y ítem de cada una de las inversiones. A  fin de estimar el indicador </t>
    </r>
    <r>
      <rPr>
        <u/>
        <sz val="11"/>
        <color theme="1"/>
        <rFont val="Calibri"/>
        <family val="2"/>
        <scheme val="minor"/>
      </rPr>
      <t>EJEC07: Competitividad en los procesos concursales para la ejecución de inversiones</t>
    </r>
  </si>
  <si>
    <t xml:space="preserve">Sería importante contar con un diccionario sobre las variables compartidas por el MEF , a fin de calcular el IDGIP </t>
  </si>
  <si>
    <r>
      <t xml:space="preserve">Dado que esto permitira entender las variables que vincula a los indicadores  y su replica  para la estimación del IDGIP.
Por ejemplo:  </t>
    </r>
    <r>
      <rPr>
        <b/>
        <sz val="11"/>
        <color theme="1"/>
        <rFont val="Calibri"/>
        <family val="2"/>
        <scheme val="minor"/>
      </rPr>
      <t>¿cual es la descripción de estas variables: 
ULT_PROBLEMA 
DES_ULT_PROBLEMA
 ACC_PROBLEMA?</t>
    </r>
  </si>
  <si>
    <t>Se requiere analizar todas las inversiones.</t>
  </si>
  <si>
    <r>
      <t xml:space="preserve">A fin de  identificar la cartera de inversiones del 2019 y  poder estimar el indicador </t>
    </r>
    <r>
      <rPr>
        <u/>
        <sz val="11"/>
        <color theme="1"/>
        <rFont val="Calibri"/>
        <family val="2"/>
        <scheme val="minor"/>
      </rPr>
      <t>PRG02 (Consistencia del monto programado en le PMI respecto al PIM)  y PRG03(Consistencia del monto programado en el PMI respecto al devengado)</t>
    </r>
  </si>
  <si>
    <r>
      <t xml:space="preserve">Para poder estimar el indicador </t>
    </r>
    <r>
      <rPr>
        <u/>
        <sz val="11"/>
        <rFont val="Calibri"/>
        <family val="2"/>
        <scheme val="minor"/>
      </rPr>
      <t>PRG04: Porcentaje de Inversiones con registro en Cierre de brecha</t>
    </r>
  </si>
  <si>
    <t>Se requiere información vinculada al formato N° 8 respecto de la fecha de aprobación del  ET o DE por inversión</t>
  </si>
  <si>
    <r>
      <t>Poder estimar el tiempo que demoran en la elaboracion y aprobacion del ET/ DE luego de la viabilidad o aprobación de la inversión, y poder estimar el indicador</t>
    </r>
    <r>
      <rPr>
        <u/>
        <sz val="11"/>
        <color theme="1"/>
        <rFont val="Calibri"/>
        <family val="2"/>
        <scheme val="minor"/>
      </rPr>
      <t xml:space="preserve"> EJEC03: Porcentaje de inversiones en las que la elaboración del ET/DE toma menos de un año. Nota:  Contar con todos los registros de las  fechas de  aprobacion de los ET/DE , de no ser el caso  es importante contar la fecha de aprobacion del primer expediente y  ultima actualizacion de ET/DE.  </t>
    </r>
  </si>
  <si>
    <t>Se requiere información del SSI- Banco de Inversiones vinculado a la fase de ejecución de las inversiones: 
ANO_EJE
MES_EJE
MONTO_PIM
MONTO_DEVENGADO</t>
  </si>
  <si>
    <r>
      <t xml:space="preserve">Se requiere contar con el registro de  todas las  fechas ( año y mes)  de ejecucion fisico - financiera de las inversiones. A fin de poder identificar cuanto es el periodo  de ejecución de la inversión,  y poder  estimar el indicador </t>
    </r>
    <r>
      <rPr>
        <u/>
        <sz val="11"/>
        <color theme="1"/>
        <rFont val="Calibri"/>
        <family val="2"/>
        <scheme val="minor"/>
      </rPr>
      <t>EJEC06: Razonabilidad del periodo de ejecución de una inversión</t>
    </r>
  </si>
  <si>
    <t>Mide la eficiencia de la ejecución de una inversión, al contrastar el número de años que lleva devengando una ejecución respeto al tiempo que se esperaría en función a su costo de inversión (a nivel de viabilidad)</t>
  </si>
  <si>
    <t>Información del Formato N° 8 especificamente de  las siguiente secciones: 
Seccion B : Datos de la fase de Ejecución  Expediente técnico o documento equivalente y programación de PI 
 Seccion C : Datos de la fase de Ejecución; durante la ejecución físico por inversión</t>
  </si>
  <si>
    <r>
      <t xml:space="preserve">Permitira estimar la diferencia entre el costo del ET / DE    y  el costo actualizado durante la ejecución física.   A fin de estimar el indicador </t>
    </r>
    <r>
      <rPr>
        <u/>
        <sz val="11"/>
        <color theme="1"/>
        <rFont val="Calibri"/>
        <family val="2"/>
        <scheme val="minor"/>
      </rPr>
      <t>EJEC08: Eficacia en la ejecución respecto al ET o documento equivalente</t>
    </r>
  </si>
  <si>
    <r>
      <t xml:space="preserve">Mide la </t>
    </r>
    <r>
      <rPr>
        <sz val="9"/>
        <color rgb="FFFF0000"/>
        <rFont val="Calibri"/>
        <family val="2"/>
        <scheme val="minor"/>
      </rPr>
      <t xml:space="preserve">congruencia existente </t>
    </r>
    <r>
      <rPr>
        <sz val="9"/>
        <color rgb="FF000000"/>
        <rFont val="Calibri"/>
        <family val="2"/>
        <scheme val="minor"/>
      </rPr>
      <t>entre la información del Formato N° 9 y el Banco de Inversiones respecto al cierre de las inversiones</t>
    </r>
  </si>
  <si>
    <t>INV_CUL</t>
  </si>
  <si>
    <t xml:space="preserve">CIERRE INVERSION </t>
  </si>
  <si>
    <t>100% AVANCE FISICO</t>
  </si>
  <si>
    <t>A,B,C</t>
  </si>
  <si>
    <t>SECCION F 09</t>
  </si>
  <si>
    <t>MENOR 100% AVAN_FISICO</t>
  </si>
  <si>
    <t>A,C</t>
  </si>
  <si>
    <t>NO SUBSISTE LA NECESIDAD</t>
  </si>
  <si>
    <t>INV _NO_CUL</t>
  </si>
  <si>
    <t xml:space="preserve">DUPLICIDAD </t>
  </si>
  <si>
    <t xml:space="preserve">PERDIDA VIGENCIA </t>
  </si>
  <si>
    <t>DESACTIVADAS TEMPORALMENTE</t>
  </si>
  <si>
    <t xml:space="preserve">DESACTIVA PERMANENTEMENTE </t>
  </si>
  <si>
    <t>DESACTIVADO TEMPORAL,DESACTIVADO PERMANENTE, PERMANENTEMENTE</t>
  </si>
  <si>
    <t xml:space="preserve">F09 </t>
  </si>
  <si>
    <t>VS</t>
  </si>
  <si>
    <r>
      <t xml:space="preserve">Confirmar que se consideraron todos los </t>
    </r>
    <r>
      <rPr>
        <sz val="11"/>
        <color theme="1"/>
        <rFont val="Calibri"/>
        <family val="2"/>
        <scheme val="minor"/>
      </rPr>
      <t>estados de la inversión : Activo, Cerrado, Desactivado, etc</t>
    </r>
  </si>
  <si>
    <t xml:space="preserve">SI ; CON LIQUIDACION </t>
  </si>
  <si>
    <r>
      <t xml:space="preserve">Para poder  medir la congruencia existente entre la información del Formato N° 9 y lo registrado en el </t>
    </r>
    <r>
      <rPr>
        <sz val="11"/>
        <color rgb="FFFF0000"/>
        <rFont val="Calibri"/>
        <family val="2"/>
        <scheme val="minor"/>
      </rPr>
      <t xml:space="preserve">Banco de Inversiones  por la UF </t>
    </r>
    <r>
      <rPr>
        <sz val="11"/>
        <color theme="1"/>
        <rFont val="Calibri"/>
        <family val="2"/>
        <scheme val="minor"/>
      </rPr>
      <t xml:space="preserve">respecto al estado de la inversión ( DESACTIVADO TEMPORAL,DESACTIVADO PERMANENTE, PERMANENTEMENTE ) . A fin de estimar el indicador </t>
    </r>
    <r>
      <rPr>
        <i/>
        <sz val="11"/>
        <color theme="1"/>
        <rFont val="Calibri"/>
        <family val="2"/>
        <scheme val="minor"/>
      </rPr>
      <t>EJEC09:Verificación del estado de cierre de la inversión ( respecto al Formato N° 9.</t>
    </r>
  </si>
  <si>
    <t>Base de Datos  del  Formato N° 9 ( Registro del Cierre de Inversiones) de cada una de las inversiones.</t>
  </si>
  <si>
    <r>
      <t xml:space="preserve">At / Bt
At: </t>
    </r>
    <r>
      <rPr>
        <b/>
        <sz val="9"/>
        <color rgb="FF000000"/>
        <rFont val="Calibri"/>
        <family val="2"/>
        <scheme val="minor"/>
      </rPr>
      <t>Número de inversiones del PMI del año t-1, que no son "No prevista"</t>
    </r>
    <r>
      <rPr>
        <sz val="9"/>
        <color rgb="FF000000"/>
        <rFont val="Calibri"/>
        <family val="2"/>
        <scheme val="minor"/>
      </rPr>
      <t xml:space="preserve">. Se obtiene de la base de datos del PMI.
</t>
    </r>
    <r>
      <rPr>
        <b/>
        <sz val="9"/>
        <color rgb="FF000000"/>
        <rFont val="Calibri"/>
        <family val="2"/>
        <scheme val="minor"/>
      </rPr>
      <t>Bt:</t>
    </r>
    <r>
      <rPr>
        <sz val="9"/>
        <color rgb="FF000000"/>
        <rFont val="Calibri"/>
        <family val="2"/>
        <scheme val="minor"/>
      </rPr>
      <t xml:space="preserve"> </t>
    </r>
    <r>
      <rPr>
        <b/>
        <sz val="9"/>
        <color rgb="FF000000"/>
        <rFont val="Calibri"/>
        <family val="2"/>
        <scheme val="minor"/>
      </rPr>
      <t>Número de inversiones del PMI del año t-1.</t>
    </r>
    <r>
      <rPr>
        <sz val="9"/>
        <color rgb="FF000000"/>
        <rFont val="Calibri"/>
        <family val="2"/>
        <scheme val="minor"/>
      </rPr>
      <t xml:space="preserve"> Se obtiene de la base de datos del PMI
</t>
    </r>
  </si>
  <si>
    <r>
      <t xml:space="preserve">At / Bt
At: </t>
    </r>
    <r>
      <rPr>
        <b/>
        <sz val="9"/>
        <color rgb="FF000000"/>
        <rFont val="Calibri"/>
        <family val="2"/>
        <scheme val="minor"/>
      </rPr>
      <t xml:space="preserve">Suma de los montos </t>
    </r>
    <r>
      <rPr>
        <sz val="9"/>
        <color rgb="FF000000"/>
        <rFont val="Calibri"/>
        <family val="2"/>
        <scheme val="minor"/>
      </rPr>
      <t>del Presupuesto Institucional Modificado</t>
    </r>
    <r>
      <rPr>
        <b/>
        <sz val="9"/>
        <color rgb="FF000000"/>
        <rFont val="Calibri"/>
        <family val="2"/>
        <scheme val="minor"/>
      </rPr>
      <t xml:space="preserve"> (PIM) para los años t-2, t-1 y t</t>
    </r>
    <r>
      <rPr>
        <sz val="9"/>
        <color rgb="FF000000"/>
        <rFont val="Calibri"/>
        <family val="2"/>
        <scheme val="minor"/>
      </rPr>
      <t xml:space="preserve">
Bt: </t>
    </r>
    <r>
      <rPr>
        <b/>
        <sz val="9"/>
        <color rgb="FF000000"/>
        <rFont val="Calibri"/>
        <family val="2"/>
        <scheme val="minor"/>
      </rPr>
      <t>Suma de los montos programado</t>
    </r>
    <r>
      <rPr>
        <sz val="9"/>
        <color rgb="FF000000"/>
        <rFont val="Calibri"/>
        <family val="2"/>
        <scheme val="minor"/>
      </rPr>
      <t xml:space="preserve">s de inversión para cada año de la Programación Multianual de Inversiones </t>
    </r>
    <r>
      <rPr>
        <b/>
        <sz val="9"/>
        <color rgb="FF000000"/>
        <rFont val="Calibri"/>
        <family val="2"/>
        <scheme val="minor"/>
      </rPr>
      <t>(PMI) del año t-3</t>
    </r>
  </si>
  <si>
    <r>
      <t xml:space="preserve">At / Bt
At: </t>
    </r>
    <r>
      <rPr>
        <b/>
        <sz val="9"/>
        <color rgb="FF000000"/>
        <rFont val="Calibri"/>
        <family val="2"/>
        <scheme val="minor"/>
      </rPr>
      <t>Suma de los devengados en gasto de inversión</t>
    </r>
    <r>
      <rPr>
        <sz val="9"/>
        <color rgb="FF000000"/>
        <rFont val="Calibri"/>
        <family val="2"/>
        <scheme val="minor"/>
      </rPr>
      <t xml:space="preserve"> del Presupuesto Institucional Modificado (PIM) </t>
    </r>
    <r>
      <rPr>
        <b/>
        <sz val="9"/>
        <color rgb="FF000000"/>
        <rFont val="Calibri"/>
        <family val="2"/>
        <scheme val="minor"/>
      </rPr>
      <t>para los años t-2, t-1 y t</t>
    </r>
    <r>
      <rPr>
        <sz val="9"/>
        <color rgb="FF000000"/>
        <rFont val="Calibri"/>
        <family val="2"/>
        <scheme val="minor"/>
      </rPr>
      <t xml:space="preserve">
Bt: </t>
    </r>
    <r>
      <rPr>
        <b/>
        <sz val="9"/>
        <color rgb="FF000000"/>
        <rFont val="Calibri"/>
        <family val="2"/>
        <scheme val="minor"/>
      </rPr>
      <t>Suma de los montos programados de inversión</t>
    </r>
    <r>
      <rPr>
        <sz val="9"/>
        <color rgb="FF000000"/>
        <rFont val="Calibri"/>
        <family val="2"/>
        <scheme val="minor"/>
      </rPr>
      <t xml:space="preserve"> para cada año de la Programación Multianual de Inversiones </t>
    </r>
    <r>
      <rPr>
        <b/>
        <sz val="9"/>
        <color rgb="FF000000"/>
        <rFont val="Calibri"/>
        <family val="2"/>
        <scheme val="minor"/>
      </rPr>
      <t>(PMI) del año t-3</t>
    </r>
  </si>
  <si>
    <r>
      <t xml:space="preserve">FECHA_VIAB
FECHA_REGI
DES_TIPO_FORMATO
ULT_ESTU
</t>
    </r>
    <r>
      <rPr>
        <sz val="9"/>
        <color rgb="FFFF0000"/>
        <rFont val="Calibri"/>
        <family val="2"/>
        <scheme val="minor"/>
      </rPr>
      <t>Pendiente el registro de ideas</t>
    </r>
  </si>
  <si>
    <t>SI</t>
  </si>
  <si>
    <r>
      <t xml:space="preserve">FECHA_VIAB
DEVENGADO_ACUMULADO
MONTO_VIABLE
</t>
    </r>
    <r>
      <rPr>
        <b/>
        <sz val="9"/>
        <color rgb="FFFF0000"/>
        <rFont val="Calibri"/>
        <family val="2"/>
        <scheme val="minor"/>
      </rPr>
      <t>FECHA _ APROBACION (IOARR)</t>
    </r>
  </si>
  <si>
    <t xml:space="preserve">FECHA_VIAB
DEVENGADO_ACUMULADO
</t>
  </si>
  <si>
    <r>
      <t xml:space="preserve">FECHA_VIAB
</t>
    </r>
    <r>
      <rPr>
        <sz val="9"/>
        <color rgb="FFFF0000"/>
        <rFont val="Calibri"/>
        <family val="2"/>
        <scheme val="minor"/>
      </rPr>
      <t>FEC_APROBACION (Fecha de aprobación del  ET o DE)</t>
    </r>
    <r>
      <rPr>
        <sz val="9"/>
        <color rgb="FF000000"/>
        <rFont val="Calibri"/>
        <family val="2"/>
        <scheme val="minor"/>
      </rPr>
      <t xml:space="preserve">
</t>
    </r>
    <r>
      <rPr>
        <b/>
        <sz val="9"/>
        <color rgb="FFFF0000"/>
        <rFont val="Calibri"/>
        <family val="2"/>
        <scheme val="minor"/>
      </rPr>
      <t>FECHA _ APROBACION (IOARR)</t>
    </r>
  </si>
  <si>
    <r>
      <t xml:space="preserve">Avance en la ejecución financiera de las inversiones declaradas viables </t>
    </r>
    <r>
      <rPr>
        <sz val="9"/>
        <color rgb="FFFF0000"/>
        <rFont val="Calibri"/>
        <family val="2"/>
        <scheme val="minor"/>
      </rPr>
      <t>/aprobadas</t>
    </r>
  </si>
  <si>
    <r>
      <t xml:space="preserve">FECHA_VIAB
DEVEN_2022
PIM_2022
</t>
    </r>
    <r>
      <rPr>
        <sz val="9"/>
        <color rgb="FFFF0000"/>
        <rFont val="Calibri"/>
        <family val="2"/>
        <scheme val="minor"/>
      </rPr>
      <t>FECHA _ APROBACION (IOARR)</t>
    </r>
  </si>
  <si>
    <r>
      <t xml:space="preserve">At / Bt
At: </t>
    </r>
    <r>
      <rPr>
        <b/>
        <sz val="9"/>
        <color rgb="FF000000"/>
        <rFont val="Calibri"/>
        <family val="2"/>
        <scheme val="minor"/>
      </rPr>
      <t>Número de inversiones declaradas viables</t>
    </r>
    <r>
      <rPr>
        <b/>
        <sz val="9"/>
        <color rgb="FFFF0000"/>
        <rFont val="Calibri"/>
        <family val="2"/>
        <scheme val="minor"/>
      </rPr>
      <t>/aprobadas</t>
    </r>
    <r>
      <rPr>
        <b/>
        <sz val="9"/>
        <color rgb="FF000000"/>
        <rFont val="Calibri"/>
        <family val="2"/>
        <scheme val="minor"/>
      </rPr>
      <t xml:space="preserve"> de una entidad entre los años t-10 y t, que tienen devengado mayor que cero, que no presentan observaciones de la CGR</t>
    </r>
    <r>
      <rPr>
        <sz val="9"/>
        <color rgb="FF000000"/>
        <rFont val="Calibri"/>
        <family val="2"/>
        <scheme val="minor"/>
      </rPr>
      <t xml:space="preserve">
Bt: </t>
    </r>
    <r>
      <rPr>
        <b/>
        <sz val="9"/>
        <color rgb="FF000000"/>
        <rFont val="Calibri"/>
        <family val="2"/>
        <scheme val="minor"/>
      </rPr>
      <t>Número de inversiones declaradas viables</t>
    </r>
    <r>
      <rPr>
        <b/>
        <sz val="9"/>
        <color rgb="FFFF0000"/>
        <rFont val="Calibri"/>
        <family val="2"/>
        <scheme val="minor"/>
      </rPr>
      <t>/aprobadas</t>
    </r>
    <r>
      <rPr>
        <b/>
        <sz val="9"/>
        <color rgb="FF000000"/>
        <rFont val="Calibri"/>
        <family val="2"/>
        <scheme val="minor"/>
      </rPr>
      <t xml:space="preserve"> de una entidad entre los años t-10 y t, que tienen devengado </t>
    </r>
    <r>
      <rPr>
        <sz val="9"/>
        <color rgb="FF000000"/>
        <rFont val="Calibri"/>
        <family val="2"/>
        <scheme val="minor"/>
      </rPr>
      <t>mayor que cero</t>
    </r>
  </si>
  <si>
    <r>
      <t xml:space="preserve">FECHA_VIAB
DEVENGADO_ACUMULADO
ULT_PROBLEMA
DES_ULT_PROBLEMA
ACC_PROBLEMA
</t>
    </r>
    <r>
      <rPr>
        <sz val="9"/>
        <color rgb="FFFF0000"/>
        <rFont val="Calibri"/>
        <family val="2"/>
        <scheme val="minor"/>
      </rPr>
      <t xml:space="preserve">Fecha_aprobacion (IAORR)
</t>
    </r>
  </si>
  <si>
    <r>
      <t xml:space="preserve">FECHA_VIAB
DEVENGADO_ACUMULADO
MONTO_VIABLE
</t>
    </r>
    <r>
      <rPr>
        <sz val="9"/>
        <color rgb="FFFF0000"/>
        <rFont val="Calibri"/>
        <family val="2"/>
        <scheme val="minor"/>
      </rPr>
      <t xml:space="preserve">ANO_EJE (Año ejecucion de la inversión)
MES_EJE (Mes de ejecución de la inversión)
MONTO_PIM
MONTO_DEVENGADO
</t>
    </r>
    <r>
      <rPr>
        <sz val="9"/>
        <color rgb="FF000000"/>
        <rFont val="Calibri"/>
        <family val="2"/>
        <scheme val="minor"/>
      </rPr>
      <t xml:space="preserve">
</t>
    </r>
    <r>
      <rPr>
        <sz val="9"/>
        <color rgb="FFFF0000"/>
        <rFont val="Calibri"/>
        <family val="2"/>
        <scheme val="minor"/>
      </rPr>
      <t>Fecha_aprobacion (IOARR)</t>
    </r>
  </si>
  <si>
    <r>
      <t xml:space="preserve">FECHA_VIAB
</t>
    </r>
    <r>
      <rPr>
        <sz val="9"/>
        <color rgb="FFFF0000"/>
        <rFont val="Calibri"/>
        <family val="2"/>
        <scheme val="minor"/>
      </rPr>
      <t>Información vinculada a la ejecución de la inversión (ID_EJECUCION, ID_ETAPA, MONTO DEL EXPEDIENTE TECNICO, MONTO DE LA EJECUCION, ETC))
fecha_aprobacion (IOARR)</t>
    </r>
  </si>
  <si>
    <t>Archivo</t>
  </si>
  <si>
    <t>Enviado</t>
  </si>
  <si>
    <t>Pendiente</t>
  </si>
  <si>
    <t>rep_inv_tocache_leoncio_prado</t>
  </si>
  <si>
    <t>ok</t>
  </si>
  <si>
    <t>rep_inv_brechas</t>
  </si>
  <si>
    <t>rep_et_de_aprob</t>
  </si>
  <si>
    <t>rep_deveng_mes</t>
  </si>
  <si>
    <t>repinv_seace</t>
  </si>
  <si>
    <t>rep_f8_et_detalle
rep_f8_et_activid
rep_f8_et_mto_cronog</t>
  </si>
  <si>
    <t>N: Inversiones que cuentan con descripcion de cierre: "No culminado" y devengado_acumulado&gt;0)
D: Universo (inversiones devengado_acumulado&gt;0)</t>
  </si>
  <si>
    <r>
      <t>At / Bt
At:</t>
    </r>
    <r>
      <rPr>
        <b/>
        <sz val="9"/>
        <color rgb="FF000000"/>
        <rFont val="Calibri"/>
        <family val="2"/>
        <scheme val="minor"/>
      </rPr>
      <t xml:space="preserve"> Número de inversiones declaradas viables entre los años t-10 y t, que tienen devengado</t>
    </r>
    <r>
      <rPr>
        <sz val="9"/>
        <color rgb="FF000000"/>
        <rFont val="Calibri"/>
        <family val="2"/>
        <scheme val="minor"/>
      </rPr>
      <t xml:space="preserve"> mayor que cero, que </t>
    </r>
    <r>
      <rPr>
        <b/>
        <sz val="9"/>
        <color rgb="FF000000"/>
        <rFont val="Calibri"/>
        <family val="2"/>
        <scheme val="minor"/>
      </rPr>
      <t xml:space="preserve">no exceden en sus periodos de ejecución </t>
    </r>
    <r>
      <rPr>
        <sz val="9"/>
        <color rgb="FF000000"/>
        <rFont val="Calibri"/>
        <family val="2"/>
        <scheme val="minor"/>
      </rPr>
      <t>respecto al tiempo esperado en función al costo de inversión a nivel de viabilidad
Bt:</t>
    </r>
    <r>
      <rPr>
        <b/>
        <sz val="9"/>
        <color rgb="FF000000"/>
        <rFont val="Calibri"/>
        <family val="2"/>
        <scheme val="minor"/>
      </rPr>
      <t xml:space="preserve"> Número de inversiones declaradas viables entre los años t-10 y t, que tienen devengado</t>
    </r>
    <r>
      <rPr>
        <sz val="9"/>
        <color rgb="FF000000"/>
        <rFont val="Calibri"/>
        <family val="2"/>
        <scheme val="minor"/>
      </rPr>
      <t xml:space="preserve"> mayor que cero
El tiempo esperado de ejecución de una inversión es fijado a través de su costo de inversión (a nivel de viabilidad). De tal forma:
- Si una inversión tiene un costo de S/.1,000 millones o superior, se esperaría que se ejecute en no más de 5 años.
- Si una inversión tiene un costo entre S/. 600 millones y S/.1,000 millones, se esperaría que se ejecute en no más de 4 años
- Si una inversión tiene un costo entre S/.300 millones y S/.600 millones, se esperaría que se ejecute en no más de 3 años
- Si una inversión tiene un costo entre S/.50 millones y S/.300 millones, se esperaría que se ejecute en no más de 2 años
- Si una inversión tiene un costo menor a S/.50 millones, se esperaría que se ejecute en no más de 1 año</t>
    </r>
  </si>
  <si>
    <r>
      <rPr>
        <sz val="9"/>
        <color rgb="FF000000"/>
        <rFont val="Calibri"/>
        <family val="2"/>
        <scheme val="minor"/>
      </rPr>
      <t>At / Bt</t>
    </r>
    <r>
      <rPr>
        <b/>
        <sz val="9"/>
        <color rgb="FF000000"/>
        <rFont val="Calibri"/>
        <family val="2"/>
        <scheme val="minor"/>
      </rPr>
      <t xml:space="preserve">
</t>
    </r>
    <r>
      <rPr>
        <sz val="9"/>
        <color rgb="FF000000"/>
        <rFont val="Calibri"/>
        <family val="2"/>
        <scheme val="minor"/>
      </rPr>
      <t xml:space="preserve">
At:</t>
    </r>
    <r>
      <rPr>
        <b/>
        <sz val="9"/>
        <color rgb="FF000000"/>
        <rFont val="Calibri"/>
        <family val="2"/>
        <scheme val="minor"/>
      </rPr>
      <t xml:space="preserve"> Monto devengado del PIM de inversiones para el año t, de las inversiones declaradas viables/</t>
    </r>
    <r>
      <rPr>
        <b/>
        <sz val="9"/>
        <color rgb="FFFF0000"/>
        <rFont val="Calibri"/>
        <family val="2"/>
        <scheme val="minor"/>
      </rPr>
      <t>aprobadas</t>
    </r>
    <r>
      <rPr>
        <b/>
        <sz val="9"/>
        <color rgb="FF000000"/>
        <rFont val="Calibri"/>
        <family val="2"/>
        <scheme val="minor"/>
      </rPr>
      <t xml:space="preserve"> entre los años t-10 y t
</t>
    </r>
    <r>
      <rPr>
        <sz val="9"/>
        <color rgb="FF000000"/>
        <rFont val="Calibri"/>
        <family val="2"/>
        <scheme val="minor"/>
      </rPr>
      <t>Bt:</t>
    </r>
    <r>
      <rPr>
        <b/>
        <sz val="9"/>
        <color rgb="FF000000"/>
        <rFont val="Calibri"/>
        <family val="2"/>
        <scheme val="minor"/>
      </rPr>
      <t xml:space="preserve"> PIM de las inversiones para el año t, de las inversiones declaradas viables </t>
    </r>
    <r>
      <rPr>
        <b/>
        <sz val="9"/>
        <color rgb="FFFF0000"/>
        <rFont val="Calibri"/>
        <family val="2"/>
        <scheme val="minor"/>
      </rPr>
      <t>/aprobadas</t>
    </r>
    <r>
      <rPr>
        <b/>
        <sz val="9"/>
        <color rgb="FF000000"/>
        <rFont val="Calibri"/>
        <family val="2"/>
        <scheme val="minor"/>
      </rPr>
      <t xml:space="preserve"> entre los años t-10 y t</t>
    </r>
  </si>
  <si>
    <r>
      <t xml:space="preserve">EJEC09 </t>
    </r>
    <r>
      <rPr>
        <sz val="9"/>
        <color rgb="FFFF0000"/>
        <rFont val="Calibri"/>
        <family val="2"/>
        <scheme val="minor"/>
      </rPr>
      <t>(Propuesta)</t>
    </r>
  </si>
  <si>
    <t>Porcentaje de inversiones que no cuentan con descripcion de cierre: "No culminado"</t>
  </si>
  <si>
    <t>Mide el procentajes de inversiones que se han ejecutado y no se encuentran "No culminados" de acuerdo al formato N°9</t>
  </si>
  <si>
    <r>
      <t>At / Bt
At:</t>
    </r>
    <r>
      <rPr>
        <b/>
        <sz val="9"/>
        <color rgb="FF000000"/>
        <rFont val="Calibri"/>
        <family val="2"/>
        <scheme val="minor"/>
      </rPr>
      <t xml:space="preserve"> Número de inversiones declaradas viables/aprobados entre los años t-10 y t que no cuentan con descripcion de cierre: "No culminado" y con devengado acumulado mayores que cero.</t>
    </r>
    <r>
      <rPr>
        <sz val="9"/>
        <color rgb="FF000000"/>
        <rFont val="Calibri"/>
        <family val="2"/>
        <scheme val="minor"/>
      </rPr>
      <t xml:space="preserve">
Bt: </t>
    </r>
    <r>
      <rPr>
        <b/>
        <sz val="9"/>
        <color rgb="FF000000"/>
        <rFont val="Calibri"/>
        <family val="2"/>
        <scheme val="minor"/>
      </rPr>
      <t>Número de inversiones declaradas viables entre los años t-10 y t que cuentan con devengado acumulado mayor a cero.</t>
    </r>
  </si>
  <si>
    <r>
      <t xml:space="preserve">At / Bt
At: </t>
    </r>
    <r>
      <rPr>
        <b/>
        <sz val="9"/>
        <color rgb="FF000000"/>
        <rFont val="Calibri"/>
        <family val="2"/>
        <scheme val="minor"/>
      </rPr>
      <t>Número de indicadores con información válida de una entidad</t>
    </r>
    <r>
      <rPr>
        <sz val="9"/>
        <color rgb="FF000000"/>
        <rFont val="Calibri"/>
        <family val="2"/>
        <scheme val="minor"/>
      </rPr>
      <t xml:space="preserve">
Bt: </t>
    </r>
    <r>
      <rPr>
        <b/>
        <sz val="9"/>
        <color rgb="FF000000"/>
        <rFont val="Calibri"/>
        <family val="2"/>
        <scheme val="minor"/>
      </rPr>
      <t>Número de indicadores total</t>
    </r>
  </si>
  <si>
    <t>MUNICIPALIDAD PROVINCIAL DE TOCACHE</t>
  </si>
  <si>
    <t>ProvTocache</t>
  </si>
  <si>
    <t>MUNICIPALIDAD PROVINCIAL DE LEONCIO PRADO</t>
  </si>
  <si>
    <t>ProvLeoncioPrado</t>
  </si>
  <si>
    <t>MUNICIPALIDAD DISTRITAL DE UCHIZA</t>
  </si>
  <si>
    <t>DistTocache</t>
  </si>
  <si>
    <t>MUNICIPALIDAD DISTRITAL DE SHUNTE</t>
  </si>
  <si>
    <t>MUNICIPALIDAD DISTRITAL DE SANTO DOMINGO DE ANDA</t>
  </si>
  <si>
    <t>DistLeoncioPrado</t>
  </si>
  <si>
    <t>MUNICIPALIDAD DISTRITAL DE PUEBLO NUEVO-HUANUCO</t>
  </si>
  <si>
    <t>MUNICIPALIDAD DISTRITAL DE PUCAYACU</t>
  </si>
  <si>
    <t>MUNICIPALIDAD DISTRITAL DE POLVORA</t>
  </si>
  <si>
    <t>MUNICIPALIDAD DISTRITAL DE NUEVO PROGRESO</t>
  </si>
  <si>
    <t>MUNICIPALIDAD DISTRITAL DE MARIANO DAMASO BERAUN</t>
  </si>
  <si>
    <t>MUNICIPALIDAD DISTRITAL DE LUYANDO</t>
  </si>
  <si>
    <t>MUNICIPALIDAD DISTRITAL DE JOSE CRESPO Y CASTILLO</t>
  </si>
  <si>
    <t>MUNICIPALIDAD DISTRITAL DE HERMILIO VALDIZAN</t>
  </si>
  <si>
    <t>MUNICIPALIDAD DISTRITAL DE DANIEL ALOMIA ROBLES</t>
  </si>
  <si>
    <t>MUNICIPALIDAD DISTRITAL DE CASTILLO GRANDE</t>
  </si>
  <si>
    <t>IDGIP</t>
  </si>
  <si>
    <t>SEJE</t>
  </si>
  <si>
    <t>id_EJEC09_D</t>
  </si>
  <si>
    <t>id_EJEC09_N</t>
  </si>
  <si>
    <t>id_EJEC08_D</t>
  </si>
  <si>
    <t>id_EJEC08_N</t>
  </si>
  <si>
    <t>id_EJEC07_D</t>
  </si>
  <si>
    <t>id_EJEC07_N</t>
  </si>
  <si>
    <t>id_EJEC06_D</t>
  </si>
  <si>
    <t>id_EJEC06_N</t>
  </si>
  <si>
    <t>id_EJEC05_D</t>
  </si>
  <si>
    <t>id_EJEC05_N</t>
  </si>
  <si>
    <t>id_EJEC04_D</t>
  </si>
  <si>
    <t>id_EJEC04_N</t>
  </si>
  <si>
    <t>id_EJEC03_D</t>
  </si>
  <si>
    <t>id_EJEC03_N</t>
  </si>
  <si>
    <t>id_EJEC02_D</t>
  </si>
  <si>
    <t>id_EJEC02_N</t>
  </si>
  <si>
    <t>id_EJEC01_D</t>
  </si>
  <si>
    <t>id_EJEC01_N</t>
  </si>
  <si>
    <t>SFOR</t>
  </si>
  <si>
    <t>id_FORM02_D</t>
  </si>
  <si>
    <t>id_FORM02_N</t>
  </si>
  <si>
    <t>id_FORM01_D</t>
  </si>
  <si>
    <t>id_FORM01_N</t>
  </si>
  <si>
    <t>SPRG</t>
  </si>
  <si>
    <t>id_inversion</t>
  </si>
  <si>
    <t>id_brecha</t>
  </si>
  <si>
    <t>MONTO_PROGRAMADO</t>
  </si>
  <si>
    <t>MONTO_DEVENGADO</t>
  </si>
  <si>
    <t>MONTO_PIM</t>
  </si>
  <si>
    <t>PRG01_PROM</t>
  </si>
  <si>
    <t>PMI_3_PREVISTAS</t>
  </si>
  <si>
    <t>PMI_3</t>
  </si>
  <si>
    <t>PMI_2_PREVISTAS</t>
  </si>
  <si>
    <t>PMI_2</t>
  </si>
  <si>
    <t>ENTIDAD</t>
  </si>
  <si>
    <t>id_ambito</t>
  </si>
  <si>
    <t>Provincia de tocache</t>
  </si>
  <si>
    <t>Provincia de Leoncio Prado</t>
  </si>
  <si>
    <t>Graficos</t>
  </si>
  <si>
    <t>Promedio provincial</t>
  </si>
  <si>
    <t>Desv</t>
  </si>
  <si>
    <t>id</t>
  </si>
  <si>
    <r>
      <t>N° de Inversiones viables</t>
    </r>
    <r>
      <rPr>
        <sz val="9"/>
        <color rgb="FFFF0000"/>
        <rFont val="Calibri"/>
        <family val="2"/>
        <scheme val="minor"/>
      </rPr>
      <t xml:space="preserve">/aprobados </t>
    </r>
    <r>
      <rPr>
        <sz val="9"/>
        <color rgb="FF000000"/>
        <rFont val="Calibri"/>
        <family val="2"/>
        <scheme val="minor"/>
      </rPr>
      <t>cuyo devengado es mayor que cero</t>
    </r>
  </si>
  <si>
    <r>
      <t xml:space="preserve">Devengado acumulado de las inversiones respecto de sus costos de inversión a nivel de viabilidad / </t>
    </r>
    <r>
      <rPr>
        <sz val="9"/>
        <color rgb="FFFF0000"/>
        <rFont val="Calibri"/>
        <family val="2"/>
        <scheme val="minor"/>
      </rPr>
      <t>aprobación</t>
    </r>
  </si>
  <si>
    <t xml:space="preserve">DES_CIERRE
DEVENGADO_ACUMULADO
</t>
  </si>
  <si>
    <t>Nombre de la entidad pública:</t>
  </si>
  <si>
    <t>Nivel de gobierno:</t>
  </si>
  <si>
    <t>Departamento:</t>
  </si>
  <si>
    <t>Provincia:</t>
  </si>
  <si>
    <t>Distrito:</t>
  </si>
  <si>
    <t>Nombre del indicador:</t>
  </si>
  <si>
    <t>Definición:</t>
  </si>
  <si>
    <t>Varaibles:</t>
  </si>
  <si>
    <t>Fórmula de cálculo:</t>
  </si>
  <si>
    <t>Valor del indicador</t>
  </si>
  <si>
    <t>Limitaciones y supuestos Empleados</t>
  </si>
  <si>
    <t>Periodo de medició:</t>
  </si>
  <si>
    <t>Fuente de dato:</t>
  </si>
  <si>
    <t>Sintaxis:</t>
  </si>
  <si>
    <t>FORMATO DEL INDICADOR VINCULADO AL IDGIP</t>
  </si>
  <si>
    <t>Año t</t>
  </si>
  <si>
    <t>Actual</t>
  </si>
  <si>
    <t>Histórico</t>
  </si>
  <si>
    <t>Año t-1</t>
  </si>
  <si>
    <t>Año t-2</t>
  </si>
  <si>
    <t>Año t-3</t>
  </si>
  <si>
    <t>Año t-4</t>
  </si>
  <si>
    <t>Año t-5</t>
  </si>
  <si>
    <t>GOBIERNO LOCAL</t>
  </si>
  <si>
    <t>HUÁNUCO</t>
  </si>
  <si>
    <t>LEONCIO PRADO</t>
  </si>
  <si>
    <t>MULTIDISTRITOS</t>
  </si>
  <si>
    <t>Bt: Número de inversiones del PMI del año t-1</t>
  </si>
  <si>
    <t>At: Número de inversiones del PMI del año t-1, que no son "No prevista"</t>
  </si>
  <si>
    <t>Año 2022</t>
  </si>
  <si>
    <t>Año 2021</t>
  </si>
  <si>
    <t>Año 2020</t>
  </si>
  <si>
    <t>Año 2019</t>
  </si>
  <si>
    <t>Año 2018</t>
  </si>
  <si>
    <t>Año 2017</t>
  </si>
  <si>
    <t>Banco de inversiones - MEF</t>
  </si>
  <si>
    <r>
      <t>Script Python</t>
    </r>
    <r>
      <rPr>
        <sz val="11"/>
        <color rgb="FFFF0000"/>
        <rFont val="Calibri"/>
        <family val="2"/>
        <scheme val="minor"/>
      </rPr>
      <t xml:space="preserve"> (xxxxxxx)</t>
    </r>
  </si>
  <si>
    <r>
      <t>At / Bt
At:</t>
    </r>
    <r>
      <rPr>
        <b/>
        <sz val="9"/>
        <color rgb="FF000000"/>
        <rFont val="Calibri"/>
        <family val="2"/>
        <scheme val="minor"/>
      </rPr>
      <t xml:space="preserve"> Número de inversiones declaradas viables</t>
    </r>
    <r>
      <rPr>
        <b/>
        <sz val="9"/>
        <color rgb="FFFF0000"/>
        <rFont val="Calibri"/>
        <family val="2"/>
        <scheme val="minor"/>
      </rPr>
      <t xml:space="preserve">/aprobadas </t>
    </r>
    <r>
      <rPr>
        <b/>
        <sz val="9"/>
        <color rgb="FF000000"/>
        <rFont val="Calibri"/>
        <family val="2"/>
        <scheme val="minor"/>
      </rPr>
      <t xml:space="preserve"> </t>
    </r>
    <r>
      <rPr>
        <sz val="9"/>
        <color rgb="FF000000"/>
        <rFont val="Calibri"/>
        <family val="2"/>
        <scheme val="minor"/>
      </rPr>
      <t>entre los años t-10 y t que cuentan con r</t>
    </r>
    <r>
      <rPr>
        <b/>
        <sz val="9"/>
        <color rgb="FF000000"/>
        <rFont val="Calibri"/>
        <family val="2"/>
        <scheme val="minor"/>
      </rPr>
      <t>egistro de "Valor de cierre de brecha"</t>
    </r>
    <r>
      <rPr>
        <sz val="9"/>
        <color rgb="FF000000"/>
        <rFont val="Calibri"/>
        <family val="2"/>
        <scheme val="minor"/>
      </rPr>
      <t xml:space="preserve">
Bt: </t>
    </r>
    <r>
      <rPr>
        <b/>
        <sz val="9"/>
        <color rgb="FF000000"/>
        <rFont val="Calibri"/>
        <family val="2"/>
        <scheme val="minor"/>
      </rPr>
      <t>Número de inversiones declaradas viables</t>
    </r>
    <r>
      <rPr>
        <b/>
        <sz val="9"/>
        <color rgb="FFFF0000"/>
        <rFont val="Calibri"/>
        <family val="2"/>
        <scheme val="minor"/>
      </rPr>
      <t xml:space="preserve">/aprobadas </t>
    </r>
    <r>
      <rPr>
        <b/>
        <sz val="9"/>
        <color rgb="FF000000"/>
        <rFont val="Calibri"/>
        <family val="2"/>
        <scheme val="minor"/>
      </rPr>
      <t xml:space="preserve"> entre los años t-10 y t </t>
    </r>
  </si>
  <si>
    <r>
      <t>At / Bt
At:</t>
    </r>
    <r>
      <rPr>
        <b/>
        <sz val="9"/>
        <color rgb="FF000000"/>
        <rFont val="Calibri"/>
        <family val="2"/>
        <scheme val="minor"/>
      </rPr>
      <t xml:space="preserve"> Número de inversiones declaradas viables</t>
    </r>
    <r>
      <rPr>
        <b/>
        <sz val="9"/>
        <color rgb="FFFF0000"/>
        <rFont val="Calibri"/>
        <family val="2"/>
        <scheme val="minor"/>
      </rPr>
      <t xml:space="preserve">/aprobadas </t>
    </r>
    <r>
      <rPr>
        <b/>
        <sz val="9"/>
        <color rgb="FF000000"/>
        <rFont val="Calibri"/>
        <family val="2"/>
        <scheme val="minor"/>
      </rPr>
      <t xml:space="preserve">entre los años t-10 y t con devengados </t>
    </r>
    <r>
      <rPr>
        <sz val="9"/>
        <color rgb="FF000000"/>
        <rFont val="Calibri"/>
        <family val="2"/>
        <scheme val="minor"/>
      </rPr>
      <t>mayores que cero, cuyo devengado acumulado no es mayor que costo de inversión estimado en la viabilidad
Bt:</t>
    </r>
    <r>
      <rPr>
        <b/>
        <sz val="9"/>
        <color rgb="FF000000"/>
        <rFont val="Calibri"/>
        <family val="2"/>
        <scheme val="minor"/>
      </rPr>
      <t xml:space="preserve"> Número de inversiones declaradas viables</t>
    </r>
    <r>
      <rPr>
        <b/>
        <sz val="9"/>
        <color rgb="FFFF0000"/>
        <rFont val="Calibri"/>
        <family val="2"/>
        <scheme val="minor"/>
      </rPr>
      <t>/aprobados</t>
    </r>
    <r>
      <rPr>
        <b/>
        <sz val="9"/>
        <color rgb="FF000000"/>
        <rFont val="Calibri"/>
        <family val="2"/>
        <scheme val="minor"/>
      </rPr>
      <t xml:space="preserve"> entre los años t-10 y t con devengados</t>
    </r>
    <r>
      <rPr>
        <sz val="9"/>
        <color rgb="FF000000"/>
        <rFont val="Calibri"/>
        <family val="2"/>
        <scheme val="minor"/>
      </rPr>
      <t xml:space="preserve"> mayores que cero</t>
    </r>
  </si>
  <si>
    <r>
      <t xml:space="preserve">At / Bt
At: </t>
    </r>
    <r>
      <rPr>
        <b/>
        <sz val="9"/>
        <color rgb="FF000000"/>
        <rFont val="Calibri"/>
        <family val="2"/>
        <scheme val="minor"/>
      </rPr>
      <t>Número de inversiones declaradas viables</t>
    </r>
    <r>
      <rPr>
        <b/>
        <sz val="9"/>
        <color rgb="FFFF0000"/>
        <rFont val="Calibri"/>
        <family val="2"/>
        <scheme val="minor"/>
      </rPr>
      <t xml:space="preserve">/aprobadas </t>
    </r>
    <r>
      <rPr>
        <b/>
        <sz val="9"/>
        <color rgb="FF000000"/>
        <rFont val="Calibri"/>
        <family val="2"/>
        <scheme val="minor"/>
      </rPr>
      <t>entre los años t-10 y t que no presentan excesos entre las fechas de registros y de viabilidad</t>
    </r>
    <r>
      <rPr>
        <sz val="9"/>
        <color rgb="FF000000"/>
        <rFont val="Calibri"/>
        <family val="2"/>
        <scheme val="minor"/>
      </rPr>
      <t>, respecto al tiempo esperado de acuerdo a su tipo de formato.
Bt:</t>
    </r>
    <r>
      <rPr>
        <b/>
        <sz val="9"/>
        <color rgb="FF000000"/>
        <rFont val="Calibri"/>
        <family val="2"/>
        <scheme val="minor"/>
      </rPr>
      <t xml:space="preserve"> Número de inversiones declaradas viables</t>
    </r>
    <r>
      <rPr>
        <b/>
        <sz val="9"/>
        <color rgb="FFFF0000"/>
        <rFont val="Calibri"/>
        <family val="2"/>
        <scheme val="minor"/>
      </rPr>
      <t xml:space="preserve">/aprobadas </t>
    </r>
    <r>
      <rPr>
        <b/>
        <sz val="9"/>
        <color rgb="FF000000"/>
        <rFont val="Calibri"/>
        <family val="2"/>
        <scheme val="minor"/>
      </rPr>
      <t>entre los años t-10 y t</t>
    </r>
    <r>
      <rPr>
        <sz val="9"/>
        <color rgb="FF000000"/>
        <rFont val="Calibri"/>
        <family val="2"/>
        <scheme val="minor"/>
      </rPr>
      <t xml:space="preserve">
El tiempo esperado de declaración de viabilidad de una inversión es fijado a través del tipo de formato al que corresponde. De tal forma:
-Si se trata de una inversión IOARR, el periodo debería ser entre 15 días y 1 mes.
-Si se trata de una intervención IRI, el periodo debería ser entre 0 días y 6 meses.
-Si se trata de una Ficha Técnica Simplificada, el periodo debería ser entre 1 mes y 2 meses.
-Si se trata de una Ficha Técnica Estándar, el periodo debería ser entre 3 meses y 6 meses.
-Si se trata de una Ficha Técnica Baja y Mediana Complejidad, el periodo debería ser entre 3 meses y 6 meses.
-Si se trata de un Perfil, el periodo debería ser entre 4 meses y 12 meses.
-Si se trata de Otros formatos, el periodo debería ser entre 4 meses y 12 meses.</t>
    </r>
  </si>
  <si>
    <r>
      <t xml:space="preserve">At / Bt
At: </t>
    </r>
    <r>
      <rPr>
        <b/>
        <sz val="9"/>
        <color rgb="FF000000"/>
        <rFont val="Calibri"/>
        <family val="2"/>
        <scheme val="minor"/>
      </rPr>
      <t>Número de inversiones declaradas viables</t>
    </r>
    <r>
      <rPr>
        <b/>
        <sz val="9"/>
        <color rgb="FFFF0000"/>
        <rFont val="Calibri"/>
        <family val="2"/>
        <scheme val="minor"/>
      </rPr>
      <t>/aprobados</t>
    </r>
    <r>
      <rPr>
        <b/>
        <sz val="9"/>
        <color rgb="FF000000"/>
        <rFont val="Calibri"/>
        <family val="2"/>
        <scheme val="minor"/>
      </rPr>
      <t xml:space="preserve"> entre los años t-10 y t que tienen un devengado acumulado mayo</t>
    </r>
    <r>
      <rPr>
        <sz val="9"/>
        <color rgb="FF000000"/>
        <rFont val="Calibri"/>
        <family val="2"/>
        <scheme val="minor"/>
      </rPr>
      <t>r que cero
Bt:</t>
    </r>
    <r>
      <rPr>
        <b/>
        <sz val="9"/>
        <color rgb="FF000000"/>
        <rFont val="Calibri"/>
        <family val="2"/>
        <scheme val="minor"/>
      </rPr>
      <t xml:space="preserve"> Número de inversiones declaradas viables</t>
    </r>
    <r>
      <rPr>
        <b/>
        <sz val="9"/>
        <color rgb="FFFF0000"/>
        <rFont val="Calibri"/>
        <family val="2"/>
        <scheme val="minor"/>
      </rPr>
      <t>/aprobadas</t>
    </r>
    <r>
      <rPr>
        <b/>
        <sz val="9"/>
        <color rgb="FF000000"/>
        <rFont val="Calibri"/>
        <family val="2"/>
        <scheme val="minor"/>
      </rPr>
      <t xml:space="preserve"> entre los años t-10 y t </t>
    </r>
    <r>
      <rPr>
        <sz val="9"/>
        <color rgb="FF000000"/>
        <rFont val="Calibri"/>
        <family val="2"/>
        <scheme val="minor"/>
      </rPr>
      <t xml:space="preserve">
</t>
    </r>
  </si>
  <si>
    <r>
      <t xml:space="preserve">At / Bt
At: </t>
    </r>
    <r>
      <rPr>
        <b/>
        <sz val="9"/>
        <color rgb="FF000000"/>
        <rFont val="Calibri"/>
        <family val="2"/>
        <scheme val="minor"/>
      </rPr>
      <t>Devengado acumulado de inversiones declaradas viables/</t>
    </r>
    <r>
      <rPr>
        <b/>
        <sz val="9"/>
        <color rgb="FFFF0000"/>
        <rFont val="Calibri"/>
        <family val="2"/>
        <scheme val="minor"/>
      </rPr>
      <t>aprobadas</t>
    </r>
    <r>
      <rPr>
        <b/>
        <sz val="9"/>
        <color rgb="FF000000"/>
        <rFont val="Calibri"/>
        <family val="2"/>
        <scheme val="minor"/>
      </rPr>
      <t xml:space="preserve"> entre los años t-10 y t</t>
    </r>
    <r>
      <rPr>
        <sz val="9"/>
        <color rgb="FF000000"/>
        <rFont val="Calibri"/>
        <family val="2"/>
        <scheme val="minor"/>
      </rPr>
      <t xml:space="preserve">
Bt: </t>
    </r>
    <r>
      <rPr>
        <b/>
        <sz val="9"/>
        <color rgb="FF000000"/>
        <rFont val="Calibri"/>
        <family val="2"/>
        <scheme val="minor"/>
      </rPr>
      <t xml:space="preserve">Suma total de los costos de inversión -a nivel de viabilidad </t>
    </r>
    <r>
      <rPr>
        <b/>
        <sz val="9"/>
        <color rgb="FFFF0000"/>
        <rFont val="Calibri"/>
        <family val="2"/>
        <scheme val="minor"/>
      </rPr>
      <t>o aprobadas</t>
    </r>
    <r>
      <rPr>
        <b/>
        <sz val="9"/>
        <color rgb="FF000000"/>
        <rFont val="Calibri"/>
        <family val="2"/>
        <scheme val="minor"/>
      </rPr>
      <t xml:space="preserve"> </t>
    </r>
    <r>
      <rPr>
        <sz val="9"/>
        <color rgb="FF000000"/>
        <rFont val="Calibri"/>
        <family val="2"/>
        <scheme val="minor"/>
      </rPr>
      <t xml:space="preserve"> entre los años t-10 y t</t>
    </r>
  </si>
  <si>
    <r>
      <t xml:space="preserve">At / Bt
At: </t>
    </r>
    <r>
      <rPr>
        <b/>
        <sz val="9"/>
        <rFont val="Calibri"/>
        <family val="2"/>
        <scheme val="minor"/>
      </rPr>
      <t xml:space="preserve">Número de inversiones declaradas viables </t>
    </r>
    <r>
      <rPr>
        <b/>
        <sz val="9"/>
        <color rgb="FFFF0000"/>
        <rFont val="Calibri"/>
        <family val="2"/>
        <scheme val="minor"/>
      </rPr>
      <t>/aprobadas</t>
    </r>
    <r>
      <rPr>
        <b/>
        <sz val="9"/>
        <rFont val="Calibri"/>
        <family val="2"/>
        <scheme val="minor"/>
      </rPr>
      <t xml:space="preserve">  entre los años t-10 y t en las que la diferencia entre la fecha del otorgamiento de viabilidad de la inversión y la fecha de la aprobación de su ET o DE</t>
    </r>
    <r>
      <rPr>
        <sz val="9"/>
        <color rgb="FF000000"/>
        <rFont val="Calibri"/>
        <family val="2"/>
        <scheme val="minor"/>
      </rPr>
      <t>, no supera a un año
Bt:</t>
    </r>
    <r>
      <rPr>
        <b/>
        <sz val="9"/>
        <color rgb="FFFF0000"/>
        <rFont val="Calibri"/>
        <family val="2"/>
        <scheme val="minor"/>
      </rPr>
      <t xml:space="preserve"> </t>
    </r>
    <r>
      <rPr>
        <b/>
        <sz val="9"/>
        <rFont val="Calibri"/>
        <family val="2"/>
        <scheme val="minor"/>
      </rPr>
      <t xml:space="preserve">Número de inversiones declaradas viables </t>
    </r>
    <r>
      <rPr>
        <b/>
        <sz val="9"/>
        <color rgb="FFFF0000"/>
        <rFont val="Calibri"/>
        <family val="2"/>
        <scheme val="minor"/>
      </rPr>
      <t>/ aprobadas</t>
    </r>
    <r>
      <rPr>
        <b/>
        <sz val="9"/>
        <rFont val="Calibri"/>
        <family val="2"/>
        <scheme val="minor"/>
      </rPr>
      <t xml:space="preserve">  entre los años t-10 y t</t>
    </r>
  </si>
  <si>
    <r>
      <t xml:space="preserve">At / Bt
At: </t>
    </r>
    <r>
      <rPr>
        <b/>
        <sz val="9"/>
        <color rgb="FF000000"/>
        <rFont val="Calibri"/>
        <family val="2"/>
        <scheme val="minor"/>
      </rPr>
      <t>Suma de los puntajes de competitividad en las convocatorias de adjudicación de las inversiones</t>
    </r>
    <r>
      <rPr>
        <sz val="9"/>
        <color rgb="FF000000"/>
        <rFont val="Calibri"/>
        <family val="2"/>
        <scheme val="minor"/>
      </rPr>
      <t xml:space="preserve"> declaradas viables </t>
    </r>
    <r>
      <rPr>
        <b/>
        <sz val="9"/>
        <color rgb="FFFF0000"/>
        <rFont val="Calibri"/>
        <family val="2"/>
        <scheme val="minor"/>
      </rPr>
      <t>/ aprobadas</t>
    </r>
    <r>
      <rPr>
        <sz val="9"/>
        <color rgb="FF000000"/>
        <rFont val="Calibri"/>
        <family val="2"/>
        <scheme val="minor"/>
      </rPr>
      <t xml:space="preserve"> entre los años t-10 y t
Bt: </t>
    </r>
    <r>
      <rPr>
        <b/>
        <sz val="9"/>
        <color rgb="FF000000"/>
        <rFont val="Calibri"/>
        <family val="2"/>
        <scheme val="minor"/>
      </rPr>
      <t xml:space="preserve">Número de inversiones declaradas viables </t>
    </r>
    <r>
      <rPr>
        <b/>
        <sz val="9"/>
        <color rgb="FFFF0000"/>
        <rFont val="Calibri"/>
        <family val="2"/>
        <scheme val="minor"/>
      </rPr>
      <t xml:space="preserve">/ aprobadas </t>
    </r>
    <r>
      <rPr>
        <b/>
        <sz val="9"/>
        <color rgb="FF000000"/>
        <rFont val="Calibri"/>
        <family val="2"/>
        <scheme val="minor"/>
      </rPr>
      <t xml:space="preserve"> entre los años t-10 y </t>
    </r>
    <r>
      <rPr>
        <sz val="9"/>
        <color rgb="FF000000"/>
        <rFont val="Calibri"/>
        <family val="2"/>
        <scheme val="minor"/>
      </rPr>
      <t>t
Los Puntajes de Competitividad de una comvocatoria son asignados en función al promedio de postores que una inversión tuvo por convocatoria. De tal forma:
-Si el promedio de postores es menor o igual a 1, se le asigna un puntaje de cero (0).
-Si el promedio de postores es mayor a 1 y menor que 3, se le asigna un puntaje de 0.3.
-Si el promedio de postores es mayor o igual que 3 y menor que 6, se le asigna un puntaje de 0.6.
-Si el promedio de postores es mayor o igual que 6, se le asigna un puntaje de 1.</t>
    </r>
  </si>
  <si>
    <r>
      <t xml:space="preserve">At / Bt
At: </t>
    </r>
    <r>
      <rPr>
        <b/>
        <sz val="9"/>
        <rFont val="Calibri"/>
        <family val="2"/>
        <scheme val="minor"/>
      </rPr>
      <t>Número de inversiones declaradas viables</t>
    </r>
    <r>
      <rPr>
        <b/>
        <sz val="9"/>
        <color rgb="FFFF0000"/>
        <rFont val="Calibri"/>
        <family val="2"/>
        <scheme val="minor"/>
      </rPr>
      <t xml:space="preserve"> / aprobadas</t>
    </r>
    <r>
      <rPr>
        <sz val="9"/>
        <rFont val="Calibri"/>
        <family val="2"/>
        <scheme val="minor"/>
      </rPr>
      <t xml:space="preserve">  entre los años t-10 y t cuyo costo real de ejecución no es mayor que el costo del ET o documento equivalente
Bt: </t>
    </r>
    <r>
      <rPr>
        <b/>
        <sz val="9"/>
        <rFont val="Calibri"/>
        <family val="2"/>
        <scheme val="minor"/>
      </rPr>
      <t>Número de inversiones declaradas viables /</t>
    </r>
    <r>
      <rPr>
        <b/>
        <sz val="9"/>
        <color rgb="FFFF0000"/>
        <rFont val="Calibri"/>
        <family val="2"/>
        <scheme val="minor"/>
      </rPr>
      <t>aprobadas</t>
    </r>
    <r>
      <rPr>
        <sz val="9"/>
        <rFont val="Calibri"/>
        <family val="2"/>
        <scheme val="minor"/>
      </rPr>
      <t xml:space="preserve">  entre los años t-10 y t</t>
    </r>
  </si>
  <si>
    <t>CODIGO_UNICO: Código único de la inversión
CODIGO_SNIP: Código SNIP de la inversión
FECHA_VIAB: Fecha de viabilidad/aprobación de la inversión
NO_PREVISTA_2022: Inversiónes no previsatas de la cartera 2022
REG_CART_PMI_2022: Cartera de proyectos para el año 2022</t>
  </si>
  <si>
    <t xml:space="preserve">PRG01: Porcentaje de inversiones no previstas de la cartera </t>
  </si>
  <si>
    <t>Total</t>
  </si>
  <si>
    <t>Programación</t>
  </si>
  <si>
    <t>Formulación</t>
  </si>
  <si>
    <t>Ejecucion</t>
  </si>
  <si>
    <t>Ámbito de la provincia de Tocache</t>
  </si>
  <si>
    <t>Ámbito de la provincia de Leoncio Prado</t>
  </si>
  <si>
    <t>Indice</t>
  </si>
  <si>
    <t>Programacion</t>
  </si>
  <si>
    <t>Formulacion</t>
  </si>
  <si>
    <t>FORMULACION</t>
  </si>
  <si>
    <t>PROGRAMACION</t>
  </si>
  <si>
    <t>EJECUCION</t>
  </si>
  <si>
    <t>GOBERNANZA</t>
  </si>
  <si>
    <t>Media Leoncio</t>
  </si>
  <si>
    <t>Desv Leoncio</t>
  </si>
  <si>
    <t>Media Tocache</t>
  </si>
  <si>
    <t>Desv Tocache</t>
  </si>
  <si>
    <t>SPRG= (PRG01 + PRG02 + PRG03 + PRG04)/ 4</t>
  </si>
  <si>
    <t>SFOR= (FOR01 + FORM02)/2</t>
  </si>
  <si>
    <t>SEJE = ( EJEC01 + EJEC02 + EJEC03 + EJEC04 + EJEC05 + EJEC06 + EJEC07 + EJEC08 + EJEC09) / 9</t>
  </si>
  <si>
    <t>IDGIP = 0.3*SPRG + 0.3*SFOR + 0.3*SEJE + 0.1* GOB01</t>
  </si>
  <si>
    <t>Promedio por ciclo</t>
  </si>
  <si>
    <t>Ámbito</t>
  </si>
  <si>
    <t>Dimension</t>
  </si>
  <si>
    <t>PRG01_2</t>
  </si>
  <si>
    <t>PRG01_3</t>
  </si>
  <si>
    <t>PMI_4</t>
  </si>
  <si>
    <t>PMI_4_PREVISTAS</t>
  </si>
  <si>
    <t>PRG01_4</t>
  </si>
  <si>
    <t>Banco de inversiones del MEF</t>
  </si>
  <si>
    <t>Información de la OSECE - SEACE:</t>
  </si>
  <si>
    <t xml:space="preserve">Si
</t>
  </si>
  <si>
    <t>No aplica</t>
  </si>
  <si>
    <t>Si</t>
  </si>
  <si>
    <t>Formato Nº 08-A y Nº 08-C del Invierte.pe
Infobras</t>
  </si>
  <si>
    <t>N° de Inversiones viables/aprobados cuyo devengado es mayor que cero</t>
  </si>
  <si>
    <t>Devengado acumulado de las inversiones respecto de sus costos de inversión a nivel de viabilidad / aprobación</t>
  </si>
  <si>
    <t>Avance en la ejecución financiera de las inversiones declaradas viables /aprobadas</t>
  </si>
  <si>
    <t>Banco de inversiones
SEACE-OSCE</t>
  </si>
  <si>
    <t>Información de la CGR
(Infoobras)</t>
  </si>
  <si>
    <t>PRG01: Porcentaje de inversiones no previstas de la cartera</t>
  </si>
  <si>
    <t>PRG02: Consistencia del monto programado en el PMI respecto al PIM</t>
  </si>
  <si>
    <t>PRG03: Consistencia del monto programado en el PMI respecto al devengado</t>
  </si>
  <si>
    <t>PRG04: Porcentaje de Inversiones con registro en Cierre de brecha</t>
  </si>
  <si>
    <t>FORM01: Razonabilidad de la estimación del costo de inversión en la formulación</t>
  </si>
  <si>
    <t>FORM02: Razonabilidad del periodo de formulación de la inversión</t>
  </si>
  <si>
    <t>EJEC01: N° de Inversiones viables/aprobados cuyo devengado es mayor que cero</t>
  </si>
  <si>
    <t>EJEC02: Devengado acumulado de las inversiones respecto de sus costos de inversión a nivel de viabilidad / aprobación</t>
  </si>
  <si>
    <t xml:space="preserve">EJEC03: Porcentaje de inversiones en las que la elaboración del ET toma menos de un año </t>
  </si>
  <si>
    <t>EJEC04: Avance en la ejecución financiera de las inversiones declaradas viables /aprobadas</t>
  </si>
  <si>
    <t>EJEC05: Porcentaje de inversiones en ejecución que no tienen observaciones de la Contraloría General de la República  (CGR)  </t>
  </si>
  <si>
    <t>EJEC06: Razonabilidad del periodo de ejecución de una inversión</t>
  </si>
  <si>
    <t>EJEC07: Competitividad en los procesos concursales para la ejecución de inversiones</t>
  </si>
  <si>
    <t>EJEC08: Eficacia en la ejecución respecto al ET o documento equivalente</t>
  </si>
  <si>
    <t>EJEC09: Porcentaje de inversiones que no cuentan con descripcion de cierre: "No culminado"</t>
  </si>
  <si>
    <t>GOB01: Información revelada en los indicadores</t>
  </si>
  <si>
    <t>CODIGO_UNICO</t>
  </si>
  <si>
    <t>CODIGO_SNIP</t>
  </si>
  <si>
    <t>NOMBRE_INVERSION</t>
  </si>
  <si>
    <t>NIVEL</t>
  </si>
  <si>
    <t>SECTOR</t>
  </si>
  <si>
    <t>FECHA_REGI</t>
  </si>
  <si>
    <t>FECHA_VIAB</t>
  </si>
  <si>
    <t>MONTO_VIABLE</t>
  </si>
  <si>
    <t>COSTO_ACTUALIZADO</t>
  </si>
  <si>
    <t>ESTADO</t>
  </si>
  <si>
    <t>SITUACION</t>
  </si>
  <si>
    <t>ULT_ESTU</t>
  </si>
  <si>
    <t>DEVENGADO_ACUMULADO</t>
  </si>
  <si>
    <t>DEPARTAMENTO</t>
  </si>
  <si>
    <t>PROVINCIA</t>
  </si>
  <si>
    <t>DISTRITO</t>
  </si>
  <si>
    <t>UBIGEO</t>
  </si>
  <si>
    <t>MARCO</t>
  </si>
  <si>
    <t>DES_TIPO_FORMATO</t>
  </si>
  <si>
    <t>REG_CART_PMI_2022</t>
  </si>
  <si>
    <t>REG_CART_PMI_2021</t>
  </si>
  <si>
    <t>REG_CART_PMI_2020</t>
  </si>
  <si>
    <t>MTO_PMI_2022</t>
  </si>
  <si>
    <t>MTO_PMI_2021</t>
  </si>
  <si>
    <t>MTO_PMI_2020</t>
  </si>
  <si>
    <t>PIM_2022</t>
  </si>
  <si>
    <t>PIM_2021</t>
  </si>
  <si>
    <t>PIM_2020</t>
  </si>
  <si>
    <t>DEVEN_2022</t>
  </si>
  <si>
    <t>DEVEN_2021</t>
  </si>
  <si>
    <t>DEVEN_2020</t>
  </si>
  <si>
    <t>NO_PREVISTA_2022</t>
  </si>
  <si>
    <t>NO_PREVISTA_2021</t>
  </si>
  <si>
    <t>NO_PREVISTA_2020</t>
  </si>
  <si>
    <t>ULT_PROBLEMA</t>
  </si>
  <si>
    <t>DES_ULT_PROBLEMA</t>
  </si>
  <si>
    <t>ACC_PROBLEMA</t>
  </si>
  <si>
    <t>DES_CIERRE</t>
  </si>
  <si>
    <t>ANO_EJE</t>
  </si>
  <si>
    <t>MES_EJE</t>
  </si>
  <si>
    <t>ID_EXP_TECNICO</t>
  </si>
  <si>
    <t>DES_EXP_TECNICO</t>
  </si>
  <si>
    <t>FEC_APROBACION</t>
  </si>
  <si>
    <t>DES_ETAPA</t>
  </si>
  <si>
    <t>DES_ACCION</t>
  </si>
  <si>
    <t>DES_TIPO_COMPONENTE</t>
  </si>
  <si>
    <t>COSTO_INVERSION</t>
  </si>
  <si>
    <t>DES_BRECHA</t>
  </si>
  <si>
    <t>DES_SERVICIO</t>
  </si>
  <si>
    <t>DES_UM</t>
  </si>
  <si>
    <t>VAL_CIERRE_BRECHA</t>
  </si>
  <si>
    <t>CODIGOCONVOCATORIA</t>
  </si>
  <si>
    <t>FECHA_CONVOCATORIA</t>
  </si>
  <si>
    <t>N_ITEM</t>
  </si>
  <si>
    <t>RUC_CODIGO_POSTOR</t>
  </si>
  <si>
    <t>POSTOR</t>
  </si>
  <si>
    <t>x</t>
  </si>
  <si>
    <t>Reporte de valores del IDGIP y sus indicadores</t>
  </si>
  <si>
    <t>Unidad de Medida</t>
  </si>
  <si>
    <t>%</t>
  </si>
  <si>
    <t>Indicé de Desempeño de la Gestión de Inversión Pública (IGDIP)</t>
  </si>
  <si>
    <t>Variable 1 ("SPRG")</t>
  </si>
  <si>
    <t>Variable 2 ("SFOR")</t>
  </si>
  <si>
    <t>Variable 3 ("SEJE")</t>
  </si>
  <si>
    <t>Variable 4 ("GOB01")</t>
  </si>
  <si>
    <t>Valor promedio de los indicadores de la fase de Programación</t>
  </si>
  <si>
    <t>Valor promedio de los indicadores de la fase de Formulación y Evaluación</t>
  </si>
  <si>
    <t>Valor promedio de los indicadores de la fase de Ejecución</t>
  </si>
  <si>
    <t>Valor del indicador de gobernanza</t>
  </si>
  <si>
    <t>Valores</t>
  </si>
  <si>
    <t>Línea Base</t>
  </si>
  <si>
    <t>Año</t>
  </si>
  <si>
    <t>V1</t>
  </si>
  <si>
    <t>V2</t>
  </si>
  <si>
    <t>Entidad</t>
  </si>
  <si>
    <t>Año 1</t>
  </si>
  <si>
    <t>Año 2</t>
  </si>
  <si>
    <t>Indicador 01
(PRG01)</t>
  </si>
  <si>
    <t>Indicador 02
(PRG02)</t>
  </si>
  <si>
    <t>Indicador 03
(PRG03)</t>
  </si>
  <si>
    <t>Indicador 04
(PRG04)</t>
  </si>
  <si>
    <t>Indicador 05
(FORM01)</t>
  </si>
  <si>
    <t>Indicador 06
(FORM02)</t>
  </si>
  <si>
    <t>Indicador 07
(EJEC01)</t>
  </si>
  <si>
    <t>Indicador 08
(EJEC02)</t>
  </si>
  <si>
    <t>Indicador 09
(EJEC03)</t>
  </si>
  <si>
    <t>Indicador 10
(EJEC04)</t>
  </si>
  <si>
    <t>Indicador 11
(EJEC05)</t>
  </si>
  <si>
    <t>Indicador 12
(EJEC06)</t>
  </si>
  <si>
    <t>Indicador 13
(EJEC07)</t>
  </si>
  <si>
    <t>Indicador 14
(EJEC08)</t>
  </si>
  <si>
    <t>Indicador 15
(EJEC09)</t>
  </si>
  <si>
    <t>V3</t>
  </si>
  <si>
    <t>V4</t>
  </si>
  <si>
    <t>V5</t>
  </si>
  <si>
    <t>V6</t>
  </si>
  <si>
    <t>Reporte de valores del IDGIP y sus indicadores:</t>
  </si>
  <si>
    <t>Reporte de valores del IDGIP</t>
  </si>
  <si>
    <t>CASTILLO GRANDE</t>
  </si>
  <si>
    <t>DANIEL ALOMIA ROBLES</t>
  </si>
  <si>
    <t>HERMILIO VALDIZAN</t>
  </si>
  <si>
    <t>JOSE CRESPO Y CASTILLO</t>
  </si>
  <si>
    <t>LUYANDO</t>
  </si>
  <si>
    <t>MARIANO DAMASO BERAUN</t>
  </si>
  <si>
    <t>PUCAYACU</t>
  </si>
  <si>
    <t>PUEBLO NUEVO-HUANUCO</t>
  </si>
  <si>
    <t>SANTO DOMINGO DE ANDA</t>
  </si>
  <si>
    <t>SAN MARTÍN</t>
  </si>
  <si>
    <t>TOCACHE</t>
  </si>
  <si>
    <t>PROGRESO</t>
  </si>
  <si>
    <t>POLVORA</t>
  </si>
  <si>
    <t>SHUNTE</t>
  </si>
  <si>
    <t>UCHIZA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</si>
</sst>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48">
    <font>
      <sz val="11"/>
      <color theme="1"/>
      <name val="Calibri"/>
      <family val="2"/>
      <scheme val="minor"/>
    </font>
    <font>
      <b/>
      <sz val="10"/>
      <color theme="1"/>
      <name val="Calibri"/>
      <family val="2"/>
      <scheme val="minor"/>
    </font>
    <font>
      <b/>
      <sz val="10"/>
      <color rgb="FF000000"/>
      <name val="Calibri"/>
      <family val="2"/>
      <scheme val="minor"/>
    </font>
    <font>
      <sz val="10"/>
      <color rgb="FF000000"/>
      <name val="Calibri"/>
      <family val="2"/>
      <scheme val="minor"/>
    </font>
    <font>
      <sz val="10"/>
      <color theme="1"/>
      <name val="Calibri"/>
      <family val="2"/>
      <scheme val="minor"/>
    </font>
    <font>
      <b/>
      <u/>
      <sz val="12"/>
      <color theme="1"/>
      <name val="Calibri"/>
      <family val="2"/>
      <scheme val="minor"/>
    </font>
    <font>
      <b/>
      <sz val="11"/>
      <color theme="1"/>
      <name val="Calibri"/>
      <family val="2"/>
      <scheme val="minor"/>
    </font>
    <font>
      <b/>
      <sz val="12"/>
      <color rgb="FFFFFFFF"/>
      <name val="Calibri"/>
      <family val="2"/>
    </font>
    <font>
      <b/>
      <sz val="12"/>
      <color rgb="FF000000"/>
      <name val="Calibri"/>
      <family val="2"/>
    </font>
    <font>
      <sz val="12"/>
      <color rgb="FF000000"/>
      <name val="Calibri"/>
      <family val="2"/>
    </font>
    <font>
      <sz val="11"/>
      <color rgb="FFFF0000"/>
      <name val="Calibri"/>
      <family val="2"/>
      <scheme val="minor"/>
    </font>
    <font>
      <sz val="11"/>
      <color theme="1"/>
      <name val="Arial"/>
      <family val="2"/>
    </font>
    <font>
      <b/>
      <sz val="11"/>
      <color theme="0"/>
      <name val="Arial"/>
      <family val="2"/>
    </font>
    <font>
      <sz val="11"/>
      <color rgb="FFFF0000"/>
      <name val="Arial"/>
      <family val="2"/>
    </font>
    <font>
      <sz val="11"/>
      <color rgb="FF000000"/>
      <name val="Arial"/>
      <family val="2"/>
    </font>
    <font>
      <sz val="11"/>
      <color theme="4"/>
      <name val="Arial"/>
      <family val="2"/>
    </font>
    <font>
      <b/>
      <sz val="9"/>
      <color rgb="FF000000"/>
      <name val="Calibri"/>
      <family val="2"/>
      <scheme val="minor"/>
    </font>
    <font>
      <sz val="9"/>
      <color rgb="FF000000"/>
      <name val="Calibri"/>
      <family val="2"/>
      <scheme val="minor"/>
    </font>
    <font>
      <sz val="9"/>
      <color rgb="FFFF0000"/>
      <name val="Calibri"/>
      <family val="2"/>
      <scheme val="minor"/>
    </font>
    <font>
      <b/>
      <u/>
      <sz val="14"/>
      <color theme="1"/>
      <name val="Calibri"/>
      <family val="2"/>
      <scheme val="minor"/>
    </font>
    <font>
      <sz val="9"/>
      <color theme="1"/>
      <name val="Calibri"/>
      <family val="2"/>
      <scheme val="minor"/>
    </font>
    <font>
      <sz val="11"/>
      <color rgb="FF9C5700"/>
      <name val="Calibri"/>
      <family val="2"/>
      <scheme val="minor"/>
    </font>
    <font>
      <sz val="9"/>
      <color rgb="FF0070C0"/>
      <name val="Calibri"/>
      <family val="2"/>
      <scheme val="minor"/>
    </font>
    <font>
      <i/>
      <sz val="11"/>
      <color theme="1"/>
      <name val="Calibri"/>
      <family val="2"/>
      <scheme val="minor"/>
    </font>
    <font>
      <u/>
      <sz val="11"/>
      <color theme="1"/>
      <name val="Calibri"/>
      <family val="2"/>
      <scheme val="minor"/>
    </font>
    <font>
      <b/>
      <sz val="11"/>
      <name val="Calibri"/>
      <family val="2"/>
      <scheme val="minor"/>
    </font>
    <font>
      <sz val="11"/>
      <name val="Calibri"/>
      <family val="2"/>
      <scheme val="minor"/>
    </font>
    <font>
      <i/>
      <sz val="11"/>
      <name val="Calibri"/>
      <family val="2"/>
      <scheme val="minor"/>
    </font>
    <font>
      <u/>
      <sz val="11"/>
      <name val="Calibri"/>
      <family val="2"/>
      <scheme val="minor"/>
    </font>
    <font>
      <b/>
      <sz val="9"/>
      <color rgb="FFFF0000"/>
      <name val="Calibri"/>
      <family val="2"/>
      <scheme val="minor"/>
    </font>
    <font>
      <sz val="9"/>
      <name val="Calibri"/>
      <family val="2"/>
      <scheme val="minor"/>
    </font>
    <font>
      <b/>
      <sz val="9"/>
      <name val="Calibri"/>
      <family val="2"/>
      <scheme val="minor"/>
    </font>
    <font>
      <sz val="11"/>
      <color theme="1"/>
      <name val="Calibri"/>
      <family val="2"/>
      <scheme val="minor"/>
    </font>
    <font>
      <b/>
      <sz val="11"/>
      <name val="Calibri"/>
      <family val="2"/>
    </font>
    <font>
      <b/>
      <sz val="12"/>
      <color theme="1"/>
      <name val="Calibri"/>
      <family val="2"/>
      <scheme val="minor"/>
    </font>
    <font>
      <b/>
      <sz val="12"/>
      <color rgb="FF000000"/>
      <name val="Arial"/>
      <family val="2"/>
    </font>
    <font>
      <sz val="8"/>
      <name val="Calibri"/>
      <family val="2"/>
      <scheme val="minor"/>
    </font>
    <font>
      <sz val="11"/>
      <color theme="4" tint="-0.249977111117893"/>
      <name val="Calibri"/>
      <family val="2"/>
      <scheme val="minor"/>
    </font>
    <font>
      <b/>
      <sz val="11"/>
      <color theme="4" tint="-0.249977111117893"/>
      <name val="Calibri"/>
      <family val="2"/>
      <scheme val="minor"/>
    </font>
    <font>
      <sz val="11"/>
      <color theme="4"/>
      <name val="Calibri"/>
      <family val="2"/>
      <scheme val="minor"/>
    </font>
    <font>
      <b/>
      <sz val="9"/>
      <color theme="1"/>
      <name val="Calibri"/>
      <family val="2"/>
      <scheme val="minor"/>
    </font>
    <font>
      <b/>
      <sz val="11"/>
      <color rgb="FFFFFFFF"/>
      <name val="Gill Sans MT (Cuerpo)"/>
    </font>
    <font>
      <sz val="11"/>
      <color rgb="FF000000"/>
      <name val="Gill Sans MT (Cuerpo)"/>
    </font>
    <font>
      <sz val="10"/>
      <color theme="1"/>
      <name val="Arial"/>
      <family val="2"/>
    </font>
    <font>
      <b/>
      <sz val="12"/>
      <color theme="1"/>
      <name val="Arial"/>
      <family val="2"/>
    </font>
    <font>
      <b/>
      <sz val="10"/>
      <color theme="1"/>
      <name val="Arial"/>
      <family val="2"/>
    </font>
    <font>
      <b/>
      <sz val="11"/>
      <color theme="1"/>
      <name val="Arial"/>
      <family val="2"/>
    </font>
    <font>
      <b/>
      <sz val="14"/>
      <color theme="1"/>
      <name val="Arial"/>
      <family val="2"/>
    </font>
  </fonts>
  <fills count="35">
    <fill>
      <patternFill patternType="none"/>
    </fill>
    <fill>
      <patternFill patternType="gray125"/>
    </fill>
    <fill>
      <patternFill patternType="solid">
        <fgColor rgb="FFF7F7F7"/>
        <bgColor indexed="64"/>
      </patternFill>
    </fill>
    <fill>
      <patternFill patternType="solid">
        <fgColor rgb="FFB6DDE8"/>
        <bgColor indexed="64"/>
      </patternFill>
    </fill>
    <fill>
      <patternFill patternType="solid">
        <fgColor rgb="FFE5DFEC"/>
        <bgColor indexed="64"/>
      </patternFill>
    </fill>
    <fill>
      <patternFill patternType="solid">
        <fgColor rgb="FFFBD4B4"/>
        <bgColor indexed="64"/>
      </patternFill>
    </fill>
    <fill>
      <patternFill patternType="solid">
        <fgColor rgb="FFD9D9D9"/>
        <bgColor indexed="64"/>
      </patternFill>
    </fill>
    <fill>
      <patternFill patternType="solid">
        <fgColor rgb="FF767171"/>
        <bgColor indexed="64"/>
      </patternFill>
    </fill>
    <fill>
      <patternFill patternType="solid">
        <fgColor rgb="FFFFFFFF"/>
        <bgColor indexed="64"/>
      </patternFill>
    </fill>
    <fill>
      <patternFill patternType="solid">
        <fgColor rgb="FFF0F0F0"/>
        <bgColor indexed="64"/>
      </patternFill>
    </fill>
    <fill>
      <patternFill patternType="solid">
        <fgColor rgb="FFFFFF00"/>
        <bgColor indexed="64"/>
      </patternFill>
    </fill>
    <fill>
      <patternFill patternType="solid">
        <fgColor rgb="FF002060"/>
        <bgColor indexed="64"/>
      </patternFill>
    </fill>
    <fill>
      <patternFill patternType="solid">
        <fgColor rgb="FFFFC000"/>
        <bgColor indexed="64"/>
      </patternFill>
    </fill>
    <fill>
      <patternFill patternType="solid">
        <fgColor theme="9" tint="0.59999389629810485"/>
        <bgColor indexed="64"/>
      </patternFill>
    </fill>
    <fill>
      <patternFill patternType="solid">
        <fgColor rgb="FFFFEB9C"/>
      </patternFill>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C6E0B4"/>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bgColor indexed="64"/>
      </patternFill>
    </fill>
    <fill>
      <patternFill patternType="solid">
        <fgColor rgb="FFBA0C2F"/>
        <bgColor indexed="64"/>
      </patternFill>
    </fill>
    <fill>
      <patternFill patternType="solid">
        <fgColor rgb="FFE7E8EB"/>
        <bgColor indexed="64"/>
      </patternFill>
    </fill>
    <fill>
      <patternFill patternType="solid">
        <fgColor rgb="FFFF0000"/>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5" tint="0.59999389629810485"/>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rgb="FFA5A5A5"/>
      </left>
      <right/>
      <top style="medium">
        <color rgb="FFA5A5A5"/>
      </top>
      <bottom style="medium">
        <color rgb="FFA5A5A5"/>
      </bottom>
      <diagonal/>
    </border>
    <border>
      <left style="medium">
        <color rgb="FFA5A5A5"/>
      </left>
      <right/>
      <top style="medium">
        <color rgb="FFA5A5A5"/>
      </top>
      <bottom/>
      <diagonal/>
    </border>
    <border>
      <left style="medium">
        <color rgb="FFA5A5A5"/>
      </left>
      <right/>
      <top/>
      <bottom style="medium">
        <color rgb="FFA5A5A5"/>
      </bottom>
      <diagonal/>
    </border>
    <border>
      <left/>
      <right style="medium">
        <color rgb="FFA5A5A5"/>
      </right>
      <top style="medium">
        <color rgb="FFA5A5A5"/>
      </top>
      <bottom style="medium">
        <color rgb="FFA5A5A5"/>
      </bottom>
      <diagonal/>
    </border>
    <border>
      <left/>
      <right/>
      <top style="medium">
        <color rgb="FFA5A5A5"/>
      </top>
      <bottom style="medium">
        <color rgb="FFA5A5A5"/>
      </bottom>
      <diagonal/>
    </border>
    <border>
      <left/>
      <right style="medium">
        <color rgb="FFA5A5A5"/>
      </right>
      <top style="medium">
        <color rgb="FFA5A5A5"/>
      </top>
      <bottom/>
      <diagonal/>
    </border>
    <border>
      <left/>
      <right style="medium">
        <color rgb="FFA5A5A5"/>
      </right>
      <top/>
      <bottom style="medium">
        <color rgb="FFA5A5A5"/>
      </bottom>
      <diagonal/>
    </border>
    <border>
      <left/>
      <right/>
      <top style="medium">
        <color rgb="FFA5A5A5"/>
      </top>
      <bottom/>
      <diagonal/>
    </border>
    <border>
      <left/>
      <right/>
      <top/>
      <bottom style="medium">
        <color rgb="FFA5A5A5"/>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auto="1"/>
      </left>
      <right/>
      <top style="thin">
        <color auto="1"/>
      </top>
      <bottom style="thin">
        <color auto="1"/>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style="medium">
        <color rgb="FFFFFFFF"/>
      </right>
      <top style="medium">
        <color rgb="FFFFFFFF"/>
      </top>
      <bottom style="medium">
        <color rgb="FFFFFFFF"/>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4">
    <xf numFmtId="0" fontId="0" fillId="0" borderId="0"/>
    <xf numFmtId="0" fontId="21" fillId="14" borderId="0" applyNumberFormat="0" applyBorder="0" applyAlignment="0" applyProtection="0"/>
    <xf numFmtId="43" fontId="32" fillId="0" borderId="0" applyFont="0" applyFill="0" applyBorder="0" applyAlignment="0" applyProtection="0"/>
    <xf numFmtId="9" fontId="32" fillId="0" borderId="0" applyFont="0" applyFill="0" applyBorder="0" applyAlignment="0" applyProtection="0"/>
  </cellStyleXfs>
  <cellXfs count="393">
    <xf numFmtId="0" fontId="0" fillId="0" borderId="0" xfId="0"/>
    <xf numFmtId="0" fontId="5" fillId="0" borderId="0" xfId="0" applyFont="1"/>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0" fillId="0" borderId="1" xfId="0" applyBorder="1"/>
    <xf numFmtId="0" fontId="3" fillId="4" borderId="1" xfId="0" applyFont="1" applyFill="1" applyBorder="1" applyAlignment="1">
      <alignment horizontal="center" vertical="center" wrapText="1"/>
    </xf>
    <xf numFmtId="0" fontId="3" fillId="4" borderId="1" xfId="0" applyFont="1" applyFill="1" applyBorder="1" applyAlignment="1">
      <alignmen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3" fillId="2" borderId="1" xfId="0" applyFont="1" applyFill="1" applyBorder="1" applyAlignment="1">
      <alignment vertical="center" wrapText="1"/>
    </xf>
    <xf numFmtId="0" fontId="0" fillId="0" borderId="1" xfId="0" applyBorder="1" applyAlignment="1">
      <alignment wrapText="1"/>
    </xf>
    <xf numFmtId="0" fontId="7" fillId="7" borderId="6" xfId="0" applyFont="1" applyFill="1" applyBorder="1" applyAlignment="1">
      <alignment horizontal="center" vertical="center" wrapText="1" readingOrder="1"/>
    </xf>
    <xf numFmtId="0" fontId="7" fillId="7" borderId="5" xfId="0" applyFont="1" applyFill="1" applyBorder="1" applyAlignment="1">
      <alignment horizontal="center" vertical="center" wrapText="1" readingOrder="1"/>
    </xf>
    <xf numFmtId="0" fontId="8" fillId="8" borderId="2" xfId="0" applyFont="1" applyFill="1" applyBorder="1" applyAlignment="1">
      <alignment horizontal="left" vertical="center" wrapText="1" readingOrder="1"/>
    </xf>
    <xf numFmtId="0" fontId="9" fillId="8" borderId="6" xfId="0" applyFont="1" applyFill="1" applyBorder="1" applyAlignment="1">
      <alignment horizontal="center" vertical="center" wrapText="1" readingOrder="1"/>
    </xf>
    <xf numFmtId="0" fontId="9" fillId="8" borderId="5" xfId="0" applyFont="1" applyFill="1" applyBorder="1" applyAlignment="1">
      <alignment horizontal="center" vertical="center" wrapText="1" readingOrder="1"/>
    </xf>
    <xf numFmtId="0" fontId="8" fillId="9" borderId="2" xfId="0" applyFont="1" applyFill="1" applyBorder="1" applyAlignment="1">
      <alignment horizontal="left" vertical="center" wrapText="1" readingOrder="1"/>
    </xf>
    <xf numFmtId="0" fontId="9" fillId="9" borderId="6" xfId="0" applyFont="1" applyFill="1" applyBorder="1" applyAlignment="1">
      <alignment horizontal="center" vertical="center" wrapText="1" readingOrder="1"/>
    </xf>
    <xf numFmtId="0" fontId="9" fillId="9" borderId="5" xfId="0" applyFont="1" applyFill="1" applyBorder="1" applyAlignment="1">
      <alignment horizontal="center" vertical="center" wrapText="1" readingOrder="1"/>
    </xf>
    <xf numFmtId="0" fontId="6" fillId="0" borderId="0" xfId="0" applyFont="1"/>
    <xf numFmtId="0" fontId="7" fillId="7" borderId="2" xfId="0" applyFont="1" applyFill="1" applyBorder="1" applyAlignment="1">
      <alignment horizontal="center" vertical="center" wrapText="1" readingOrder="1"/>
    </xf>
    <xf numFmtId="0" fontId="9" fillId="8" borderId="2" xfId="0" applyFont="1" applyFill="1" applyBorder="1" applyAlignment="1">
      <alignment horizontal="left" vertical="center" wrapText="1" indent="10" readingOrder="1"/>
    </xf>
    <xf numFmtId="0" fontId="9" fillId="8" borderId="6" xfId="0" applyFont="1" applyFill="1" applyBorder="1" applyAlignment="1">
      <alignment horizontal="left" vertical="center" wrapText="1" indent="10" readingOrder="1"/>
    </xf>
    <xf numFmtId="0" fontId="9" fillId="9" borderId="2" xfId="0" applyFont="1" applyFill="1" applyBorder="1" applyAlignment="1">
      <alignment horizontal="left" vertical="center" wrapText="1" indent="10" readingOrder="1"/>
    </xf>
    <xf numFmtId="0" fontId="9" fillId="9" borderId="6" xfId="0" applyFont="1" applyFill="1" applyBorder="1" applyAlignment="1">
      <alignment horizontal="left" vertical="center" wrapText="1" indent="10" readingOrder="1"/>
    </xf>
    <xf numFmtId="0" fontId="9" fillId="8" borderId="2" xfId="0" applyFont="1" applyFill="1" applyBorder="1" applyAlignment="1">
      <alignment horizontal="left" vertical="center" wrapText="1" indent="5" readingOrder="1"/>
    </xf>
    <xf numFmtId="0" fontId="9" fillId="8" borderId="6" xfId="0" applyFont="1" applyFill="1" applyBorder="1" applyAlignment="1">
      <alignment horizontal="left" vertical="center" wrapText="1" indent="5" readingOrder="1"/>
    </xf>
    <xf numFmtId="0" fontId="9" fillId="9" borderId="2" xfId="0" applyFont="1" applyFill="1" applyBorder="1" applyAlignment="1">
      <alignment horizontal="left" vertical="center" wrapText="1" indent="5" readingOrder="1"/>
    </xf>
    <xf numFmtId="0" fontId="9" fillId="9" borderId="6" xfId="0" applyFont="1" applyFill="1" applyBorder="1" applyAlignment="1">
      <alignment horizontal="left" vertical="center" wrapText="1" indent="5" readingOrder="1"/>
    </xf>
    <xf numFmtId="3" fontId="9" fillId="9" borderId="6" xfId="0" applyNumberFormat="1" applyFont="1" applyFill="1" applyBorder="1" applyAlignment="1">
      <alignment horizontal="left" vertical="center" wrapText="1" indent="5" readingOrder="1"/>
    </xf>
    <xf numFmtId="0" fontId="0" fillId="0" borderId="1" xfId="0" quotePrefix="1" applyBorder="1" applyAlignment="1">
      <alignment wrapText="1"/>
    </xf>
    <xf numFmtId="0" fontId="11" fillId="0" borderId="0" xfId="0" applyFont="1"/>
    <xf numFmtId="0" fontId="14" fillId="0" borderId="1" xfId="0" applyFont="1" applyBorder="1" applyAlignment="1">
      <alignment vertical="center"/>
    </xf>
    <xf numFmtId="0" fontId="14" fillId="0" borderId="1" xfId="0" applyFont="1" applyBorder="1" applyAlignment="1">
      <alignment vertical="center" wrapText="1"/>
    </xf>
    <xf numFmtId="0" fontId="13" fillId="0" borderId="1" xfId="0" applyFont="1" applyBorder="1" applyAlignment="1">
      <alignment vertical="center" wrapText="1"/>
    </xf>
    <xf numFmtId="0" fontId="15" fillId="0" borderId="1" xfId="0" applyFont="1" applyBorder="1" applyAlignment="1">
      <alignment vertical="center" wrapText="1"/>
    </xf>
    <xf numFmtId="0" fontId="0" fillId="3" borderId="1" xfId="0" applyFill="1" applyBorder="1" applyAlignment="1">
      <alignment wrapText="1"/>
    </xf>
    <xf numFmtId="0" fontId="0" fillId="3" borderId="1" xfId="0" quotePrefix="1" applyFill="1" applyBorder="1" applyAlignment="1">
      <alignment vertical="center" wrapText="1"/>
    </xf>
    <xf numFmtId="0" fontId="0" fillId="3" borderId="1" xfId="0" quotePrefix="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wrapText="1"/>
    </xf>
    <xf numFmtId="0" fontId="0" fillId="4" borderId="1" xfId="0" quotePrefix="1" applyFill="1" applyBorder="1" applyAlignment="1">
      <alignment vertical="center" wrapText="1"/>
    </xf>
    <xf numFmtId="0" fontId="0" fillId="4" borderId="1" xfId="0" quotePrefix="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0" fillId="5" borderId="1" xfId="0" applyFill="1" applyBorder="1" applyAlignment="1">
      <alignment wrapText="1"/>
    </xf>
    <xf numFmtId="0" fontId="0" fillId="5" borderId="1" xfId="0" applyFill="1" applyBorder="1"/>
    <xf numFmtId="0" fontId="0" fillId="5" borderId="1" xfId="0" quotePrefix="1" applyFill="1" applyBorder="1" applyAlignment="1">
      <alignment vertical="center" wrapText="1"/>
    </xf>
    <xf numFmtId="0" fontId="0" fillId="5" borderId="1" xfId="0" quotePrefix="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0" fontId="0" fillId="0" borderId="0" xfId="0" applyAlignment="1">
      <alignment horizontal="center" vertical="center" wrapText="1"/>
    </xf>
    <xf numFmtId="0" fontId="12" fillId="11" borderId="1" xfId="0" applyFont="1" applyFill="1" applyBorder="1" applyAlignment="1">
      <alignment horizontal="center" vertical="center"/>
    </xf>
    <xf numFmtId="0" fontId="11" fillId="0" borderId="1" xfId="0" applyFont="1" applyBorder="1"/>
    <xf numFmtId="0" fontId="7" fillId="7" borderId="9" xfId="0" applyFont="1" applyFill="1" applyBorder="1" applyAlignment="1">
      <alignment horizontal="center" vertical="center" wrapText="1" readingOrder="1"/>
    </xf>
    <xf numFmtId="0" fontId="7" fillId="7" borderId="10" xfId="0" applyFont="1" applyFill="1" applyBorder="1" applyAlignment="1">
      <alignment horizontal="center" vertical="center" wrapText="1" readingOrder="1"/>
    </xf>
    <xf numFmtId="0" fontId="8" fillId="8" borderId="6" xfId="0" applyFont="1" applyFill="1" applyBorder="1" applyAlignment="1">
      <alignment horizontal="left" vertical="center" wrapText="1" readingOrder="1"/>
    </xf>
    <xf numFmtId="0" fontId="8" fillId="9" borderId="6" xfId="0" applyFont="1" applyFill="1" applyBorder="1" applyAlignment="1">
      <alignment horizontal="left" vertical="center" wrapText="1" readingOrder="1"/>
    </xf>
    <xf numFmtId="0" fontId="11" fillId="10" borderId="0" xfId="0" applyFont="1" applyFill="1"/>
    <xf numFmtId="0" fontId="0" fillId="10" borderId="0" xfId="0" applyFill="1"/>
    <xf numFmtId="0" fontId="13" fillId="0" borderId="1" xfId="0" applyFont="1" applyBorder="1" applyAlignment="1">
      <alignment wrapText="1"/>
    </xf>
    <xf numFmtId="0" fontId="16" fillId="6" borderId="12" xfId="0" applyFont="1" applyFill="1" applyBorder="1" applyAlignment="1">
      <alignment horizontal="center" vertical="center" wrapText="1"/>
    </xf>
    <xf numFmtId="0" fontId="17" fillId="0" borderId="14" xfId="0" applyFont="1" applyBorder="1" applyAlignment="1">
      <alignment horizontal="left" vertical="center" wrapText="1"/>
    </xf>
    <xf numFmtId="0" fontId="17" fillId="0" borderId="16" xfId="0" applyFont="1" applyBorder="1" applyAlignment="1">
      <alignment horizontal="left" vertical="center" wrapText="1"/>
    </xf>
    <xf numFmtId="0" fontId="17" fillId="0" borderId="14" xfId="0" applyFont="1" applyBorder="1" applyAlignment="1">
      <alignment horizontal="center" vertical="center" wrapText="1"/>
    </xf>
    <xf numFmtId="0" fontId="17" fillId="0" borderId="17" xfId="0" applyFont="1" applyBorder="1" applyAlignment="1">
      <alignment horizontal="left" vertical="center" wrapText="1"/>
    </xf>
    <xf numFmtId="0" fontId="16" fillId="6" borderId="11" xfId="0" applyFont="1" applyFill="1" applyBorder="1" applyAlignment="1">
      <alignment horizontal="center" vertical="center" wrapText="1"/>
    </xf>
    <xf numFmtId="0" fontId="17" fillId="0" borderId="18" xfId="0" applyFont="1" applyBorder="1" applyAlignment="1">
      <alignment horizontal="left" vertical="center" wrapText="1"/>
    </xf>
    <xf numFmtId="0" fontId="16" fillId="10" borderId="12" xfId="0" applyFont="1" applyFill="1" applyBorder="1" applyAlignment="1">
      <alignment horizontal="center" vertical="center" wrapText="1"/>
    </xf>
    <xf numFmtId="0" fontId="17" fillId="0" borderId="18" xfId="0" applyFont="1" applyBorder="1" applyAlignment="1">
      <alignment horizontal="center" vertical="center" wrapText="1"/>
    </xf>
    <xf numFmtId="0" fontId="17" fillId="10" borderId="18" xfId="0" applyFont="1" applyFill="1" applyBorder="1" applyAlignment="1">
      <alignment horizontal="center" vertical="center" wrapText="1"/>
    </xf>
    <xf numFmtId="0" fontId="17" fillId="10" borderId="18" xfId="0" applyFont="1" applyFill="1" applyBorder="1" applyAlignment="1">
      <alignment horizontal="left" vertical="center" wrapText="1"/>
    </xf>
    <xf numFmtId="0" fontId="17" fillId="10" borderId="14" xfId="0" applyFont="1" applyFill="1" applyBorder="1" applyAlignment="1">
      <alignment horizontal="center" vertical="center" wrapText="1"/>
    </xf>
    <xf numFmtId="0" fontId="17" fillId="10" borderId="14" xfId="0" applyFont="1" applyFill="1" applyBorder="1" applyAlignment="1">
      <alignment horizontal="left" vertical="center" wrapText="1"/>
    </xf>
    <xf numFmtId="0" fontId="17" fillId="0" borderId="19" xfId="0" applyFont="1" applyBorder="1" applyAlignment="1">
      <alignment horizontal="left" vertical="center" wrapText="1"/>
    </xf>
    <xf numFmtId="0" fontId="16" fillId="6" borderId="17" xfId="0" applyFont="1" applyFill="1" applyBorder="1" applyAlignment="1">
      <alignment horizontal="center" vertical="center" wrapText="1"/>
    </xf>
    <xf numFmtId="0" fontId="17" fillId="0" borderId="1" xfId="0" applyFont="1" applyBorder="1" applyAlignment="1">
      <alignment horizontal="left" vertical="center" wrapText="1"/>
    </xf>
    <xf numFmtId="0" fontId="17" fillId="0" borderId="19" xfId="0" applyFont="1" applyBorder="1" applyAlignment="1">
      <alignment horizontal="center" vertical="center" wrapText="1"/>
    </xf>
    <xf numFmtId="0" fontId="17" fillId="0" borderId="21" xfId="0" applyFont="1" applyBorder="1" applyAlignment="1">
      <alignment horizontal="left" vertical="center" wrapText="1"/>
    </xf>
    <xf numFmtId="0" fontId="17" fillId="0" borderId="1" xfId="0" applyFont="1" applyBorder="1" applyAlignment="1">
      <alignment horizontal="center" vertical="center" wrapText="1"/>
    </xf>
    <xf numFmtId="0" fontId="17" fillId="10" borderId="1" xfId="0" applyFont="1" applyFill="1" applyBorder="1" applyAlignment="1">
      <alignment horizontal="center" vertical="center" wrapText="1"/>
    </xf>
    <xf numFmtId="0" fontId="17" fillId="10" borderId="1" xfId="0" applyFont="1" applyFill="1" applyBorder="1" applyAlignment="1">
      <alignment horizontal="left" vertical="center" wrapText="1"/>
    </xf>
    <xf numFmtId="0" fontId="17" fillId="0" borderId="20" xfId="0" applyFont="1" applyBorder="1" applyAlignment="1">
      <alignment horizontal="center" vertical="center" wrapText="1"/>
    </xf>
    <xf numFmtId="0" fontId="17" fillId="10" borderId="21" xfId="0" applyFont="1" applyFill="1" applyBorder="1" applyAlignment="1">
      <alignment horizontal="center" vertical="center" wrapText="1"/>
    </xf>
    <xf numFmtId="0" fontId="17" fillId="10" borderId="21" xfId="0" applyFont="1" applyFill="1" applyBorder="1" applyAlignment="1">
      <alignment horizontal="left" vertical="center" wrapText="1"/>
    </xf>
    <xf numFmtId="0" fontId="17" fillId="0" borderId="21" xfId="0" applyFont="1" applyBorder="1" applyAlignment="1">
      <alignment horizontal="center" vertical="center" wrapText="1"/>
    </xf>
    <xf numFmtId="0" fontId="17" fillId="0" borderId="20" xfId="0" applyFont="1" applyBorder="1" applyAlignment="1">
      <alignment horizontal="left" vertical="center" wrapText="1"/>
    </xf>
    <xf numFmtId="0" fontId="17" fillId="0" borderId="21" xfId="0" applyFont="1" applyBorder="1" applyAlignment="1">
      <alignment horizontal="left" vertical="center"/>
    </xf>
    <xf numFmtId="0" fontId="18" fillId="0" borderId="21" xfId="0" applyFont="1" applyBorder="1" applyAlignment="1">
      <alignment horizontal="left" vertical="center" wrapText="1"/>
    </xf>
    <xf numFmtId="0" fontId="0" fillId="0" borderId="20" xfId="0" applyBorder="1"/>
    <xf numFmtId="0" fontId="16" fillId="10" borderId="11" xfId="0" applyFont="1" applyFill="1" applyBorder="1" applyAlignment="1">
      <alignment horizontal="center" vertical="center" wrapText="1"/>
    </xf>
    <xf numFmtId="0" fontId="17" fillId="0" borderId="11" xfId="0" applyFont="1" applyBorder="1" applyAlignment="1">
      <alignment horizontal="left" vertical="center" wrapText="1"/>
    </xf>
    <xf numFmtId="0" fontId="17" fillId="0" borderId="11" xfId="0" applyFont="1" applyBorder="1" applyAlignment="1">
      <alignment horizontal="center" vertical="center" wrapText="1"/>
    </xf>
    <xf numFmtId="0" fontId="0" fillId="0" borderId="11" xfId="0" applyBorder="1"/>
    <xf numFmtId="0" fontId="19" fillId="0" borderId="0" xfId="0" applyFont="1"/>
    <xf numFmtId="0" fontId="16" fillId="12" borderId="11" xfId="0" applyFont="1" applyFill="1" applyBorder="1" applyAlignment="1">
      <alignment horizontal="center" vertical="center" wrapText="1"/>
    </xf>
    <xf numFmtId="0" fontId="17" fillId="0" borderId="0" xfId="0" applyFont="1" applyAlignment="1">
      <alignment horizontal="center" vertical="center" wrapText="1"/>
    </xf>
    <xf numFmtId="0" fontId="0" fillId="16" borderId="18" xfId="0" applyFill="1" applyBorder="1" applyAlignment="1">
      <alignment vertical="center" wrapText="1"/>
    </xf>
    <xf numFmtId="0" fontId="0" fillId="0" borderId="13" xfId="0" applyBorder="1" applyAlignment="1">
      <alignment horizontal="left" vertical="center" wrapText="1"/>
    </xf>
    <xf numFmtId="0" fontId="0" fillId="15" borderId="11" xfId="0" applyFill="1" applyBorder="1" applyAlignment="1">
      <alignment vertical="center" wrapText="1"/>
    </xf>
    <xf numFmtId="0" fontId="0" fillId="15" borderId="11" xfId="0" applyFill="1" applyBorder="1" applyAlignment="1">
      <alignment vertical="center"/>
    </xf>
    <xf numFmtId="0" fontId="21" fillId="10" borderId="0" xfId="1" applyFill="1"/>
    <xf numFmtId="0" fontId="0" fillId="0" borderId="18" xfId="0" applyBorder="1" applyAlignment="1">
      <alignment horizontal="left" vertical="center" wrapText="1"/>
    </xf>
    <xf numFmtId="0" fontId="0" fillId="15" borderId="13" xfId="0" applyFill="1" applyBorder="1" applyAlignment="1">
      <alignment horizontal="left" vertical="center" wrapText="1"/>
    </xf>
    <xf numFmtId="0" fontId="0" fillId="15" borderId="0" xfId="0" applyFill="1"/>
    <xf numFmtId="0" fontId="0" fillId="17" borderId="0" xfId="0" applyFill="1"/>
    <xf numFmtId="0" fontId="17" fillId="10" borderId="11" xfId="0" applyFont="1" applyFill="1" applyBorder="1" applyAlignment="1">
      <alignment horizontal="center" vertical="center" wrapText="1"/>
    </xf>
    <xf numFmtId="0" fontId="0" fillId="18" borderId="0" xfId="0" applyFill="1"/>
    <xf numFmtId="0" fontId="18" fillId="10" borderId="11" xfId="0" applyFont="1" applyFill="1" applyBorder="1" applyAlignment="1">
      <alignment horizontal="center" vertical="center" wrapText="1"/>
    </xf>
    <xf numFmtId="0" fontId="17" fillId="19" borderId="11" xfId="0" applyFont="1" applyFill="1" applyBorder="1" applyAlignment="1">
      <alignment horizontal="left" vertical="center" wrapText="1"/>
    </xf>
    <xf numFmtId="0" fontId="17" fillId="19" borderId="11" xfId="0" applyFont="1" applyFill="1" applyBorder="1" applyAlignment="1">
      <alignment horizontal="center" vertical="center" wrapText="1"/>
    </xf>
    <xf numFmtId="0" fontId="17" fillId="19" borderId="11" xfId="0" applyFont="1" applyFill="1" applyBorder="1" applyAlignment="1">
      <alignment horizontal="left" vertical="center"/>
    </xf>
    <xf numFmtId="0" fontId="18" fillId="19" borderId="11" xfId="0" applyFont="1" applyFill="1" applyBorder="1" applyAlignment="1">
      <alignment horizontal="left" vertical="center" wrapText="1"/>
    </xf>
    <xf numFmtId="0" fontId="20" fillId="19" borderId="11" xfId="0" applyFont="1" applyFill="1" applyBorder="1" applyAlignment="1">
      <alignment horizontal="center" vertical="center" wrapText="1"/>
    </xf>
    <xf numFmtId="0" fontId="18" fillId="19" borderId="11" xfId="0" applyFont="1" applyFill="1" applyBorder="1" applyAlignment="1">
      <alignment horizontal="center" vertical="center" wrapText="1"/>
    </xf>
    <xf numFmtId="0" fontId="0" fillId="0" borderId="0" xfId="0" applyAlignment="1">
      <alignment horizontal="center"/>
    </xf>
    <xf numFmtId="0" fontId="6" fillId="20" borderId="11" xfId="0" applyFont="1" applyFill="1" applyBorder="1" applyAlignment="1">
      <alignment horizontal="center"/>
    </xf>
    <xf numFmtId="0" fontId="0" fillId="20" borderId="0" xfId="0" applyFill="1"/>
    <xf numFmtId="0" fontId="0" fillId="20" borderId="0" xfId="0" applyFill="1" applyAlignment="1">
      <alignment horizontal="center"/>
    </xf>
    <xf numFmtId="0" fontId="0" fillId="0" borderId="0" xfId="0" applyAlignment="1">
      <alignment wrapText="1"/>
    </xf>
    <xf numFmtId="0" fontId="17" fillId="10" borderId="11" xfId="0" applyFont="1" applyFill="1" applyBorder="1" applyAlignment="1">
      <alignment horizontal="left" vertical="center" wrapText="1"/>
    </xf>
    <xf numFmtId="0" fontId="17" fillId="19" borderId="20" xfId="0" applyFont="1" applyFill="1" applyBorder="1" applyAlignment="1">
      <alignment horizontal="center" vertical="center" wrapText="1"/>
    </xf>
    <xf numFmtId="9" fontId="0" fillId="0" borderId="0" xfId="0" applyNumberFormat="1"/>
    <xf numFmtId="0" fontId="16" fillId="19" borderId="11" xfId="0" applyFont="1" applyFill="1" applyBorder="1" applyAlignment="1">
      <alignment horizontal="left" vertical="center" wrapText="1"/>
    </xf>
    <xf numFmtId="9" fontId="0" fillId="0" borderId="0" xfId="3" applyFont="1"/>
    <xf numFmtId="164" fontId="0" fillId="0" borderId="0" xfId="2" applyNumberFormat="1" applyFont="1"/>
    <xf numFmtId="9" fontId="0" fillId="21" borderId="0" xfId="3" applyFont="1" applyFill="1"/>
    <xf numFmtId="9" fontId="0" fillId="22" borderId="0" xfId="3" applyFont="1" applyFill="1"/>
    <xf numFmtId="9" fontId="0" fillId="23" borderId="0" xfId="3" applyFont="1" applyFill="1"/>
    <xf numFmtId="43" fontId="0" fillId="23" borderId="0" xfId="2" applyFont="1" applyFill="1"/>
    <xf numFmtId="9" fontId="0" fillId="18" borderId="0" xfId="3" applyFont="1" applyFill="1"/>
    <xf numFmtId="9" fontId="33" fillId="21" borderId="1" xfId="3" applyFont="1" applyFill="1" applyBorder="1" applyAlignment="1">
      <alignment horizontal="center" vertical="top"/>
    </xf>
    <xf numFmtId="9" fontId="33" fillId="22" borderId="1" xfId="3" applyFont="1" applyFill="1" applyBorder="1" applyAlignment="1">
      <alignment horizontal="center" vertical="top"/>
    </xf>
    <xf numFmtId="9" fontId="33" fillId="23" borderId="1" xfId="3" applyFont="1" applyFill="1" applyBorder="1" applyAlignment="1">
      <alignment horizontal="center" vertical="top"/>
    </xf>
    <xf numFmtId="0" fontId="33" fillId="0" borderId="1" xfId="0" applyFont="1" applyBorder="1" applyAlignment="1">
      <alignment horizontal="center" vertical="top"/>
    </xf>
    <xf numFmtId="43" fontId="33" fillId="23" borderId="1" xfId="2" applyFont="1" applyFill="1" applyBorder="1" applyAlignment="1">
      <alignment horizontal="center" vertical="top"/>
    </xf>
    <xf numFmtId="164" fontId="33" fillId="0" borderId="1" xfId="2" applyNumberFormat="1" applyFont="1" applyBorder="1" applyAlignment="1">
      <alignment horizontal="center" vertical="top"/>
    </xf>
    <xf numFmtId="9" fontId="33" fillId="18" borderId="1" xfId="3" applyFont="1" applyFill="1" applyBorder="1" applyAlignment="1">
      <alignment horizontal="center" vertical="top"/>
    </xf>
    <xf numFmtId="9" fontId="6" fillId="0" borderId="0" xfId="3" applyFont="1"/>
    <xf numFmtId="9" fontId="0" fillId="12" borderId="0" xfId="3" applyFont="1" applyFill="1"/>
    <xf numFmtId="9" fontId="34" fillId="12" borderId="0" xfId="3" applyFont="1" applyFill="1"/>
    <xf numFmtId="9" fontId="0" fillId="0" borderId="1" xfId="3" applyFont="1" applyBorder="1"/>
    <xf numFmtId="0" fontId="0" fillId="0" borderId="19" xfId="0" applyBorder="1"/>
    <xf numFmtId="0" fontId="0" fillId="0" borderId="22" xfId="0" applyBorder="1"/>
    <xf numFmtId="0" fontId="0" fillId="0" borderId="17" xfId="0" applyBorder="1"/>
    <xf numFmtId="0" fontId="0" fillId="0" borderId="0" xfId="0" applyBorder="1"/>
    <xf numFmtId="0" fontId="0" fillId="0" borderId="16" xfId="0" applyBorder="1"/>
    <xf numFmtId="0" fontId="0" fillId="0" borderId="23" xfId="0" applyBorder="1"/>
    <xf numFmtId="0" fontId="0" fillId="0" borderId="24" xfId="0" applyBorder="1"/>
    <xf numFmtId="0" fontId="0" fillId="0" borderId="15" xfId="0" applyBorder="1"/>
    <xf numFmtId="0" fontId="0" fillId="0" borderId="0" xfId="0" applyAlignment="1"/>
    <xf numFmtId="0" fontId="0" fillId="0" borderId="1" xfId="0" applyBorder="1" applyAlignment="1">
      <alignment horizontal="center"/>
    </xf>
    <xf numFmtId="0" fontId="0" fillId="0" borderId="0" xfId="0" applyBorder="1" applyAlignment="1"/>
    <xf numFmtId="0" fontId="0" fillId="0" borderId="16" xfId="0" applyBorder="1" applyAlignment="1"/>
    <xf numFmtId="0" fontId="0" fillId="0" borderId="26" xfId="0" applyBorder="1"/>
    <xf numFmtId="0" fontId="0" fillId="0" borderId="32" xfId="0" applyBorder="1"/>
    <xf numFmtId="0" fontId="0" fillId="0" borderId="33" xfId="0" applyBorder="1"/>
    <xf numFmtId="0" fontId="0" fillId="0" borderId="34" xfId="0" applyBorder="1"/>
    <xf numFmtId="0" fontId="0" fillId="0" borderId="35" xfId="0" applyBorder="1"/>
    <xf numFmtId="0" fontId="35" fillId="0" borderId="0" xfId="0" applyFont="1" applyBorder="1" applyAlignment="1">
      <alignment horizontal="center" vertical="center"/>
    </xf>
    <xf numFmtId="0" fontId="38" fillId="0" borderId="1" xfId="0" applyFont="1" applyBorder="1" applyAlignment="1">
      <alignment horizontal="center"/>
    </xf>
    <xf numFmtId="9" fontId="37" fillId="0" borderId="1" xfId="3" applyFont="1" applyBorder="1" applyAlignment="1">
      <alignment horizontal="center"/>
    </xf>
    <xf numFmtId="0" fontId="37" fillId="0" borderId="0" xfId="0" applyFont="1"/>
    <xf numFmtId="0" fontId="37" fillId="0" borderId="1" xfId="0" applyFont="1" applyBorder="1"/>
    <xf numFmtId="9" fontId="0" fillId="25" borderId="1" xfId="3" applyFont="1" applyFill="1" applyBorder="1"/>
    <xf numFmtId="0" fontId="0" fillId="24" borderId="1" xfId="0" applyFill="1" applyBorder="1"/>
    <xf numFmtId="9" fontId="0" fillId="23" borderId="1" xfId="3" applyFont="1" applyFill="1" applyBorder="1"/>
    <xf numFmtId="9" fontId="0" fillId="22" borderId="1" xfId="3" applyFont="1" applyFill="1" applyBorder="1"/>
    <xf numFmtId="43" fontId="0" fillId="23" borderId="1" xfId="2" applyFont="1" applyFill="1" applyBorder="1"/>
    <xf numFmtId="9" fontId="0" fillId="21" borderId="1" xfId="3" applyFont="1" applyFill="1" applyBorder="1"/>
    <xf numFmtId="0" fontId="0" fillId="25" borderId="1" xfId="0" applyFill="1" applyBorder="1"/>
    <xf numFmtId="0" fontId="0" fillId="26" borderId="1" xfId="0" applyFill="1" applyBorder="1"/>
    <xf numFmtId="0" fontId="39" fillId="25" borderId="1" xfId="0" applyFont="1" applyFill="1" applyBorder="1"/>
    <xf numFmtId="0" fontId="39" fillId="26" borderId="1" xfId="0" applyFont="1" applyFill="1" applyBorder="1"/>
    <xf numFmtId="0" fontId="0" fillId="26" borderId="0" xfId="0" applyFill="1" applyBorder="1"/>
    <xf numFmtId="9" fontId="0" fillId="26" borderId="0" xfId="3" applyFont="1" applyFill="1" applyBorder="1"/>
    <xf numFmtId="0" fontId="6" fillId="27" borderId="0" xfId="0" applyFont="1" applyFill="1"/>
    <xf numFmtId="9" fontId="0" fillId="25" borderId="0" xfId="3" applyFont="1" applyFill="1" applyBorder="1"/>
    <xf numFmtId="0" fontId="16" fillId="6" borderId="1" xfId="0" applyFont="1" applyFill="1" applyBorder="1" applyAlignment="1">
      <alignment horizontal="center" vertical="center" wrapText="1"/>
    </xf>
    <xf numFmtId="0" fontId="16" fillId="12" borderId="1" xfId="0" applyFont="1" applyFill="1" applyBorder="1" applyAlignment="1">
      <alignment horizontal="center" vertical="center" wrapText="1"/>
    </xf>
    <xf numFmtId="0" fontId="16" fillId="19" borderId="1" xfId="0" applyFont="1" applyFill="1" applyBorder="1" applyAlignment="1">
      <alignment horizontal="left" vertical="center" wrapText="1"/>
    </xf>
    <xf numFmtId="0" fontId="17" fillId="19" borderId="1" xfId="0" applyFont="1" applyFill="1" applyBorder="1" applyAlignment="1">
      <alignment horizontal="left" vertical="center" wrapText="1"/>
    </xf>
    <xf numFmtId="0" fontId="17" fillId="19" borderId="1" xfId="0" applyFont="1" applyFill="1" applyBorder="1" applyAlignment="1">
      <alignment horizontal="center" vertical="center" wrapText="1"/>
    </xf>
    <xf numFmtId="0" fontId="16" fillId="0" borderId="1" xfId="0" applyFont="1" applyBorder="1" applyAlignment="1">
      <alignment horizontal="left" vertical="center" wrapText="1"/>
    </xf>
    <xf numFmtId="0" fontId="41" fillId="28" borderId="36" xfId="0" applyFont="1" applyFill="1" applyBorder="1" applyAlignment="1">
      <alignment horizontal="left" wrapText="1" readingOrder="1"/>
    </xf>
    <xf numFmtId="0" fontId="42" fillId="29" borderId="36" xfId="0" applyFont="1" applyFill="1" applyBorder="1" applyAlignment="1">
      <alignment horizontal="center" wrapText="1" readingOrder="1"/>
    </xf>
    <xf numFmtId="9" fontId="42" fillId="29" borderId="36" xfId="0" applyNumberFormat="1" applyFont="1" applyFill="1" applyBorder="1" applyAlignment="1">
      <alignment horizontal="center" wrapText="1" readingOrder="1"/>
    </xf>
    <xf numFmtId="0" fontId="10" fillId="0" borderId="0" xfId="0" applyFont="1"/>
    <xf numFmtId="9" fontId="0" fillId="10" borderId="0" xfId="3" applyFont="1" applyFill="1"/>
    <xf numFmtId="164" fontId="0" fillId="10" borderId="0" xfId="2" applyNumberFormat="1" applyFont="1" applyFill="1"/>
    <xf numFmtId="43" fontId="0" fillId="10" borderId="0" xfId="2" applyFont="1" applyFill="1"/>
    <xf numFmtId="164" fontId="0" fillId="22" borderId="0" xfId="2" applyNumberFormat="1" applyFont="1" applyFill="1"/>
    <xf numFmtId="164" fontId="0" fillId="30" borderId="0" xfId="2" applyNumberFormat="1" applyFont="1" applyFill="1"/>
    <xf numFmtId="0" fontId="0" fillId="31" borderId="0" xfId="0" applyFill="1"/>
    <xf numFmtId="0" fontId="0" fillId="22" borderId="0" xfId="0" applyFill="1"/>
    <xf numFmtId="43" fontId="0" fillId="22" borderId="0" xfId="2" applyFont="1" applyFill="1"/>
    <xf numFmtId="0" fontId="17" fillId="19" borderId="0" xfId="0" applyFont="1" applyFill="1" applyBorder="1" applyAlignment="1">
      <alignment horizontal="center" vertical="center" wrapText="1"/>
    </xf>
    <xf numFmtId="0" fontId="17" fillId="0" borderId="1" xfId="0" applyFont="1" applyFill="1" applyBorder="1" applyAlignment="1">
      <alignment horizontal="left" vertical="center" wrapText="1"/>
    </xf>
    <xf numFmtId="0" fontId="20" fillId="0" borderId="1" xfId="0" applyFont="1" applyFill="1" applyBorder="1" applyAlignment="1">
      <alignment horizontal="left" vertical="center" wrapText="1"/>
    </xf>
    <xf numFmtId="0" fontId="20" fillId="0" borderId="1" xfId="0" applyFont="1" applyFill="1" applyBorder="1" applyAlignment="1">
      <alignment horizontal="center" vertical="center" wrapText="1"/>
    </xf>
    <xf numFmtId="0" fontId="0" fillId="0" borderId="1" xfId="0" applyFill="1" applyBorder="1"/>
    <xf numFmtId="0" fontId="0" fillId="0" borderId="0" xfId="0" applyFill="1"/>
    <xf numFmtId="0" fontId="17" fillId="0" borderId="1" xfId="0" applyFont="1" applyFill="1" applyBorder="1" applyAlignment="1">
      <alignment horizontal="center" vertical="center" wrapText="1"/>
    </xf>
    <xf numFmtId="9" fontId="0" fillId="0" borderId="1" xfId="0" applyNumberFormat="1" applyFill="1" applyBorder="1"/>
    <xf numFmtId="0" fontId="7" fillId="7" borderId="3" xfId="0" applyFont="1" applyFill="1" applyBorder="1" applyAlignment="1">
      <alignment horizontal="center" vertical="center" wrapText="1" readingOrder="1"/>
    </xf>
    <xf numFmtId="0" fontId="7" fillId="7" borderId="4" xfId="0" applyFont="1" applyFill="1" applyBorder="1" applyAlignment="1">
      <alignment horizontal="center" vertical="center" wrapText="1" readingOrder="1"/>
    </xf>
    <xf numFmtId="0" fontId="7" fillId="7" borderId="6" xfId="0" applyFont="1" applyFill="1" applyBorder="1" applyAlignment="1">
      <alignment horizontal="center" vertical="center" wrapText="1" readingOrder="1"/>
    </xf>
    <xf numFmtId="0" fontId="7" fillId="7" borderId="5" xfId="0" applyFont="1" applyFill="1" applyBorder="1" applyAlignment="1">
      <alignment horizontal="center" vertical="center" wrapText="1" readingOrder="1"/>
    </xf>
    <xf numFmtId="0" fontId="7" fillId="7" borderId="2" xfId="0" applyFont="1" applyFill="1" applyBorder="1" applyAlignment="1">
      <alignment horizontal="center" vertical="center" wrapText="1" readingOrder="1"/>
    </xf>
    <xf numFmtId="0" fontId="7" fillId="7" borderId="7" xfId="0" applyFont="1" applyFill="1" applyBorder="1" applyAlignment="1">
      <alignment horizontal="center" vertical="center" wrapText="1" readingOrder="1"/>
    </xf>
    <xf numFmtId="0" fontId="7" fillId="7" borderId="8" xfId="0" applyFont="1" applyFill="1" applyBorder="1" applyAlignment="1">
      <alignment horizontal="center" vertical="center" wrapText="1" readingOrder="1"/>
    </xf>
    <xf numFmtId="0" fontId="40" fillId="19" borderId="1" xfId="0" applyFont="1" applyFill="1" applyBorder="1" applyAlignment="1">
      <alignment horizontal="center" vertical="center" wrapText="1"/>
    </xf>
    <xf numFmtId="0" fontId="16" fillId="19" borderId="1" xfId="0" applyFont="1" applyFill="1" applyBorder="1" applyAlignment="1">
      <alignment horizontal="center" vertical="center" wrapText="1"/>
    </xf>
    <xf numFmtId="0" fontId="0" fillId="0" borderId="20" xfId="0" applyBorder="1" applyAlignment="1">
      <alignment horizontal="center" wrapText="1"/>
    </xf>
    <xf numFmtId="0" fontId="0" fillId="0" borderId="0" xfId="0" applyAlignment="1">
      <alignment horizontal="center"/>
    </xf>
    <xf numFmtId="0" fontId="6" fillId="16" borderId="18" xfId="0" applyFont="1" applyFill="1" applyBorder="1" applyAlignment="1">
      <alignment horizontal="left" vertical="center" wrapText="1"/>
    </xf>
    <xf numFmtId="0" fontId="25" fillId="0" borderId="19" xfId="0" applyFont="1" applyBorder="1" applyAlignment="1">
      <alignment horizontal="left" vertical="center" wrapText="1"/>
    </xf>
    <xf numFmtId="0" fontId="25" fillId="0" borderId="22" xfId="0" applyFont="1" applyBorder="1" applyAlignment="1">
      <alignment horizontal="left" vertical="center" wrapText="1"/>
    </xf>
    <xf numFmtId="0" fontId="25" fillId="0" borderId="17" xfId="0" applyFont="1" applyBorder="1" applyAlignment="1">
      <alignment horizontal="left" vertical="center" wrapText="1"/>
    </xf>
    <xf numFmtId="0" fontId="0" fillId="0" borderId="0" xfId="0" applyAlignment="1">
      <alignment horizontal="left" wrapText="1"/>
    </xf>
    <xf numFmtId="0" fontId="0" fillId="15" borderId="11" xfId="0" applyFill="1" applyBorder="1" applyAlignment="1">
      <alignment horizontal="left" vertical="center" wrapText="1"/>
    </xf>
    <xf numFmtId="0" fontId="6" fillId="13" borderId="11" xfId="0" applyFont="1" applyFill="1" applyBorder="1" applyAlignment="1">
      <alignment horizontal="center"/>
    </xf>
    <xf numFmtId="0" fontId="26" fillId="0" borderId="17" xfId="0" applyFont="1" applyBorder="1" applyAlignment="1">
      <alignment horizontal="left" vertical="center"/>
    </xf>
    <xf numFmtId="0" fontId="26" fillId="0" borderId="15" xfId="0" applyFont="1" applyBorder="1" applyAlignment="1">
      <alignment horizontal="left" vertical="center"/>
    </xf>
    <xf numFmtId="0" fontId="0" fillId="10" borderId="12" xfId="0" applyFill="1" applyBorder="1" applyAlignment="1">
      <alignment horizontal="left" vertical="center" wrapText="1"/>
    </xf>
    <xf numFmtId="0" fontId="27" fillId="0" borderId="23" xfId="0" applyFont="1" applyBorder="1" applyAlignment="1">
      <alignment horizontal="left" vertical="center" wrapText="1" indent="2"/>
    </xf>
    <xf numFmtId="0" fontId="27" fillId="0" borderId="24" xfId="0" applyFont="1" applyBorder="1" applyAlignment="1">
      <alignment horizontal="left" vertical="center" wrapText="1" indent="2"/>
    </xf>
    <xf numFmtId="0" fontId="27" fillId="0" borderId="15" xfId="0" applyFont="1" applyBorder="1" applyAlignment="1">
      <alignment horizontal="left" vertical="center" wrapText="1" indent="2"/>
    </xf>
    <xf numFmtId="0" fontId="6" fillId="0" borderId="13" xfId="0" applyFont="1" applyBorder="1" applyAlignment="1">
      <alignment horizontal="left" vertical="center" wrapText="1"/>
    </xf>
    <xf numFmtId="0" fontId="0" fillId="0" borderId="18" xfId="0" applyBorder="1" applyAlignment="1">
      <alignment horizontal="left" vertical="center" wrapText="1"/>
    </xf>
    <xf numFmtId="0" fontId="6" fillId="15" borderId="19" xfId="0" applyFont="1" applyFill="1" applyBorder="1" applyAlignment="1">
      <alignment horizontal="left" vertical="center" wrapText="1"/>
    </xf>
    <xf numFmtId="0" fontId="6" fillId="15" borderId="22" xfId="0" applyFont="1" applyFill="1" applyBorder="1" applyAlignment="1">
      <alignment horizontal="left" vertical="center" wrapText="1"/>
    </xf>
    <xf numFmtId="0" fontId="6" fillId="15" borderId="17" xfId="0" applyFont="1" applyFill="1" applyBorder="1" applyAlignment="1">
      <alignment horizontal="left" vertical="center" wrapText="1"/>
    </xf>
    <xf numFmtId="0" fontId="23" fillId="15" borderId="23" xfId="0" applyFont="1" applyFill="1" applyBorder="1" applyAlignment="1">
      <alignment horizontal="left" vertical="center" wrapText="1" indent="2"/>
    </xf>
    <xf numFmtId="0" fontId="23" fillId="15" borderId="24" xfId="0" applyFont="1" applyFill="1" applyBorder="1" applyAlignment="1">
      <alignment horizontal="left" vertical="center" wrapText="1" indent="2"/>
    </xf>
    <xf numFmtId="0" fontId="23" fillId="15" borderId="15" xfId="0" applyFont="1" applyFill="1" applyBorder="1" applyAlignment="1">
      <alignment horizontal="left" vertical="center" wrapText="1" indent="2"/>
    </xf>
    <xf numFmtId="0" fontId="0" fillId="15" borderId="13" xfId="0" applyFill="1" applyBorder="1" applyAlignment="1">
      <alignment horizontal="left" vertical="center" wrapText="1"/>
    </xf>
    <xf numFmtId="0" fontId="6" fillId="15" borderId="11" xfId="0" applyFont="1" applyFill="1" applyBorder="1" applyAlignment="1">
      <alignment horizontal="left" vertical="center" wrapText="1"/>
    </xf>
    <xf numFmtId="0" fontId="41" fillId="28" borderId="39" xfId="0" applyFont="1" applyFill="1" applyBorder="1" applyAlignment="1">
      <alignment horizontal="center" wrapText="1" readingOrder="1"/>
    </xf>
    <xf numFmtId="0" fontId="41" fillId="28" borderId="40" xfId="0" applyFont="1" applyFill="1" applyBorder="1" applyAlignment="1">
      <alignment horizontal="center" wrapText="1" readingOrder="1"/>
    </xf>
    <xf numFmtId="0" fontId="41" fillId="28" borderId="37" xfId="0" applyFont="1" applyFill="1" applyBorder="1" applyAlignment="1">
      <alignment horizontal="center" wrapText="1" readingOrder="1"/>
    </xf>
    <xf numFmtId="0" fontId="41" fillId="28" borderId="38" xfId="0" applyFont="1" applyFill="1" applyBorder="1" applyAlignment="1">
      <alignment horizontal="center" wrapText="1" readingOrder="1"/>
    </xf>
    <xf numFmtId="0" fontId="0" fillId="0" borderId="1" xfId="0" applyBorder="1" applyAlignment="1">
      <alignment horizontal="center"/>
    </xf>
    <xf numFmtId="0" fontId="0" fillId="0" borderId="34" xfId="0" applyBorder="1" applyAlignment="1">
      <alignment horizontal="center"/>
    </xf>
    <xf numFmtId="0" fontId="0" fillId="0" borderId="1" xfId="0" applyBorder="1" applyAlignment="1">
      <alignment horizontal="center" vertical="center"/>
    </xf>
    <xf numFmtId="0" fontId="6" fillId="0" borderId="1" xfId="0" applyFont="1" applyBorder="1" applyAlignment="1">
      <alignment horizontal="left"/>
    </xf>
    <xf numFmtId="0" fontId="0" fillId="0" borderId="25"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25"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35" fillId="0" borderId="0" xfId="0" applyFont="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26" xfId="0" applyBorder="1" applyAlignment="1">
      <alignment horizontal="center" vertical="center"/>
    </xf>
    <xf numFmtId="0" fontId="0" fillId="0" borderId="0"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0" xfId="0" applyBorder="1" applyAlignment="1">
      <alignment horizontal="left"/>
    </xf>
    <xf numFmtId="0" fontId="0" fillId="0" borderId="34" xfId="0" applyBorder="1" applyAlignment="1">
      <alignment horizontal="left"/>
    </xf>
    <xf numFmtId="0" fontId="37" fillId="0" borderId="1" xfId="0" applyFont="1" applyBorder="1" applyAlignment="1">
      <alignment horizontal="center"/>
    </xf>
    <xf numFmtId="0" fontId="37" fillId="0" borderId="1" xfId="0" applyFont="1" applyBorder="1" applyAlignment="1">
      <alignment horizontal="left" vertical="center" wrapText="1"/>
    </xf>
    <xf numFmtId="0" fontId="37" fillId="0" borderId="1" xfId="0" applyFont="1" applyBorder="1" applyAlignment="1">
      <alignment horizontal="left" vertical="center"/>
    </xf>
    <xf numFmtId="0" fontId="6" fillId="0" borderId="25" xfId="0" applyFont="1" applyBorder="1" applyAlignment="1">
      <alignment horizontal="left"/>
    </xf>
    <xf numFmtId="0" fontId="6" fillId="0" borderId="27" xfId="0" applyFont="1" applyBorder="1" applyAlignment="1">
      <alignment horizontal="left"/>
    </xf>
    <xf numFmtId="0" fontId="6" fillId="0" borderId="28" xfId="0" applyFont="1" applyBorder="1" applyAlignment="1">
      <alignment horizontal="left"/>
    </xf>
    <xf numFmtId="0" fontId="37" fillId="0" borderId="1" xfId="0" applyFont="1" applyBorder="1" applyAlignment="1">
      <alignment horizontal="center" vertical="center"/>
    </xf>
    <xf numFmtId="0" fontId="37" fillId="0" borderId="25" xfId="0" applyFont="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26" xfId="0" applyBorder="1" applyAlignment="1">
      <alignment horizontal="center"/>
    </xf>
    <xf numFmtId="0" fontId="0" fillId="0" borderId="0"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5" xfId="0" applyBorder="1" applyAlignment="1">
      <alignment horizontal="center"/>
    </xf>
    <xf numFmtId="0" fontId="37" fillId="0" borderId="25" xfId="0" applyFont="1" applyBorder="1" applyAlignment="1">
      <alignment horizontal="left" vertical="center" wrapText="1"/>
    </xf>
    <xf numFmtId="0" fontId="37" fillId="0" borderId="27" xfId="0" applyFont="1" applyBorder="1" applyAlignment="1">
      <alignment horizontal="left" vertical="center"/>
    </xf>
    <xf numFmtId="0" fontId="37" fillId="0" borderId="28" xfId="0" applyFont="1" applyBorder="1" applyAlignment="1">
      <alignment horizontal="left" vertical="center"/>
    </xf>
    <xf numFmtId="0" fontId="37" fillId="0" borderId="25" xfId="0" applyFont="1" applyBorder="1" applyAlignment="1">
      <alignment horizontal="left" vertical="center"/>
    </xf>
    <xf numFmtId="0" fontId="37" fillId="0" borderId="29" xfId="0" applyFont="1" applyBorder="1" applyAlignment="1">
      <alignment horizontal="center" vertical="center" wrapText="1"/>
    </xf>
    <xf numFmtId="0" fontId="37" fillId="0" borderId="30" xfId="0" applyFont="1" applyBorder="1" applyAlignment="1">
      <alignment horizontal="center" vertical="center" wrapText="1"/>
    </xf>
    <xf numFmtId="0" fontId="37" fillId="0" borderId="31" xfId="0" applyFont="1" applyBorder="1" applyAlignment="1">
      <alignment horizontal="center" vertical="center" wrapText="1"/>
    </xf>
    <xf numFmtId="0" fontId="37" fillId="0" borderId="26" xfId="0" applyFont="1" applyBorder="1" applyAlignment="1">
      <alignment horizontal="center" vertical="center" wrapText="1"/>
    </xf>
    <xf numFmtId="0" fontId="37" fillId="0" borderId="0" xfId="0" applyFont="1" applyBorder="1" applyAlignment="1">
      <alignment horizontal="center" vertical="center" wrapText="1"/>
    </xf>
    <xf numFmtId="0" fontId="37" fillId="0" borderId="32" xfId="0" applyFont="1" applyBorder="1" applyAlignment="1">
      <alignment horizontal="center" vertical="center" wrapText="1"/>
    </xf>
    <xf numFmtId="0" fontId="37" fillId="0" borderId="33" xfId="0" applyFont="1" applyBorder="1" applyAlignment="1">
      <alignment horizontal="center" vertical="center" wrapText="1"/>
    </xf>
    <xf numFmtId="0" fontId="37" fillId="0" borderId="34" xfId="0" applyFont="1" applyBorder="1" applyAlignment="1">
      <alignment horizontal="center" vertical="center" wrapText="1"/>
    </xf>
    <xf numFmtId="0" fontId="37" fillId="0" borderId="35" xfId="0" applyFont="1" applyBorder="1" applyAlignment="1">
      <alignment horizontal="center" vertical="center" wrapText="1"/>
    </xf>
    <xf numFmtId="0" fontId="37" fillId="0" borderId="27" xfId="0" applyFont="1" applyBorder="1" applyAlignment="1">
      <alignment horizontal="center"/>
    </xf>
    <xf numFmtId="0" fontId="37" fillId="0" borderId="28" xfId="0" applyFont="1" applyBorder="1" applyAlignment="1">
      <alignment horizontal="center"/>
    </xf>
    <xf numFmtId="0" fontId="37" fillId="0" borderId="1" xfId="0" applyFont="1" applyBorder="1" applyAlignment="1">
      <alignment horizontal="center" vertical="center" wrapText="1"/>
    </xf>
    <xf numFmtId="0" fontId="43" fillId="0" borderId="1" xfId="0" applyFont="1" applyBorder="1" applyAlignment="1">
      <alignment horizontal="center"/>
    </xf>
    <xf numFmtId="0" fontId="43" fillId="0" borderId="46" xfId="0" applyFont="1" applyBorder="1" applyAlignment="1">
      <alignment horizontal="center"/>
    </xf>
    <xf numFmtId="0" fontId="44" fillId="0" borderId="42" xfId="0" applyFont="1" applyBorder="1" applyAlignment="1">
      <alignment horizontal="center" vertical="center" wrapText="1"/>
    </xf>
    <xf numFmtId="0" fontId="44" fillId="0" borderId="43" xfId="0" applyFont="1" applyBorder="1" applyAlignment="1">
      <alignment horizontal="center" vertical="center" wrapText="1"/>
    </xf>
    <xf numFmtId="0" fontId="44" fillId="0" borderId="44" xfId="0" applyFont="1" applyBorder="1" applyAlignment="1">
      <alignment horizontal="center" vertical="center" wrapText="1"/>
    </xf>
    <xf numFmtId="0" fontId="44" fillId="0" borderId="45" xfId="0" applyFont="1" applyBorder="1" applyAlignment="1">
      <alignment horizontal="center" vertical="center" wrapText="1"/>
    </xf>
    <xf numFmtId="0" fontId="44" fillId="0" borderId="1" xfId="0" applyFont="1" applyBorder="1" applyAlignment="1">
      <alignment horizontal="center" vertical="center" wrapText="1"/>
    </xf>
    <xf numFmtId="0" fontId="44" fillId="0" borderId="46" xfId="0" applyFont="1" applyBorder="1" applyAlignment="1">
      <alignment horizontal="center" vertical="center" wrapText="1"/>
    </xf>
    <xf numFmtId="0" fontId="45" fillId="0" borderId="45" xfId="0" applyFont="1" applyBorder="1" applyAlignment="1">
      <alignment horizontal="left" vertical="center" wrapText="1"/>
    </xf>
    <xf numFmtId="0" fontId="45" fillId="0" borderId="1" xfId="0" applyFont="1" applyBorder="1" applyAlignment="1">
      <alignment horizontal="left" vertical="center" wrapText="1"/>
    </xf>
    <xf numFmtId="0" fontId="45" fillId="0" borderId="1" xfId="0" applyFont="1" applyBorder="1" applyAlignment="1">
      <alignment horizontal="center" vertical="center" wrapText="1"/>
    </xf>
    <xf numFmtId="0" fontId="45" fillId="0" borderId="46" xfId="0" applyFont="1" applyBorder="1" applyAlignment="1">
      <alignment horizontal="center" vertical="center" wrapText="1"/>
    </xf>
    <xf numFmtId="0" fontId="45" fillId="0" borderId="47" xfId="0" applyFont="1" applyBorder="1" applyAlignment="1">
      <alignment horizontal="left" vertical="center" wrapText="1"/>
    </xf>
    <xf numFmtId="0" fontId="45" fillId="0" borderId="27" xfId="0" applyFont="1" applyBorder="1" applyAlignment="1">
      <alignment horizontal="left" vertical="center" wrapText="1"/>
    </xf>
    <xf numFmtId="0" fontId="45" fillId="0" borderId="28" xfId="0" applyFont="1" applyBorder="1" applyAlignment="1">
      <alignment horizontal="left" vertical="center" wrapText="1"/>
    </xf>
    <xf numFmtId="0" fontId="45" fillId="0" borderId="25" xfId="0" applyFont="1" applyBorder="1" applyAlignment="1">
      <alignment horizontal="left" vertical="center" wrapText="1"/>
    </xf>
    <xf numFmtId="3" fontId="45" fillId="0" borderId="1" xfId="0" applyNumberFormat="1" applyFont="1" applyBorder="1" applyAlignment="1">
      <alignment horizontal="center" vertical="center" wrapText="1"/>
    </xf>
    <xf numFmtId="0" fontId="45" fillId="0" borderId="48" xfId="0" applyFont="1" applyBorder="1" applyAlignment="1">
      <alignment horizontal="left" vertical="center" wrapText="1"/>
    </xf>
    <xf numFmtId="0" fontId="45" fillId="0" borderId="49" xfId="0" applyFont="1" applyBorder="1" applyAlignment="1">
      <alignment horizontal="left" vertical="center" wrapText="1"/>
    </xf>
    <xf numFmtId="0" fontId="45" fillId="0" borderId="50" xfId="0" applyFont="1" applyBorder="1" applyAlignment="1">
      <alignment horizontal="left" vertical="center" wrapText="1"/>
    </xf>
    <xf numFmtId="0" fontId="11" fillId="0" borderId="51" xfId="0" applyFont="1" applyBorder="1" applyAlignment="1">
      <alignment horizontal="center" vertical="center"/>
    </xf>
    <xf numFmtId="0" fontId="11" fillId="0" borderId="52" xfId="0" applyFont="1" applyBorder="1" applyAlignment="1">
      <alignment horizontal="center" vertical="center"/>
    </xf>
    <xf numFmtId="0" fontId="46" fillId="32" borderId="1" xfId="0" applyFont="1" applyFill="1" applyBorder="1" applyAlignment="1">
      <alignment horizontal="center" vertical="center"/>
    </xf>
    <xf numFmtId="0" fontId="45" fillId="32" borderId="1" xfId="0" applyFont="1" applyFill="1" applyBorder="1" applyAlignment="1">
      <alignment horizontal="center" vertical="center" wrapText="1"/>
    </xf>
    <xf numFmtId="0" fontId="45" fillId="32" borderId="1" xfId="0" applyFont="1" applyFill="1" applyBorder="1" applyAlignment="1">
      <alignment horizontal="center" vertical="center" wrapText="1"/>
    </xf>
    <xf numFmtId="0" fontId="11" fillId="0" borderId="1" xfId="0" applyFont="1" applyFill="1" applyBorder="1"/>
    <xf numFmtId="0" fontId="45" fillId="32" borderId="25" xfId="0" applyFont="1" applyFill="1" applyBorder="1" applyAlignment="1">
      <alignment horizontal="center" vertical="center" wrapText="1"/>
    </xf>
    <xf numFmtId="0" fontId="45" fillId="32" borderId="27" xfId="0" applyFont="1" applyFill="1" applyBorder="1" applyAlignment="1">
      <alignment horizontal="center" vertical="center" wrapText="1"/>
    </xf>
    <xf numFmtId="0" fontId="45" fillId="32" borderId="28" xfId="0" applyFont="1" applyFill="1" applyBorder="1" applyAlignment="1">
      <alignment horizontal="center" vertical="center" wrapText="1"/>
    </xf>
    <xf numFmtId="0" fontId="11" fillId="0" borderId="0" xfId="0" applyFont="1" applyAlignment="1">
      <alignment horizontal="center"/>
    </xf>
    <xf numFmtId="43" fontId="11" fillId="0" borderId="0" xfId="2" applyFont="1"/>
    <xf numFmtId="43" fontId="11" fillId="0" borderId="1" xfId="2" applyFont="1" applyBorder="1"/>
    <xf numFmtId="164" fontId="11" fillId="0" borderId="0" xfId="2" applyNumberFormat="1" applyFont="1"/>
    <xf numFmtId="164" fontId="11" fillId="0" borderId="1" xfId="2" applyNumberFormat="1" applyFont="1" applyBorder="1"/>
    <xf numFmtId="9" fontId="11" fillId="0" borderId="0" xfId="3" applyFont="1"/>
    <xf numFmtId="9" fontId="11" fillId="0" borderId="1" xfId="3" applyFont="1" applyBorder="1"/>
    <xf numFmtId="9" fontId="11" fillId="0" borderId="1" xfId="0" applyNumberFormat="1" applyFont="1" applyBorder="1"/>
    <xf numFmtId="164" fontId="11" fillId="15" borderId="0" xfId="2" applyNumberFormat="1" applyFont="1" applyFill="1" applyBorder="1"/>
    <xf numFmtId="9" fontId="11" fillId="15" borderId="0" xfId="3" applyFont="1" applyFill="1" applyBorder="1"/>
    <xf numFmtId="0" fontId="11" fillId="15" borderId="0" xfId="0" applyFont="1" applyFill="1" applyBorder="1"/>
    <xf numFmtId="43" fontId="11" fillId="15" borderId="0" xfId="2" applyFont="1" applyFill="1" applyBorder="1"/>
    <xf numFmtId="0" fontId="44" fillId="15" borderId="0" xfId="0" applyFont="1" applyFill="1" applyBorder="1" applyAlignment="1">
      <alignment horizontal="center" vertical="center" wrapText="1"/>
    </xf>
    <xf numFmtId="0" fontId="47" fillId="34" borderId="42" xfId="0" applyFont="1" applyFill="1" applyBorder="1" applyAlignment="1">
      <alignment horizontal="center" vertical="center" wrapText="1"/>
    </xf>
    <xf numFmtId="0" fontId="47" fillId="34" borderId="43" xfId="0" applyFont="1" applyFill="1" applyBorder="1" applyAlignment="1">
      <alignment horizontal="center" vertical="center" wrapText="1"/>
    </xf>
    <xf numFmtId="0" fontId="47" fillId="34" borderId="44" xfId="0" applyFont="1" applyFill="1" applyBorder="1" applyAlignment="1">
      <alignment horizontal="center" vertical="center" wrapText="1"/>
    </xf>
    <xf numFmtId="0" fontId="11" fillId="0" borderId="19" xfId="0" applyFont="1" applyBorder="1"/>
    <xf numFmtId="0" fontId="11" fillId="0" borderId="22" xfId="0" applyFont="1" applyBorder="1"/>
    <xf numFmtId="0" fontId="11" fillId="0" borderId="17" xfId="0" applyFont="1" applyBorder="1"/>
    <xf numFmtId="0" fontId="46" fillId="32" borderId="42" xfId="0" applyFont="1" applyFill="1" applyBorder="1" applyAlignment="1">
      <alignment horizontal="center" vertical="center"/>
    </xf>
    <xf numFmtId="0" fontId="46" fillId="32" borderId="43" xfId="0" applyFont="1" applyFill="1" applyBorder="1" applyAlignment="1">
      <alignment horizontal="center" vertical="center"/>
    </xf>
    <xf numFmtId="0" fontId="45" fillId="32" borderId="43" xfId="0" applyFont="1" applyFill="1" applyBorder="1" applyAlignment="1">
      <alignment horizontal="center" vertical="center" wrapText="1"/>
    </xf>
    <xf numFmtId="0" fontId="45" fillId="32" borderId="44" xfId="0" applyFont="1" applyFill="1" applyBorder="1" applyAlignment="1">
      <alignment horizontal="center" vertical="center" wrapText="1"/>
    </xf>
    <xf numFmtId="0" fontId="46" fillId="32" borderId="45" xfId="0" applyFont="1" applyFill="1" applyBorder="1" applyAlignment="1">
      <alignment horizontal="center" vertical="center"/>
    </xf>
    <xf numFmtId="0" fontId="45" fillId="32" borderId="46" xfId="0" applyFont="1" applyFill="1" applyBorder="1" applyAlignment="1">
      <alignment horizontal="center" vertical="center" wrapText="1"/>
    </xf>
    <xf numFmtId="0" fontId="45" fillId="32" borderId="46" xfId="0" applyFont="1" applyFill="1" applyBorder="1" applyAlignment="1">
      <alignment horizontal="center" vertical="center" wrapText="1"/>
    </xf>
    <xf numFmtId="0" fontId="11" fillId="0" borderId="45" xfId="0" applyFont="1" applyBorder="1"/>
    <xf numFmtId="0" fontId="11" fillId="0" borderId="46" xfId="0" applyFont="1" applyBorder="1"/>
    <xf numFmtId="0" fontId="11" fillId="0" borderId="45" xfId="0" applyFont="1" applyFill="1" applyBorder="1"/>
    <xf numFmtId="0" fontId="11" fillId="0" borderId="53" xfId="0" applyFont="1" applyFill="1" applyBorder="1"/>
    <xf numFmtId="0" fontId="11" fillId="0" borderId="51" xfId="0" applyFont="1" applyFill="1" applyBorder="1"/>
    <xf numFmtId="0" fontId="11" fillId="0" borderId="51" xfId="0" applyFont="1" applyBorder="1"/>
    <xf numFmtId="0" fontId="11" fillId="0" borderId="52" xfId="0" applyFont="1" applyBorder="1"/>
    <xf numFmtId="0" fontId="20" fillId="19" borderId="1" xfId="0" applyFont="1" applyFill="1" applyBorder="1" applyAlignment="1">
      <alignment horizontal="left" vertical="center" wrapText="1"/>
    </xf>
    <xf numFmtId="0" fontId="47" fillId="34" borderId="53" xfId="0" applyFont="1" applyFill="1" applyBorder="1" applyAlignment="1">
      <alignment horizontal="center" vertical="center" wrapText="1"/>
    </xf>
    <xf numFmtId="0" fontId="47" fillId="34" borderId="51" xfId="0" applyFont="1" applyFill="1" applyBorder="1" applyAlignment="1">
      <alignment horizontal="center" vertical="center" wrapText="1"/>
    </xf>
    <xf numFmtId="0" fontId="47" fillId="34" borderId="52" xfId="0" applyFont="1" applyFill="1" applyBorder="1" applyAlignment="1">
      <alignment horizontal="center" vertical="center" wrapText="1"/>
    </xf>
    <xf numFmtId="9" fontId="11" fillId="0" borderId="46" xfId="3" applyFont="1" applyBorder="1"/>
    <xf numFmtId="9" fontId="11" fillId="0" borderId="51" xfId="3" applyFont="1" applyBorder="1"/>
    <xf numFmtId="164" fontId="11" fillId="0" borderId="51" xfId="2" applyNumberFormat="1" applyFont="1" applyBorder="1"/>
    <xf numFmtId="43" fontId="11" fillId="0" borderId="51" xfId="2" applyFont="1" applyBorder="1"/>
    <xf numFmtId="9" fontId="11" fillId="0" borderId="51" xfId="0" applyNumberFormat="1" applyFont="1" applyBorder="1"/>
    <xf numFmtId="9" fontId="11" fillId="0" borderId="52" xfId="3" applyFont="1" applyBorder="1"/>
    <xf numFmtId="0" fontId="11" fillId="0" borderId="54" xfId="0" applyFont="1" applyBorder="1"/>
    <xf numFmtId="0" fontId="11" fillId="0" borderId="41" xfId="0" applyFont="1" applyBorder="1"/>
    <xf numFmtId="9" fontId="11" fillId="0" borderId="41" xfId="3" applyFont="1" applyBorder="1"/>
    <xf numFmtId="164" fontId="11" fillId="0" borderId="41" xfId="2" applyNumberFormat="1" applyFont="1" applyBorder="1"/>
    <xf numFmtId="43" fontId="11" fillId="0" borderId="41" xfId="2" applyFont="1" applyBorder="1"/>
    <xf numFmtId="9" fontId="11" fillId="0" borderId="41" xfId="0" applyNumberFormat="1" applyFont="1" applyBorder="1"/>
    <xf numFmtId="9" fontId="11" fillId="0" borderId="55" xfId="3" applyFont="1" applyBorder="1"/>
    <xf numFmtId="0" fontId="46" fillId="32" borderId="53" xfId="0" applyFont="1" applyFill="1" applyBorder="1" applyAlignment="1">
      <alignment horizontal="center" vertical="center"/>
    </xf>
    <xf numFmtId="0" fontId="46" fillId="32" borderId="51" xfId="0" applyFont="1" applyFill="1" applyBorder="1" applyAlignment="1">
      <alignment horizontal="center" vertical="center"/>
    </xf>
    <xf numFmtId="0" fontId="45" fillId="32" borderId="51" xfId="0" applyFont="1" applyFill="1" applyBorder="1" applyAlignment="1">
      <alignment horizontal="center" vertical="center" wrapText="1"/>
    </xf>
    <xf numFmtId="0" fontId="45" fillId="32" borderId="51" xfId="0" applyFont="1" applyFill="1" applyBorder="1" applyAlignment="1">
      <alignment horizontal="center" vertical="center" wrapText="1"/>
    </xf>
    <xf numFmtId="9" fontId="45" fillId="32" borderId="51" xfId="3" applyFont="1" applyFill="1" applyBorder="1" applyAlignment="1">
      <alignment horizontal="center" vertical="center" wrapText="1"/>
    </xf>
    <xf numFmtId="164" fontId="45" fillId="32" borderId="51" xfId="2" applyNumberFormat="1" applyFont="1" applyFill="1" applyBorder="1" applyAlignment="1">
      <alignment horizontal="center" vertical="center" wrapText="1"/>
    </xf>
    <xf numFmtId="43" fontId="45" fillId="32" borderId="51" xfId="2" applyFont="1" applyFill="1" applyBorder="1" applyAlignment="1">
      <alignment horizontal="center" vertical="center" wrapText="1"/>
    </xf>
    <xf numFmtId="0" fontId="45" fillId="33" borderId="51" xfId="0" applyFont="1" applyFill="1" applyBorder="1" applyAlignment="1">
      <alignment horizontal="center" vertical="center" wrapText="1"/>
    </xf>
    <xf numFmtId="0" fontId="45" fillId="19" borderId="52" xfId="0" applyFont="1" applyFill="1" applyBorder="1" applyAlignment="1">
      <alignment horizontal="center" vertical="center" wrapText="1"/>
    </xf>
  </cellXfs>
  <cellStyles count="4">
    <cellStyle name="Millares" xfId="2" builtinId="3"/>
    <cellStyle name="Neutral" xfId="1" builtinId="28"/>
    <cellStyle name="Normal" xfId="0" builtinId="0"/>
    <cellStyle name="Porcentaje" xfId="3"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00FF"/>
      <color rgb="FFFBD4B4"/>
      <color rgb="FFE5DFEC"/>
      <color rgb="FFB6DD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Base_indicadores_resumen!$W$2</c:f>
              <c:strCache>
                <c:ptCount val="1"/>
                <c:pt idx="0">
                  <c:v>IDGIP</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Base_indicadores_resumen!$C$13:$C$17</c:f>
              <c:strCache>
                <c:ptCount val="5"/>
                <c:pt idx="0">
                  <c:v>MUNICIPALIDAD DISTRITAL DE NUEVO PROGRESO</c:v>
                </c:pt>
                <c:pt idx="1">
                  <c:v>MUNICIPALIDAD DISTRITAL DE POLVORA</c:v>
                </c:pt>
                <c:pt idx="2">
                  <c:v>MUNICIPALIDAD DISTRITAL DE SHUNTE</c:v>
                </c:pt>
                <c:pt idx="3">
                  <c:v>MUNICIPALIDAD DISTRITAL DE UCHIZA</c:v>
                </c:pt>
                <c:pt idx="4">
                  <c:v>MUNICIPALIDAD PROVINCIAL DE TOCACHE</c:v>
                </c:pt>
              </c:strCache>
            </c:strRef>
          </c:cat>
          <c:val>
            <c:numRef>
              <c:f>Base_indicadores_resumen!$W$13:$W$17</c:f>
              <c:numCache>
                <c:formatCode>0%</c:formatCode>
                <c:ptCount val="5"/>
                <c:pt idx="0">
                  <c:v>0.52052052167399543</c:v>
                </c:pt>
                <c:pt idx="1">
                  <c:v>0.47686212576301529</c:v>
                </c:pt>
                <c:pt idx="2">
                  <c:v>0.52577243680347685</c:v>
                </c:pt>
                <c:pt idx="3">
                  <c:v>0.53075644643997211</c:v>
                </c:pt>
                <c:pt idx="4">
                  <c:v>0.45141786162796133</c:v>
                </c:pt>
              </c:numCache>
            </c:numRef>
          </c:val>
          <c:extLst>
            <c:ext xmlns:c16="http://schemas.microsoft.com/office/drawing/2014/chart" uri="{C3380CC4-5D6E-409C-BE32-E72D297353CC}">
              <c16:uniqueId val="{00000000-8A8E-4D6E-95F0-20E5134AE236}"/>
            </c:ext>
          </c:extLst>
        </c:ser>
        <c:dLbls>
          <c:showLegendKey val="0"/>
          <c:showVal val="0"/>
          <c:showCatName val="0"/>
          <c:showSerName val="0"/>
          <c:showPercent val="0"/>
          <c:showBubbleSize val="0"/>
        </c:dLbls>
        <c:gapWidth val="182"/>
        <c:axId val="1551539663"/>
        <c:axId val="1551540079"/>
      </c:barChart>
      <c:catAx>
        <c:axId val="1551539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551540079"/>
        <c:crosses val="autoZero"/>
        <c:auto val="1"/>
        <c:lblAlgn val="ctr"/>
        <c:lblOffset val="100"/>
        <c:noMultiLvlLbl val="0"/>
      </c:catAx>
      <c:valAx>
        <c:axId val="155154007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551539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Base_indicadores_resumen!$AU$2</c:f>
              <c:strCache>
                <c:ptCount val="1"/>
                <c:pt idx="0">
                  <c:v>Media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Base_indicadores_resumen!$AH$3</c:f>
              <c:strCache>
                <c:ptCount val="1"/>
                <c:pt idx="0">
                  <c:v>Ámbito de la provincia de Leoncio Prado</c:v>
                </c:pt>
              </c:strCache>
            </c:strRef>
          </c:cat>
          <c:val>
            <c:numRef>
              <c:f>Base_indicadores_resumen!$AU$3</c:f>
              <c:numCache>
                <c:formatCode>0%</c:formatCode>
                <c:ptCount val="1"/>
                <c:pt idx="0">
                  <c:v>1</c:v>
                </c:pt>
              </c:numCache>
            </c:numRef>
          </c:val>
          <c:extLst>
            <c:ext xmlns:c16="http://schemas.microsoft.com/office/drawing/2014/chart" uri="{C3380CC4-5D6E-409C-BE32-E72D297353CC}">
              <c16:uniqueId val="{00000000-BDF9-43D4-9F2E-53C32BE55ACD}"/>
            </c:ext>
          </c:extLst>
        </c:ser>
        <c:ser>
          <c:idx val="1"/>
          <c:order val="1"/>
          <c:tx>
            <c:strRef>
              <c:f>Base_indicadores_resumen!$AV$2</c:f>
              <c:strCache>
                <c:ptCount val="1"/>
                <c:pt idx="0">
                  <c:v>Desv</c:v>
                </c:pt>
              </c:strCache>
            </c:strRef>
          </c:tx>
          <c:spPr>
            <a:solidFill>
              <a:schemeClr val="accent2"/>
            </a:solidFill>
            <a:ln>
              <a:noFill/>
            </a:ln>
            <a:effectLst/>
          </c:spPr>
          <c:invertIfNegative val="0"/>
          <c:cat>
            <c:strRef>
              <c:f>Base_indicadores_resumen!$AH$3</c:f>
              <c:strCache>
                <c:ptCount val="1"/>
                <c:pt idx="0">
                  <c:v>Ámbito de la provincia de Leoncio Prado</c:v>
                </c:pt>
              </c:strCache>
            </c:strRef>
          </c:cat>
          <c:val>
            <c:numRef>
              <c:f>Base_indicadores_resumen!$AV$3</c:f>
              <c:numCache>
                <c:formatCode>0%</c:formatCode>
                <c:ptCount val="1"/>
                <c:pt idx="0">
                  <c:v>0</c:v>
                </c:pt>
              </c:numCache>
            </c:numRef>
          </c:val>
          <c:extLst>
            <c:ext xmlns:c16="http://schemas.microsoft.com/office/drawing/2014/chart" uri="{C3380CC4-5D6E-409C-BE32-E72D297353CC}">
              <c16:uniqueId val="{00000001-BDF9-43D4-9F2E-53C32BE55ACD}"/>
            </c:ext>
          </c:extLst>
        </c:ser>
        <c:dLbls>
          <c:showLegendKey val="0"/>
          <c:showVal val="0"/>
          <c:showCatName val="0"/>
          <c:showSerName val="0"/>
          <c:showPercent val="0"/>
          <c:showBubbleSize val="0"/>
        </c:dLbls>
        <c:gapWidth val="182"/>
        <c:axId val="819133551"/>
        <c:axId val="819132303"/>
      </c:barChart>
      <c:catAx>
        <c:axId val="819133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19132303"/>
        <c:crosses val="autoZero"/>
        <c:auto val="1"/>
        <c:lblAlgn val="ctr"/>
        <c:lblOffset val="100"/>
        <c:noMultiLvlLbl val="0"/>
      </c:catAx>
      <c:valAx>
        <c:axId val="81913230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19133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Base_indicadores_resumen!$C$28</c:f>
              <c:strCache>
                <c:ptCount val="1"/>
                <c:pt idx="0">
                  <c:v>MUNICIPALIDAD DISTRITAL DE JOSE CRESPO Y CASTILLO</c:v>
                </c:pt>
              </c:strCache>
            </c:strRef>
          </c:tx>
          <c:spPr>
            <a:solidFill>
              <a:schemeClr val="accent1"/>
            </a:solidFill>
            <a:ln>
              <a:noFill/>
            </a:ln>
            <a:effectLst/>
          </c:spPr>
          <c:invertIfNegative val="0"/>
          <c:dPt>
            <c:idx val="4"/>
            <c:invertIfNegative val="0"/>
            <c:bubble3D val="0"/>
            <c:spPr>
              <a:solidFill>
                <a:schemeClr val="accent4"/>
              </a:solidFill>
              <a:ln>
                <a:noFill/>
              </a:ln>
              <a:effectLst/>
            </c:spPr>
            <c:extLst>
              <c:ext xmlns:c16="http://schemas.microsoft.com/office/drawing/2014/chart" uri="{C3380CC4-5D6E-409C-BE32-E72D297353CC}">
                <c16:uniqueId val="{00000001-5868-4542-9A70-1E2E9AA82F08}"/>
              </c:ext>
            </c:extLst>
          </c:dPt>
          <c:dPt>
            <c:idx val="5"/>
            <c:invertIfNegative val="0"/>
            <c:bubble3D val="0"/>
            <c:spPr>
              <a:solidFill>
                <a:schemeClr val="accent4"/>
              </a:solidFill>
              <a:ln>
                <a:noFill/>
              </a:ln>
              <a:effectLst/>
            </c:spPr>
            <c:extLst>
              <c:ext xmlns:c16="http://schemas.microsoft.com/office/drawing/2014/chart" uri="{C3380CC4-5D6E-409C-BE32-E72D297353CC}">
                <c16:uniqueId val="{00000002-5868-4542-9A70-1E2E9AA82F08}"/>
              </c:ext>
            </c:extLst>
          </c:dPt>
          <c:dPt>
            <c:idx val="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3-5868-4542-9A70-1E2E9AA82F08}"/>
              </c:ext>
            </c:extLst>
          </c:dPt>
          <c:dPt>
            <c:idx val="7"/>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4-5868-4542-9A70-1E2E9AA82F08}"/>
              </c:ext>
            </c:extLst>
          </c:dPt>
          <c:dPt>
            <c:idx val="8"/>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5868-4542-9A70-1E2E9AA82F08}"/>
              </c:ext>
            </c:extLst>
          </c:dPt>
          <c:dPt>
            <c:idx val="9"/>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6-5868-4542-9A70-1E2E9AA82F08}"/>
              </c:ext>
            </c:extLst>
          </c:dPt>
          <c:dPt>
            <c:idx val="10"/>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7-5868-4542-9A70-1E2E9AA82F08}"/>
              </c:ext>
            </c:extLst>
          </c:dPt>
          <c:dPt>
            <c:idx val="11"/>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8-5868-4542-9A70-1E2E9AA82F08}"/>
              </c:ext>
            </c:extLst>
          </c:dPt>
          <c:dPt>
            <c:idx val="1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9-5868-4542-9A70-1E2E9AA82F08}"/>
              </c:ext>
            </c:extLst>
          </c:dPt>
          <c:dPt>
            <c:idx val="1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A-5868-4542-9A70-1E2E9AA82F08}"/>
              </c:ext>
            </c:extLst>
          </c:dPt>
          <c:dPt>
            <c:idx val="1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B-5868-4542-9A70-1E2E9AA82F08}"/>
              </c:ext>
            </c:extLst>
          </c:dPt>
          <c:dPt>
            <c:idx val="1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C-5868-4542-9A70-1E2E9AA82F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(Base_indicadores_resumen!$D$25:$G$25,Base_indicadores_resumen!$I$25:$J$25,Base_indicadores_resumen!$L$25:$T$25,Base_indicadores_resumen!$V$25)</c:f>
              <c:strCache>
                <c:ptCount val="16"/>
                <c:pt idx="0">
                  <c:v>PRG01</c:v>
                </c:pt>
                <c:pt idx="1">
                  <c:v>PRG02</c:v>
                </c:pt>
                <c:pt idx="2">
                  <c:v>PRG03</c:v>
                </c:pt>
                <c:pt idx="3">
                  <c:v>PRG04</c:v>
                </c:pt>
                <c:pt idx="4">
                  <c:v>FORM01</c:v>
                </c:pt>
                <c:pt idx="5">
                  <c:v>FORM02</c:v>
                </c:pt>
                <c:pt idx="6">
                  <c:v>EJEC01</c:v>
                </c:pt>
                <c:pt idx="7">
                  <c:v>EJEC02</c:v>
                </c:pt>
                <c:pt idx="8">
                  <c:v>EJEC03</c:v>
                </c:pt>
                <c:pt idx="9">
                  <c:v>EJEC04</c:v>
                </c:pt>
                <c:pt idx="10">
                  <c:v>EJEC05</c:v>
                </c:pt>
                <c:pt idx="11">
                  <c:v>EJEC06</c:v>
                </c:pt>
                <c:pt idx="12">
                  <c:v>EJEC07</c:v>
                </c:pt>
                <c:pt idx="13">
                  <c:v>EJEC08</c:v>
                </c:pt>
                <c:pt idx="14">
                  <c:v>EJEC09</c:v>
                </c:pt>
                <c:pt idx="15">
                  <c:v>GOB01</c:v>
                </c:pt>
              </c:strCache>
            </c:strRef>
          </c:cat>
          <c:val>
            <c:numRef>
              <c:f>(Base_indicadores_resumen!$D$28:$G$28,Base_indicadores_resumen!$I$28:$J$28,Base_indicadores_resumen!$L$28:$T$28,Base_indicadores_resumen!$V$28)</c:f>
              <c:numCache>
                <c:formatCode>0%</c:formatCode>
                <c:ptCount val="16"/>
                <c:pt idx="0">
                  <c:v>0.26277802327294147</c:v>
                </c:pt>
                <c:pt idx="1">
                  <c:v>0.45290473770572798</c:v>
                </c:pt>
                <c:pt idx="2">
                  <c:v>0.41499102461025811</c:v>
                </c:pt>
                <c:pt idx="3">
                  <c:v>0.4432624113475177</c:v>
                </c:pt>
                <c:pt idx="4">
                  <c:v>0.62827225130890052</c:v>
                </c:pt>
                <c:pt idx="5">
                  <c:v>6.3829787234042548E-2</c:v>
                </c:pt>
                <c:pt idx="6">
                  <c:v>0.67730496453900713</c:v>
                </c:pt>
                <c:pt idx="7">
                  <c:v>0.2325185033649162</c:v>
                </c:pt>
                <c:pt idx="8">
                  <c:v>7.4468085106382975E-2</c:v>
                </c:pt>
                <c:pt idx="9">
                  <c:v>0.97938593553553466</c:v>
                </c:pt>
                <c:pt idx="10">
                  <c:v>0.97382198952879584</c:v>
                </c:pt>
                <c:pt idx="11">
                  <c:v>0.25423728813559321</c:v>
                </c:pt>
                <c:pt idx="12" formatCode="_(* #,##0.00_);_(* \(#,##0.00\);_(* &quot;-&quot;??_);_(@_)">
                  <c:v>3.0496453900709219E-2</c:v>
                </c:pt>
                <c:pt idx="13">
                  <c:v>0.14893617021276601</c:v>
                </c:pt>
                <c:pt idx="14">
                  <c:v>0.97382198952879584</c:v>
                </c:pt>
                <c:pt idx="15">
                  <c:v>1</c:v>
                </c:pt>
              </c:numCache>
            </c:numRef>
          </c:val>
          <c:extLst>
            <c:ext xmlns:c16="http://schemas.microsoft.com/office/drawing/2014/chart" uri="{C3380CC4-5D6E-409C-BE32-E72D297353CC}">
              <c16:uniqueId val="{00000019-8E1B-4118-B6F3-8AFEB3047114}"/>
            </c:ext>
          </c:extLst>
        </c:ser>
        <c:dLbls>
          <c:showLegendKey val="0"/>
          <c:showVal val="0"/>
          <c:showCatName val="0"/>
          <c:showSerName val="0"/>
          <c:showPercent val="0"/>
          <c:showBubbleSize val="0"/>
        </c:dLbls>
        <c:gapWidth val="219"/>
        <c:overlap val="-27"/>
        <c:axId val="1696120432"/>
        <c:axId val="1696120848"/>
      </c:barChart>
      <c:scatterChart>
        <c:scatterStyle val="lineMarker"/>
        <c:varyColors val="0"/>
        <c:ser>
          <c:idx val="1"/>
          <c:order val="1"/>
          <c:tx>
            <c:strRef>
              <c:f>Base_indicadores_resumen!$C$27</c:f>
              <c:strCache>
                <c:ptCount val="1"/>
                <c:pt idx="0">
                  <c:v>Promedio provincial</c:v>
                </c:pt>
              </c:strCache>
            </c:strRef>
          </c:tx>
          <c:spPr>
            <a:ln w="28575" cap="sq" cmpd="thinThick">
              <a:noFill/>
              <a:round/>
            </a:ln>
            <a:effectLst/>
          </c:spPr>
          <c:marker>
            <c:symbol val="dash"/>
            <c:size val="15"/>
            <c:spPr>
              <a:solidFill>
                <a:schemeClr val="accent2">
                  <a:lumMod val="75000"/>
                </a:schemeClr>
              </a:solidFill>
              <a:ln w="9525" cap="sq">
                <a:noFill/>
                <a:miter lim="800000"/>
                <a:headEnd w="med" len="med"/>
              </a:ln>
              <a:effectLst/>
            </c:spPr>
          </c:marker>
          <c:xVal>
            <c:strRef>
              <c:f>(Base_indicadores_resumen!$D$25:$G$25,Base_indicadores_resumen!$I$25:$J$25,Base_indicadores_resumen!$L$25:$T$25,Base_indicadores_resumen!$V$25)</c:f>
              <c:strCache>
                <c:ptCount val="16"/>
                <c:pt idx="0">
                  <c:v>PRG01</c:v>
                </c:pt>
                <c:pt idx="1">
                  <c:v>PRG02</c:v>
                </c:pt>
                <c:pt idx="2">
                  <c:v>PRG03</c:v>
                </c:pt>
                <c:pt idx="3">
                  <c:v>PRG04</c:v>
                </c:pt>
                <c:pt idx="4">
                  <c:v>FORM01</c:v>
                </c:pt>
                <c:pt idx="5">
                  <c:v>FORM02</c:v>
                </c:pt>
                <c:pt idx="6">
                  <c:v>EJEC01</c:v>
                </c:pt>
                <c:pt idx="7">
                  <c:v>EJEC02</c:v>
                </c:pt>
                <c:pt idx="8">
                  <c:v>EJEC03</c:v>
                </c:pt>
                <c:pt idx="9">
                  <c:v>EJEC04</c:v>
                </c:pt>
                <c:pt idx="10">
                  <c:v>EJEC05</c:v>
                </c:pt>
                <c:pt idx="11">
                  <c:v>EJEC06</c:v>
                </c:pt>
                <c:pt idx="12">
                  <c:v>EJEC07</c:v>
                </c:pt>
                <c:pt idx="13">
                  <c:v>EJEC08</c:v>
                </c:pt>
                <c:pt idx="14">
                  <c:v>EJEC09</c:v>
                </c:pt>
                <c:pt idx="15">
                  <c:v>GOB01</c:v>
                </c:pt>
              </c:strCache>
            </c:strRef>
          </c:xVal>
          <c:yVal>
            <c:numRef>
              <c:f>(Base_indicadores_resumen!$D$27:$G$27,Base_indicadores_resumen!$I$27:$J$27,Base_indicadores_resumen!$L$27:$T$27,Base_indicadores_resumen!$V$27)</c:f>
              <c:numCache>
                <c:formatCode>0%</c:formatCode>
                <c:ptCount val="16"/>
                <c:pt idx="0">
                  <c:v>0.37741900564735709</c:v>
                </c:pt>
                <c:pt idx="1">
                  <c:v>0.423501135671145</c:v>
                </c:pt>
                <c:pt idx="2">
                  <c:v>0.61127066411150388</c:v>
                </c:pt>
                <c:pt idx="3">
                  <c:v>0.68251397890371301</c:v>
                </c:pt>
                <c:pt idx="4">
                  <c:v>0.71896573285925414</c:v>
                </c:pt>
                <c:pt idx="5">
                  <c:v>7.6237171125025371E-2</c:v>
                </c:pt>
                <c:pt idx="6">
                  <c:v>0.66288465288994924</c:v>
                </c:pt>
                <c:pt idx="7">
                  <c:v>0.14877206774329035</c:v>
                </c:pt>
                <c:pt idx="8">
                  <c:v>0.17920667570694376</c:v>
                </c:pt>
                <c:pt idx="9">
                  <c:v>0.74877862870780065</c:v>
                </c:pt>
                <c:pt idx="10">
                  <c:v>0.96734588218303474</c:v>
                </c:pt>
                <c:pt idx="11">
                  <c:v>0.42157489093096218</c:v>
                </c:pt>
                <c:pt idx="12" formatCode="_(* #,##0.00_);_(* \(#,##0.00\);_(* &quot;-&quot;??_);_(@_)">
                  <c:v>2.7936060545828749E-2</c:v>
                </c:pt>
                <c:pt idx="13">
                  <c:v>0.29293910254306987</c:v>
                </c:pt>
                <c:pt idx="14">
                  <c:v>0.96075504773013165</c:v>
                </c:pt>
                <c:pt idx="15">
                  <c:v>1</c:v>
                </c:pt>
              </c:numCache>
            </c:numRef>
          </c:yVal>
          <c:smooth val="0"/>
          <c:extLst>
            <c:ext xmlns:c16="http://schemas.microsoft.com/office/drawing/2014/chart" uri="{C3380CC4-5D6E-409C-BE32-E72D297353CC}">
              <c16:uniqueId val="{0000001A-8E1B-4118-B6F3-8AFEB3047114}"/>
            </c:ext>
          </c:extLst>
        </c:ser>
        <c:dLbls>
          <c:showLegendKey val="0"/>
          <c:showVal val="0"/>
          <c:showCatName val="0"/>
          <c:showSerName val="0"/>
          <c:showPercent val="0"/>
          <c:showBubbleSize val="0"/>
        </c:dLbls>
        <c:axId val="1696120432"/>
        <c:axId val="1696120848"/>
      </c:scatterChart>
      <c:catAx>
        <c:axId val="169612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96120848"/>
        <c:crosses val="autoZero"/>
        <c:auto val="1"/>
        <c:lblAlgn val="ctr"/>
        <c:lblOffset val="100"/>
        <c:noMultiLvlLbl val="0"/>
      </c:catAx>
      <c:valAx>
        <c:axId val="1696120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96120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010832013085727E-2"/>
          <c:y val="0.13652042961564811"/>
          <c:w val="0.89229956895088092"/>
          <c:h val="0.74111627817495651"/>
        </c:manualLayout>
      </c:layout>
      <c:barChart>
        <c:barDir val="col"/>
        <c:grouping val="clustered"/>
        <c:varyColors val="0"/>
        <c:ser>
          <c:idx val="0"/>
          <c:order val="0"/>
          <c:tx>
            <c:strRef>
              <c:f>Base_indicadores_resumen!$C$28</c:f>
              <c:strCache>
                <c:ptCount val="1"/>
                <c:pt idx="0">
                  <c:v>MUNICIPALIDAD DISTRITAL DE JOSE CRESPO Y CASTILLO</c:v>
                </c:pt>
              </c:strCache>
            </c:strRef>
          </c:tx>
          <c:spPr>
            <a:solidFill>
              <a:schemeClr val="accent1"/>
            </a:solidFill>
            <a:ln>
              <a:noFill/>
            </a:ln>
            <a:effectLst/>
          </c:spPr>
          <c:invertIfNegative val="0"/>
          <c:dLbls>
            <c:dLbl>
              <c:idx val="1"/>
              <c:layout>
                <c:manualLayout>
                  <c:x val="-6.2697209258353722E-3"/>
                  <c:y val="-5.429514111927082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08-4474-A101-078F01928EBB}"/>
                </c:ext>
              </c:extLst>
            </c:dLbl>
            <c:dLbl>
              <c:idx val="4"/>
              <c:layout>
                <c:manualLayout>
                  <c:x val="4.6928920914421721E-3"/>
                  <c:y val="-7.329844051101561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BD-4FB7-BFC0-F92D77928DC6}"/>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PE"/>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(Base_indicadores_resumen!$H$25,Base_indicadores_resumen!$K$25,Base_indicadores_resumen!$U$25:$W$25)</c:f>
              <c:strCache>
                <c:ptCount val="5"/>
                <c:pt idx="0">
                  <c:v>SPRG</c:v>
                </c:pt>
                <c:pt idx="1">
                  <c:v>SFOR</c:v>
                </c:pt>
                <c:pt idx="2">
                  <c:v>SEJE</c:v>
                </c:pt>
                <c:pt idx="3">
                  <c:v>GOB01</c:v>
                </c:pt>
                <c:pt idx="4">
                  <c:v>IDGIP</c:v>
                </c:pt>
              </c:strCache>
            </c:strRef>
          </c:cat>
          <c:val>
            <c:numRef>
              <c:f>(Base_indicadores_resumen!$H$28,Base_indicadores_resumen!$K$28,Base_indicadores_resumen!$U$28:$W$28)</c:f>
              <c:numCache>
                <c:formatCode>0%</c:formatCode>
                <c:ptCount val="5"/>
                <c:pt idx="0">
                  <c:v>0.39348404923411129</c:v>
                </c:pt>
                <c:pt idx="1">
                  <c:v>0.34605101927147153</c:v>
                </c:pt>
                <c:pt idx="2">
                  <c:v>0.48277681998361133</c:v>
                </c:pt>
                <c:pt idx="3">
                  <c:v>1</c:v>
                </c:pt>
                <c:pt idx="4">
                  <c:v>0.4666935665467582</c:v>
                </c:pt>
              </c:numCache>
            </c:numRef>
          </c:val>
          <c:extLst>
            <c:ext xmlns:c16="http://schemas.microsoft.com/office/drawing/2014/chart" uri="{C3380CC4-5D6E-409C-BE32-E72D297353CC}">
              <c16:uniqueId val="{00000006-C708-4474-A101-078F01928EBB}"/>
            </c:ext>
          </c:extLst>
        </c:ser>
        <c:dLbls>
          <c:showLegendKey val="0"/>
          <c:showVal val="0"/>
          <c:showCatName val="0"/>
          <c:showSerName val="0"/>
          <c:showPercent val="0"/>
          <c:showBubbleSize val="0"/>
        </c:dLbls>
        <c:gapWidth val="219"/>
        <c:overlap val="-27"/>
        <c:axId val="1557553504"/>
        <c:axId val="1557559744"/>
      </c:barChart>
      <c:scatterChart>
        <c:scatterStyle val="lineMarker"/>
        <c:varyColors val="0"/>
        <c:ser>
          <c:idx val="1"/>
          <c:order val="1"/>
          <c:tx>
            <c:strRef>
              <c:f>Base_indicadores_resumen!$C$27</c:f>
              <c:strCache>
                <c:ptCount val="1"/>
                <c:pt idx="0">
                  <c:v>Promedio provincial</c:v>
                </c:pt>
              </c:strCache>
            </c:strRef>
          </c:tx>
          <c:spPr>
            <a:ln w="25400" cap="rnd">
              <a:noFill/>
              <a:round/>
            </a:ln>
            <a:effectLst/>
          </c:spPr>
          <c:marker>
            <c:symbol val="dash"/>
            <c:size val="29"/>
            <c:spPr>
              <a:solidFill>
                <a:schemeClr val="accent2"/>
              </a:solidFill>
              <a:ln w="9525">
                <a:solidFill>
                  <a:schemeClr val="accent2"/>
                </a:solidFill>
              </a:ln>
              <a:effectLst/>
            </c:spPr>
          </c:marker>
          <c:xVal>
            <c:strRef>
              <c:f>(Base_indicadores_resumen!$H$25,Base_indicadores_resumen!$K$25,Base_indicadores_resumen!$U$25:$W$25)</c:f>
              <c:strCache>
                <c:ptCount val="5"/>
                <c:pt idx="0">
                  <c:v>SPRG</c:v>
                </c:pt>
                <c:pt idx="1">
                  <c:v>SFOR</c:v>
                </c:pt>
                <c:pt idx="2">
                  <c:v>SEJE</c:v>
                </c:pt>
                <c:pt idx="3">
                  <c:v>GOB01</c:v>
                </c:pt>
                <c:pt idx="4">
                  <c:v>IDGIP</c:v>
                </c:pt>
              </c:strCache>
            </c:strRef>
          </c:xVal>
          <c:yVal>
            <c:numRef>
              <c:f>(Base_indicadores_resumen!$H$27,Base_indicadores_resumen!$K$27,Base_indicadores_resumen!$U$27:$W$27)</c:f>
              <c:numCache>
                <c:formatCode>0%</c:formatCode>
                <c:ptCount val="5"/>
                <c:pt idx="0">
                  <c:v>0.52367619608342975</c:v>
                </c:pt>
                <c:pt idx="1">
                  <c:v>0.39760145199213975</c:v>
                </c:pt>
                <c:pt idx="2">
                  <c:v>0.49002144544233461</c:v>
                </c:pt>
                <c:pt idx="3">
                  <c:v>1</c:v>
                </c:pt>
                <c:pt idx="4">
                  <c:v>0.52338972805537121</c:v>
                </c:pt>
              </c:numCache>
            </c:numRef>
          </c:yVal>
          <c:smooth val="0"/>
          <c:extLst>
            <c:ext xmlns:c16="http://schemas.microsoft.com/office/drawing/2014/chart" uri="{C3380CC4-5D6E-409C-BE32-E72D297353CC}">
              <c16:uniqueId val="{00000007-C708-4474-A101-078F01928EBB}"/>
            </c:ext>
          </c:extLst>
        </c:ser>
        <c:dLbls>
          <c:showLegendKey val="0"/>
          <c:showVal val="0"/>
          <c:showCatName val="0"/>
          <c:showSerName val="0"/>
          <c:showPercent val="0"/>
          <c:showBubbleSize val="0"/>
        </c:dLbls>
        <c:axId val="1557553504"/>
        <c:axId val="1557559744"/>
      </c:scatterChart>
      <c:catAx>
        <c:axId val="155755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PE"/>
          </a:p>
        </c:txPr>
        <c:crossAx val="1557559744"/>
        <c:crosses val="autoZero"/>
        <c:auto val="1"/>
        <c:lblAlgn val="ctr"/>
        <c:lblOffset val="100"/>
        <c:noMultiLvlLbl val="0"/>
      </c:catAx>
      <c:valAx>
        <c:axId val="1557559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PE"/>
          </a:p>
        </c:txPr>
        <c:crossAx val="1557553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P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Base_indicadores_resumen!$C$34</c:f>
              <c:strCache>
                <c:ptCount val="1"/>
                <c:pt idx="0">
                  <c:v>MUNICIPALIDAD DISTRITAL DE UCHIZA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(Base_indicadores_resumen!$D$31:$G$31,Base_indicadores_resumen!$I$31:$J$31,Base_indicadores_resumen!$L$31:$T$31,Base_indicadores_resumen!$V$31)</c:f>
              <c:strCache>
                <c:ptCount val="16"/>
                <c:pt idx="0">
                  <c:v>PRG01</c:v>
                </c:pt>
                <c:pt idx="1">
                  <c:v>PRG02</c:v>
                </c:pt>
                <c:pt idx="2">
                  <c:v>PRG03</c:v>
                </c:pt>
                <c:pt idx="3">
                  <c:v>PRG04</c:v>
                </c:pt>
                <c:pt idx="4">
                  <c:v>FORM01</c:v>
                </c:pt>
                <c:pt idx="5">
                  <c:v>FORM02</c:v>
                </c:pt>
                <c:pt idx="6">
                  <c:v>EJEC01</c:v>
                </c:pt>
                <c:pt idx="7">
                  <c:v>EJEC02</c:v>
                </c:pt>
                <c:pt idx="8">
                  <c:v>EJEC03</c:v>
                </c:pt>
                <c:pt idx="9">
                  <c:v>EJEC04</c:v>
                </c:pt>
                <c:pt idx="10">
                  <c:v>EJEC05</c:v>
                </c:pt>
                <c:pt idx="11">
                  <c:v>EJEC06</c:v>
                </c:pt>
                <c:pt idx="12">
                  <c:v>EJEC07</c:v>
                </c:pt>
                <c:pt idx="13">
                  <c:v>EJEC08</c:v>
                </c:pt>
                <c:pt idx="14">
                  <c:v>EJEC09</c:v>
                </c:pt>
                <c:pt idx="15">
                  <c:v>GOB01</c:v>
                </c:pt>
              </c:strCache>
            </c:strRef>
          </c:cat>
          <c:val>
            <c:numRef>
              <c:f>(Base_indicadores_resumen!$D$34:$G$34,Base_indicadores_resumen!$I$34:$J$34,Base_indicadores_resumen!$L$34:$T$34,Base_indicadores_resumen!$V$34)</c:f>
              <c:numCache>
                <c:formatCode>0%</c:formatCode>
                <c:ptCount val="16"/>
                <c:pt idx="0">
                  <c:v>0.35278721344295111</c:v>
                </c:pt>
                <c:pt idx="1">
                  <c:v>0.76450744689490591</c:v>
                </c:pt>
                <c:pt idx="2">
                  <c:v>0.66835400438998904</c:v>
                </c:pt>
                <c:pt idx="3">
                  <c:v>0.54255319148936165</c:v>
                </c:pt>
                <c:pt idx="4">
                  <c:v>0.61068702290076338</c:v>
                </c:pt>
                <c:pt idx="5">
                  <c:v>0.1117021276595745</c:v>
                </c:pt>
                <c:pt idx="6">
                  <c:v>0.69680851063829785</c:v>
                </c:pt>
                <c:pt idx="7">
                  <c:v>0.20068926473717399</c:v>
                </c:pt>
                <c:pt idx="8">
                  <c:v>0.175531914893617</c:v>
                </c:pt>
                <c:pt idx="9">
                  <c:v>0.73657977650301676</c:v>
                </c:pt>
                <c:pt idx="10">
                  <c:v>0.99236641221374045</c:v>
                </c:pt>
                <c:pt idx="11">
                  <c:v>0.37037037037037029</c:v>
                </c:pt>
                <c:pt idx="12" formatCode="_(* #,##0.00_);_(* \(#,##0.00\);_(* &quot;-&quot;??_);_(@_)">
                  <c:v>3.4042553191489362E-2</c:v>
                </c:pt>
                <c:pt idx="13">
                  <c:v>0.25</c:v>
                </c:pt>
                <c:pt idx="14">
                  <c:v>0.97709923664122134</c:v>
                </c:pt>
                <c:pt idx="15">
                  <c:v>1</c:v>
                </c:pt>
              </c:numCache>
            </c:numRef>
          </c:val>
          <c:extLst>
            <c:ext xmlns:c16="http://schemas.microsoft.com/office/drawing/2014/chart" uri="{C3380CC4-5D6E-409C-BE32-E72D297353CC}">
              <c16:uniqueId val="{00000019-DB99-4B41-8749-8412C83EBA6A}"/>
            </c:ext>
          </c:extLst>
        </c:ser>
        <c:dLbls>
          <c:showLegendKey val="0"/>
          <c:showVal val="0"/>
          <c:showCatName val="0"/>
          <c:showSerName val="0"/>
          <c:showPercent val="0"/>
          <c:showBubbleSize val="0"/>
        </c:dLbls>
        <c:gapWidth val="219"/>
        <c:overlap val="-27"/>
        <c:axId val="1663407872"/>
        <c:axId val="1663404128"/>
      </c:barChart>
      <c:scatterChart>
        <c:scatterStyle val="lineMarker"/>
        <c:varyColors val="0"/>
        <c:ser>
          <c:idx val="1"/>
          <c:order val="1"/>
          <c:tx>
            <c:strRef>
              <c:f>Base_indicadores_resumen!$C$33</c:f>
              <c:strCache>
                <c:ptCount val="1"/>
                <c:pt idx="0">
                  <c:v>Promedio provincial</c:v>
                </c:pt>
              </c:strCache>
            </c:strRef>
          </c:tx>
          <c:spPr>
            <a:ln w="25400" cap="rnd">
              <a:noFill/>
              <a:round/>
            </a:ln>
            <a:effectLst/>
          </c:spPr>
          <c:marker>
            <c:symbol val="dash"/>
            <c:size val="15"/>
            <c:spPr>
              <a:solidFill>
                <a:schemeClr val="accent2"/>
              </a:solidFill>
              <a:ln w="9525">
                <a:solidFill>
                  <a:schemeClr val="accent2"/>
                </a:solidFill>
                <a:tailEnd w="med" len="sm"/>
              </a:ln>
              <a:effectLst/>
            </c:spPr>
          </c:marker>
          <c:xVal>
            <c:strRef>
              <c:f>(Base_indicadores_resumen!$D$31:$G$31,Base_indicadores_resumen!$I$31:$J$31,Base_indicadores_resumen!$L$31:$T$31,Base_indicadores_resumen!$V$31)</c:f>
              <c:strCache>
                <c:ptCount val="16"/>
                <c:pt idx="0">
                  <c:v>PRG01</c:v>
                </c:pt>
                <c:pt idx="1">
                  <c:v>PRG02</c:v>
                </c:pt>
                <c:pt idx="2">
                  <c:v>PRG03</c:v>
                </c:pt>
                <c:pt idx="3">
                  <c:v>PRG04</c:v>
                </c:pt>
                <c:pt idx="4">
                  <c:v>FORM01</c:v>
                </c:pt>
                <c:pt idx="5">
                  <c:v>FORM02</c:v>
                </c:pt>
                <c:pt idx="6">
                  <c:v>EJEC01</c:v>
                </c:pt>
                <c:pt idx="7">
                  <c:v>EJEC02</c:v>
                </c:pt>
                <c:pt idx="8">
                  <c:v>EJEC03</c:v>
                </c:pt>
                <c:pt idx="9">
                  <c:v>EJEC04</c:v>
                </c:pt>
                <c:pt idx="10">
                  <c:v>EJEC05</c:v>
                </c:pt>
                <c:pt idx="11">
                  <c:v>EJEC06</c:v>
                </c:pt>
                <c:pt idx="12">
                  <c:v>EJEC07</c:v>
                </c:pt>
                <c:pt idx="13">
                  <c:v>EJEC08</c:v>
                </c:pt>
                <c:pt idx="14">
                  <c:v>EJEC09</c:v>
                </c:pt>
                <c:pt idx="15">
                  <c:v>GOB01</c:v>
                </c:pt>
              </c:strCache>
            </c:strRef>
          </c:xVal>
          <c:yVal>
            <c:numRef>
              <c:f>(Base_indicadores_resumen!$D$33:$G$33,Base_indicadores_resumen!$I$33:$J$33,Base_indicadores_resumen!$L$33:$T$33,Base_indicadores_resumen!$V$33)</c:f>
              <c:numCache>
                <c:formatCode>0%</c:formatCode>
                <c:ptCount val="16"/>
                <c:pt idx="0">
                  <c:v>0.41372349512189882</c:v>
                </c:pt>
                <c:pt idx="1">
                  <c:v>0.17672616102126334</c:v>
                </c:pt>
                <c:pt idx="2">
                  <c:v>0.52353095542543082</c:v>
                </c:pt>
                <c:pt idx="3">
                  <c:v>0.55866282521358157</c:v>
                </c:pt>
                <c:pt idx="4">
                  <c:v>0.7352770201936023</c:v>
                </c:pt>
                <c:pt idx="5">
                  <c:v>0.11781398897633096</c:v>
                </c:pt>
                <c:pt idx="6">
                  <c:v>0.61331845313828504</c:v>
                </c:pt>
                <c:pt idx="7">
                  <c:v>0.14894881363503346</c:v>
                </c:pt>
                <c:pt idx="8">
                  <c:v>0.16894838154867256</c:v>
                </c:pt>
                <c:pt idx="9">
                  <c:v>0.80781564202878031</c:v>
                </c:pt>
                <c:pt idx="10">
                  <c:v>0.98513994910941471</c:v>
                </c:pt>
                <c:pt idx="11">
                  <c:v>0.4438862050634958</c:v>
                </c:pt>
                <c:pt idx="12" formatCode="_(* #,##0.00_);_(* \(#,##0.00\);_(* &quot;-&quot;??_);_(@_)">
                  <c:v>2.1616837333632167E-2</c:v>
                </c:pt>
                <c:pt idx="13">
                  <c:v>0.25398609210971401</c:v>
                </c:pt>
                <c:pt idx="14">
                  <c:v>0.98441802583461935</c:v>
                </c:pt>
                <c:pt idx="15">
                  <c:v>1</c:v>
                </c:pt>
              </c:numCache>
            </c:numRef>
          </c:yVal>
          <c:smooth val="0"/>
          <c:extLst>
            <c:ext xmlns:c16="http://schemas.microsoft.com/office/drawing/2014/chart" uri="{C3380CC4-5D6E-409C-BE32-E72D297353CC}">
              <c16:uniqueId val="{0000001A-DB99-4B41-8749-8412C83EBA6A}"/>
            </c:ext>
          </c:extLst>
        </c:ser>
        <c:dLbls>
          <c:showLegendKey val="0"/>
          <c:showVal val="0"/>
          <c:showCatName val="0"/>
          <c:showSerName val="0"/>
          <c:showPercent val="0"/>
          <c:showBubbleSize val="0"/>
        </c:dLbls>
        <c:axId val="1663407872"/>
        <c:axId val="1663404128"/>
      </c:scatterChart>
      <c:catAx>
        <c:axId val="166340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63404128"/>
        <c:crosses val="autoZero"/>
        <c:auto val="1"/>
        <c:lblAlgn val="ctr"/>
        <c:lblOffset val="100"/>
        <c:noMultiLvlLbl val="0"/>
      </c:catAx>
      <c:valAx>
        <c:axId val="1663404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6340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Base_indicadores_resumen!$C$34</c:f>
              <c:strCache>
                <c:ptCount val="1"/>
                <c:pt idx="0">
                  <c:v>MUNICIPALIDAD DISTRITAL DE UCHIZA</c:v>
                </c:pt>
              </c:strCache>
            </c:strRef>
          </c:tx>
          <c:spPr>
            <a:solidFill>
              <a:schemeClr val="accent1"/>
            </a:solidFill>
            <a:ln>
              <a:noFill/>
            </a:ln>
            <a:effectLst/>
          </c:spPr>
          <c:invertIfNegative val="0"/>
          <c:dLbls>
            <c:dLbl>
              <c:idx val="1"/>
              <c:layout>
                <c:manualLayout>
                  <c:x val="-1.5192768720601393E-3"/>
                  <c:y val="-6.913022850425483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F7-4712-9159-6A6CC05A35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(Base_indicadores_resumen!$H$31,Base_indicadores_resumen!$K$31,Base_indicadores_resumen!$U$31:$W$31)</c:f>
              <c:strCache>
                <c:ptCount val="5"/>
                <c:pt idx="0">
                  <c:v>SPRG</c:v>
                </c:pt>
                <c:pt idx="1">
                  <c:v>SFOR</c:v>
                </c:pt>
                <c:pt idx="2">
                  <c:v>SEJE</c:v>
                </c:pt>
                <c:pt idx="3">
                  <c:v>GOB01</c:v>
                </c:pt>
                <c:pt idx="4">
                  <c:v>IDGIP</c:v>
                </c:pt>
              </c:strCache>
            </c:strRef>
          </c:cat>
          <c:val>
            <c:numRef>
              <c:f>(Base_indicadores_resumen!$H$34,Base_indicadores_resumen!$K$34,Base_indicadores_resumen!$U$34:$W$34)</c:f>
              <c:numCache>
                <c:formatCode>0%</c:formatCode>
                <c:ptCount val="5"/>
                <c:pt idx="0">
                  <c:v>0.58205046405430194</c:v>
                </c:pt>
                <c:pt idx="1">
                  <c:v>0.36119457528016891</c:v>
                </c:pt>
                <c:pt idx="2">
                  <c:v>0.49260978213210299</c:v>
                </c:pt>
                <c:pt idx="3">
                  <c:v>1</c:v>
                </c:pt>
                <c:pt idx="4">
                  <c:v>0.53075644643997211</c:v>
                </c:pt>
              </c:numCache>
            </c:numRef>
          </c:val>
          <c:extLst>
            <c:ext xmlns:c16="http://schemas.microsoft.com/office/drawing/2014/chart" uri="{C3380CC4-5D6E-409C-BE32-E72D297353CC}">
              <c16:uniqueId val="{00000004-78F7-4712-9159-6A6CC05A354C}"/>
            </c:ext>
          </c:extLst>
        </c:ser>
        <c:dLbls>
          <c:showLegendKey val="0"/>
          <c:showVal val="0"/>
          <c:showCatName val="0"/>
          <c:showSerName val="0"/>
          <c:showPercent val="0"/>
          <c:showBubbleSize val="0"/>
        </c:dLbls>
        <c:gapWidth val="219"/>
        <c:overlap val="-27"/>
        <c:axId val="1809482448"/>
        <c:axId val="1809484528"/>
      </c:barChart>
      <c:scatterChart>
        <c:scatterStyle val="lineMarker"/>
        <c:varyColors val="0"/>
        <c:ser>
          <c:idx val="1"/>
          <c:order val="1"/>
          <c:tx>
            <c:strRef>
              <c:f>Base_indicadores_resumen!$C$33</c:f>
              <c:strCache>
                <c:ptCount val="1"/>
                <c:pt idx="0">
                  <c:v>Promedio provincial</c:v>
                </c:pt>
              </c:strCache>
            </c:strRef>
          </c:tx>
          <c:spPr>
            <a:ln w="25400" cap="rnd">
              <a:noFill/>
              <a:round/>
            </a:ln>
            <a:effectLst/>
          </c:spPr>
          <c:marker>
            <c:symbol val="dash"/>
            <c:size val="25"/>
            <c:spPr>
              <a:solidFill>
                <a:schemeClr val="accent2"/>
              </a:solidFill>
              <a:ln w="9525">
                <a:solidFill>
                  <a:schemeClr val="accent2"/>
                </a:solidFill>
              </a:ln>
              <a:effectLst/>
            </c:spPr>
          </c:marker>
          <c:xVal>
            <c:strRef>
              <c:f>(Base_indicadores_resumen!$H$31,Base_indicadores_resumen!$K$31,Base_indicadores_resumen!$U$31:$W$31)</c:f>
              <c:strCache>
                <c:ptCount val="5"/>
                <c:pt idx="0">
                  <c:v>SPRG</c:v>
                </c:pt>
                <c:pt idx="1">
                  <c:v>SFOR</c:v>
                </c:pt>
                <c:pt idx="2">
                  <c:v>SEJE</c:v>
                </c:pt>
                <c:pt idx="3">
                  <c:v>GOB01</c:v>
                </c:pt>
                <c:pt idx="4">
                  <c:v>IDGIP</c:v>
                </c:pt>
              </c:strCache>
            </c:strRef>
          </c:xVal>
          <c:yVal>
            <c:numRef>
              <c:f>(Base_indicadores_resumen!$H$33,Base_indicadores_resumen!$K$33,Base_indicadores_resumen!$U$33:$W$33)</c:f>
              <c:numCache>
                <c:formatCode>0%</c:formatCode>
                <c:ptCount val="5"/>
                <c:pt idx="0">
                  <c:v>0.41816085919554374</c:v>
                </c:pt>
                <c:pt idx="1">
                  <c:v>0.42654550458496665</c:v>
                </c:pt>
                <c:pt idx="2">
                  <c:v>0.49205930813420451</c:v>
                </c:pt>
                <c:pt idx="3">
                  <c:v>1</c:v>
                </c:pt>
                <c:pt idx="4">
                  <c:v>0.50106587846168416</c:v>
                </c:pt>
              </c:numCache>
            </c:numRef>
          </c:yVal>
          <c:smooth val="0"/>
          <c:extLst>
            <c:ext xmlns:c16="http://schemas.microsoft.com/office/drawing/2014/chart" uri="{C3380CC4-5D6E-409C-BE32-E72D297353CC}">
              <c16:uniqueId val="{00000005-78F7-4712-9159-6A6CC05A354C}"/>
            </c:ext>
          </c:extLst>
        </c:ser>
        <c:dLbls>
          <c:showLegendKey val="0"/>
          <c:showVal val="0"/>
          <c:showCatName val="0"/>
          <c:showSerName val="0"/>
          <c:showPercent val="0"/>
          <c:showBubbleSize val="0"/>
        </c:dLbls>
        <c:axId val="1727687776"/>
        <c:axId val="1727680288"/>
      </c:scatterChart>
      <c:catAx>
        <c:axId val="18094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809484528"/>
        <c:crosses val="autoZero"/>
        <c:auto val="1"/>
        <c:lblAlgn val="ctr"/>
        <c:lblOffset val="100"/>
        <c:noMultiLvlLbl val="0"/>
      </c:catAx>
      <c:valAx>
        <c:axId val="18094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809482448"/>
        <c:crosses val="autoZero"/>
        <c:crossBetween val="between"/>
      </c:valAx>
      <c:valAx>
        <c:axId val="172768028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727687776"/>
        <c:crosses val="max"/>
        <c:crossBetween val="midCat"/>
      </c:valAx>
      <c:valAx>
        <c:axId val="1727687776"/>
        <c:scaling>
          <c:orientation val="minMax"/>
        </c:scaling>
        <c:delete val="1"/>
        <c:axPos val="b"/>
        <c:majorTickMark val="out"/>
        <c:minorTickMark val="none"/>
        <c:tickLblPos val="nextTo"/>
        <c:crossAx val="17276802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Base_indicadores_resumen!$AI$2</c:f>
              <c:strCache>
                <c:ptCount val="1"/>
                <c:pt idx="0">
                  <c:v>Media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Base_indicadores_resumen!$AH$3:$AH$4</c:f>
              <c:strCache>
                <c:ptCount val="2"/>
                <c:pt idx="0">
                  <c:v>Ámbito de la provincia de Leoncio Prado</c:v>
                </c:pt>
                <c:pt idx="1">
                  <c:v>Ámbito de la provincia de Tocache</c:v>
                </c:pt>
              </c:strCache>
            </c:strRef>
          </c:cat>
          <c:val>
            <c:numRef>
              <c:f>Base_indicadores_resumen!$AI$3:$AI$4</c:f>
              <c:numCache>
                <c:formatCode>0%</c:formatCode>
                <c:ptCount val="2"/>
                <c:pt idx="0">
                  <c:v>0.52338972805537121</c:v>
                </c:pt>
                <c:pt idx="1">
                  <c:v>0.50106587846168416</c:v>
                </c:pt>
              </c:numCache>
            </c:numRef>
          </c:val>
          <c:extLst>
            <c:ext xmlns:c16="http://schemas.microsoft.com/office/drawing/2014/chart" uri="{C3380CC4-5D6E-409C-BE32-E72D297353CC}">
              <c16:uniqueId val="{00000000-31D6-46E0-BF46-9DD63E23CBC0}"/>
            </c:ext>
          </c:extLst>
        </c:ser>
        <c:ser>
          <c:idx val="1"/>
          <c:order val="1"/>
          <c:tx>
            <c:strRef>
              <c:f>Base_indicadores_resumen!$AJ$2</c:f>
              <c:strCache>
                <c:ptCount val="1"/>
                <c:pt idx="0">
                  <c:v>Desv</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Base_indicadores_resumen!$AH$3:$AH$4</c:f>
              <c:strCache>
                <c:ptCount val="2"/>
                <c:pt idx="0">
                  <c:v>Ámbito de la provincia de Leoncio Prado</c:v>
                </c:pt>
                <c:pt idx="1">
                  <c:v>Ámbito de la provincia de Tocache</c:v>
                </c:pt>
              </c:strCache>
            </c:strRef>
          </c:cat>
          <c:val>
            <c:numRef>
              <c:f>Base_indicadores_resumen!$AJ$3:$AJ$4</c:f>
              <c:numCache>
                <c:formatCode>0%</c:formatCode>
                <c:ptCount val="2"/>
                <c:pt idx="0">
                  <c:v>5.6586170657242162E-2</c:v>
                </c:pt>
                <c:pt idx="1">
                  <c:v>3.5075540675476476E-2</c:v>
                </c:pt>
              </c:numCache>
            </c:numRef>
          </c:val>
          <c:extLst>
            <c:ext xmlns:c16="http://schemas.microsoft.com/office/drawing/2014/chart" uri="{C3380CC4-5D6E-409C-BE32-E72D297353CC}">
              <c16:uniqueId val="{00000001-31D6-46E0-BF46-9DD63E23CBC0}"/>
            </c:ext>
          </c:extLst>
        </c:ser>
        <c:dLbls>
          <c:showLegendKey val="0"/>
          <c:showVal val="0"/>
          <c:showCatName val="0"/>
          <c:showSerName val="0"/>
          <c:showPercent val="0"/>
          <c:showBubbleSize val="0"/>
        </c:dLbls>
        <c:gapWidth val="182"/>
        <c:axId val="819133551"/>
        <c:axId val="819132303"/>
      </c:barChart>
      <c:catAx>
        <c:axId val="819133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19132303"/>
        <c:crosses val="autoZero"/>
        <c:auto val="1"/>
        <c:lblAlgn val="ctr"/>
        <c:lblOffset val="100"/>
        <c:noMultiLvlLbl val="0"/>
      </c:catAx>
      <c:valAx>
        <c:axId val="81913230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19133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Base_indicadores_resumen!$AL$2</c:f>
              <c:strCache>
                <c:ptCount val="1"/>
                <c:pt idx="0">
                  <c:v>Media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Base_indicadores_resumen!$AH$3:$AH$4</c:f>
              <c:strCache>
                <c:ptCount val="2"/>
                <c:pt idx="0">
                  <c:v>Ámbito de la provincia de Leoncio Prado</c:v>
                </c:pt>
                <c:pt idx="1">
                  <c:v>Ámbito de la provincia de Tocache</c:v>
                </c:pt>
              </c:strCache>
            </c:strRef>
          </c:cat>
          <c:val>
            <c:numRef>
              <c:f>Base_indicadores_resumen!$AL$3:$AL$4</c:f>
              <c:numCache>
                <c:formatCode>0%</c:formatCode>
                <c:ptCount val="2"/>
                <c:pt idx="0">
                  <c:v>0.52367619608342975</c:v>
                </c:pt>
                <c:pt idx="1">
                  <c:v>0.41816085919554374</c:v>
                </c:pt>
              </c:numCache>
            </c:numRef>
          </c:val>
          <c:extLst>
            <c:ext xmlns:c16="http://schemas.microsoft.com/office/drawing/2014/chart" uri="{C3380CC4-5D6E-409C-BE32-E72D297353CC}">
              <c16:uniqueId val="{00000000-76DC-4C9A-8BED-1A671229897C}"/>
            </c:ext>
          </c:extLst>
        </c:ser>
        <c:ser>
          <c:idx val="1"/>
          <c:order val="1"/>
          <c:tx>
            <c:strRef>
              <c:f>Base_indicadores_resumen!$AM$2</c:f>
              <c:strCache>
                <c:ptCount val="1"/>
                <c:pt idx="0">
                  <c:v>Desv</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Base_indicadores_resumen!$AH$3:$AH$4</c:f>
              <c:strCache>
                <c:ptCount val="2"/>
                <c:pt idx="0">
                  <c:v>Ámbito de la provincia de Leoncio Prado</c:v>
                </c:pt>
                <c:pt idx="1">
                  <c:v>Ámbito de la provincia de Tocache</c:v>
                </c:pt>
              </c:strCache>
            </c:strRef>
          </c:cat>
          <c:val>
            <c:numRef>
              <c:f>Base_indicadores_resumen!$AM$3:$AM$4</c:f>
              <c:numCache>
                <c:formatCode>0%</c:formatCode>
                <c:ptCount val="2"/>
                <c:pt idx="0">
                  <c:v>0.11541091758045242</c:v>
                </c:pt>
                <c:pt idx="1">
                  <c:v>0.12835102008225774</c:v>
                </c:pt>
              </c:numCache>
            </c:numRef>
          </c:val>
          <c:extLst>
            <c:ext xmlns:c16="http://schemas.microsoft.com/office/drawing/2014/chart" uri="{C3380CC4-5D6E-409C-BE32-E72D297353CC}">
              <c16:uniqueId val="{00000001-76DC-4C9A-8BED-1A671229897C}"/>
            </c:ext>
          </c:extLst>
        </c:ser>
        <c:dLbls>
          <c:showLegendKey val="0"/>
          <c:showVal val="0"/>
          <c:showCatName val="0"/>
          <c:showSerName val="0"/>
          <c:showPercent val="0"/>
          <c:showBubbleSize val="0"/>
        </c:dLbls>
        <c:gapWidth val="182"/>
        <c:axId val="819133551"/>
        <c:axId val="819132303"/>
      </c:barChart>
      <c:catAx>
        <c:axId val="819133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19132303"/>
        <c:crosses val="autoZero"/>
        <c:auto val="1"/>
        <c:lblAlgn val="ctr"/>
        <c:lblOffset val="100"/>
        <c:noMultiLvlLbl val="0"/>
      </c:catAx>
      <c:valAx>
        <c:axId val="81913230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19133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Base_indicadores_resumen!$AO$2</c:f>
              <c:strCache>
                <c:ptCount val="1"/>
                <c:pt idx="0">
                  <c:v>Media</c:v>
                </c:pt>
              </c:strCache>
            </c:strRef>
          </c:tx>
          <c:spPr>
            <a:solidFill>
              <a:schemeClr val="accent1"/>
            </a:solidFill>
            <a:ln>
              <a:noFill/>
            </a:ln>
            <a:effectLst/>
          </c:spPr>
          <c:invertIfNegative val="0"/>
          <c:cat>
            <c:strRef>
              <c:f>Base_indicadores_resumen!$AH$3:$AH$4</c:f>
              <c:strCache>
                <c:ptCount val="2"/>
                <c:pt idx="0">
                  <c:v>Ámbito de la provincia de Leoncio Prado</c:v>
                </c:pt>
                <c:pt idx="1">
                  <c:v>Ámbito de la provincia de Tocache</c:v>
                </c:pt>
              </c:strCache>
            </c:strRef>
          </c:cat>
          <c:val>
            <c:numRef>
              <c:f>Base_indicadores_resumen!$AO$3:$AO$4</c:f>
              <c:numCache>
                <c:formatCode>0%</c:formatCode>
                <c:ptCount val="2"/>
                <c:pt idx="0">
                  <c:v>0.39760145199213975</c:v>
                </c:pt>
                <c:pt idx="1">
                  <c:v>0.42654550458496665</c:v>
                </c:pt>
              </c:numCache>
            </c:numRef>
          </c:val>
          <c:extLst>
            <c:ext xmlns:c16="http://schemas.microsoft.com/office/drawing/2014/chart" uri="{C3380CC4-5D6E-409C-BE32-E72D297353CC}">
              <c16:uniqueId val="{00000000-DC30-4B97-9F1A-2D8B4E2F9502}"/>
            </c:ext>
          </c:extLst>
        </c:ser>
        <c:ser>
          <c:idx val="1"/>
          <c:order val="1"/>
          <c:tx>
            <c:strRef>
              <c:f>Base_indicadores_resumen!$AP$2</c:f>
              <c:strCache>
                <c:ptCount val="1"/>
                <c:pt idx="0">
                  <c:v>Desv</c:v>
                </c:pt>
              </c:strCache>
            </c:strRef>
          </c:tx>
          <c:spPr>
            <a:solidFill>
              <a:schemeClr val="accent2"/>
            </a:solidFill>
            <a:ln>
              <a:noFill/>
            </a:ln>
            <a:effectLst/>
          </c:spPr>
          <c:invertIfNegative val="0"/>
          <c:cat>
            <c:strRef>
              <c:f>Base_indicadores_resumen!$AH$3:$AH$4</c:f>
              <c:strCache>
                <c:ptCount val="2"/>
                <c:pt idx="0">
                  <c:v>Ámbito de la provincia de Leoncio Prado</c:v>
                </c:pt>
                <c:pt idx="1">
                  <c:v>Ámbito de la provincia de Tocache</c:v>
                </c:pt>
              </c:strCache>
            </c:strRef>
          </c:cat>
          <c:val>
            <c:numRef>
              <c:f>Base_indicadores_resumen!$AP$3:$AP$4</c:f>
              <c:numCache>
                <c:formatCode>0%</c:formatCode>
                <c:ptCount val="2"/>
                <c:pt idx="0">
                  <c:v>5.2194010873388867E-2</c:v>
                </c:pt>
                <c:pt idx="1">
                  <c:v>4.5413063679184247E-2</c:v>
                </c:pt>
              </c:numCache>
            </c:numRef>
          </c:val>
          <c:extLst>
            <c:ext xmlns:c16="http://schemas.microsoft.com/office/drawing/2014/chart" uri="{C3380CC4-5D6E-409C-BE32-E72D297353CC}">
              <c16:uniqueId val="{00000001-DC30-4B97-9F1A-2D8B4E2F9502}"/>
            </c:ext>
          </c:extLst>
        </c:ser>
        <c:dLbls>
          <c:showLegendKey val="0"/>
          <c:showVal val="0"/>
          <c:showCatName val="0"/>
          <c:showSerName val="0"/>
          <c:showPercent val="0"/>
          <c:showBubbleSize val="0"/>
        </c:dLbls>
        <c:gapWidth val="182"/>
        <c:axId val="819133551"/>
        <c:axId val="819132303"/>
      </c:barChart>
      <c:catAx>
        <c:axId val="819133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19132303"/>
        <c:crosses val="autoZero"/>
        <c:auto val="1"/>
        <c:lblAlgn val="ctr"/>
        <c:lblOffset val="100"/>
        <c:noMultiLvlLbl val="0"/>
      </c:catAx>
      <c:valAx>
        <c:axId val="81913230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19133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Base_indicadores_resumen!$AR$2</c:f>
              <c:strCache>
                <c:ptCount val="1"/>
                <c:pt idx="0">
                  <c:v>Media</c:v>
                </c:pt>
              </c:strCache>
            </c:strRef>
          </c:tx>
          <c:spPr>
            <a:solidFill>
              <a:schemeClr val="accent1"/>
            </a:solidFill>
            <a:ln>
              <a:noFill/>
            </a:ln>
            <a:effectLst/>
          </c:spPr>
          <c:invertIfNegative val="0"/>
          <c:cat>
            <c:strRef>
              <c:f>Base_indicadores_resumen!$AH$3:$AH$4</c:f>
              <c:strCache>
                <c:ptCount val="2"/>
                <c:pt idx="0">
                  <c:v>Ámbito de la provincia de Leoncio Prado</c:v>
                </c:pt>
                <c:pt idx="1">
                  <c:v>Ámbito de la provincia de Tocache</c:v>
                </c:pt>
              </c:strCache>
            </c:strRef>
          </c:cat>
          <c:val>
            <c:numRef>
              <c:f>Base_indicadores_resumen!$AR$3:$AR$4</c:f>
              <c:numCache>
                <c:formatCode>0%</c:formatCode>
                <c:ptCount val="2"/>
                <c:pt idx="0">
                  <c:v>0.49002144544233461</c:v>
                </c:pt>
                <c:pt idx="1">
                  <c:v>0.49205930813420451</c:v>
                </c:pt>
              </c:numCache>
            </c:numRef>
          </c:val>
          <c:extLst>
            <c:ext xmlns:c16="http://schemas.microsoft.com/office/drawing/2014/chart" uri="{C3380CC4-5D6E-409C-BE32-E72D297353CC}">
              <c16:uniqueId val="{00000000-0A96-4275-84BC-407C382ABDAB}"/>
            </c:ext>
          </c:extLst>
        </c:ser>
        <c:ser>
          <c:idx val="1"/>
          <c:order val="1"/>
          <c:tx>
            <c:strRef>
              <c:f>Base_indicadores_resumen!$AS$2</c:f>
              <c:strCache>
                <c:ptCount val="1"/>
                <c:pt idx="0">
                  <c:v>Desv</c:v>
                </c:pt>
              </c:strCache>
            </c:strRef>
          </c:tx>
          <c:spPr>
            <a:solidFill>
              <a:schemeClr val="accent2"/>
            </a:solidFill>
            <a:ln>
              <a:noFill/>
            </a:ln>
            <a:effectLst/>
          </c:spPr>
          <c:invertIfNegative val="0"/>
          <c:cat>
            <c:strRef>
              <c:f>Base_indicadores_resumen!$AH$3:$AH$4</c:f>
              <c:strCache>
                <c:ptCount val="2"/>
                <c:pt idx="0">
                  <c:v>Ámbito de la provincia de Leoncio Prado</c:v>
                </c:pt>
                <c:pt idx="1">
                  <c:v>Ámbito de la provincia de Tocache</c:v>
                </c:pt>
              </c:strCache>
            </c:strRef>
          </c:cat>
          <c:val>
            <c:numRef>
              <c:f>Base_indicadores_resumen!$AS$3:$AS$4</c:f>
              <c:numCache>
                <c:formatCode>0%</c:formatCode>
                <c:ptCount val="2"/>
                <c:pt idx="0">
                  <c:v>5.4379346055112882E-2</c:v>
                </c:pt>
                <c:pt idx="1">
                  <c:v>2.6180968182838774E-2</c:v>
                </c:pt>
              </c:numCache>
            </c:numRef>
          </c:val>
          <c:extLst>
            <c:ext xmlns:c16="http://schemas.microsoft.com/office/drawing/2014/chart" uri="{C3380CC4-5D6E-409C-BE32-E72D297353CC}">
              <c16:uniqueId val="{00000001-0A96-4275-84BC-407C382ABDAB}"/>
            </c:ext>
          </c:extLst>
        </c:ser>
        <c:dLbls>
          <c:showLegendKey val="0"/>
          <c:showVal val="0"/>
          <c:showCatName val="0"/>
          <c:showSerName val="0"/>
          <c:showPercent val="0"/>
          <c:showBubbleSize val="0"/>
        </c:dLbls>
        <c:gapWidth val="182"/>
        <c:axId val="819133551"/>
        <c:axId val="819132303"/>
      </c:barChart>
      <c:catAx>
        <c:axId val="819133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19132303"/>
        <c:crosses val="autoZero"/>
        <c:auto val="1"/>
        <c:lblAlgn val="ctr"/>
        <c:lblOffset val="100"/>
        <c:noMultiLvlLbl val="0"/>
      </c:catAx>
      <c:valAx>
        <c:axId val="81913230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19133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Base_indicadores_resumen!$AU$2</c:f>
              <c:strCache>
                <c:ptCount val="1"/>
                <c:pt idx="0">
                  <c:v>Media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Base_indicadores_resumen!$AH$3:$AH$4</c:f>
              <c:strCache>
                <c:ptCount val="2"/>
                <c:pt idx="0">
                  <c:v>Ámbito de la provincia de Leoncio Prado</c:v>
                </c:pt>
                <c:pt idx="1">
                  <c:v>Ámbito de la provincia de Tocache</c:v>
                </c:pt>
              </c:strCache>
            </c:strRef>
          </c:cat>
          <c:val>
            <c:numRef>
              <c:f>Base_indicadores_resumen!$AU$3:$AU$4</c:f>
              <c:numCache>
                <c:formatCode>0%</c:formatCode>
                <c:ptCount val="2"/>
                <c:pt idx="0">
                  <c:v>1</c:v>
                </c:pt>
                <c:pt idx="1">
                  <c:v>1</c:v>
                </c:pt>
              </c:numCache>
            </c:numRef>
          </c:val>
          <c:extLst>
            <c:ext xmlns:c16="http://schemas.microsoft.com/office/drawing/2014/chart" uri="{C3380CC4-5D6E-409C-BE32-E72D297353CC}">
              <c16:uniqueId val="{00000000-774D-4AB2-A51D-22729ECFDCFC}"/>
            </c:ext>
          </c:extLst>
        </c:ser>
        <c:ser>
          <c:idx val="1"/>
          <c:order val="1"/>
          <c:tx>
            <c:strRef>
              <c:f>Base_indicadores_resumen!$AV$2</c:f>
              <c:strCache>
                <c:ptCount val="1"/>
                <c:pt idx="0">
                  <c:v>Desv</c:v>
                </c:pt>
              </c:strCache>
            </c:strRef>
          </c:tx>
          <c:spPr>
            <a:solidFill>
              <a:schemeClr val="accent2"/>
            </a:solidFill>
            <a:ln>
              <a:noFill/>
            </a:ln>
            <a:effectLst/>
          </c:spPr>
          <c:invertIfNegative val="0"/>
          <c:cat>
            <c:strRef>
              <c:f>Base_indicadores_resumen!$AH$3:$AH$4</c:f>
              <c:strCache>
                <c:ptCount val="2"/>
                <c:pt idx="0">
                  <c:v>Ámbito de la provincia de Leoncio Prado</c:v>
                </c:pt>
                <c:pt idx="1">
                  <c:v>Ámbito de la provincia de Tocache</c:v>
                </c:pt>
              </c:strCache>
            </c:strRef>
          </c:cat>
          <c:val>
            <c:numRef>
              <c:f>Base_indicadores_resumen!$AV$3:$AV$4</c:f>
              <c:numCache>
                <c:formatCode>0%</c:formatCode>
                <c:ptCount val="2"/>
                <c:pt idx="0">
                  <c:v>0</c:v>
                </c:pt>
                <c:pt idx="1">
                  <c:v>0</c:v>
                </c:pt>
              </c:numCache>
            </c:numRef>
          </c:val>
          <c:extLst>
            <c:ext xmlns:c16="http://schemas.microsoft.com/office/drawing/2014/chart" uri="{C3380CC4-5D6E-409C-BE32-E72D297353CC}">
              <c16:uniqueId val="{00000001-774D-4AB2-A51D-22729ECFDCFC}"/>
            </c:ext>
          </c:extLst>
        </c:ser>
        <c:dLbls>
          <c:showLegendKey val="0"/>
          <c:showVal val="0"/>
          <c:showCatName val="0"/>
          <c:showSerName val="0"/>
          <c:showPercent val="0"/>
          <c:showBubbleSize val="0"/>
        </c:dLbls>
        <c:gapWidth val="182"/>
        <c:axId val="819133551"/>
        <c:axId val="819132303"/>
      </c:barChart>
      <c:catAx>
        <c:axId val="819133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19132303"/>
        <c:crosses val="autoZero"/>
        <c:auto val="1"/>
        <c:lblAlgn val="ctr"/>
        <c:lblOffset val="100"/>
        <c:noMultiLvlLbl val="0"/>
      </c:catAx>
      <c:valAx>
        <c:axId val="81913230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19133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Base_indicadores_resumen!$C$26</c:f>
              <c:strCache>
                <c:ptCount val="1"/>
                <c:pt idx="0">
                  <c:v>MUNICIPALIDAD PROVINCIAL DE LEONCIO PRADO</c:v>
                </c:pt>
              </c:strCache>
            </c:strRef>
          </c:tx>
          <c:spPr>
            <a:solidFill>
              <a:schemeClr val="accent1"/>
            </a:solidFill>
            <a:ln>
              <a:noFill/>
            </a:ln>
            <a:effectLst/>
          </c:spPr>
          <c:invertIfNegative val="0"/>
          <c:dPt>
            <c:idx val="4"/>
            <c:invertIfNegative val="0"/>
            <c:bubble3D val="0"/>
            <c:spPr>
              <a:solidFill>
                <a:srgbClr val="FFC000"/>
              </a:solidFill>
              <a:ln>
                <a:noFill/>
              </a:ln>
              <a:effectLst/>
            </c:spPr>
            <c:extLst>
              <c:ext xmlns:c16="http://schemas.microsoft.com/office/drawing/2014/chart" uri="{C3380CC4-5D6E-409C-BE32-E72D297353CC}">
                <c16:uniqueId val="{00000001-7D8E-4E1E-AA19-D1C3FCD69286}"/>
              </c:ext>
            </c:extLst>
          </c:dPt>
          <c:dPt>
            <c:idx val="5"/>
            <c:invertIfNegative val="0"/>
            <c:bubble3D val="0"/>
            <c:spPr>
              <a:solidFill>
                <a:srgbClr val="FFC000"/>
              </a:solidFill>
              <a:ln>
                <a:noFill/>
              </a:ln>
              <a:effectLst/>
            </c:spPr>
            <c:extLst>
              <c:ext xmlns:c16="http://schemas.microsoft.com/office/drawing/2014/chart" uri="{C3380CC4-5D6E-409C-BE32-E72D297353CC}">
                <c16:uniqueId val="{00000003-7D8E-4E1E-AA19-D1C3FCD69286}"/>
              </c:ext>
            </c:extLst>
          </c:dPt>
          <c:dPt>
            <c:idx val="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7D8E-4E1E-AA19-D1C3FCD69286}"/>
              </c:ext>
            </c:extLst>
          </c:dPt>
          <c:dPt>
            <c:idx val="7"/>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7-7D8E-4E1E-AA19-D1C3FCD69286}"/>
              </c:ext>
            </c:extLst>
          </c:dPt>
          <c:dPt>
            <c:idx val="8"/>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9-7D8E-4E1E-AA19-D1C3FCD69286}"/>
              </c:ext>
            </c:extLst>
          </c:dPt>
          <c:dPt>
            <c:idx val="9"/>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B-7D8E-4E1E-AA19-D1C3FCD69286}"/>
              </c:ext>
            </c:extLst>
          </c:dPt>
          <c:dPt>
            <c:idx val="10"/>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D-7D8E-4E1E-AA19-D1C3FCD69286}"/>
              </c:ext>
            </c:extLst>
          </c:dPt>
          <c:dPt>
            <c:idx val="11"/>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F-7D8E-4E1E-AA19-D1C3FCD69286}"/>
              </c:ext>
            </c:extLst>
          </c:dPt>
          <c:dPt>
            <c:idx val="1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11-7D8E-4E1E-AA19-D1C3FCD69286}"/>
              </c:ext>
            </c:extLst>
          </c:dPt>
          <c:dPt>
            <c:idx val="1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13-7D8E-4E1E-AA19-D1C3FCD69286}"/>
              </c:ext>
            </c:extLst>
          </c:dPt>
          <c:dPt>
            <c:idx val="1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15-7D8E-4E1E-AA19-D1C3FCD69286}"/>
              </c:ext>
            </c:extLst>
          </c:dPt>
          <c:dPt>
            <c:idx val="1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7-7D8E-4E1E-AA19-D1C3FCD69286}"/>
              </c:ext>
            </c:extLst>
          </c:dPt>
          <c:dLbls>
            <c:dLbl>
              <c:idx val="2"/>
              <c:layout>
                <c:manualLayout>
                  <c:x val="1.4680480497906412E-3"/>
                  <c:y val="-6.7156510839589692E-2"/>
                </c:manualLayout>
              </c:layout>
              <c:dLblPos val="outEnd"/>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8-7D8E-4E1E-AA19-D1C3FCD69286}"/>
                </c:ext>
              </c:extLst>
            </c:dLbl>
            <c:dLbl>
              <c:idx val="4"/>
              <c:layout>
                <c:manualLayout>
                  <c:x val="0"/>
                  <c:y val="-6.9842771273173232E-2"/>
                </c:manualLayout>
              </c:layout>
              <c:dLblPos val="outEnd"/>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7D8E-4E1E-AA19-D1C3FCD692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outEnd"/>
            <c:showLegendKey val="0"/>
            <c:showVal val="1"/>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(Base_indicadores_resumen!$D$25:$G$25,Base_indicadores_resumen!$I$25:$J$25,Base_indicadores_resumen!$L$25:$T$25,Base_indicadores_resumen!$V$25)</c:f>
              <c:strCache>
                <c:ptCount val="16"/>
                <c:pt idx="0">
                  <c:v>PRG01</c:v>
                </c:pt>
                <c:pt idx="1">
                  <c:v>PRG02</c:v>
                </c:pt>
                <c:pt idx="2">
                  <c:v>PRG03</c:v>
                </c:pt>
                <c:pt idx="3">
                  <c:v>PRG04</c:v>
                </c:pt>
                <c:pt idx="4">
                  <c:v>FORM01</c:v>
                </c:pt>
                <c:pt idx="5">
                  <c:v>FORM02</c:v>
                </c:pt>
                <c:pt idx="6">
                  <c:v>EJEC01</c:v>
                </c:pt>
                <c:pt idx="7">
                  <c:v>EJEC02</c:v>
                </c:pt>
                <c:pt idx="8">
                  <c:v>EJEC03</c:v>
                </c:pt>
                <c:pt idx="9">
                  <c:v>EJEC04</c:v>
                </c:pt>
                <c:pt idx="10">
                  <c:v>EJEC05</c:v>
                </c:pt>
                <c:pt idx="11">
                  <c:v>EJEC06</c:v>
                </c:pt>
                <c:pt idx="12">
                  <c:v>EJEC07</c:v>
                </c:pt>
                <c:pt idx="13">
                  <c:v>EJEC08</c:v>
                </c:pt>
                <c:pt idx="14">
                  <c:v>EJEC09</c:v>
                </c:pt>
                <c:pt idx="15">
                  <c:v>GOB01</c:v>
                </c:pt>
              </c:strCache>
            </c:strRef>
          </c:cat>
          <c:val>
            <c:numRef>
              <c:f>(Base_indicadores_resumen!$D$26:$G$26,Base_indicadores_resumen!$I$26:$J$26,Base_indicadores_resumen!$L$26:$T$26,Base_indicadores_resumen!$V$26)</c:f>
              <c:numCache>
                <c:formatCode>0%</c:formatCode>
                <c:ptCount val="16"/>
                <c:pt idx="0">
                  <c:v>0.20402230187176429</c:v>
                </c:pt>
                <c:pt idx="1">
                  <c:v>0</c:v>
                </c:pt>
                <c:pt idx="2">
                  <c:v>0.56778245136959793</c:v>
                </c:pt>
                <c:pt idx="3">
                  <c:v>0.57189542483660127</c:v>
                </c:pt>
                <c:pt idx="4">
                  <c:v>0.67272727272727273</c:v>
                </c:pt>
                <c:pt idx="5">
                  <c:v>0.1176470588235294</c:v>
                </c:pt>
                <c:pt idx="6">
                  <c:v>0.53921568627450978</c:v>
                </c:pt>
                <c:pt idx="7">
                  <c:v>0.13083834835101771</c:v>
                </c:pt>
                <c:pt idx="8">
                  <c:v>4.5751633986928102E-2</c:v>
                </c:pt>
                <c:pt idx="9">
                  <c:v>0.3290965282213969</c:v>
                </c:pt>
                <c:pt idx="10">
                  <c:v>0.95757575757575752</c:v>
                </c:pt>
                <c:pt idx="11">
                  <c:v>0.2156862745098039</c:v>
                </c:pt>
                <c:pt idx="12" formatCode="_(* #,##0.00_);_(* \(#,##0.00\);_(* &quot;-&quot;??_);_(@_)">
                  <c:v>4.3464052287581698E-2</c:v>
                </c:pt>
                <c:pt idx="13">
                  <c:v>0.23856209150326799</c:v>
                </c:pt>
                <c:pt idx="14">
                  <c:v>0.96969696969696972</c:v>
                </c:pt>
                <c:pt idx="15">
                  <c:v>1</c:v>
                </c:pt>
              </c:numCache>
            </c:numRef>
          </c:val>
          <c:extLst>
            <c:ext xmlns:c16="http://schemas.microsoft.com/office/drawing/2014/chart" uri="{C3380CC4-5D6E-409C-BE32-E72D297353CC}">
              <c16:uniqueId val="{00000019-7D8E-4E1E-AA19-D1C3FCD69286}"/>
            </c:ext>
          </c:extLst>
        </c:ser>
        <c:dLbls>
          <c:showLegendKey val="0"/>
          <c:showVal val="0"/>
          <c:showCatName val="0"/>
          <c:showSerName val="0"/>
          <c:showPercent val="0"/>
          <c:showBubbleSize val="0"/>
        </c:dLbls>
        <c:gapWidth val="219"/>
        <c:overlap val="-27"/>
        <c:axId val="1696120432"/>
        <c:axId val="1696120848"/>
      </c:barChart>
      <c:scatterChart>
        <c:scatterStyle val="lineMarker"/>
        <c:varyColors val="0"/>
        <c:ser>
          <c:idx val="1"/>
          <c:order val="1"/>
          <c:tx>
            <c:strRef>
              <c:f>Base_indicadores_resumen!$C$27</c:f>
              <c:strCache>
                <c:ptCount val="1"/>
                <c:pt idx="0">
                  <c:v>Promedio provincial</c:v>
                </c:pt>
              </c:strCache>
            </c:strRef>
          </c:tx>
          <c:spPr>
            <a:ln w="28575" cap="sq" cmpd="thinThick">
              <a:noFill/>
              <a:round/>
            </a:ln>
            <a:effectLst/>
          </c:spPr>
          <c:marker>
            <c:symbol val="dash"/>
            <c:size val="15"/>
            <c:spPr>
              <a:solidFill>
                <a:schemeClr val="accent2">
                  <a:lumMod val="75000"/>
                </a:schemeClr>
              </a:solidFill>
              <a:ln w="9525" cap="sq">
                <a:noFill/>
                <a:miter lim="800000"/>
                <a:headEnd w="med" len="med"/>
              </a:ln>
              <a:effectLst/>
            </c:spPr>
          </c:marker>
          <c:xVal>
            <c:strRef>
              <c:f>(Base_indicadores_resumen!$D$25:$G$25,Base_indicadores_resumen!$I$25:$J$25,Base_indicadores_resumen!$L$25:$T$25,Base_indicadores_resumen!$V$25)</c:f>
              <c:strCache>
                <c:ptCount val="16"/>
                <c:pt idx="0">
                  <c:v>PRG01</c:v>
                </c:pt>
                <c:pt idx="1">
                  <c:v>PRG02</c:v>
                </c:pt>
                <c:pt idx="2">
                  <c:v>PRG03</c:v>
                </c:pt>
                <c:pt idx="3">
                  <c:v>PRG04</c:v>
                </c:pt>
                <c:pt idx="4">
                  <c:v>FORM01</c:v>
                </c:pt>
                <c:pt idx="5">
                  <c:v>FORM02</c:v>
                </c:pt>
                <c:pt idx="6">
                  <c:v>EJEC01</c:v>
                </c:pt>
                <c:pt idx="7">
                  <c:v>EJEC02</c:v>
                </c:pt>
                <c:pt idx="8">
                  <c:v>EJEC03</c:v>
                </c:pt>
                <c:pt idx="9">
                  <c:v>EJEC04</c:v>
                </c:pt>
                <c:pt idx="10">
                  <c:v>EJEC05</c:v>
                </c:pt>
                <c:pt idx="11">
                  <c:v>EJEC06</c:v>
                </c:pt>
                <c:pt idx="12">
                  <c:v>EJEC07</c:v>
                </c:pt>
                <c:pt idx="13">
                  <c:v>EJEC08</c:v>
                </c:pt>
                <c:pt idx="14">
                  <c:v>EJEC09</c:v>
                </c:pt>
                <c:pt idx="15">
                  <c:v>GOB01</c:v>
                </c:pt>
              </c:strCache>
            </c:strRef>
          </c:xVal>
          <c:yVal>
            <c:numRef>
              <c:f>(Base_indicadores_resumen!$D$27:$G$27,Base_indicadores_resumen!$I$27:$J$27,Base_indicadores_resumen!$L$27:$T$27,Base_indicadores_resumen!$V$27)</c:f>
              <c:numCache>
                <c:formatCode>0%</c:formatCode>
                <c:ptCount val="16"/>
                <c:pt idx="0">
                  <c:v>0.37741900564735709</c:v>
                </c:pt>
                <c:pt idx="1">
                  <c:v>0.423501135671145</c:v>
                </c:pt>
                <c:pt idx="2">
                  <c:v>0.61127066411150388</c:v>
                </c:pt>
                <c:pt idx="3">
                  <c:v>0.68251397890371301</c:v>
                </c:pt>
                <c:pt idx="4">
                  <c:v>0.71896573285925414</c:v>
                </c:pt>
                <c:pt idx="5">
                  <c:v>7.6237171125025371E-2</c:v>
                </c:pt>
                <c:pt idx="6">
                  <c:v>0.66288465288994924</c:v>
                </c:pt>
                <c:pt idx="7">
                  <c:v>0.14877206774329035</c:v>
                </c:pt>
                <c:pt idx="8">
                  <c:v>0.17920667570694376</c:v>
                </c:pt>
                <c:pt idx="9">
                  <c:v>0.74877862870780065</c:v>
                </c:pt>
                <c:pt idx="10">
                  <c:v>0.96734588218303474</c:v>
                </c:pt>
                <c:pt idx="11">
                  <c:v>0.42157489093096218</c:v>
                </c:pt>
                <c:pt idx="12" formatCode="_(* #,##0.00_);_(* \(#,##0.00\);_(* &quot;-&quot;??_);_(@_)">
                  <c:v>2.7936060545828749E-2</c:v>
                </c:pt>
                <c:pt idx="13">
                  <c:v>0.29293910254306987</c:v>
                </c:pt>
                <c:pt idx="14">
                  <c:v>0.96075504773013165</c:v>
                </c:pt>
                <c:pt idx="15">
                  <c:v>1</c:v>
                </c:pt>
              </c:numCache>
            </c:numRef>
          </c:yVal>
          <c:smooth val="0"/>
          <c:extLst>
            <c:ext xmlns:c16="http://schemas.microsoft.com/office/drawing/2014/chart" uri="{C3380CC4-5D6E-409C-BE32-E72D297353CC}">
              <c16:uniqueId val="{0000001A-7D8E-4E1E-AA19-D1C3FCD69286}"/>
            </c:ext>
          </c:extLst>
        </c:ser>
        <c:dLbls>
          <c:showLegendKey val="0"/>
          <c:showVal val="0"/>
          <c:showCatName val="0"/>
          <c:showSerName val="0"/>
          <c:showPercent val="0"/>
          <c:showBubbleSize val="0"/>
        </c:dLbls>
        <c:axId val="1696120432"/>
        <c:axId val="1696120848"/>
      </c:scatterChart>
      <c:catAx>
        <c:axId val="169612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96120848"/>
        <c:crosses val="autoZero"/>
        <c:auto val="1"/>
        <c:lblAlgn val="ctr"/>
        <c:lblOffset val="100"/>
        <c:noMultiLvlLbl val="0"/>
      </c:catAx>
      <c:valAx>
        <c:axId val="1696120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96120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Base_indicadores_resumen!$W$2</c:f>
              <c:strCache>
                <c:ptCount val="1"/>
                <c:pt idx="0">
                  <c:v>IDGIP</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Base_indicadores_resumen!$C$3:$C$12</c:f>
              <c:strCache>
                <c:ptCount val="10"/>
                <c:pt idx="0">
                  <c:v>MUNICIPALIDAD DISTRITAL DE CASTILLO GRANDE</c:v>
                </c:pt>
                <c:pt idx="1">
                  <c:v>MUNICIPALIDAD DISTRITAL DE DANIEL ALOMIA ROBLES</c:v>
                </c:pt>
                <c:pt idx="2">
                  <c:v>MUNICIPALIDAD DISTRITAL DE HERMILIO VALDIZAN</c:v>
                </c:pt>
                <c:pt idx="3">
                  <c:v>MUNICIPALIDAD DISTRITAL DE JOSE CRESPO Y CASTILLO</c:v>
                </c:pt>
                <c:pt idx="4">
                  <c:v>MUNICIPALIDAD DISTRITAL DE LUYANDO</c:v>
                </c:pt>
                <c:pt idx="5">
                  <c:v>MUNICIPALIDAD DISTRITAL DE MARIANO DAMASO BERAUN</c:v>
                </c:pt>
                <c:pt idx="6">
                  <c:v>MUNICIPALIDAD DISTRITAL DE PUCAYACU</c:v>
                </c:pt>
                <c:pt idx="7">
                  <c:v>MUNICIPALIDAD DISTRITAL DE PUEBLO NUEVO-HUANUCO</c:v>
                </c:pt>
                <c:pt idx="8">
                  <c:v>MUNICIPALIDAD DISTRITAL DE SANTO DOMINGO DE ANDA</c:v>
                </c:pt>
                <c:pt idx="9">
                  <c:v>MUNICIPALIDAD PROVINCIAL DE LEONCIO PRADO</c:v>
                </c:pt>
              </c:strCache>
            </c:strRef>
          </c:cat>
          <c:val>
            <c:numRef>
              <c:f>Base_indicadores_resumen!$W$3:$W$12</c:f>
              <c:numCache>
                <c:formatCode>0%</c:formatCode>
                <c:ptCount val="10"/>
                <c:pt idx="0">
                  <c:v>0.61536355799867504</c:v>
                </c:pt>
                <c:pt idx="1">
                  <c:v>0.48521605797567158</c:v>
                </c:pt>
                <c:pt idx="2">
                  <c:v>0.54027798964548412</c:v>
                </c:pt>
                <c:pt idx="3">
                  <c:v>0.4666935665467582</c:v>
                </c:pt>
                <c:pt idx="4">
                  <c:v>0.47131908543532058</c:v>
                </c:pt>
                <c:pt idx="5">
                  <c:v>0.53944177492471568</c:v>
                </c:pt>
                <c:pt idx="6">
                  <c:v>0.57940796204433587</c:v>
                </c:pt>
                <c:pt idx="7">
                  <c:v>0.55151483854065264</c:v>
                </c:pt>
                <c:pt idx="8">
                  <c:v>0.5496658729400562</c:v>
                </c:pt>
                <c:pt idx="9">
                  <c:v>0.43499657450204199</c:v>
                </c:pt>
              </c:numCache>
            </c:numRef>
          </c:val>
          <c:extLst>
            <c:ext xmlns:c16="http://schemas.microsoft.com/office/drawing/2014/chart" uri="{C3380CC4-5D6E-409C-BE32-E72D297353CC}">
              <c16:uniqueId val="{00000000-74BA-40EC-BAAC-6C456A97280C}"/>
            </c:ext>
          </c:extLst>
        </c:ser>
        <c:dLbls>
          <c:showLegendKey val="0"/>
          <c:showVal val="0"/>
          <c:showCatName val="0"/>
          <c:showSerName val="0"/>
          <c:showPercent val="0"/>
          <c:showBubbleSize val="0"/>
        </c:dLbls>
        <c:gapWidth val="182"/>
        <c:axId val="1551539663"/>
        <c:axId val="1551540079"/>
      </c:barChart>
      <c:catAx>
        <c:axId val="1551539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551540079"/>
        <c:crosses val="autoZero"/>
        <c:auto val="1"/>
        <c:lblAlgn val="ctr"/>
        <c:lblOffset val="100"/>
        <c:noMultiLvlLbl val="0"/>
      </c:catAx>
      <c:valAx>
        <c:axId val="155154007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551539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Base_indicadores_resumen!$DH$11</c:f>
              <c:strCache>
                <c:ptCount val="1"/>
                <c:pt idx="0">
                  <c:v>Media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Base_indicadores_resumen!$DF$12:$DF$16</c:f>
              <c:strCache>
                <c:ptCount val="5"/>
                <c:pt idx="0">
                  <c:v>IDGIP</c:v>
                </c:pt>
                <c:pt idx="1">
                  <c:v>Programación</c:v>
                </c:pt>
                <c:pt idx="2">
                  <c:v>Formulación</c:v>
                </c:pt>
                <c:pt idx="3">
                  <c:v>Ejecucion</c:v>
                </c:pt>
                <c:pt idx="4">
                  <c:v>Gobernanza</c:v>
                </c:pt>
              </c:strCache>
            </c:strRef>
          </c:cat>
          <c:val>
            <c:numRef>
              <c:f>Base_indicadores_resumen!$DH$12:$DH$16</c:f>
              <c:numCache>
                <c:formatCode>0%</c:formatCode>
                <c:ptCount val="5"/>
                <c:pt idx="0">
                  <c:v>0.52338972805537121</c:v>
                </c:pt>
                <c:pt idx="1">
                  <c:v>0.52367619608342975</c:v>
                </c:pt>
                <c:pt idx="2">
                  <c:v>0.39760145199213975</c:v>
                </c:pt>
                <c:pt idx="3">
                  <c:v>0.49002144544233461</c:v>
                </c:pt>
                <c:pt idx="4">
                  <c:v>1</c:v>
                </c:pt>
              </c:numCache>
            </c:numRef>
          </c:val>
          <c:extLst>
            <c:ext xmlns:c16="http://schemas.microsoft.com/office/drawing/2014/chart" uri="{C3380CC4-5D6E-409C-BE32-E72D297353CC}">
              <c16:uniqueId val="{00000001-D31F-40DA-A99D-E764FC559226}"/>
            </c:ext>
          </c:extLst>
        </c:ser>
        <c:ser>
          <c:idx val="2"/>
          <c:order val="2"/>
          <c:tx>
            <c:strRef>
              <c:f>Base_indicadores_resumen!$DI$11</c:f>
              <c:strCache>
                <c:ptCount val="1"/>
                <c:pt idx="0">
                  <c:v>Desv</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Base_indicadores_resumen!$DF$12:$DF$16</c:f>
              <c:strCache>
                <c:ptCount val="5"/>
                <c:pt idx="0">
                  <c:v>IDGIP</c:v>
                </c:pt>
                <c:pt idx="1">
                  <c:v>Programación</c:v>
                </c:pt>
                <c:pt idx="2">
                  <c:v>Formulación</c:v>
                </c:pt>
                <c:pt idx="3">
                  <c:v>Ejecucion</c:v>
                </c:pt>
                <c:pt idx="4">
                  <c:v>Gobernanza</c:v>
                </c:pt>
              </c:strCache>
            </c:strRef>
          </c:cat>
          <c:val>
            <c:numRef>
              <c:f>Base_indicadores_resumen!$DI$12:$DI$16</c:f>
              <c:numCache>
                <c:formatCode>0%</c:formatCode>
                <c:ptCount val="5"/>
                <c:pt idx="0">
                  <c:v>5.6586170657242162E-2</c:v>
                </c:pt>
                <c:pt idx="1">
                  <c:v>0.11541091758045242</c:v>
                </c:pt>
                <c:pt idx="2">
                  <c:v>5.2194010873388867E-2</c:v>
                </c:pt>
                <c:pt idx="3">
                  <c:v>5.4379346055112882E-2</c:v>
                </c:pt>
                <c:pt idx="4">
                  <c:v>0</c:v>
                </c:pt>
              </c:numCache>
            </c:numRef>
          </c:val>
          <c:extLst>
            <c:ext xmlns:c16="http://schemas.microsoft.com/office/drawing/2014/chart" uri="{C3380CC4-5D6E-409C-BE32-E72D297353CC}">
              <c16:uniqueId val="{00000002-D31F-40DA-A99D-E764FC559226}"/>
            </c:ext>
          </c:extLst>
        </c:ser>
        <c:dLbls>
          <c:showLegendKey val="0"/>
          <c:showVal val="0"/>
          <c:showCatName val="0"/>
          <c:showSerName val="0"/>
          <c:showPercent val="0"/>
          <c:showBubbleSize val="0"/>
        </c:dLbls>
        <c:gapWidth val="219"/>
        <c:overlap val="-27"/>
        <c:axId val="910383759"/>
        <c:axId val="910385839"/>
        <c:extLst>
          <c:ext xmlns:c15="http://schemas.microsoft.com/office/drawing/2012/chart" uri="{02D57815-91ED-43cb-92C2-25804820EDAC}">
            <c15:filteredBarSeries>
              <c15:ser>
                <c:idx val="0"/>
                <c:order val="0"/>
                <c:tx>
                  <c:strRef>
                    <c:extLst>
                      <c:ext uri="{02D57815-91ED-43cb-92C2-25804820EDAC}">
                        <c15:formulaRef>
                          <c15:sqref>Base_indicadores_resumen!$DG$11</c15:sqref>
                        </c15:formulaRef>
                      </c:ext>
                    </c:extLst>
                    <c:strCache>
                      <c:ptCount val="1"/>
                    </c:strCache>
                  </c:strRef>
                </c:tx>
                <c:spPr>
                  <a:solidFill>
                    <a:schemeClr val="accent1"/>
                  </a:solidFill>
                  <a:ln>
                    <a:noFill/>
                  </a:ln>
                  <a:effectLst/>
                </c:spPr>
                <c:invertIfNegative val="0"/>
                <c:cat>
                  <c:strRef>
                    <c:extLst>
                      <c:ext uri="{02D57815-91ED-43cb-92C2-25804820EDAC}">
                        <c15:formulaRef>
                          <c15:sqref>Base_indicadores_resumen!$DF$12:$DF$16</c15:sqref>
                        </c15:formulaRef>
                      </c:ext>
                    </c:extLst>
                    <c:strCache>
                      <c:ptCount val="5"/>
                      <c:pt idx="0">
                        <c:v>IDGIP</c:v>
                      </c:pt>
                      <c:pt idx="1">
                        <c:v>Programación</c:v>
                      </c:pt>
                      <c:pt idx="2">
                        <c:v>Formulación</c:v>
                      </c:pt>
                      <c:pt idx="3">
                        <c:v>Ejecucion</c:v>
                      </c:pt>
                      <c:pt idx="4">
                        <c:v>Gobernanza</c:v>
                      </c:pt>
                    </c:strCache>
                  </c:strRef>
                </c:cat>
                <c:val>
                  <c:numRef>
                    <c:extLst>
                      <c:ext uri="{02D57815-91ED-43cb-92C2-25804820EDAC}">
                        <c15:formulaRef>
                          <c15:sqref>Base_indicadores_resumen!$DG$12:$DG$16</c15:sqref>
                        </c15:formulaRef>
                      </c:ext>
                    </c:extLst>
                    <c:numCache>
                      <c:formatCode>General</c:formatCode>
                      <c:ptCount val="5"/>
                    </c:numCache>
                  </c:numRef>
                </c:val>
                <c:extLst>
                  <c:ext xmlns:c16="http://schemas.microsoft.com/office/drawing/2014/chart" uri="{C3380CC4-5D6E-409C-BE32-E72D297353CC}">
                    <c16:uniqueId val="{00000000-D31F-40DA-A99D-E764FC559226}"/>
                  </c:ext>
                </c:extLst>
              </c15:ser>
            </c15:filteredBarSeries>
          </c:ext>
        </c:extLst>
      </c:barChart>
      <c:catAx>
        <c:axId val="91038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910385839"/>
        <c:crosses val="autoZero"/>
        <c:auto val="1"/>
        <c:lblAlgn val="ctr"/>
        <c:lblOffset val="100"/>
        <c:noMultiLvlLbl val="0"/>
      </c:catAx>
      <c:valAx>
        <c:axId val="9103858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910383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Base_indicadores_resumen!$DG$11</c:f>
              <c:strCache>
                <c:ptCount val="1"/>
              </c:strCache>
            </c:strRef>
          </c:tx>
          <c:spPr>
            <a:solidFill>
              <a:schemeClr val="accent1"/>
            </a:solidFill>
            <a:ln>
              <a:noFill/>
            </a:ln>
            <a:effectLst/>
          </c:spPr>
          <c:invertIfNegative val="0"/>
          <c:cat>
            <c:strRef>
              <c:f>Base_indicadores_resumen!$DF$22:$DF$26</c:f>
              <c:strCache>
                <c:ptCount val="5"/>
                <c:pt idx="0">
                  <c:v>IDGIP</c:v>
                </c:pt>
                <c:pt idx="1">
                  <c:v>Programación</c:v>
                </c:pt>
                <c:pt idx="2">
                  <c:v>Formulación</c:v>
                </c:pt>
                <c:pt idx="3">
                  <c:v>Ejecucion</c:v>
                </c:pt>
                <c:pt idx="4">
                  <c:v>Gobernanza</c:v>
                </c:pt>
              </c:strCache>
            </c:strRef>
          </c:cat>
          <c:val>
            <c:numRef>
              <c:f>Base_indicadores_resumen!$DG$22:$DG$26</c:f>
              <c:numCache>
                <c:formatCode>General</c:formatCode>
                <c:ptCount val="5"/>
              </c:numCache>
            </c:numRef>
          </c:val>
          <c:extLst xmlns:c15="http://schemas.microsoft.com/office/drawing/2012/chart">
            <c:ext xmlns:c16="http://schemas.microsoft.com/office/drawing/2014/chart" uri="{C3380CC4-5D6E-409C-BE32-E72D297353CC}">
              <c16:uniqueId val="{00000002-1E18-4B28-835E-251238C9755A}"/>
            </c:ext>
          </c:extLst>
        </c:ser>
        <c:ser>
          <c:idx val="1"/>
          <c:order val="1"/>
          <c:tx>
            <c:strRef>
              <c:f>Base_indicadores_resumen!$DH$11</c:f>
              <c:strCache>
                <c:ptCount val="1"/>
                <c:pt idx="0">
                  <c:v>Media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Base_indicadores_resumen!$DF$22:$DF$26</c:f>
              <c:strCache>
                <c:ptCount val="5"/>
                <c:pt idx="0">
                  <c:v>IDGIP</c:v>
                </c:pt>
                <c:pt idx="1">
                  <c:v>Programación</c:v>
                </c:pt>
                <c:pt idx="2">
                  <c:v>Formulación</c:v>
                </c:pt>
                <c:pt idx="3">
                  <c:v>Ejecucion</c:v>
                </c:pt>
                <c:pt idx="4">
                  <c:v>Gobernanza</c:v>
                </c:pt>
              </c:strCache>
            </c:strRef>
          </c:cat>
          <c:val>
            <c:numRef>
              <c:f>Base_indicadores_resumen!$DH$22:$DH$26</c:f>
              <c:numCache>
                <c:formatCode>0%</c:formatCode>
                <c:ptCount val="5"/>
                <c:pt idx="0">
                  <c:v>0.50106587846168416</c:v>
                </c:pt>
                <c:pt idx="1">
                  <c:v>0.41816085919554374</c:v>
                </c:pt>
                <c:pt idx="2">
                  <c:v>0.42654550458496665</c:v>
                </c:pt>
                <c:pt idx="3">
                  <c:v>0.49205930813420451</c:v>
                </c:pt>
                <c:pt idx="4">
                  <c:v>1</c:v>
                </c:pt>
              </c:numCache>
            </c:numRef>
          </c:val>
          <c:extLst>
            <c:ext xmlns:c16="http://schemas.microsoft.com/office/drawing/2014/chart" uri="{C3380CC4-5D6E-409C-BE32-E72D297353CC}">
              <c16:uniqueId val="{00000000-1E18-4B28-835E-251238C9755A}"/>
            </c:ext>
          </c:extLst>
        </c:ser>
        <c:ser>
          <c:idx val="2"/>
          <c:order val="2"/>
          <c:tx>
            <c:strRef>
              <c:f>Base_indicadores_resumen!$DI$11</c:f>
              <c:strCache>
                <c:ptCount val="1"/>
                <c:pt idx="0">
                  <c:v>Desv</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Base_indicadores_resumen!$DF$22:$DF$26</c:f>
              <c:strCache>
                <c:ptCount val="5"/>
                <c:pt idx="0">
                  <c:v>IDGIP</c:v>
                </c:pt>
                <c:pt idx="1">
                  <c:v>Programación</c:v>
                </c:pt>
                <c:pt idx="2">
                  <c:v>Formulación</c:v>
                </c:pt>
                <c:pt idx="3">
                  <c:v>Ejecucion</c:v>
                </c:pt>
                <c:pt idx="4">
                  <c:v>Gobernanza</c:v>
                </c:pt>
              </c:strCache>
            </c:strRef>
          </c:cat>
          <c:val>
            <c:numRef>
              <c:f>Base_indicadores_resumen!$DI$22:$DI$26</c:f>
              <c:numCache>
                <c:formatCode>0%</c:formatCode>
                <c:ptCount val="5"/>
                <c:pt idx="0">
                  <c:v>3.5075540675476476E-2</c:v>
                </c:pt>
                <c:pt idx="1">
                  <c:v>0.12835102008225774</c:v>
                </c:pt>
                <c:pt idx="2">
                  <c:v>4.5413063679184247E-2</c:v>
                </c:pt>
                <c:pt idx="3">
                  <c:v>2.6180968182838774E-2</c:v>
                </c:pt>
                <c:pt idx="4">
                  <c:v>0</c:v>
                </c:pt>
              </c:numCache>
            </c:numRef>
          </c:val>
          <c:extLst>
            <c:ext xmlns:c16="http://schemas.microsoft.com/office/drawing/2014/chart" uri="{C3380CC4-5D6E-409C-BE32-E72D297353CC}">
              <c16:uniqueId val="{00000001-1E18-4B28-835E-251238C9755A}"/>
            </c:ext>
          </c:extLst>
        </c:ser>
        <c:dLbls>
          <c:showLegendKey val="0"/>
          <c:showVal val="0"/>
          <c:showCatName val="0"/>
          <c:showSerName val="0"/>
          <c:showPercent val="0"/>
          <c:showBubbleSize val="0"/>
        </c:dLbls>
        <c:gapWidth val="219"/>
        <c:overlap val="-27"/>
        <c:axId val="910383759"/>
        <c:axId val="910385839"/>
        <c:extLst/>
      </c:barChart>
      <c:catAx>
        <c:axId val="91038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910385839"/>
        <c:crosses val="autoZero"/>
        <c:auto val="1"/>
        <c:lblAlgn val="ctr"/>
        <c:lblOffset val="100"/>
        <c:noMultiLvlLbl val="0"/>
      </c:catAx>
      <c:valAx>
        <c:axId val="910385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910383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IDGIP!$E$19:$E$33</c:f>
              <c:strCache>
                <c:ptCount val="15"/>
                <c:pt idx="0">
                  <c:v>MUNICIPALIDAD DISTRITAL DE CASTILLO GRANDE</c:v>
                </c:pt>
                <c:pt idx="1">
                  <c:v>MUNICIPALIDAD DISTRITAL DE DANIEL ALOMIA ROBLES</c:v>
                </c:pt>
                <c:pt idx="2">
                  <c:v>MUNICIPALIDAD DISTRITAL DE HERMILIO VALDIZAN</c:v>
                </c:pt>
                <c:pt idx="3">
                  <c:v>MUNICIPALIDAD DISTRITAL DE JOSE CRESPO Y CASTILLO</c:v>
                </c:pt>
                <c:pt idx="4">
                  <c:v>MUNICIPALIDAD DISTRITAL DE LUYANDO</c:v>
                </c:pt>
                <c:pt idx="5">
                  <c:v>MUNICIPALIDAD DISTRITAL DE MARIANO DAMASO BERAUN</c:v>
                </c:pt>
                <c:pt idx="6">
                  <c:v>MUNICIPALIDAD DISTRITAL DE PUCAYACU</c:v>
                </c:pt>
                <c:pt idx="7">
                  <c:v>MUNICIPALIDAD DISTRITAL DE PUEBLO NUEVO-HUANUCO</c:v>
                </c:pt>
                <c:pt idx="8">
                  <c:v>MUNICIPALIDAD DISTRITAL DE SANTO DOMINGO DE ANDA</c:v>
                </c:pt>
                <c:pt idx="9">
                  <c:v>MUNICIPALIDAD PROVINCIAL DE LEONCIO PRADO</c:v>
                </c:pt>
                <c:pt idx="10">
                  <c:v>MUNICIPALIDAD DISTRITAL DE NUEVO PROGRESO</c:v>
                </c:pt>
                <c:pt idx="11">
                  <c:v>MUNICIPALIDAD DISTRITAL DE POLVORA</c:v>
                </c:pt>
                <c:pt idx="12">
                  <c:v>MUNICIPALIDAD DISTRITAL DE SHUNTE</c:v>
                </c:pt>
                <c:pt idx="13">
                  <c:v>MUNICIPALIDAD DISTRITAL DE UCHIZA</c:v>
                </c:pt>
                <c:pt idx="14">
                  <c:v>MUNICIPALIDAD PROVINCIAL DE TOCACHE</c:v>
                </c:pt>
              </c:strCache>
            </c:strRef>
          </c:cat>
          <c:val>
            <c:numRef>
              <c:f>IDGIP!$BH$19:$BH$33</c:f>
              <c:numCache>
                <c:formatCode>0%</c:formatCode>
                <c:ptCount val="15"/>
                <c:pt idx="0">
                  <c:v>0.61536355799867504</c:v>
                </c:pt>
                <c:pt idx="1">
                  <c:v>0.48521605797567158</c:v>
                </c:pt>
                <c:pt idx="2">
                  <c:v>0.54027798964548412</c:v>
                </c:pt>
                <c:pt idx="3">
                  <c:v>0.4666935665467582</c:v>
                </c:pt>
                <c:pt idx="4">
                  <c:v>0.47131908543532064</c:v>
                </c:pt>
                <c:pt idx="5">
                  <c:v>0.53944177492471568</c:v>
                </c:pt>
                <c:pt idx="6">
                  <c:v>0.57940796204433587</c:v>
                </c:pt>
                <c:pt idx="7">
                  <c:v>0.55151483854065264</c:v>
                </c:pt>
                <c:pt idx="8">
                  <c:v>0.5496658729400562</c:v>
                </c:pt>
                <c:pt idx="9">
                  <c:v>0.43499657450204199</c:v>
                </c:pt>
                <c:pt idx="10">
                  <c:v>0.52052052167399543</c:v>
                </c:pt>
                <c:pt idx="11">
                  <c:v>0.47686212576301534</c:v>
                </c:pt>
                <c:pt idx="12">
                  <c:v>0.52577243680347685</c:v>
                </c:pt>
                <c:pt idx="13">
                  <c:v>0.53075644643997211</c:v>
                </c:pt>
                <c:pt idx="14">
                  <c:v>0.45141786162796127</c:v>
                </c:pt>
              </c:numCache>
            </c:numRef>
          </c:val>
          <c:extLst>
            <c:ext xmlns:c16="http://schemas.microsoft.com/office/drawing/2014/chart" uri="{C3380CC4-5D6E-409C-BE32-E72D297353CC}">
              <c16:uniqueId val="{00000000-98D5-4C4B-823F-89601CB0B32A}"/>
            </c:ext>
          </c:extLst>
        </c:ser>
        <c:dLbls>
          <c:showLegendKey val="0"/>
          <c:showVal val="0"/>
          <c:showCatName val="0"/>
          <c:showSerName val="0"/>
          <c:showPercent val="0"/>
          <c:showBubbleSize val="0"/>
        </c:dLbls>
        <c:gapWidth val="182"/>
        <c:axId val="1939790112"/>
        <c:axId val="1939788864"/>
      </c:barChart>
      <c:catAx>
        <c:axId val="193979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939788864"/>
        <c:crosses val="autoZero"/>
        <c:auto val="1"/>
        <c:lblAlgn val="ctr"/>
        <c:lblOffset val="100"/>
        <c:noMultiLvlLbl val="0"/>
      </c:catAx>
      <c:valAx>
        <c:axId val="19397888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939790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Base_indicadores_resumen!$C$32</c:f>
              <c:strCache>
                <c:ptCount val="1"/>
                <c:pt idx="0">
                  <c:v>MUNICIPALIDAD PROVINCIAL DE TOCACHE</c:v>
                </c:pt>
              </c:strCache>
            </c:strRef>
          </c:tx>
          <c:spPr>
            <a:solidFill>
              <a:schemeClr val="accent1"/>
            </a:solidFill>
            <a:ln>
              <a:noFill/>
            </a:ln>
            <a:effectLst/>
          </c:spPr>
          <c:invertIfNegative val="0"/>
          <c:dPt>
            <c:idx val="4"/>
            <c:invertIfNegative val="0"/>
            <c:bubble3D val="0"/>
            <c:spPr>
              <a:solidFill>
                <a:srgbClr val="FFC000"/>
              </a:solidFill>
              <a:ln>
                <a:noFill/>
              </a:ln>
              <a:effectLst/>
            </c:spPr>
            <c:extLst>
              <c:ext xmlns:c16="http://schemas.microsoft.com/office/drawing/2014/chart" uri="{C3380CC4-5D6E-409C-BE32-E72D297353CC}">
                <c16:uniqueId val="{00000001-079F-4BD2-981C-B988F8A0D518}"/>
              </c:ext>
            </c:extLst>
          </c:dPt>
          <c:dPt>
            <c:idx val="5"/>
            <c:invertIfNegative val="0"/>
            <c:bubble3D val="0"/>
            <c:spPr>
              <a:solidFill>
                <a:srgbClr val="FFC000"/>
              </a:solidFill>
              <a:ln>
                <a:noFill/>
              </a:ln>
              <a:effectLst/>
            </c:spPr>
            <c:extLst>
              <c:ext xmlns:c16="http://schemas.microsoft.com/office/drawing/2014/chart" uri="{C3380CC4-5D6E-409C-BE32-E72D297353CC}">
                <c16:uniqueId val="{00000003-079F-4BD2-981C-B988F8A0D518}"/>
              </c:ext>
            </c:extLst>
          </c:dPt>
          <c:dPt>
            <c:idx val="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079F-4BD2-981C-B988F8A0D518}"/>
              </c:ext>
            </c:extLst>
          </c:dPt>
          <c:dPt>
            <c:idx val="7"/>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7-079F-4BD2-981C-B988F8A0D518}"/>
              </c:ext>
            </c:extLst>
          </c:dPt>
          <c:dPt>
            <c:idx val="8"/>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9-079F-4BD2-981C-B988F8A0D518}"/>
              </c:ext>
            </c:extLst>
          </c:dPt>
          <c:dPt>
            <c:idx val="9"/>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B-079F-4BD2-981C-B988F8A0D518}"/>
              </c:ext>
            </c:extLst>
          </c:dPt>
          <c:dPt>
            <c:idx val="10"/>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D-079F-4BD2-981C-B988F8A0D518}"/>
              </c:ext>
            </c:extLst>
          </c:dPt>
          <c:dPt>
            <c:idx val="11"/>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F-079F-4BD2-981C-B988F8A0D518}"/>
              </c:ext>
            </c:extLst>
          </c:dPt>
          <c:dPt>
            <c:idx val="1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11-079F-4BD2-981C-B988F8A0D518}"/>
              </c:ext>
            </c:extLst>
          </c:dPt>
          <c:dPt>
            <c:idx val="1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13-079F-4BD2-981C-B988F8A0D518}"/>
              </c:ext>
            </c:extLst>
          </c:dPt>
          <c:dPt>
            <c:idx val="1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15-079F-4BD2-981C-B988F8A0D518}"/>
              </c:ext>
            </c:extLst>
          </c:dPt>
          <c:dPt>
            <c:idx val="15"/>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17-079F-4BD2-981C-B988F8A0D518}"/>
              </c:ext>
            </c:extLst>
          </c:dPt>
          <c:dLbls>
            <c:dLbl>
              <c:idx val="0"/>
              <c:layout>
                <c:manualLayout>
                  <c:x val="1.4031927385770103E-3"/>
                  <c:y val="-7.300887923386027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79F-4BD2-981C-B988F8A0D518}"/>
                </c:ext>
              </c:extLst>
            </c:dLbl>
            <c:dLbl>
              <c:idx val="4"/>
              <c:layout>
                <c:manualLayout>
                  <c:x val="0"/>
                  <c:y val="-7.841694436229441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9F-4BD2-981C-B988F8A0D518}"/>
                </c:ext>
              </c:extLst>
            </c:dLbl>
            <c:dLbl>
              <c:idx val="6"/>
              <c:layout>
                <c:manualLayout>
                  <c:x val="2.8063854771540335E-3"/>
                  <c:y val="-5.948871641277508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79F-4BD2-981C-B988F8A0D518}"/>
                </c:ext>
              </c:extLst>
            </c:dLbl>
            <c:dLbl>
              <c:idx val="7"/>
              <c:layout>
                <c:manualLayout>
                  <c:x val="-1.4031927385769654E-3"/>
                  <c:y val="-4.867258615590695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79F-4BD2-981C-B988F8A0D518}"/>
                </c:ext>
              </c:extLst>
            </c:dLbl>
            <c:dLbl>
              <c:idx val="8"/>
              <c:layout>
                <c:manualLayout>
                  <c:x val="0"/>
                  <c:y val="-7.030484666964323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79F-4BD2-981C-B988F8A0D518}"/>
                </c:ext>
              </c:extLst>
            </c:dLbl>
            <c:dLbl>
              <c:idx val="9"/>
              <c:layout>
                <c:manualLayout>
                  <c:x val="-1.028996121238812E-16"/>
                  <c:y val="-4.056048846325575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79F-4BD2-981C-B988F8A0D518}"/>
                </c:ext>
              </c:extLst>
            </c:dLbl>
            <c:dLbl>
              <c:idx val="10"/>
              <c:layout>
                <c:manualLayout>
                  <c:x val="-1.028996121238812E-16"/>
                  <c:y val="-6.219274897699211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79F-4BD2-981C-B988F8A0D518}"/>
                </c:ext>
              </c:extLst>
            </c:dLbl>
            <c:dLbl>
              <c:idx val="11"/>
              <c:layout>
                <c:manualLayout>
                  <c:x val="-1.028996121238812E-16"/>
                  <c:y val="-5.94887164127750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79F-4BD2-981C-B988F8A0D518}"/>
                </c:ext>
              </c:extLst>
            </c:dLbl>
            <c:dLbl>
              <c:idx val="12"/>
              <c:layout>
                <c:manualLayout>
                  <c:x val="-1.028996121238812E-16"/>
                  <c:y val="-3.515242333482161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79F-4BD2-981C-B988F8A0D518}"/>
                </c:ext>
              </c:extLst>
            </c:dLbl>
            <c:dLbl>
              <c:idx val="13"/>
              <c:layout>
                <c:manualLayout>
                  <c:x val="0"/>
                  <c:y val="-4.867258615590695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79F-4BD2-981C-B988F8A0D518}"/>
                </c:ext>
              </c:extLst>
            </c:dLbl>
            <c:dLbl>
              <c:idx val="14"/>
              <c:layout>
                <c:manualLayout>
                  <c:x val="-1.028996121238812E-16"/>
                  <c:y val="-2.704032564217049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79F-4BD2-981C-B988F8A0D518}"/>
                </c:ext>
              </c:extLst>
            </c:dLbl>
            <c:dLbl>
              <c:idx val="15"/>
              <c:layout>
                <c:manualLayout>
                  <c:x val="-1.028996121238812E-16"/>
                  <c:y val="-6.760081410542620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79F-4BD2-981C-B988F8A0D5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(Base_indicadores_resumen!$D$31:$G$31,Base_indicadores_resumen!$I$31:$J$31,Base_indicadores_resumen!$L$31:$T$31,Base_indicadores_resumen!$V$31)</c:f>
              <c:strCache>
                <c:ptCount val="16"/>
                <c:pt idx="0">
                  <c:v>PRG01</c:v>
                </c:pt>
                <c:pt idx="1">
                  <c:v>PRG02</c:v>
                </c:pt>
                <c:pt idx="2">
                  <c:v>PRG03</c:v>
                </c:pt>
                <c:pt idx="3">
                  <c:v>PRG04</c:v>
                </c:pt>
                <c:pt idx="4">
                  <c:v>FORM01</c:v>
                </c:pt>
                <c:pt idx="5">
                  <c:v>FORM02</c:v>
                </c:pt>
                <c:pt idx="6">
                  <c:v>EJEC01</c:v>
                </c:pt>
                <c:pt idx="7">
                  <c:v>EJEC02</c:v>
                </c:pt>
                <c:pt idx="8">
                  <c:v>EJEC03</c:v>
                </c:pt>
                <c:pt idx="9">
                  <c:v>EJEC04</c:v>
                </c:pt>
                <c:pt idx="10">
                  <c:v>EJEC05</c:v>
                </c:pt>
                <c:pt idx="11">
                  <c:v>EJEC06</c:v>
                </c:pt>
                <c:pt idx="12">
                  <c:v>EJEC07</c:v>
                </c:pt>
                <c:pt idx="13">
                  <c:v>EJEC08</c:v>
                </c:pt>
                <c:pt idx="14">
                  <c:v>EJEC09</c:v>
                </c:pt>
                <c:pt idx="15">
                  <c:v>GOB01</c:v>
                </c:pt>
              </c:strCache>
            </c:strRef>
          </c:cat>
          <c:val>
            <c:numRef>
              <c:f>(Base_indicadores_resumen!$D$32:$G$32,Base_indicadores_resumen!$I$32:$J$32,Base_indicadores_resumen!$L$32:$T$32,Base_indicadores_resumen!$V$32)</c:f>
              <c:numCache>
                <c:formatCode>0%</c:formatCode>
                <c:ptCount val="16"/>
                <c:pt idx="0">
                  <c:v>0.35507978334065288</c:v>
                </c:pt>
                <c:pt idx="1">
                  <c:v>0</c:v>
                </c:pt>
                <c:pt idx="2">
                  <c:v>0.26123750153414999</c:v>
                </c:pt>
                <c:pt idx="3">
                  <c:v>0.58606557377049184</c:v>
                </c:pt>
                <c:pt idx="4">
                  <c:v>0.6518518518518519</c:v>
                </c:pt>
                <c:pt idx="5">
                  <c:v>0.1728395061728395</c:v>
                </c:pt>
                <c:pt idx="6">
                  <c:v>0.55327868852459017</c:v>
                </c:pt>
                <c:pt idx="7">
                  <c:v>0.1157716385204702</c:v>
                </c:pt>
                <c:pt idx="8">
                  <c:v>0.13580246913580249</c:v>
                </c:pt>
                <c:pt idx="9">
                  <c:v>0.78057019702590114</c:v>
                </c:pt>
                <c:pt idx="10">
                  <c:v>0.93333333333333335</c:v>
                </c:pt>
                <c:pt idx="11">
                  <c:v>0.37614678899082571</c:v>
                </c:pt>
                <c:pt idx="12" formatCode="_(* #,##0.00_);_(* \(#,##0.00\);_(* &quot;-&quot;??_);_(@_)">
                  <c:v>2.757201646090535E-2</c:v>
                </c:pt>
                <c:pt idx="13">
                  <c:v>0.2181069958847737</c:v>
                </c:pt>
                <c:pt idx="14">
                  <c:v>0.97777777777777775</c:v>
                </c:pt>
                <c:pt idx="15">
                  <c:v>1</c:v>
                </c:pt>
              </c:numCache>
            </c:numRef>
          </c:val>
          <c:extLst>
            <c:ext xmlns:c16="http://schemas.microsoft.com/office/drawing/2014/chart" uri="{C3380CC4-5D6E-409C-BE32-E72D297353CC}">
              <c16:uniqueId val="{00000019-079F-4BD2-981C-B988F8A0D518}"/>
            </c:ext>
          </c:extLst>
        </c:ser>
        <c:dLbls>
          <c:showLegendKey val="0"/>
          <c:showVal val="0"/>
          <c:showCatName val="0"/>
          <c:showSerName val="0"/>
          <c:showPercent val="0"/>
          <c:showBubbleSize val="0"/>
        </c:dLbls>
        <c:gapWidth val="219"/>
        <c:overlap val="-27"/>
        <c:axId val="1663407872"/>
        <c:axId val="1663404128"/>
      </c:barChart>
      <c:scatterChart>
        <c:scatterStyle val="lineMarker"/>
        <c:varyColors val="0"/>
        <c:ser>
          <c:idx val="1"/>
          <c:order val="1"/>
          <c:tx>
            <c:strRef>
              <c:f>Base_indicadores_resumen!$C$33</c:f>
              <c:strCache>
                <c:ptCount val="1"/>
                <c:pt idx="0">
                  <c:v>Promedio provincial</c:v>
                </c:pt>
              </c:strCache>
            </c:strRef>
          </c:tx>
          <c:spPr>
            <a:ln w="25400" cap="rnd">
              <a:noFill/>
              <a:round/>
            </a:ln>
            <a:effectLst/>
          </c:spPr>
          <c:marker>
            <c:symbol val="dash"/>
            <c:size val="15"/>
            <c:spPr>
              <a:solidFill>
                <a:schemeClr val="accent2"/>
              </a:solidFill>
              <a:ln w="9525">
                <a:solidFill>
                  <a:schemeClr val="accent2"/>
                </a:solidFill>
                <a:tailEnd w="med" len="sm"/>
              </a:ln>
              <a:effectLst/>
            </c:spPr>
          </c:marker>
          <c:xVal>
            <c:strRef>
              <c:f>(Base_indicadores_resumen!$D$31:$G$31,Base_indicadores_resumen!$I$31:$J$31,Base_indicadores_resumen!$L$31:$T$31,Base_indicadores_resumen!$V$31)</c:f>
              <c:strCache>
                <c:ptCount val="16"/>
                <c:pt idx="0">
                  <c:v>PRG01</c:v>
                </c:pt>
                <c:pt idx="1">
                  <c:v>PRG02</c:v>
                </c:pt>
                <c:pt idx="2">
                  <c:v>PRG03</c:v>
                </c:pt>
                <c:pt idx="3">
                  <c:v>PRG04</c:v>
                </c:pt>
                <c:pt idx="4">
                  <c:v>FORM01</c:v>
                </c:pt>
                <c:pt idx="5">
                  <c:v>FORM02</c:v>
                </c:pt>
                <c:pt idx="6">
                  <c:v>EJEC01</c:v>
                </c:pt>
                <c:pt idx="7">
                  <c:v>EJEC02</c:v>
                </c:pt>
                <c:pt idx="8">
                  <c:v>EJEC03</c:v>
                </c:pt>
                <c:pt idx="9">
                  <c:v>EJEC04</c:v>
                </c:pt>
                <c:pt idx="10">
                  <c:v>EJEC05</c:v>
                </c:pt>
                <c:pt idx="11">
                  <c:v>EJEC06</c:v>
                </c:pt>
                <c:pt idx="12">
                  <c:v>EJEC07</c:v>
                </c:pt>
                <c:pt idx="13">
                  <c:v>EJEC08</c:v>
                </c:pt>
                <c:pt idx="14">
                  <c:v>EJEC09</c:v>
                </c:pt>
                <c:pt idx="15">
                  <c:v>GOB01</c:v>
                </c:pt>
              </c:strCache>
            </c:strRef>
          </c:xVal>
          <c:yVal>
            <c:numRef>
              <c:f>(Base_indicadores_resumen!$D$33:$G$33,Base_indicadores_resumen!$I$33:$J$33,Base_indicadores_resumen!$L$33:$T$33,Base_indicadores_resumen!$V$33)</c:f>
              <c:numCache>
                <c:formatCode>0%</c:formatCode>
                <c:ptCount val="16"/>
                <c:pt idx="0">
                  <c:v>0.41372349512189882</c:v>
                </c:pt>
                <c:pt idx="1">
                  <c:v>0.17672616102126334</c:v>
                </c:pt>
                <c:pt idx="2">
                  <c:v>0.52353095542543082</c:v>
                </c:pt>
                <c:pt idx="3">
                  <c:v>0.55866282521358157</c:v>
                </c:pt>
                <c:pt idx="4">
                  <c:v>0.7352770201936023</c:v>
                </c:pt>
                <c:pt idx="5">
                  <c:v>0.11781398897633096</c:v>
                </c:pt>
                <c:pt idx="6">
                  <c:v>0.61331845313828504</c:v>
                </c:pt>
                <c:pt idx="7">
                  <c:v>0.14894881363503346</c:v>
                </c:pt>
                <c:pt idx="8">
                  <c:v>0.16894838154867256</c:v>
                </c:pt>
                <c:pt idx="9">
                  <c:v>0.80781564202878031</c:v>
                </c:pt>
                <c:pt idx="10">
                  <c:v>0.98513994910941471</c:v>
                </c:pt>
                <c:pt idx="11">
                  <c:v>0.4438862050634958</c:v>
                </c:pt>
                <c:pt idx="12" formatCode="_(* #,##0.00_);_(* \(#,##0.00\);_(* &quot;-&quot;??_);_(@_)">
                  <c:v>2.1616837333632167E-2</c:v>
                </c:pt>
                <c:pt idx="13">
                  <c:v>0.25398609210971401</c:v>
                </c:pt>
                <c:pt idx="14">
                  <c:v>0.98441802583461935</c:v>
                </c:pt>
                <c:pt idx="15">
                  <c:v>1</c:v>
                </c:pt>
              </c:numCache>
            </c:numRef>
          </c:yVal>
          <c:smooth val="0"/>
          <c:extLst>
            <c:ext xmlns:c16="http://schemas.microsoft.com/office/drawing/2014/chart" uri="{C3380CC4-5D6E-409C-BE32-E72D297353CC}">
              <c16:uniqueId val="{0000001A-079F-4BD2-981C-B988F8A0D518}"/>
            </c:ext>
          </c:extLst>
        </c:ser>
        <c:dLbls>
          <c:showLegendKey val="0"/>
          <c:showVal val="0"/>
          <c:showCatName val="0"/>
          <c:showSerName val="0"/>
          <c:showPercent val="0"/>
          <c:showBubbleSize val="0"/>
        </c:dLbls>
        <c:axId val="1663407872"/>
        <c:axId val="1663404128"/>
      </c:scatterChart>
      <c:catAx>
        <c:axId val="166340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63404128"/>
        <c:crosses val="autoZero"/>
        <c:auto val="1"/>
        <c:lblAlgn val="ctr"/>
        <c:lblOffset val="100"/>
        <c:noMultiLvlLbl val="0"/>
      </c:catAx>
      <c:valAx>
        <c:axId val="1663404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6340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010832013085727E-2"/>
          <c:y val="0.13652042961564811"/>
          <c:w val="0.89229956895088092"/>
          <c:h val="0.74111627817495651"/>
        </c:manualLayout>
      </c:layout>
      <c:barChart>
        <c:barDir val="col"/>
        <c:grouping val="clustered"/>
        <c:varyColors val="0"/>
        <c:ser>
          <c:idx val="0"/>
          <c:order val="0"/>
          <c:tx>
            <c:strRef>
              <c:f>Base_indicadores_resumen!$C$26</c:f>
              <c:strCache>
                <c:ptCount val="1"/>
                <c:pt idx="0">
                  <c:v>MUNICIPALIDAD PROVINCIAL DE LEONCIO PRADO</c:v>
                </c:pt>
              </c:strCache>
            </c:strRef>
          </c:tx>
          <c:spPr>
            <a:solidFill>
              <a:schemeClr val="accent1"/>
            </a:solidFill>
            <a:ln>
              <a:noFill/>
            </a:ln>
            <a:effectLst/>
          </c:spPr>
          <c:invertIfNegative val="0"/>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1-DE5F-45BD-AE86-30325230BC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(Base_indicadores_resumen!$H$25,Base_indicadores_resumen!$K$25,Base_indicadores_resumen!$U$25:$W$25)</c:f>
              <c:strCache>
                <c:ptCount val="5"/>
                <c:pt idx="0">
                  <c:v>SPRG</c:v>
                </c:pt>
                <c:pt idx="1">
                  <c:v>SFOR</c:v>
                </c:pt>
                <c:pt idx="2">
                  <c:v>SEJE</c:v>
                </c:pt>
                <c:pt idx="3">
                  <c:v>GOB01</c:v>
                </c:pt>
                <c:pt idx="4">
                  <c:v>IDGIP</c:v>
                </c:pt>
              </c:strCache>
            </c:strRef>
          </c:cat>
          <c:val>
            <c:numRef>
              <c:f>(Base_indicadores_resumen!$H$26,Base_indicadores_resumen!$K$26,Base_indicadores_resumen!$U$26:$W$26)</c:f>
              <c:numCache>
                <c:formatCode>0%</c:formatCode>
                <c:ptCount val="5"/>
                <c:pt idx="0">
                  <c:v>0.3359250445194909</c:v>
                </c:pt>
                <c:pt idx="1">
                  <c:v>0.39518716577540108</c:v>
                </c:pt>
                <c:pt idx="2">
                  <c:v>0.38554303804524809</c:v>
                </c:pt>
                <c:pt idx="3">
                  <c:v>1</c:v>
                </c:pt>
                <c:pt idx="4">
                  <c:v>0.43499657450204199</c:v>
                </c:pt>
              </c:numCache>
            </c:numRef>
          </c:val>
          <c:extLst>
            <c:ext xmlns:c16="http://schemas.microsoft.com/office/drawing/2014/chart" uri="{C3380CC4-5D6E-409C-BE32-E72D297353CC}">
              <c16:uniqueId val="{00000006-DE5F-45BD-AE86-30325230BC47}"/>
            </c:ext>
          </c:extLst>
        </c:ser>
        <c:dLbls>
          <c:showLegendKey val="0"/>
          <c:showVal val="1"/>
          <c:showCatName val="0"/>
          <c:showSerName val="0"/>
          <c:showPercent val="0"/>
          <c:showBubbleSize val="0"/>
        </c:dLbls>
        <c:gapWidth val="219"/>
        <c:overlap val="-27"/>
        <c:axId val="1557553504"/>
        <c:axId val="1557559744"/>
      </c:barChart>
      <c:scatterChart>
        <c:scatterStyle val="lineMarker"/>
        <c:varyColors val="0"/>
        <c:ser>
          <c:idx val="1"/>
          <c:order val="1"/>
          <c:tx>
            <c:strRef>
              <c:f>Base_indicadores_resumen!$C$27</c:f>
              <c:strCache>
                <c:ptCount val="1"/>
                <c:pt idx="0">
                  <c:v>Promedio provincial</c:v>
                </c:pt>
              </c:strCache>
            </c:strRef>
          </c:tx>
          <c:spPr>
            <a:ln w="25400" cap="rnd">
              <a:noFill/>
              <a:round/>
            </a:ln>
            <a:effectLst/>
          </c:spPr>
          <c:marker>
            <c:symbol val="dash"/>
            <c:size val="29"/>
            <c:spPr>
              <a:solidFill>
                <a:schemeClr val="accent2"/>
              </a:solidFill>
              <a:ln w="9525">
                <a:solidFill>
                  <a:schemeClr val="accent2"/>
                </a:solidFill>
              </a:ln>
              <a:effectLst/>
            </c:spPr>
          </c:marker>
          <c:dLbls>
            <c:delete val="1"/>
          </c:dLbls>
          <c:xVal>
            <c:strRef>
              <c:f>(Base_indicadores_resumen!$H$25,Base_indicadores_resumen!$K$25,Base_indicadores_resumen!$U$25:$W$25)</c:f>
              <c:strCache>
                <c:ptCount val="5"/>
                <c:pt idx="0">
                  <c:v>SPRG</c:v>
                </c:pt>
                <c:pt idx="1">
                  <c:v>SFOR</c:v>
                </c:pt>
                <c:pt idx="2">
                  <c:v>SEJE</c:v>
                </c:pt>
                <c:pt idx="3">
                  <c:v>GOB01</c:v>
                </c:pt>
                <c:pt idx="4">
                  <c:v>IDGIP</c:v>
                </c:pt>
              </c:strCache>
            </c:strRef>
          </c:xVal>
          <c:yVal>
            <c:numRef>
              <c:f>(Base_indicadores_resumen!$H$27,Base_indicadores_resumen!$K$27,Base_indicadores_resumen!$U$27:$W$27)</c:f>
              <c:numCache>
                <c:formatCode>0%</c:formatCode>
                <c:ptCount val="5"/>
                <c:pt idx="0">
                  <c:v>0.52367619608342975</c:v>
                </c:pt>
                <c:pt idx="1">
                  <c:v>0.39760145199213975</c:v>
                </c:pt>
                <c:pt idx="2">
                  <c:v>0.49002144544233461</c:v>
                </c:pt>
                <c:pt idx="3">
                  <c:v>1</c:v>
                </c:pt>
                <c:pt idx="4">
                  <c:v>0.52338972805537121</c:v>
                </c:pt>
              </c:numCache>
            </c:numRef>
          </c:yVal>
          <c:smooth val="0"/>
          <c:extLst>
            <c:ext xmlns:c16="http://schemas.microsoft.com/office/drawing/2014/chart" uri="{C3380CC4-5D6E-409C-BE32-E72D297353CC}">
              <c16:uniqueId val="{00000007-DE5F-45BD-AE86-30325230BC47}"/>
            </c:ext>
          </c:extLst>
        </c:ser>
        <c:dLbls>
          <c:showLegendKey val="0"/>
          <c:showVal val="1"/>
          <c:showCatName val="0"/>
          <c:showSerName val="0"/>
          <c:showPercent val="0"/>
          <c:showBubbleSize val="0"/>
        </c:dLbls>
        <c:axId val="1557553504"/>
        <c:axId val="1557559744"/>
      </c:scatterChart>
      <c:catAx>
        <c:axId val="155755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557559744"/>
        <c:crosses val="autoZero"/>
        <c:auto val="1"/>
        <c:lblAlgn val="ctr"/>
        <c:lblOffset val="100"/>
        <c:noMultiLvlLbl val="0"/>
      </c:catAx>
      <c:valAx>
        <c:axId val="1557559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557553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Base_indicadores_resumen!$C$32</c:f>
              <c:strCache>
                <c:ptCount val="1"/>
                <c:pt idx="0">
                  <c:v>MUNICIPALIDAD PROVINCIAL DE TOCACHE</c:v>
                </c:pt>
              </c:strCache>
            </c:strRef>
          </c:tx>
          <c:spPr>
            <a:solidFill>
              <a:schemeClr val="accent1"/>
            </a:solidFill>
            <a:ln>
              <a:noFill/>
            </a:ln>
            <a:effectLst/>
          </c:spPr>
          <c:invertIfNegative val="0"/>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1-0107-4A29-8B54-4B9A42A70076}"/>
              </c:ext>
            </c:extLst>
          </c:dPt>
          <c:dLbls>
            <c:dLbl>
              <c:idx val="1"/>
              <c:layout>
                <c:manualLayout>
                  <c:x val="0"/>
                  <c:y val="-5.234160914982530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107-4A29-8B54-4B9A42A70076}"/>
                </c:ext>
              </c:extLst>
            </c:dLbl>
            <c:dLbl>
              <c:idx val="2"/>
              <c:layout>
                <c:manualLayout>
                  <c:x val="3.0059043535435276E-3"/>
                  <c:y val="-5.234160914982530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07-4A29-8B54-4B9A42A70076}"/>
                </c:ext>
              </c:extLst>
            </c:dLbl>
            <c:dLbl>
              <c:idx val="4"/>
              <c:layout>
                <c:manualLayout>
                  <c:x val="0"/>
                  <c:y val="-6.06060737524292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07-4A29-8B54-4B9A42A7007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(Base_indicadores_resumen!$H$31,Base_indicadores_resumen!$K$31,Base_indicadores_resumen!$U$31:$W$31)</c:f>
              <c:strCache>
                <c:ptCount val="5"/>
                <c:pt idx="0">
                  <c:v>SPRG</c:v>
                </c:pt>
                <c:pt idx="1">
                  <c:v>SFOR</c:v>
                </c:pt>
                <c:pt idx="2">
                  <c:v>SEJE</c:v>
                </c:pt>
                <c:pt idx="3">
                  <c:v>GOB01</c:v>
                </c:pt>
                <c:pt idx="4">
                  <c:v>IDGIP</c:v>
                </c:pt>
              </c:strCache>
            </c:strRef>
          </c:cat>
          <c:val>
            <c:numRef>
              <c:f>(Base_indicadores_resumen!$H$32,Base_indicadores_resumen!$K$32,Base_indicadores_resumen!$U$32:$W$32)</c:f>
              <c:numCache>
                <c:formatCode>0%</c:formatCode>
                <c:ptCount val="5"/>
                <c:pt idx="0">
                  <c:v>0.30059571466132368</c:v>
                </c:pt>
                <c:pt idx="1">
                  <c:v>0.4123456790123457</c:v>
                </c:pt>
                <c:pt idx="2">
                  <c:v>0.45784853029837169</c:v>
                </c:pt>
                <c:pt idx="3">
                  <c:v>1</c:v>
                </c:pt>
                <c:pt idx="4">
                  <c:v>0.45141786162796133</c:v>
                </c:pt>
              </c:numCache>
            </c:numRef>
          </c:val>
          <c:extLst>
            <c:ext xmlns:c16="http://schemas.microsoft.com/office/drawing/2014/chart" uri="{C3380CC4-5D6E-409C-BE32-E72D297353CC}">
              <c16:uniqueId val="{00000004-0107-4A29-8B54-4B9A42A70076}"/>
            </c:ext>
          </c:extLst>
        </c:ser>
        <c:dLbls>
          <c:showLegendKey val="0"/>
          <c:showVal val="0"/>
          <c:showCatName val="0"/>
          <c:showSerName val="0"/>
          <c:showPercent val="0"/>
          <c:showBubbleSize val="0"/>
        </c:dLbls>
        <c:gapWidth val="219"/>
        <c:overlap val="-27"/>
        <c:axId val="1809482448"/>
        <c:axId val="1809484528"/>
      </c:barChart>
      <c:scatterChart>
        <c:scatterStyle val="lineMarker"/>
        <c:varyColors val="0"/>
        <c:ser>
          <c:idx val="1"/>
          <c:order val="1"/>
          <c:tx>
            <c:strRef>
              <c:f>Base_indicadores_resumen!$C$33</c:f>
              <c:strCache>
                <c:ptCount val="1"/>
                <c:pt idx="0">
                  <c:v>Promedio provincial</c:v>
                </c:pt>
              </c:strCache>
            </c:strRef>
          </c:tx>
          <c:spPr>
            <a:ln w="25400" cap="rnd">
              <a:noFill/>
              <a:round/>
            </a:ln>
            <a:effectLst/>
          </c:spPr>
          <c:marker>
            <c:symbol val="dash"/>
            <c:size val="25"/>
            <c:spPr>
              <a:solidFill>
                <a:schemeClr val="accent2"/>
              </a:solidFill>
              <a:ln w="9525">
                <a:solidFill>
                  <a:schemeClr val="accent2"/>
                </a:solidFill>
              </a:ln>
              <a:effectLst/>
            </c:spPr>
          </c:marker>
          <c:xVal>
            <c:strRef>
              <c:f>(Base_indicadores_resumen!$H$31,Base_indicadores_resumen!$K$31,Base_indicadores_resumen!$U$31:$W$31)</c:f>
              <c:strCache>
                <c:ptCount val="5"/>
                <c:pt idx="0">
                  <c:v>SPRG</c:v>
                </c:pt>
                <c:pt idx="1">
                  <c:v>SFOR</c:v>
                </c:pt>
                <c:pt idx="2">
                  <c:v>SEJE</c:v>
                </c:pt>
                <c:pt idx="3">
                  <c:v>GOB01</c:v>
                </c:pt>
                <c:pt idx="4">
                  <c:v>IDGIP</c:v>
                </c:pt>
              </c:strCache>
            </c:strRef>
          </c:xVal>
          <c:yVal>
            <c:numRef>
              <c:f>(Base_indicadores_resumen!$H$33,Base_indicadores_resumen!$K$33,Base_indicadores_resumen!$U$33:$W$33)</c:f>
              <c:numCache>
                <c:formatCode>0%</c:formatCode>
                <c:ptCount val="5"/>
                <c:pt idx="0">
                  <c:v>0.41816085919554374</c:v>
                </c:pt>
                <c:pt idx="1">
                  <c:v>0.42654550458496665</c:v>
                </c:pt>
                <c:pt idx="2">
                  <c:v>0.49205930813420451</c:v>
                </c:pt>
                <c:pt idx="3">
                  <c:v>1</c:v>
                </c:pt>
                <c:pt idx="4">
                  <c:v>0.50106587846168416</c:v>
                </c:pt>
              </c:numCache>
            </c:numRef>
          </c:yVal>
          <c:smooth val="0"/>
          <c:extLst>
            <c:ext xmlns:c16="http://schemas.microsoft.com/office/drawing/2014/chart" uri="{C3380CC4-5D6E-409C-BE32-E72D297353CC}">
              <c16:uniqueId val="{00000005-0107-4A29-8B54-4B9A42A70076}"/>
            </c:ext>
          </c:extLst>
        </c:ser>
        <c:dLbls>
          <c:showLegendKey val="0"/>
          <c:showVal val="0"/>
          <c:showCatName val="0"/>
          <c:showSerName val="0"/>
          <c:showPercent val="0"/>
          <c:showBubbleSize val="0"/>
        </c:dLbls>
        <c:axId val="1727687776"/>
        <c:axId val="1727680288"/>
      </c:scatterChart>
      <c:catAx>
        <c:axId val="18094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809484528"/>
        <c:crosses val="autoZero"/>
        <c:auto val="1"/>
        <c:lblAlgn val="ctr"/>
        <c:lblOffset val="100"/>
        <c:noMultiLvlLbl val="0"/>
      </c:catAx>
      <c:valAx>
        <c:axId val="18094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809482448"/>
        <c:crosses val="autoZero"/>
        <c:crossBetween val="between"/>
      </c:valAx>
      <c:valAx>
        <c:axId val="172768028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727687776"/>
        <c:crosses val="max"/>
        <c:crossBetween val="midCat"/>
      </c:valAx>
      <c:valAx>
        <c:axId val="1727687776"/>
        <c:scaling>
          <c:orientation val="minMax"/>
        </c:scaling>
        <c:delete val="1"/>
        <c:axPos val="b"/>
        <c:majorTickMark val="out"/>
        <c:minorTickMark val="none"/>
        <c:tickLblPos val="nextTo"/>
        <c:crossAx val="17276802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Base_indicadores_resumen!$AI$2</c:f>
              <c:strCache>
                <c:ptCount val="1"/>
                <c:pt idx="0">
                  <c:v>Media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Base_indicadores_resumen!$AH$3</c:f>
              <c:strCache>
                <c:ptCount val="1"/>
                <c:pt idx="0">
                  <c:v>Ámbito de la provincia de Leoncio Prado</c:v>
                </c:pt>
              </c:strCache>
            </c:strRef>
          </c:cat>
          <c:val>
            <c:numRef>
              <c:f>Base_indicadores_resumen!$AI$3</c:f>
              <c:numCache>
                <c:formatCode>0%</c:formatCode>
                <c:ptCount val="1"/>
                <c:pt idx="0">
                  <c:v>0.52338972805537121</c:v>
                </c:pt>
              </c:numCache>
            </c:numRef>
          </c:val>
          <c:extLst>
            <c:ext xmlns:c16="http://schemas.microsoft.com/office/drawing/2014/chart" uri="{C3380CC4-5D6E-409C-BE32-E72D297353CC}">
              <c16:uniqueId val="{00000000-9965-4DDF-9C97-24D181FCB4AD}"/>
            </c:ext>
          </c:extLst>
        </c:ser>
        <c:ser>
          <c:idx val="1"/>
          <c:order val="1"/>
          <c:tx>
            <c:strRef>
              <c:f>Base_indicadores_resumen!$AJ$2</c:f>
              <c:strCache>
                <c:ptCount val="1"/>
                <c:pt idx="0">
                  <c:v>Desv</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Base_indicadores_resumen!$AH$3</c:f>
              <c:strCache>
                <c:ptCount val="1"/>
                <c:pt idx="0">
                  <c:v>Ámbito de la provincia de Leoncio Prado</c:v>
                </c:pt>
              </c:strCache>
            </c:strRef>
          </c:cat>
          <c:val>
            <c:numRef>
              <c:f>Base_indicadores_resumen!$AJ$3</c:f>
              <c:numCache>
                <c:formatCode>0%</c:formatCode>
                <c:ptCount val="1"/>
                <c:pt idx="0">
                  <c:v>5.6586170657242162E-2</c:v>
                </c:pt>
              </c:numCache>
            </c:numRef>
          </c:val>
          <c:extLst>
            <c:ext xmlns:c16="http://schemas.microsoft.com/office/drawing/2014/chart" uri="{C3380CC4-5D6E-409C-BE32-E72D297353CC}">
              <c16:uniqueId val="{00000001-9965-4DDF-9C97-24D181FCB4AD}"/>
            </c:ext>
          </c:extLst>
        </c:ser>
        <c:dLbls>
          <c:showLegendKey val="0"/>
          <c:showVal val="0"/>
          <c:showCatName val="0"/>
          <c:showSerName val="0"/>
          <c:showPercent val="0"/>
          <c:showBubbleSize val="0"/>
        </c:dLbls>
        <c:gapWidth val="182"/>
        <c:axId val="819133551"/>
        <c:axId val="819132303"/>
      </c:barChart>
      <c:catAx>
        <c:axId val="819133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19132303"/>
        <c:crosses val="autoZero"/>
        <c:auto val="1"/>
        <c:lblAlgn val="ctr"/>
        <c:lblOffset val="100"/>
        <c:noMultiLvlLbl val="0"/>
      </c:catAx>
      <c:valAx>
        <c:axId val="81913230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19133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Base_indicadores_resumen!$AL$2</c:f>
              <c:strCache>
                <c:ptCount val="1"/>
                <c:pt idx="0">
                  <c:v>Media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Base_indicadores_resumen!$AH$3</c:f>
              <c:strCache>
                <c:ptCount val="1"/>
                <c:pt idx="0">
                  <c:v>Ámbito de la provincia de Leoncio Prado</c:v>
                </c:pt>
              </c:strCache>
            </c:strRef>
          </c:cat>
          <c:val>
            <c:numRef>
              <c:f>Base_indicadores_resumen!$AL$3</c:f>
              <c:numCache>
                <c:formatCode>0%</c:formatCode>
                <c:ptCount val="1"/>
                <c:pt idx="0">
                  <c:v>0.52367619608342975</c:v>
                </c:pt>
              </c:numCache>
            </c:numRef>
          </c:val>
          <c:extLst>
            <c:ext xmlns:c16="http://schemas.microsoft.com/office/drawing/2014/chart" uri="{C3380CC4-5D6E-409C-BE32-E72D297353CC}">
              <c16:uniqueId val="{00000000-2A8F-42D9-BD4B-945A793801DC}"/>
            </c:ext>
          </c:extLst>
        </c:ser>
        <c:ser>
          <c:idx val="1"/>
          <c:order val="1"/>
          <c:tx>
            <c:strRef>
              <c:f>Base_indicadores_resumen!$AM$2</c:f>
              <c:strCache>
                <c:ptCount val="1"/>
                <c:pt idx="0">
                  <c:v>Desv</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Base_indicadores_resumen!$AH$3</c:f>
              <c:strCache>
                <c:ptCount val="1"/>
                <c:pt idx="0">
                  <c:v>Ámbito de la provincia de Leoncio Prado</c:v>
                </c:pt>
              </c:strCache>
            </c:strRef>
          </c:cat>
          <c:val>
            <c:numRef>
              <c:f>Base_indicadores_resumen!$AM$3</c:f>
              <c:numCache>
                <c:formatCode>0%</c:formatCode>
                <c:ptCount val="1"/>
                <c:pt idx="0">
                  <c:v>0.11541091758045242</c:v>
                </c:pt>
              </c:numCache>
            </c:numRef>
          </c:val>
          <c:extLst>
            <c:ext xmlns:c16="http://schemas.microsoft.com/office/drawing/2014/chart" uri="{C3380CC4-5D6E-409C-BE32-E72D297353CC}">
              <c16:uniqueId val="{00000001-2A8F-42D9-BD4B-945A793801DC}"/>
            </c:ext>
          </c:extLst>
        </c:ser>
        <c:dLbls>
          <c:showLegendKey val="0"/>
          <c:showVal val="0"/>
          <c:showCatName val="0"/>
          <c:showSerName val="0"/>
          <c:showPercent val="0"/>
          <c:showBubbleSize val="0"/>
        </c:dLbls>
        <c:gapWidth val="182"/>
        <c:axId val="819133551"/>
        <c:axId val="819132303"/>
      </c:barChart>
      <c:catAx>
        <c:axId val="819133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19132303"/>
        <c:crosses val="autoZero"/>
        <c:auto val="1"/>
        <c:lblAlgn val="ctr"/>
        <c:lblOffset val="100"/>
        <c:noMultiLvlLbl val="0"/>
      </c:catAx>
      <c:valAx>
        <c:axId val="81913230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19133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Base_indicadores_resumen!$AO$2</c:f>
              <c:strCache>
                <c:ptCount val="1"/>
                <c:pt idx="0">
                  <c:v>Media</c:v>
                </c:pt>
              </c:strCache>
            </c:strRef>
          </c:tx>
          <c:spPr>
            <a:solidFill>
              <a:schemeClr val="accent1"/>
            </a:solidFill>
            <a:ln>
              <a:noFill/>
            </a:ln>
            <a:effectLst/>
          </c:spPr>
          <c:invertIfNegative val="0"/>
          <c:cat>
            <c:strRef>
              <c:f>Base_indicadores_resumen!$AH$3</c:f>
              <c:strCache>
                <c:ptCount val="1"/>
                <c:pt idx="0">
                  <c:v>Ámbito de la provincia de Leoncio Prado</c:v>
                </c:pt>
              </c:strCache>
            </c:strRef>
          </c:cat>
          <c:val>
            <c:numRef>
              <c:f>Base_indicadores_resumen!$AO$3</c:f>
              <c:numCache>
                <c:formatCode>0%</c:formatCode>
                <c:ptCount val="1"/>
                <c:pt idx="0">
                  <c:v>0.39760145199213975</c:v>
                </c:pt>
              </c:numCache>
            </c:numRef>
          </c:val>
          <c:extLst>
            <c:ext xmlns:c16="http://schemas.microsoft.com/office/drawing/2014/chart" uri="{C3380CC4-5D6E-409C-BE32-E72D297353CC}">
              <c16:uniqueId val="{00000000-3DAB-4A4B-B952-81B23627A909}"/>
            </c:ext>
          </c:extLst>
        </c:ser>
        <c:ser>
          <c:idx val="1"/>
          <c:order val="1"/>
          <c:tx>
            <c:strRef>
              <c:f>Base_indicadores_resumen!$AP$2</c:f>
              <c:strCache>
                <c:ptCount val="1"/>
                <c:pt idx="0">
                  <c:v>Desv</c:v>
                </c:pt>
              </c:strCache>
            </c:strRef>
          </c:tx>
          <c:spPr>
            <a:solidFill>
              <a:schemeClr val="accent2"/>
            </a:solidFill>
            <a:ln>
              <a:noFill/>
            </a:ln>
            <a:effectLst/>
          </c:spPr>
          <c:invertIfNegative val="0"/>
          <c:cat>
            <c:strRef>
              <c:f>Base_indicadores_resumen!$AH$3</c:f>
              <c:strCache>
                <c:ptCount val="1"/>
                <c:pt idx="0">
                  <c:v>Ámbito de la provincia de Leoncio Prado</c:v>
                </c:pt>
              </c:strCache>
            </c:strRef>
          </c:cat>
          <c:val>
            <c:numRef>
              <c:f>Base_indicadores_resumen!$AP$3</c:f>
              <c:numCache>
                <c:formatCode>0%</c:formatCode>
                <c:ptCount val="1"/>
                <c:pt idx="0">
                  <c:v>5.2194010873388867E-2</c:v>
                </c:pt>
              </c:numCache>
            </c:numRef>
          </c:val>
          <c:extLst>
            <c:ext xmlns:c16="http://schemas.microsoft.com/office/drawing/2014/chart" uri="{C3380CC4-5D6E-409C-BE32-E72D297353CC}">
              <c16:uniqueId val="{00000001-3DAB-4A4B-B952-81B23627A909}"/>
            </c:ext>
          </c:extLst>
        </c:ser>
        <c:dLbls>
          <c:showLegendKey val="0"/>
          <c:showVal val="0"/>
          <c:showCatName val="0"/>
          <c:showSerName val="0"/>
          <c:showPercent val="0"/>
          <c:showBubbleSize val="0"/>
        </c:dLbls>
        <c:gapWidth val="182"/>
        <c:axId val="819133551"/>
        <c:axId val="819132303"/>
      </c:barChart>
      <c:catAx>
        <c:axId val="819133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19132303"/>
        <c:crosses val="autoZero"/>
        <c:auto val="1"/>
        <c:lblAlgn val="ctr"/>
        <c:lblOffset val="100"/>
        <c:noMultiLvlLbl val="0"/>
      </c:catAx>
      <c:valAx>
        <c:axId val="81913230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19133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Base_indicadores_resumen!$AR$2</c:f>
              <c:strCache>
                <c:ptCount val="1"/>
                <c:pt idx="0">
                  <c:v>Media</c:v>
                </c:pt>
              </c:strCache>
            </c:strRef>
          </c:tx>
          <c:spPr>
            <a:solidFill>
              <a:schemeClr val="accent1"/>
            </a:solidFill>
            <a:ln>
              <a:noFill/>
            </a:ln>
            <a:effectLst/>
          </c:spPr>
          <c:invertIfNegative val="0"/>
          <c:cat>
            <c:strRef>
              <c:f>Base_indicadores_resumen!$AH$3</c:f>
              <c:strCache>
                <c:ptCount val="1"/>
                <c:pt idx="0">
                  <c:v>Ámbito de la provincia de Leoncio Prado</c:v>
                </c:pt>
              </c:strCache>
            </c:strRef>
          </c:cat>
          <c:val>
            <c:numRef>
              <c:f>Base_indicadores_resumen!$AR$3</c:f>
              <c:numCache>
                <c:formatCode>0%</c:formatCode>
                <c:ptCount val="1"/>
                <c:pt idx="0">
                  <c:v>0.49002144544233461</c:v>
                </c:pt>
              </c:numCache>
            </c:numRef>
          </c:val>
          <c:extLst>
            <c:ext xmlns:c16="http://schemas.microsoft.com/office/drawing/2014/chart" uri="{C3380CC4-5D6E-409C-BE32-E72D297353CC}">
              <c16:uniqueId val="{00000000-F535-4980-B7BF-C4212E876A71}"/>
            </c:ext>
          </c:extLst>
        </c:ser>
        <c:ser>
          <c:idx val="1"/>
          <c:order val="1"/>
          <c:tx>
            <c:strRef>
              <c:f>Base_indicadores_resumen!$AS$2</c:f>
              <c:strCache>
                <c:ptCount val="1"/>
                <c:pt idx="0">
                  <c:v>Desv</c:v>
                </c:pt>
              </c:strCache>
            </c:strRef>
          </c:tx>
          <c:spPr>
            <a:solidFill>
              <a:schemeClr val="accent2"/>
            </a:solidFill>
            <a:ln>
              <a:noFill/>
            </a:ln>
            <a:effectLst/>
          </c:spPr>
          <c:invertIfNegative val="0"/>
          <c:cat>
            <c:strRef>
              <c:f>Base_indicadores_resumen!$AH$3</c:f>
              <c:strCache>
                <c:ptCount val="1"/>
                <c:pt idx="0">
                  <c:v>Ámbito de la provincia de Leoncio Prado</c:v>
                </c:pt>
              </c:strCache>
            </c:strRef>
          </c:cat>
          <c:val>
            <c:numRef>
              <c:f>Base_indicadores_resumen!$AS$3</c:f>
              <c:numCache>
                <c:formatCode>0%</c:formatCode>
                <c:ptCount val="1"/>
                <c:pt idx="0">
                  <c:v>5.4379346055112882E-2</c:v>
                </c:pt>
              </c:numCache>
            </c:numRef>
          </c:val>
          <c:extLst>
            <c:ext xmlns:c16="http://schemas.microsoft.com/office/drawing/2014/chart" uri="{C3380CC4-5D6E-409C-BE32-E72D297353CC}">
              <c16:uniqueId val="{00000001-F535-4980-B7BF-C4212E876A71}"/>
            </c:ext>
          </c:extLst>
        </c:ser>
        <c:dLbls>
          <c:showLegendKey val="0"/>
          <c:showVal val="0"/>
          <c:showCatName val="0"/>
          <c:showSerName val="0"/>
          <c:showPercent val="0"/>
          <c:showBubbleSize val="0"/>
        </c:dLbls>
        <c:gapWidth val="182"/>
        <c:axId val="819133551"/>
        <c:axId val="819132303"/>
      </c:barChart>
      <c:catAx>
        <c:axId val="819133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19132303"/>
        <c:crosses val="autoZero"/>
        <c:auto val="1"/>
        <c:lblAlgn val="ctr"/>
        <c:lblOffset val="100"/>
        <c:noMultiLvlLbl val="0"/>
      </c:catAx>
      <c:valAx>
        <c:axId val="81913230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19133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16</xdr:col>
      <xdr:colOff>240124</xdr:colOff>
      <xdr:row>37</xdr:row>
      <xdr:rowOff>100271</xdr:rowOff>
    </xdr:from>
    <xdr:to>
      <xdr:col>29</xdr:col>
      <xdr:colOff>56175</xdr:colOff>
      <xdr:row>60</xdr:row>
      <xdr:rowOff>16228</xdr:rowOff>
    </xdr:to>
    <xdr:graphicFrame macro="">
      <xdr:nvGraphicFramePr>
        <xdr:cNvPr id="4" name="Gráfico 3">
          <a:extLst>
            <a:ext uri="{FF2B5EF4-FFF2-40B4-BE49-F238E27FC236}">
              <a16:creationId xmlns:a16="http://schemas.microsoft.com/office/drawing/2014/main" id="{F099FB34-6B75-4949-AF93-7A9BE845A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2162735</xdr:colOff>
      <xdr:row>72</xdr:row>
      <xdr:rowOff>96370</xdr:rowOff>
    </xdr:from>
    <xdr:to>
      <xdr:col>14</xdr:col>
      <xdr:colOff>426946</xdr:colOff>
      <xdr:row>97</xdr:row>
      <xdr:rowOff>61632</xdr:rowOff>
    </xdr:to>
    <xdr:graphicFrame macro="">
      <xdr:nvGraphicFramePr>
        <xdr:cNvPr id="5" name="Gráfico 4">
          <a:extLst>
            <a:ext uri="{FF2B5EF4-FFF2-40B4-BE49-F238E27FC236}">
              <a16:creationId xmlns:a16="http://schemas.microsoft.com/office/drawing/2014/main" id="{B77AD32F-524E-4FCA-90A5-1DE20EBB5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161057</xdr:colOff>
      <xdr:row>72</xdr:row>
      <xdr:rowOff>53688</xdr:rowOff>
    </xdr:from>
    <xdr:to>
      <xdr:col>32</xdr:col>
      <xdr:colOff>58881</xdr:colOff>
      <xdr:row>96</xdr:row>
      <xdr:rowOff>178377</xdr:rowOff>
    </xdr:to>
    <xdr:graphicFrame macro="">
      <xdr:nvGraphicFramePr>
        <xdr:cNvPr id="6" name="Gráfico 5">
          <a:extLst>
            <a:ext uri="{FF2B5EF4-FFF2-40B4-BE49-F238E27FC236}">
              <a16:creationId xmlns:a16="http://schemas.microsoft.com/office/drawing/2014/main" id="{2E365BDA-67D9-449D-B8E6-5188E97DF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2241178</xdr:colOff>
      <xdr:row>98</xdr:row>
      <xdr:rowOff>154000</xdr:rowOff>
    </xdr:from>
    <xdr:to>
      <xdr:col>14</xdr:col>
      <xdr:colOff>50427</xdr:colOff>
      <xdr:row>123</xdr:row>
      <xdr:rowOff>69635</xdr:rowOff>
    </xdr:to>
    <xdr:graphicFrame macro="">
      <xdr:nvGraphicFramePr>
        <xdr:cNvPr id="7" name="Gráfico 6">
          <a:extLst>
            <a:ext uri="{FF2B5EF4-FFF2-40B4-BE49-F238E27FC236}">
              <a16:creationId xmlns:a16="http://schemas.microsoft.com/office/drawing/2014/main" id="{E8799842-B351-4A8B-84D9-6BCEE0524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441831</xdr:colOff>
      <xdr:row>99</xdr:row>
      <xdr:rowOff>156882</xdr:rowOff>
    </xdr:from>
    <xdr:to>
      <xdr:col>30</xdr:col>
      <xdr:colOff>14567</xdr:colOff>
      <xdr:row>124</xdr:row>
      <xdr:rowOff>4481</xdr:rowOff>
    </xdr:to>
    <xdr:graphicFrame macro="">
      <xdr:nvGraphicFramePr>
        <xdr:cNvPr id="8" name="Gráfico 7">
          <a:extLst>
            <a:ext uri="{FF2B5EF4-FFF2-40B4-BE49-F238E27FC236}">
              <a16:creationId xmlns:a16="http://schemas.microsoft.com/office/drawing/2014/main" id="{4F5561B5-24DC-4BC6-A683-2C55938C3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61231</xdr:colOff>
      <xdr:row>9</xdr:row>
      <xdr:rowOff>16329</xdr:rowOff>
    </xdr:from>
    <xdr:to>
      <xdr:col>44</xdr:col>
      <xdr:colOff>272142</xdr:colOff>
      <xdr:row>26</xdr:row>
      <xdr:rowOff>176893</xdr:rowOff>
    </xdr:to>
    <xdr:graphicFrame macro="">
      <xdr:nvGraphicFramePr>
        <xdr:cNvPr id="9" name="Gráfico 8">
          <a:extLst>
            <a:ext uri="{FF2B5EF4-FFF2-40B4-BE49-F238E27FC236}">
              <a16:creationId xmlns:a16="http://schemas.microsoft.com/office/drawing/2014/main" id="{B7845DEA-F416-4C90-AA83-C282D3460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13608</xdr:colOff>
      <xdr:row>31</xdr:row>
      <xdr:rowOff>68035</xdr:rowOff>
    </xdr:from>
    <xdr:to>
      <xdr:col>44</xdr:col>
      <xdr:colOff>224519</xdr:colOff>
      <xdr:row>50</xdr:row>
      <xdr:rowOff>38099</xdr:rowOff>
    </xdr:to>
    <xdr:graphicFrame macro="">
      <xdr:nvGraphicFramePr>
        <xdr:cNvPr id="10" name="Gráfico 9">
          <a:extLst>
            <a:ext uri="{FF2B5EF4-FFF2-40B4-BE49-F238E27FC236}">
              <a16:creationId xmlns:a16="http://schemas.microsoft.com/office/drawing/2014/main" id="{98BEE047-23A9-402E-B602-4B93C41B8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46</xdr:col>
      <xdr:colOff>346363</xdr:colOff>
      <xdr:row>8</xdr:row>
      <xdr:rowOff>155864</xdr:rowOff>
    </xdr:from>
    <xdr:to>
      <xdr:col>56</xdr:col>
      <xdr:colOff>158957</xdr:colOff>
      <xdr:row>26</xdr:row>
      <xdr:rowOff>125928</xdr:rowOff>
    </xdr:to>
    <xdr:graphicFrame macro="">
      <xdr:nvGraphicFramePr>
        <xdr:cNvPr id="11" name="Gráfico 10">
          <a:extLst>
            <a:ext uri="{FF2B5EF4-FFF2-40B4-BE49-F238E27FC236}">
              <a16:creationId xmlns:a16="http://schemas.microsoft.com/office/drawing/2014/main" id="{7F4A0964-4F55-489D-A45C-28266BAE7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46</xdr:col>
      <xdr:colOff>381000</xdr:colOff>
      <xdr:row>31</xdr:row>
      <xdr:rowOff>69273</xdr:rowOff>
    </xdr:from>
    <xdr:to>
      <xdr:col>56</xdr:col>
      <xdr:colOff>193594</xdr:colOff>
      <xdr:row>50</xdr:row>
      <xdr:rowOff>39337</xdr:rowOff>
    </xdr:to>
    <xdr:graphicFrame macro="">
      <xdr:nvGraphicFramePr>
        <xdr:cNvPr id="12" name="Gráfico 11">
          <a:extLst>
            <a:ext uri="{FF2B5EF4-FFF2-40B4-BE49-F238E27FC236}">
              <a16:creationId xmlns:a16="http://schemas.microsoft.com/office/drawing/2014/main" id="{9DC9E301-04FA-491D-BAB9-A1D63FB51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57</xdr:col>
      <xdr:colOff>277091</xdr:colOff>
      <xdr:row>8</xdr:row>
      <xdr:rowOff>173182</xdr:rowOff>
    </xdr:from>
    <xdr:to>
      <xdr:col>67</xdr:col>
      <xdr:colOff>89685</xdr:colOff>
      <xdr:row>26</xdr:row>
      <xdr:rowOff>143246</xdr:rowOff>
    </xdr:to>
    <xdr:graphicFrame macro="">
      <xdr:nvGraphicFramePr>
        <xdr:cNvPr id="13" name="Gráfico 12">
          <a:extLst>
            <a:ext uri="{FF2B5EF4-FFF2-40B4-BE49-F238E27FC236}">
              <a16:creationId xmlns:a16="http://schemas.microsoft.com/office/drawing/2014/main" id="{66C032DC-667F-4AF7-9929-A2DFD5D5A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2182091</xdr:colOff>
      <xdr:row>129</xdr:row>
      <xdr:rowOff>138545</xdr:rowOff>
    </xdr:from>
    <xdr:to>
      <xdr:col>14</xdr:col>
      <xdr:colOff>446302</xdr:colOff>
      <xdr:row>154</xdr:row>
      <xdr:rowOff>103807</xdr:rowOff>
    </xdr:to>
    <xdr:graphicFrame macro="">
      <xdr:nvGraphicFramePr>
        <xdr:cNvPr id="14" name="Gráfico 13">
          <a:extLst>
            <a:ext uri="{FF2B5EF4-FFF2-40B4-BE49-F238E27FC236}">
              <a16:creationId xmlns:a16="http://schemas.microsoft.com/office/drawing/2014/main" id="{84404D68-0EC1-459A-A596-3F05D4DA5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2234045</xdr:colOff>
      <xdr:row>157</xdr:row>
      <xdr:rowOff>69272</xdr:rowOff>
    </xdr:from>
    <xdr:to>
      <xdr:col>14</xdr:col>
      <xdr:colOff>43294</xdr:colOff>
      <xdr:row>181</xdr:row>
      <xdr:rowOff>175407</xdr:rowOff>
    </xdr:to>
    <xdr:graphicFrame macro="">
      <xdr:nvGraphicFramePr>
        <xdr:cNvPr id="15" name="Gráfico 14">
          <a:extLst>
            <a:ext uri="{FF2B5EF4-FFF2-40B4-BE49-F238E27FC236}">
              <a16:creationId xmlns:a16="http://schemas.microsoft.com/office/drawing/2014/main" id="{E273D7E4-702C-4460-894B-2BE447F03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40821</xdr:colOff>
      <xdr:row>129</xdr:row>
      <xdr:rowOff>81643</xdr:rowOff>
    </xdr:from>
    <xdr:to>
      <xdr:col>31</xdr:col>
      <xdr:colOff>306038</xdr:colOff>
      <xdr:row>154</xdr:row>
      <xdr:rowOff>15832</xdr:rowOff>
    </xdr:to>
    <xdr:graphicFrame macro="">
      <xdr:nvGraphicFramePr>
        <xdr:cNvPr id="16" name="Gráfico 15">
          <a:extLst>
            <a:ext uri="{FF2B5EF4-FFF2-40B4-BE49-F238E27FC236}">
              <a16:creationId xmlns:a16="http://schemas.microsoft.com/office/drawing/2014/main" id="{DB963392-B721-4942-BBCD-25D979AF7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296883</xdr:colOff>
      <xdr:row>156</xdr:row>
      <xdr:rowOff>51955</xdr:rowOff>
    </xdr:from>
    <xdr:to>
      <xdr:col>30</xdr:col>
      <xdr:colOff>481941</xdr:colOff>
      <xdr:row>180</xdr:row>
      <xdr:rowOff>72736</xdr:rowOff>
    </xdr:to>
    <xdr:graphicFrame macro="">
      <xdr:nvGraphicFramePr>
        <xdr:cNvPr id="17" name="Gráfico 16">
          <a:extLst>
            <a:ext uri="{FF2B5EF4-FFF2-40B4-BE49-F238E27FC236}">
              <a16:creationId xmlns:a16="http://schemas.microsoft.com/office/drawing/2014/main" id="{1BD1FFF0-60A6-40EE-A087-BAAE3825F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70</xdr:col>
      <xdr:colOff>537481</xdr:colOff>
      <xdr:row>9</xdr:row>
      <xdr:rowOff>168729</xdr:rowOff>
    </xdr:from>
    <xdr:to>
      <xdr:col>80</xdr:col>
      <xdr:colOff>367392</xdr:colOff>
      <xdr:row>27</xdr:row>
      <xdr:rowOff>138793</xdr:rowOff>
    </xdr:to>
    <xdr:graphicFrame macro="">
      <xdr:nvGraphicFramePr>
        <xdr:cNvPr id="18" name="Gráfico 17">
          <a:extLst>
            <a:ext uri="{FF2B5EF4-FFF2-40B4-BE49-F238E27FC236}">
              <a16:creationId xmlns:a16="http://schemas.microsoft.com/office/drawing/2014/main" id="{378E34CB-2B9D-4B61-80CC-DBC3D472C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70</xdr:col>
      <xdr:colOff>489858</xdr:colOff>
      <xdr:row>32</xdr:row>
      <xdr:rowOff>29935</xdr:rowOff>
    </xdr:from>
    <xdr:to>
      <xdr:col>80</xdr:col>
      <xdr:colOff>319769</xdr:colOff>
      <xdr:row>51</xdr:row>
      <xdr:rowOff>-1</xdr:rowOff>
    </xdr:to>
    <xdr:graphicFrame macro="">
      <xdr:nvGraphicFramePr>
        <xdr:cNvPr id="19" name="Gráfico 18">
          <a:extLst>
            <a:ext uri="{FF2B5EF4-FFF2-40B4-BE49-F238E27FC236}">
              <a16:creationId xmlns:a16="http://schemas.microsoft.com/office/drawing/2014/main" id="{76FA46DE-F481-46B0-9B42-79981CB39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82</xdr:col>
      <xdr:colOff>213013</xdr:colOff>
      <xdr:row>9</xdr:row>
      <xdr:rowOff>117764</xdr:rowOff>
    </xdr:from>
    <xdr:to>
      <xdr:col>92</xdr:col>
      <xdr:colOff>25607</xdr:colOff>
      <xdr:row>27</xdr:row>
      <xdr:rowOff>87828</xdr:rowOff>
    </xdr:to>
    <xdr:graphicFrame macro="">
      <xdr:nvGraphicFramePr>
        <xdr:cNvPr id="20" name="Gráfico 19">
          <a:extLst>
            <a:ext uri="{FF2B5EF4-FFF2-40B4-BE49-F238E27FC236}">
              <a16:creationId xmlns:a16="http://schemas.microsoft.com/office/drawing/2014/main" id="{C5EFA7DE-1A8F-4340-B8A6-C02076900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82</xdr:col>
      <xdr:colOff>247650</xdr:colOff>
      <xdr:row>32</xdr:row>
      <xdr:rowOff>31173</xdr:rowOff>
    </xdr:from>
    <xdr:to>
      <xdr:col>92</xdr:col>
      <xdr:colOff>60244</xdr:colOff>
      <xdr:row>51</xdr:row>
      <xdr:rowOff>1237</xdr:rowOff>
    </xdr:to>
    <xdr:graphicFrame macro="">
      <xdr:nvGraphicFramePr>
        <xdr:cNvPr id="21" name="Gráfico 20">
          <a:extLst>
            <a:ext uri="{FF2B5EF4-FFF2-40B4-BE49-F238E27FC236}">
              <a16:creationId xmlns:a16="http://schemas.microsoft.com/office/drawing/2014/main" id="{08D54EDB-92EB-4C60-BC2F-FC0069F03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93</xdr:col>
      <xdr:colOff>143741</xdr:colOff>
      <xdr:row>9</xdr:row>
      <xdr:rowOff>135082</xdr:rowOff>
    </xdr:from>
    <xdr:to>
      <xdr:col>102</xdr:col>
      <xdr:colOff>565935</xdr:colOff>
      <xdr:row>27</xdr:row>
      <xdr:rowOff>105146</xdr:rowOff>
    </xdr:to>
    <xdr:graphicFrame macro="">
      <xdr:nvGraphicFramePr>
        <xdr:cNvPr id="22" name="Gráfico 21">
          <a:extLst>
            <a:ext uri="{FF2B5EF4-FFF2-40B4-BE49-F238E27FC236}">
              <a16:creationId xmlns:a16="http://schemas.microsoft.com/office/drawing/2014/main" id="{83357BA1-B3C0-42EC-93EB-3992846B9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2286000</xdr:colOff>
      <xdr:row>40</xdr:row>
      <xdr:rowOff>34636</xdr:rowOff>
    </xdr:from>
    <xdr:to>
      <xdr:col>14</xdr:col>
      <xdr:colOff>58505</xdr:colOff>
      <xdr:row>62</xdr:row>
      <xdr:rowOff>141093</xdr:rowOff>
    </xdr:to>
    <xdr:graphicFrame macro="">
      <xdr:nvGraphicFramePr>
        <xdr:cNvPr id="23" name="Gráfico 22">
          <a:extLst>
            <a:ext uri="{FF2B5EF4-FFF2-40B4-BE49-F238E27FC236}">
              <a16:creationId xmlns:a16="http://schemas.microsoft.com/office/drawing/2014/main" id="{1FCC5FEF-2B3D-4182-95E9-712885A5C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115</xdr:col>
      <xdr:colOff>133598</xdr:colOff>
      <xdr:row>7</xdr:row>
      <xdr:rowOff>162297</xdr:rowOff>
    </xdr:from>
    <xdr:to>
      <xdr:col>122</xdr:col>
      <xdr:colOff>419349</xdr:colOff>
      <xdr:row>16</xdr:row>
      <xdr:rowOff>184068</xdr:rowOff>
    </xdr:to>
    <xdr:graphicFrame macro="">
      <xdr:nvGraphicFramePr>
        <xdr:cNvPr id="27" name="Gráfico 26">
          <a:extLst>
            <a:ext uri="{FF2B5EF4-FFF2-40B4-BE49-F238E27FC236}">
              <a16:creationId xmlns:a16="http://schemas.microsoft.com/office/drawing/2014/main" id="{C7C6696A-E4FA-4752-8D51-E3C05A063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115</xdr:col>
      <xdr:colOff>363681</xdr:colOff>
      <xdr:row>19</xdr:row>
      <xdr:rowOff>138545</xdr:rowOff>
    </xdr:from>
    <xdr:to>
      <xdr:col>123</xdr:col>
      <xdr:colOff>43296</xdr:colOff>
      <xdr:row>29</xdr:row>
      <xdr:rowOff>177634</xdr:rowOff>
    </xdr:to>
    <xdr:graphicFrame macro="">
      <xdr:nvGraphicFramePr>
        <xdr:cNvPr id="24" name="Gráfico 23">
          <a:extLst>
            <a:ext uri="{FF2B5EF4-FFF2-40B4-BE49-F238E27FC236}">
              <a16:creationId xmlns:a16="http://schemas.microsoft.com/office/drawing/2014/main" id="{E9B8607E-C411-45A4-917A-1445C3B26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14</xdr:col>
      <xdr:colOff>272142</xdr:colOff>
      <xdr:row>12</xdr:row>
      <xdr:rowOff>68036</xdr:rowOff>
    </xdr:from>
    <xdr:ext cx="5089072" cy="219163"/>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1095BB1F-7847-4B85-8B19-22C068355DE2}"/>
                </a:ext>
              </a:extLst>
            </xdr:cNvPr>
            <xdr:cNvSpPr txBox="1"/>
          </xdr:nvSpPr>
          <xdr:spPr>
            <a:xfrm>
              <a:off x="14246678" y="258536"/>
              <a:ext cx="5089072"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s-PE" sz="1400" b="1" i="1">
                        <a:latin typeface="Cambria Math" panose="02040503050406030204" pitchFamily="18" charset="0"/>
                      </a:rPr>
                      <m:t>𝑰𝑫𝑮𝑰𝑷</m:t>
                    </m:r>
                    <m:r>
                      <a:rPr lang="es-PE" sz="1400" b="0" i="1">
                        <a:latin typeface="Cambria Math" panose="02040503050406030204" pitchFamily="18" charset="0"/>
                      </a:rPr>
                      <m:t>=</m:t>
                    </m:r>
                    <m:r>
                      <m:rPr>
                        <m:nor/>
                      </m:rPr>
                      <a:rPr lang="da-DK" sz="1400" b="1">
                        <a:solidFill>
                          <a:schemeClr val="tx1"/>
                        </a:solidFill>
                        <a:effectLst/>
                        <a:latin typeface="+mn-lt"/>
                        <a:ea typeface="+mn-ea"/>
                        <a:cs typeface="+mn-cs"/>
                      </a:rPr>
                      <m:t>0.3*</m:t>
                    </m:r>
                    <m:r>
                      <m:rPr>
                        <m:nor/>
                      </m:rPr>
                      <a:rPr lang="da-DK" sz="1400" b="1">
                        <a:solidFill>
                          <a:schemeClr val="tx1"/>
                        </a:solidFill>
                        <a:effectLst/>
                        <a:latin typeface="+mn-lt"/>
                        <a:ea typeface="+mn-ea"/>
                        <a:cs typeface="+mn-cs"/>
                      </a:rPr>
                      <m:t>SPRG</m:t>
                    </m:r>
                    <m:r>
                      <m:rPr>
                        <m:nor/>
                      </m:rPr>
                      <a:rPr lang="da-DK" sz="1400" b="1">
                        <a:solidFill>
                          <a:schemeClr val="tx1"/>
                        </a:solidFill>
                        <a:effectLst/>
                        <a:latin typeface="+mn-lt"/>
                        <a:ea typeface="+mn-ea"/>
                        <a:cs typeface="+mn-cs"/>
                      </a:rPr>
                      <m:t> + 0.3*</m:t>
                    </m:r>
                    <m:r>
                      <m:rPr>
                        <m:nor/>
                      </m:rPr>
                      <a:rPr lang="da-DK" sz="1400" b="1">
                        <a:solidFill>
                          <a:schemeClr val="tx1"/>
                        </a:solidFill>
                        <a:effectLst/>
                        <a:latin typeface="+mn-lt"/>
                        <a:ea typeface="+mn-ea"/>
                        <a:cs typeface="+mn-cs"/>
                      </a:rPr>
                      <m:t>SFOR</m:t>
                    </m:r>
                    <m:r>
                      <m:rPr>
                        <m:nor/>
                      </m:rPr>
                      <a:rPr lang="da-DK" sz="1400" b="1">
                        <a:solidFill>
                          <a:schemeClr val="tx1"/>
                        </a:solidFill>
                        <a:effectLst/>
                        <a:latin typeface="+mn-lt"/>
                        <a:ea typeface="+mn-ea"/>
                        <a:cs typeface="+mn-cs"/>
                      </a:rPr>
                      <m:t> + 0.3*</m:t>
                    </m:r>
                    <m:r>
                      <m:rPr>
                        <m:nor/>
                      </m:rPr>
                      <a:rPr lang="da-DK" sz="1400" b="1">
                        <a:solidFill>
                          <a:schemeClr val="tx1"/>
                        </a:solidFill>
                        <a:effectLst/>
                        <a:latin typeface="+mn-lt"/>
                        <a:ea typeface="+mn-ea"/>
                        <a:cs typeface="+mn-cs"/>
                      </a:rPr>
                      <m:t>SEJE</m:t>
                    </m:r>
                    <m:r>
                      <m:rPr>
                        <m:nor/>
                      </m:rPr>
                      <a:rPr lang="da-DK" sz="1400" b="1">
                        <a:solidFill>
                          <a:schemeClr val="tx1"/>
                        </a:solidFill>
                        <a:effectLst/>
                        <a:latin typeface="+mn-lt"/>
                        <a:ea typeface="+mn-ea"/>
                        <a:cs typeface="+mn-cs"/>
                      </a:rPr>
                      <m:t> + 0.1* </m:t>
                    </m:r>
                    <m:r>
                      <m:rPr>
                        <m:nor/>
                      </m:rPr>
                      <a:rPr lang="da-DK" sz="1400" b="1">
                        <a:solidFill>
                          <a:schemeClr val="tx1"/>
                        </a:solidFill>
                        <a:effectLst/>
                        <a:latin typeface="+mn-lt"/>
                        <a:ea typeface="+mn-ea"/>
                        <a:cs typeface="+mn-cs"/>
                      </a:rPr>
                      <m:t>GOB</m:t>
                    </m:r>
                    <m:r>
                      <m:rPr>
                        <m:nor/>
                      </m:rPr>
                      <a:rPr lang="da-DK" sz="1400" b="1">
                        <a:solidFill>
                          <a:schemeClr val="tx1"/>
                        </a:solidFill>
                        <a:effectLst/>
                        <a:latin typeface="+mn-lt"/>
                        <a:ea typeface="+mn-ea"/>
                        <a:cs typeface="+mn-cs"/>
                      </a:rPr>
                      <m:t>01</m:t>
                    </m:r>
                    <m:r>
                      <a:rPr lang="es-PE" sz="1400" b="1" i="1">
                        <a:latin typeface="Cambria Math" panose="02040503050406030204" pitchFamily="18" charset="0"/>
                      </a:rPr>
                      <m:t> </m:t>
                    </m:r>
                  </m:oMath>
                </m:oMathPara>
              </a14:m>
              <a:endParaRPr lang="es-PE" sz="1400" b="1"/>
            </a:p>
          </xdr:txBody>
        </xdr:sp>
      </mc:Choice>
      <mc:Fallback>
        <xdr:sp macro="" textlink="">
          <xdr:nvSpPr>
            <xdr:cNvPr id="3" name="CuadroTexto 2">
              <a:extLst>
                <a:ext uri="{FF2B5EF4-FFF2-40B4-BE49-F238E27FC236}">
                  <a16:creationId xmlns:a16="http://schemas.microsoft.com/office/drawing/2014/main" id="{1095BB1F-7847-4B85-8B19-22C068355DE2}"/>
                </a:ext>
              </a:extLst>
            </xdr:cNvPr>
            <xdr:cNvSpPr txBox="1"/>
          </xdr:nvSpPr>
          <xdr:spPr>
            <a:xfrm>
              <a:off x="14246678" y="258536"/>
              <a:ext cx="5089072"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PE" sz="1400" b="1" i="0">
                  <a:latin typeface="Cambria Math" panose="02040503050406030204" pitchFamily="18" charset="0"/>
                </a:rPr>
                <a:t>𝑰𝑫𝑮𝑰𝑷</a:t>
              </a:r>
              <a:r>
                <a:rPr lang="es-PE" sz="1400" b="0" i="0">
                  <a:latin typeface="Cambria Math" panose="02040503050406030204" pitchFamily="18" charset="0"/>
                </a:rPr>
                <a:t>=</a:t>
              </a:r>
              <a:r>
                <a:rPr lang="da-DK" sz="1400" b="1" i="0">
                  <a:solidFill>
                    <a:schemeClr val="tx1"/>
                  </a:solidFill>
                  <a:effectLst/>
                  <a:latin typeface="Cambria Math" panose="02040503050406030204" pitchFamily="18" charset="0"/>
                  <a:ea typeface="+mn-ea"/>
                  <a:cs typeface="+mn-cs"/>
                </a:rPr>
                <a:t>"0.3*SPRG + 0.3*SFOR + 0.3*SEJE + 0.1* GOB01</a:t>
              </a:r>
              <a:r>
                <a:rPr lang="es-PE" sz="1400" b="1" i="0">
                  <a:solidFill>
                    <a:schemeClr val="tx1"/>
                  </a:solidFill>
                  <a:effectLst/>
                  <a:latin typeface="Cambria Math" panose="02040503050406030204" pitchFamily="18" charset="0"/>
                  <a:ea typeface="+mn-ea"/>
                  <a:cs typeface="+mn-cs"/>
                </a:rPr>
                <a:t>"</a:t>
              </a:r>
              <a:r>
                <a:rPr lang="es-PE" sz="1400" b="1" i="0">
                  <a:latin typeface="Cambria Math" panose="02040503050406030204" pitchFamily="18" charset="0"/>
                </a:rPr>
                <a:t> </a:t>
              </a:r>
              <a:endParaRPr lang="es-PE" sz="1400" b="1"/>
            </a:p>
          </xdr:txBody>
        </xdr:sp>
      </mc:Fallback>
    </mc:AlternateContent>
    <xdr:clientData/>
  </xdr:oneCellAnchor>
  <xdr:twoCellAnchor>
    <xdr:from>
      <xdr:col>6</xdr:col>
      <xdr:colOff>102053</xdr:colOff>
      <xdr:row>37</xdr:row>
      <xdr:rowOff>77559</xdr:rowOff>
    </xdr:from>
    <xdr:to>
      <xdr:col>20</xdr:col>
      <xdr:colOff>163286</xdr:colOff>
      <xdr:row>72</xdr:row>
      <xdr:rowOff>27215</xdr:rowOff>
    </xdr:to>
    <xdr:graphicFrame macro="">
      <xdr:nvGraphicFramePr>
        <xdr:cNvPr id="4" name="Gráfico 3">
          <a:extLst>
            <a:ext uri="{FF2B5EF4-FFF2-40B4-BE49-F238E27FC236}">
              <a16:creationId xmlns:a16="http://schemas.microsoft.com/office/drawing/2014/main" id="{F84AD13F-6296-4D2E-95B7-9E7DB0EF9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12</xdr:col>
      <xdr:colOff>521073</xdr:colOff>
      <xdr:row>9</xdr:row>
      <xdr:rowOff>186858</xdr:rowOff>
    </xdr:from>
    <xdr:ext cx="3687484" cy="18787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296677CC-EBBE-4BF2-A4C9-4142CFB26C17}"/>
                </a:ext>
              </a:extLst>
            </xdr:cNvPr>
            <xdr:cNvSpPr txBox="1"/>
          </xdr:nvSpPr>
          <xdr:spPr>
            <a:xfrm>
              <a:off x="12645838" y="2416829"/>
              <a:ext cx="3687484"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PE" sz="1200" b="1" i="1">
                        <a:latin typeface="Cambria Math" panose="02040503050406030204" pitchFamily="18" charset="0"/>
                      </a:rPr>
                      <m:t>𝑰𝑫𝑮𝑰𝑷</m:t>
                    </m:r>
                    <m:r>
                      <a:rPr lang="es-PE" sz="1200" b="1" i="1">
                        <a:latin typeface="Cambria Math" panose="02040503050406030204" pitchFamily="18" charset="0"/>
                      </a:rPr>
                      <m:t>=</m:t>
                    </m:r>
                    <m:r>
                      <m:rPr>
                        <m:nor/>
                      </m:rPr>
                      <a:rPr lang="da-DK" sz="1200" b="1">
                        <a:solidFill>
                          <a:schemeClr val="tx1"/>
                        </a:solidFill>
                        <a:effectLst/>
                        <a:latin typeface="+mn-lt"/>
                        <a:ea typeface="+mn-ea"/>
                        <a:cs typeface="+mn-cs"/>
                      </a:rPr>
                      <m:t>0.3*</m:t>
                    </m:r>
                    <m:r>
                      <m:rPr>
                        <m:nor/>
                      </m:rPr>
                      <a:rPr lang="da-DK" sz="1200" b="1">
                        <a:solidFill>
                          <a:schemeClr val="tx1"/>
                        </a:solidFill>
                        <a:effectLst/>
                        <a:latin typeface="+mn-lt"/>
                        <a:ea typeface="+mn-ea"/>
                        <a:cs typeface="+mn-cs"/>
                      </a:rPr>
                      <m:t>SPRG</m:t>
                    </m:r>
                    <m:r>
                      <m:rPr>
                        <m:nor/>
                      </m:rPr>
                      <a:rPr lang="da-DK" sz="1200" b="1">
                        <a:solidFill>
                          <a:schemeClr val="tx1"/>
                        </a:solidFill>
                        <a:effectLst/>
                        <a:latin typeface="+mn-lt"/>
                        <a:ea typeface="+mn-ea"/>
                        <a:cs typeface="+mn-cs"/>
                      </a:rPr>
                      <m:t> + 0.3*</m:t>
                    </m:r>
                    <m:r>
                      <m:rPr>
                        <m:nor/>
                      </m:rPr>
                      <a:rPr lang="da-DK" sz="1200" b="1">
                        <a:solidFill>
                          <a:schemeClr val="tx1"/>
                        </a:solidFill>
                        <a:effectLst/>
                        <a:latin typeface="+mn-lt"/>
                        <a:ea typeface="+mn-ea"/>
                        <a:cs typeface="+mn-cs"/>
                      </a:rPr>
                      <m:t>SFOR</m:t>
                    </m:r>
                    <m:r>
                      <m:rPr>
                        <m:nor/>
                      </m:rPr>
                      <a:rPr lang="da-DK" sz="1200" b="1">
                        <a:solidFill>
                          <a:schemeClr val="tx1"/>
                        </a:solidFill>
                        <a:effectLst/>
                        <a:latin typeface="+mn-lt"/>
                        <a:ea typeface="+mn-ea"/>
                        <a:cs typeface="+mn-cs"/>
                      </a:rPr>
                      <m:t> + 0.3*</m:t>
                    </m:r>
                    <m:r>
                      <m:rPr>
                        <m:nor/>
                      </m:rPr>
                      <a:rPr lang="da-DK" sz="1200" b="1">
                        <a:solidFill>
                          <a:schemeClr val="tx1"/>
                        </a:solidFill>
                        <a:effectLst/>
                        <a:latin typeface="+mn-lt"/>
                        <a:ea typeface="+mn-ea"/>
                        <a:cs typeface="+mn-cs"/>
                      </a:rPr>
                      <m:t>SEJE</m:t>
                    </m:r>
                    <m:r>
                      <m:rPr>
                        <m:nor/>
                      </m:rPr>
                      <a:rPr lang="da-DK" sz="1200" b="1">
                        <a:solidFill>
                          <a:schemeClr val="tx1"/>
                        </a:solidFill>
                        <a:effectLst/>
                        <a:latin typeface="+mn-lt"/>
                        <a:ea typeface="+mn-ea"/>
                        <a:cs typeface="+mn-cs"/>
                      </a:rPr>
                      <m:t> + 0.1* </m:t>
                    </m:r>
                    <m:r>
                      <m:rPr>
                        <m:nor/>
                      </m:rPr>
                      <a:rPr lang="da-DK" sz="1200" b="1">
                        <a:solidFill>
                          <a:schemeClr val="tx1"/>
                        </a:solidFill>
                        <a:effectLst/>
                        <a:latin typeface="+mn-lt"/>
                        <a:ea typeface="+mn-ea"/>
                        <a:cs typeface="+mn-cs"/>
                      </a:rPr>
                      <m:t>GOB</m:t>
                    </m:r>
                    <m:r>
                      <m:rPr>
                        <m:nor/>
                      </m:rPr>
                      <a:rPr lang="da-DK" sz="1200" b="1">
                        <a:solidFill>
                          <a:schemeClr val="tx1"/>
                        </a:solidFill>
                        <a:effectLst/>
                        <a:latin typeface="+mn-lt"/>
                        <a:ea typeface="+mn-ea"/>
                        <a:cs typeface="+mn-cs"/>
                      </a:rPr>
                      <m:t>01</m:t>
                    </m:r>
                    <m:r>
                      <a:rPr lang="es-PE" sz="1200" b="1" i="1">
                        <a:latin typeface="Cambria Math" panose="02040503050406030204" pitchFamily="18" charset="0"/>
                      </a:rPr>
                      <m:t> </m:t>
                    </m:r>
                  </m:oMath>
                </m:oMathPara>
              </a14:m>
              <a:endParaRPr lang="es-PE" sz="1200" b="1"/>
            </a:p>
          </xdr:txBody>
        </xdr:sp>
      </mc:Choice>
      <mc:Fallback>
        <xdr:sp macro="" textlink="">
          <xdr:nvSpPr>
            <xdr:cNvPr id="2" name="CuadroTexto 1">
              <a:extLst>
                <a:ext uri="{FF2B5EF4-FFF2-40B4-BE49-F238E27FC236}">
                  <a16:creationId xmlns:a16="http://schemas.microsoft.com/office/drawing/2014/main" id="{296677CC-EBBE-4BF2-A4C9-4142CFB26C17}"/>
                </a:ext>
              </a:extLst>
            </xdr:cNvPr>
            <xdr:cNvSpPr txBox="1"/>
          </xdr:nvSpPr>
          <xdr:spPr>
            <a:xfrm>
              <a:off x="12645838" y="2416829"/>
              <a:ext cx="3687484"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200" b="1" i="0">
                  <a:latin typeface="Cambria Math" panose="02040503050406030204" pitchFamily="18" charset="0"/>
                </a:rPr>
                <a:t>𝑰𝑫𝑮𝑰𝑷=</a:t>
              </a:r>
              <a:r>
                <a:rPr lang="da-DK" sz="1200" b="1" i="0">
                  <a:solidFill>
                    <a:schemeClr val="tx1"/>
                  </a:solidFill>
                  <a:effectLst/>
                  <a:latin typeface="Cambria Math" panose="02040503050406030204" pitchFamily="18" charset="0"/>
                  <a:ea typeface="+mn-ea"/>
                  <a:cs typeface="+mn-cs"/>
                </a:rPr>
                <a:t>"0.3*SPRG + 0.3*SFOR + 0.3*SEJE + 0.1* GOB01</a:t>
              </a:r>
              <a:r>
                <a:rPr lang="es-PE" sz="1200" b="1" i="0">
                  <a:solidFill>
                    <a:schemeClr val="tx1"/>
                  </a:solidFill>
                  <a:effectLst/>
                  <a:latin typeface="Cambria Math" panose="02040503050406030204" pitchFamily="18" charset="0"/>
                  <a:ea typeface="+mn-ea"/>
                  <a:cs typeface="+mn-cs"/>
                </a:rPr>
                <a:t>"</a:t>
              </a:r>
              <a:r>
                <a:rPr lang="es-PE" sz="1200" b="1" i="0">
                  <a:latin typeface="Cambria Math" panose="02040503050406030204" pitchFamily="18" charset="0"/>
                </a:rPr>
                <a:t> </a:t>
              </a:r>
              <a:endParaRPr lang="es-PE" sz="1200" b="1"/>
            </a:p>
          </xdr:txBody>
        </xdr:sp>
      </mc:Fallback>
    </mc:AlternateContent>
    <xdr:clientData/>
  </xdr:oneCellAnchor>
  <xdr:oneCellAnchor>
    <xdr:from>
      <xdr:col>13</xdr:col>
      <xdr:colOff>425824</xdr:colOff>
      <xdr:row>5</xdr:row>
      <xdr:rowOff>67235</xdr:rowOff>
    </xdr:from>
    <xdr:ext cx="2263588" cy="380999"/>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C302ADAB-65BC-4C24-B977-4FB9AFAB835B}"/>
                </a:ext>
              </a:extLst>
            </xdr:cNvPr>
            <xdr:cNvSpPr txBox="1"/>
          </xdr:nvSpPr>
          <xdr:spPr>
            <a:xfrm>
              <a:off x="13077265" y="1019735"/>
              <a:ext cx="2263588"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PE" sz="1400" b="1" i="0">
                  <a:latin typeface="+mn-lt"/>
                </a:rPr>
                <a:t>SPRG</a:t>
              </a:r>
              <a14:m>
                <m:oMath xmlns:m="http://schemas.openxmlformats.org/officeDocument/2006/math">
                  <m:r>
                    <a:rPr lang="es-PE" sz="1400" b="1" i="1">
                      <a:latin typeface="Cambria Math" panose="02040503050406030204" pitchFamily="18" charset="0"/>
                    </a:rPr>
                    <m:t>=</m:t>
                  </m:r>
                  <m:f>
                    <m:fPr>
                      <m:ctrlPr>
                        <a:rPr lang="es-PE" sz="1400" b="1" i="1">
                          <a:latin typeface="Cambria Math" panose="02040503050406030204" pitchFamily="18" charset="0"/>
                        </a:rPr>
                      </m:ctrlPr>
                    </m:fPr>
                    <m:num>
                      <m:r>
                        <a:rPr lang="es-PE" sz="1400" b="1" i="1">
                          <a:solidFill>
                            <a:schemeClr val="tx1"/>
                          </a:solidFill>
                          <a:effectLst/>
                          <a:latin typeface="+mn-lt"/>
                          <a:ea typeface="+mn-ea"/>
                          <a:cs typeface="+mn-cs"/>
                        </a:rPr>
                        <m:t>(</m:t>
                      </m:r>
                      <m:r>
                        <a:rPr lang="es-PE" sz="1400" b="1" i="1">
                          <a:solidFill>
                            <a:schemeClr val="tx1"/>
                          </a:solidFill>
                          <a:effectLst/>
                          <a:latin typeface="+mn-lt"/>
                          <a:ea typeface="+mn-ea"/>
                          <a:cs typeface="+mn-cs"/>
                        </a:rPr>
                        <m:t>𝑰𝒏𝒅</m:t>
                      </m:r>
                      <m:r>
                        <a:rPr lang="es-PE" sz="1400" b="1" i="1">
                          <a:solidFill>
                            <a:schemeClr val="tx1"/>
                          </a:solidFill>
                          <a:effectLst/>
                          <a:latin typeface="+mn-lt"/>
                          <a:ea typeface="+mn-ea"/>
                          <a:cs typeface="+mn-cs"/>
                        </a:rPr>
                        <m:t>𝟏</m:t>
                      </m:r>
                      <m:r>
                        <a:rPr lang="es-PE" sz="1400" b="1" i="1">
                          <a:solidFill>
                            <a:schemeClr val="tx1"/>
                          </a:solidFill>
                          <a:effectLst/>
                          <a:latin typeface="+mn-lt"/>
                          <a:ea typeface="+mn-ea"/>
                          <a:cs typeface="+mn-cs"/>
                        </a:rPr>
                        <m:t>+</m:t>
                      </m:r>
                      <m:r>
                        <a:rPr lang="es-PE" sz="1400" b="1" i="1">
                          <a:solidFill>
                            <a:schemeClr val="tx1"/>
                          </a:solidFill>
                          <a:effectLst/>
                          <a:latin typeface="+mn-lt"/>
                          <a:ea typeface="+mn-ea"/>
                          <a:cs typeface="+mn-cs"/>
                        </a:rPr>
                        <m:t>𝑰𝒏𝒅</m:t>
                      </m:r>
                      <m:r>
                        <a:rPr lang="es-PE" sz="1400" b="1" i="1">
                          <a:solidFill>
                            <a:schemeClr val="tx1"/>
                          </a:solidFill>
                          <a:effectLst/>
                          <a:latin typeface="+mn-lt"/>
                          <a:ea typeface="+mn-ea"/>
                          <a:cs typeface="+mn-cs"/>
                        </a:rPr>
                        <m:t>𝟐</m:t>
                      </m:r>
                      <m:r>
                        <a:rPr lang="es-PE" sz="1400" b="1" i="1">
                          <a:solidFill>
                            <a:schemeClr val="tx1"/>
                          </a:solidFill>
                          <a:effectLst/>
                          <a:latin typeface="+mn-lt"/>
                          <a:ea typeface="+mn-ea"/>
                          <a:cs typeface="+mn-cs"/>
                        </a:rPr>
                        <m:t>+</m:t>
                      </m:r>
                      <m:r>
                        <a:rPr lang="es-PE" sz="1400" b="1" i="1">
                          <a:solidFill>
                            <a:schemeClr val="tx1"/>
                          </a:solidFill>
                          <a:effectLst/>
                          <a:latin typeface="+mn-lt"/>
                          <a:ea typeface="+mn-ea"/>
                          <a:cs typeface="+mn-cs"/>
                        </a:rPr>
                        <m:t>𝑰𝒏𝒅</m:t>
                      </m:r>
                      <m:r>
                        <a:rPr lang="es-PE" sz="1400" b="1" i="1">
                          <a:solidFill>
                            <a:schemeClr val="tx1"/>
                          </a:solidFill>
                          <a:effectLst/>
                          <a:latin typeface="+mn-lt"/>
                          <a:ea typeface="+mn-ea"/>
                          <a:cs typeface="+mn-cs"/>
                        </a:rPr>
                        <m:t>𝟑</m:t>
                      </m:r>
                      <m:r>
                        <a:rPr lang="es-PE" sz="1400" b="1" i="1">
                          <a:solidFill>
                            <a:schemeClr val="tx1"/>
                          </a:solidFill>
                          <a:effectLst/>
                          <a:latin typeface="+mn-lt"/>
                          <a:ea typeface="+mn-ea"/>
                          <a:cs typeface="+mn-cs"/>
                        </a:rPr>
                        <m:t>+</m:t>
                      </m:r>
                      <m:r>
                        <a:rPr lang="es-PE" sz="1400" b="1" i="1">
                          <a:solidFill>
                            <a:schemeClr val="tx1"/>
                          </a:solidFill>
                          <a:effectLst/>
                          <a:latin typeface="+mn-lt"/>
                          <a:ea typeface="+mn-ea"/>
                          <a:cs typeface="+mn-cs"/>
                        </a:rPr>
                        <m:t>𝑰𝒏𝒅</m:t>
                      </m:r>
                      <m:r>
                        <a:rPr lang="es-PE" sz="1400" b="1" i="1">
                          <a:solidFill>
                            <a:schemeClr val="tx1"/>
                          </a:solidFill>
                          <a:effectLst/>
                          <a:latin typeface="Cambria Math" panose="02040503050406030204" pitchFamily="18" charset="0"/>
                          <a:ea typeface="+mn-ea"/>
                          <a:cs typeface="+mn-cs"/>
                        </a:rPr>
                        <m:t>𝟒</m:t>
                      </m:r>
                      <m:r>
                        <a:rPr lang="es-PE" sz="1400" b="1" i="1">
                          <a:solidFill>
                            <a:schemeClr val="tx1"/>
                          </a:solidFill>
                          <a:effectLst/>
                          <a:latin typeface="Cambria Math" panose="02040503050406030204" pitchFamily="18" charset="0"/>
                          <a:ea typeface="+mn-ea"/>
                          <a:cs typeface="+mn-cs"/>
                        </a:rPr>
                        <m:t>)</m:t>
                      </m:r>
                    </m:num>
                    <m:den>
                      <m:r>
                        <a:rPr lang="es-PE" sz="1400" b="1" i="1">
                          <a:latin typeface="Cambria Math" panose="02040503050406030204" pitchFamily="18" charset="0"/>
                        </a:rPr>
                        <m:t>𝟒</m:t>
                      </m:r>
                    </m:den>
                  </m:f>
                </m:oMath>
              </a14:m>
              <a:endParaRPr lang="es-PE" sz="1400" b="1"/>
            </a:p>
          </xdr:txBody>
        </xdr:sp>
      </mc:Choice>
      <mc:Fallback>
        <xdr:sp macro="" textlink="">
          <xdr:nvSpPr>
            <xdr:cNvPr id="3" name="CuadroTexto 2">
              <a:extLst>
                <a:ext uri="{FF2B5EF4-FFF2-40B4-BE49-F238E27FC236}">
                  <a16:creationId xmlns:a16="http://schemas.microsoft.com/office/drawing/2014/main" id="{C302ADAB-65BC-4C24-B977-4FB9AFAB835B}"/>
                </a:ext>
              </a:extLst>
            </xdr:cNvPr>
            <xdr:cNvSpPr txBox="1"/>
          </xdr:nvSpPr>
          <xdr:spPr>
            <a:xfrm>
              <a:off x="13077265" y="1019735"/>
              <a:ext cx="2263588"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PE" sz="1400" b="1" i="0">
                  <a:latin typeface="+mn-lt"/>
                </a:rPr>
                <a:t>SPRG</a:t>
              </a:r>
              <a:r>
                <a:rPr lang="es-PE" sz="1400" b="1" i="0">
                  <a:latin typeface="Cambria Math" panose="02040503050406030204" pitchFamily="18" charset="0"/>
                </a:rPr>
                <a:t>=(</a:t>
              </a:r>
              <a:r>
                <a:rPr lang="es-PE" sz="1400" b="1" i="0">
                  <a:solidFill>
                    <a:schemeClr val="tx1"/>
                  </a:solidFill>
                  <a:effectLst/>
                  <a:latin typeface="+mn-lt"/>
                  <a:ea typeface="+mn-ea"/>
                  <a:cs typeface="+mn-cs"/>
                </a:rPr>
                <a:t>(𝑰𝒏𝒅𝟏+𝑰𝒏𝒅𝟐+𝑰𝒏𝒅𝟑+𝑰𝒏𝒅</a:t>
              </a:r>
              <a:r>
                <a:rPr lang="es-PE" sz="1400" b="1" i="0">
                  <a:solidFill>
                    <a:schemeClr val="tx1"/>
                  </a:solidFill>
                  <a:effectLst/>
                  <a:latin typeface="Cambria Math" panose="02040503050406030204" pitchFamily="18" charset="0"/>
                  <a:ea typeface="+mn-ea"/>
                  <a:cs typeface="+mn-cs"/>
                </a:rPr>
                <a:t>𝟒))/</a:t>
              </a:r>
              <a:r>
                <a:rPr lang="es-PE" sz="1400" b="1" i="0">
                  <a:latin typeface="Cambria Math" panose="02040503050406030204" pitchFamily="18" charset="0"/>
                </a:rPr>
                <a:t>𝟒</a:t>
              </a:r>
              <a:endParaRPr lang="es-PE" sz="1400" b="1"/>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5</xdr:col>
      <xdr:colOff>697005</xdr:colOff>
      <xdr:row>32</xdr:row>
      <xdr:rowOff>153520</xdr:rowOff>
    </xdr:from>
    <xdr:ext cx="770965" cy="37805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C67832B5-5BE8-46D6-9080-FB1B39C5DE7C}"/>
                </a:ext>
              </a:extLst>
            </xdr:cNvPr>
            <xdr:cNvSpPr txBox="1"/>
          </xdr:nvSpPr>
          <xdr:spPr>
            <a:xfrm>
              <a:off x="4529417" y="5812491"/>
              <a:ext cx="770965" cy="378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PE" sz="1200" i="1">
                            <a:solidFill>
                              <a:schemeClr val="accent1">
                                <a:lumMod val="75000"/>
                              </a:schemeClr>
                            </a:solidFill>
                            <a:latin typeface="Cambria Math" panose="02040503050406030204" pitchFamily="18" charset="0"/>
                          </a:rPr>
                        </m:ctrlPr>
                      </m:fPr>
                      <m:num>
                        <m:sSub>
                          <m:sSubPr>
                            <m:ctrlPr>
                              <a:rPr lang="es-PE" sz="1200" i="1">
                                <a:solidFill>
                                  <a:schemeClr val="accent1">
                                    <a:lumMod val="75000"/>
                                  </a:schemeClr>
                                </a:solidFill>
                                <a:latin typeface="Cambria Math" panose="02040503050406030204" pitchFamily="18" charset="0"/>
                              </a:rPr>
                            </m:ctrlPr>
                          </m:sSubPr>
                          <m:e>
                            <m:r>
                              <a:rPr lang="es-PE" sz="1200" b="0" i="1">
                                <a:solidFill>
                                  <a:schemeClr val="accent1">
                                    <a:lumMod val="75000"/>
                                  </a:schemeClr>
                                </a:solidFill>
                                <a:latin typeface="Cambria Math" panose="02040503050406030204" pitchFamily="18" charset="0"/>
                              </a:rPr>
                              <m:t>𝐴</m:t>
                            </m:r>
                          </m:e>
                          <m:sub>
                            <m:r>
                              <a:rPr lang="es-PE" sz="1200" b="0" i="1">
                                <a:solidFill>
                                  <a:schemeClr val="accent1">
                                    <a:lumMod val="75000"/>
                                  </a:schemeClr>
                                </a:solidFill>
                                <a:latin typeface="Cambria Math" panose="02040503050406030204" pitchFamily="18" charset="0"/>
                              </a:rPr>
                              <m:t>𝑡</m:t>
                            </m:r>
                          </m:sub>
                        </m:sSub>
                      </m:num>
                      <m:den>
                        <m:sSub>
                          <m:sSubPr>
                            <m:ctrlPr>
                              <a:rPr lang="es-PE" sz="1200" i="1">
                                <a:solidFill>
                                  <a:schemeClr val="accent1">
                                    <a:lumMod val="75000"/>
                                  </a:schemeClr>
                                </a:solidFill>
                                <a:latin typeface="Cambria Math" panose="02040503050406030204" pitchFamily="18" charset="0"/>
                              </a:rPr>
                            </m:ctrlPr>
                          </m:sSubPr>
                          <m:e>
                            <m:r>
                              <a:rPr lang="es-PE" sz="1200" b="0" i="1">
                                <a:solidFill>
                                  <a:schemeClr val="accent1">
                                    <a:lumMod val="75000"/>
                                  </a:schemeClr>
                                </a:solidFill>
                                <a:latin typeface="Cambria Math" panose="02040503050406030204" pitchFamily="18" charset="0"/>
                              </a:rPr>
                              <m:t>𝐵</m:t>
                            </m:r>
                          </m:e>
                          <m:sub>
                            <m:r>
                              <a:rPr lang="es-PE" sz="1200" b="0" i="1">
                                <a:solidFill>
                                  <a:schemeClr val="accent1">
                                    <a:lumMod val="75000"/>
                                  </a:schemeClr>
                                </a:solidFill>
                                <a:latin typeface="Cambria Math" panose="02040503050406030204" pitchFamily="18" charset="0"/>
                              </a:rPr>
                              <m:t>𝑡</m:t>
                            </m:r>
                          </m:sub>
                        </m:sSub>
                      </m:den>
                    </m:f>
                    <m:r>
                      <a:rPr lang="es-PE" sz="1200" b="0" i="1">
                        <a:solidFill>
                          <a:schemeClr val="accent1">
                            <a:lumMod val="75000"/>
                          </a:schemeClr>
                        </a:solidFill>
                        <a:latin typeface="Cambria Math" panose="02040503050406030204" pitchFamily="18" charset="0"/>
                      </a:rPr>
                      <m:t>𝑥</m:t>
                    </m:r>
                    <m:r>
                      <a:rPr lang="es-PE" sz="1200" b="0" i="1">
                        <a:solidFill>
                          <a:schemeClr val="accent1">
                            <a:lumMod val="75000"/>
                          </a:schemeClr>
                        </a:solidFill>
                        <a:latin typeface="Cambria Math" panose="02040503050406030204" pitchFamily="18" charset="0"/>
                      </a:rPr>
                      <m:t>100%</m:t>
                    </m:r>
                  </m:oMath>
                </m:oMathPara>
              </a14:m>
              <a:endParaRPr lang="es-PE" sz="1100"/>
            </a:p>
          </xdr:txBody>
        </xdr:sp>
      </mc:Choice>
      <mc:Fallback xmlns="">
        <xdr:sp macro="" textlink="">
          <xdr:nvSpPr>
            <xdr:cNvPr id="2" name="CuadroTexto 1">
              <a:extLst>
                <a:ext uri="{FF2B5EF4-FFF2-40B4-BE49-F238E27FC236}">
                  <a16:creationId xmlns:a16="http://schemas.microsoft.com/office/drawing/2014/main" id="{C67832B5-5BE8-46D6-9080-FB1B39C5DE7C}"/>
                </a:ext>
              </a:extLst>
            </xdr:cNvPr>
            <xdr:cNvSpPr txBox="1"/>
          </xdr:nvSpPr>
          <xdr:spPr>
            <a:xfrm>
              <a:off x="4529417" y="5812491"/>
              <a:ext cx="770965" cy="378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PE" sz="1200" b="0" i="0">
                  <a:solidFill>
                    <a:schemeClr val="accent1">
                      <a:lumMod val="75000"/>
                    </a:schemeClr>
                  </a:solidFill>
                  <a:latin typeface="Cambria Math" panose="02040503050406030204" pitchFamily="18" charset="0"/>
                </a:rPr>
                <a:t>𝐴_𝑡/𝐵_𝑡  𝑥100%</a:t>
              </a:r>
              <a:endParaRPr lang="es-PE" sz="1100"/>
            </a:p>
          </xdr:txBody>
        </xdr:sp>
      </mc:Fallback>
    </mc:AlternateContent>
    <xdr:clientData/>
  </xdr:oneCellAnchor>
  <xdr:oneCellAnchor>
    <xdr:from>
      <xdr:col>4</xdr:col>
      <xdr:colOff>741829</xdr:colOff>
      <xdr:row>33</xdr:row>
      <xdr:rowOff>52666</xdr:rowOff>
    </xdr:from>
    <xdr:ext cx="653384" cy="187872"/>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117BCF7B-F944-4EB6-8E34-E8289BAC3FC4}"/>
                </a:ext>
              </a:extLst>
            </xdr:cNvPr>
            <xdr:cNvSpPr txBox="1"/>
          </xdr:nvSpPr>
          <xdr:spPr>
            <a:xfrm>
              <a:off x="3812241" y="5902137"/>
              <a:ext cx="653384"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200" b="0" i="1">
                        <a:solidFill>
                          <a:schemeClr val="accent1">
                            <a:lumMod val="75000"/>
                          </a:schemeClr>
                        </a:solidFill>
                        <a:latin typeface="Cambria Math" panose="02040503050406030204" pitchFamily="18" charset="0"/>
                      </a:rPr>
                      <m:t>𝑃𝑅𝐺</m:t>
                    </m:r>
                    <m:r>
                      <a:rPr lang="es-PE" sz="1200" b="0" i="1">
                        <a:solidFill>
                          <a:schemeClr val="accent1">
                            <a:lumMod val="75000"/>
                          </a:schemeClr>
                        </a:solidFill>
                        <a:latin typeface="Cambria Math" panose="02040503050406030204" pitchFamily="18" charset="0"/>
                      </a:rPr>
                      <m:t>01=</m:t>
                    </m:r>
                  </m:oMath>
                </m:oMathPara>
              </a14:m>
              <a:endParaRPr lang="es-PE" sz="1800">
                <a:solidFill>
                  <a:schemeClr val="accent1">
                    <a:lumMod val="75000"/>
                  </a:schemeClr>
                </a:solidFill>
              </a:endParaRPr>
            </a:p>
          </xdr:txBody>
        </xdr:sp>
      </mc:Choice>
      <mc:Fallback xmlns="">
        <xdr:sp macro="" textlink="">
          <xdr:nvSpPr>
            <xdr:cNvPr id="3" name="CuadroTexto 2">
              <a:extLst>
                <a:ext uri="{FF2B5EF4-FFF2-40B4-BE49-F238E27FC236}">
                  <a16:creationId xmlns:a16="http://schemas.microsoft.com/office/drawing/2014/main" id="{117BCF7B-F944-4EB6-8E34-E8289BAC3FC4}"/>
                </a:ext>
              </a:extLst>
            </xdr:cNvPr>
            <xdr:cNvSpPr txBox="1"/>
          </xdr:nvSpPr>
          <xdr:spPr>
            <a:xfrm>
              <a:off x="3812241" y="5902137"/>
              <a:ext cx="653384"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200" b="0" i="0">
                  <a:solidFill>
                    <a:schemeClr val="accent1">
                      <a:lumMod val="75000"/>
                    </a:schemeClr>
                  </a:solidFill>
                  <a:latin typeface="Cambria Math" panose="02040503050406030204" pitchFamily="18" charset="0"/>
                </a:rPr>
                <a:t>𝑃𝑅𝐺01=</a:t>
              </a:r>
              <a:endParaRPr lang="es-PE" sz="1800">
                <a:solidFill>
                  <a:schemeClr val="accent1">
                    <a:lumMod val="75000"/>
                  </a:schemeClr>
                </a:solidFill>
              </a:endParaRPr>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D1775-9FC5-433D-BFD4-1E34A26540AA}">
  <dimension ref="A2:M60"/>
  <sheetViews>
    <sheetView zoomScale="115" zoomScaleNormal="115" workbookViewId="0">
      <pane ySplit="4" topLeftCell="A5" activePane="bottomLeft" state="frozen"/>
      <selection pane="bottomLeft" activeCell="B2" sqref="B2"/>
    </sheetView>
  </sheetViews>
  <sheetFormatPr baseColWidth="10" defaultRowHeight="15"/>
  <cols>
    <col min="3" max="4" width="15.42578125" customWidth="1"/>
    <col min="5" max="5" width="36.5703125" customWidth="1"/>
    <col min="6" max="6" width="36.5703125" hidden="1" customWidth="1"/>
    <col min="7" max="7" width="67.42578125" customWidth="1"/>
    <col min="8" max="8" width="15.140625" customWidth="1"/>
    <col min="9" max="9" width="38" customWidth="1"/>
    <col min="10" max="10" width="19.7109375" customWidth="1"/>
    <col min="11" max="11" width="14" customWidth="1"/>
    <col min="12" max="12" width="14.42578125" customWidth="1"/>
    <col min="13" max="13" width="30.28515625" customWidth="1"/>
  </cols>
  <sheetData>
    <row r="2" spans="1:13" ht="15.75">
      <c r="B2" s="1" t="s">
        <v>49</v>
      </c>
    </row>
    <row r="4" spans="1:13" ht="25.5">
      <c r="B4" s="2" t="s">
        <v>0</v>
      </c>
      <c r="C4" s="3" t="s">
        <v>1</v>
      </c>
      <c r="D4" s="3" t="s">
        <v>189</v>
      </c>
      <c r="E4" s="3" t="s">
        <v>2</v>
      </c>
      <c r="F4" s="3" t="s">
        <v>51</v>
      </c>
      <c r="G4" s="3" t="s">
        <v>50</v>
      </c>
      <c r="H4" s="3" t="s">
        <v>61</v>
      </c>
      <c r="I4" s="3" t="s">
        <v>52</v>
      </c>
      <c r="J4" s="3" t="s">
        <v>102</v>
      </c>
      <c r="K4" s="3" t="s">
        <v>53</v>
      </c>
      <c r="L4" s="3" t="s">
        <v>54</v>
      </c>
    </row>
    <row r="5" spans="1:13" ht="90">
      <c r="B5" s="4" t="s">
        <v>3</v>
      </c>
      <c r="C5" s="5" t="s">
        <v>4</v>
      </c>
      <c r="D5" s="5" t="s">
        <v>190</v>
      </c>
      <c r="E5" s="5" t="s">
        <v>5</v>
      </c>
      <c r="F5" s="5"/>
      <c r="G5" s="42" t="s">
        <v>55</v>
      </c>
      <c r="H5" s="42"/>
      <c r="I5" s="43" t="s">
        <v>100</v>
      </c>
      <c r="J5" s="44" t="s">
        <v>113</v>
      </c>
      <c r="K5" s="45" t="s">
        <v>116</v>
      </c>
      <c r="L5" s="46" t="s">
        <v>175</v>
      </c>
    </row>
    <row r="6" spans="1:13" ht="90">
      <c r="B6" s="4" t="s">
        <v>6</v>
      </c>
      <c r="C6" s="5" t="s">
        <v>4</v>
      </c>
      <c r="D6" s="5" t="s">
        <v>190</v>
      </c>
      <c r="E6" s="5" t="s">
        <v>7</v>
      </c>
      <c r="F6" s="5"/>
      <c r="G6" s="42" t="s">
        <v>56</v>
      </c>
      <c r="H6" s="42"/>
      <c r="I6" s="43" t="s">
        <v>101</v>
      </c>
      <c r="J6" s="44" t="s">
        <v>113</v>
      </c>
      <c r="K6" s="45" t="s">
        <v>116</v>
      </c>
      <c r="L6" s="46" t="s">
        <v>175</v>
      </c>
    </row>
    <row r="7" spans="1:13" ht="90">
      <c r="B7" s="4" t="s">
        <v>8</v>
      </c>
      <c r="C7" s="5" t="s">
        <v>4</v>
      </c>
      <c r="D7" s="5" t="s">
        <v>190</v>
      </c>
      <c r="E7" s="5" t="s">
        <v>9</v>
      </c>
      <c r="F7" s="5"/>
      <c r="G7" s="42" t="s">
        <v>57</v>
      </c>
      <c r="H7" s="42"/>
      <c r="I7" s="43" t="s">
        <v>171</v>
      </c>
      <c r="J7" s="44" t="s">
        <v>113</v>
      </c>
      <c r="K7" s="45" t="s">
        <v>116</v>
      </c>
      <c r="L7" s="46" t="s">
        <v>175</v>
      </c>
    </row>
    <row r="8" spans="1:13" ht="75">
      <c r="B8" s="4" t="s">
        <v>10</v>
      </c>
      <c r="C8" s="5" t="s">
        <v>4</v>
      </c>
      <c r="D8" s="5" t="s">
        <v>191</v>
      </c>
      <c r="E8" s="5" t="s">
        <v>11</v>
      </c>
      <c r="F8" s="5"/>
      <c r="G8" s="42" t="s">
        <v>58</v>
      </c>
      <c r="H8" s="42"/>
      <c r="I8" s="43" t="s">
        <v>104</v>
      </c>
      <c r="J8" s="44" t="s">
        <v>114</v>
      </c>
      <c r="K8" s="45" t="s">
        <v>116</v>
      </c>
      <c r="L8" s="46" t="s">
        <v>175</v>
      </c>
      <c r="M8" t="s">
        <v>176</v>
      </c>
    </row>
    <row r="9" spans="1:13" ht="105">
      <c r="A9" s="66"/>
      <c r="B9" s="7" t="s">
        <v>12</v>
      </c>
      <c r="C9" s="8" t="s">
        <v>13</v>
      </c>
      <c r="D9" s="8" t="s">
        <v>192</v>
      </c>
      <c r="E9" s="8" t="s">
        <v>14</v>
      </c>
      <c r="F9" s="8"/>
      <c r="G9" s="47" t="s">
        <v>59</v>
      </c>
      <c r="H9" s="47"/>
      <c r="I9" s="48" t="s">
        <v>103</v>
      </c>
      <c r="J9" s="49" t="s">
        <v>114</v>
      </c>
      <c r="K9" s="50" t="s">
        <v>116</v>
      </c>
      <c r="L9" s="51" t="s">
        <v>175</v>
      </c>
    </row>
    <row r="10" spans="1:13" ht="90">
      <c r="A10" s="66"/>
      <c r="B10" s="7" t="s">
        <v>15</v>
      </c>
      <c r="C10" s="8" t="s">
        <v>13</v>
      </c>
      <c r="D10" s="8" t="s">
        <v>190</v>
      </c>
      <c r="E10" s="8" t="s">
        <v>16</v>
      </c>
      <c r="F10" s="8"/>
      <c r="G10" s="47" t="s">
        <v>60</v>
      </c>
      <c r="H10" s="47" t="s">
        <v>62</v>
      </c>
      <c r="I10" s="48" t="s">
        <v>105</v>
      </c>
      <c r="J10" s="49" t="s">
        <v>114</v>
      </c>
      <c r="K10" s="50" t="s">
        <v>116</v>
      </c>
      <c r="L10" s="51" t="s">
        <v>175</v>
      </c>
      <c r="M10" s="58" t="s">
        <v>177</v>
      </c>
    </row>
    <row r="11" spans="1:13" ht="75">
      <c r="B11" s="9" t="s">
        <v>17</v>
      </c>
      <c r="C11" s="10" t="s">
        <v>18</v>
      </c>
      <c r="D11" s="10" t="s">
        <v>191</v>
      </c>
      <c r="E11" s="10" t="s">
        <v>19</v>
      </c>
      <c r="F11" s="10"/>
      <c r="G11" s="52" t="s">
        <v>75</v>
      </c>
      <c r="H11" s="53"/>
      <c r="I11" s="54" t="s">
        <v>107</v>
      </c>
      <c r="J11" s="55" t="s">
        <v>114</v>
      </c>
      <c r="K11" s="56" t="s">
        <v>116</v>
      </c>
      <c r="L11" s="57" t="s">
        <v>175</v>
      </c>
    </row>
    <row r="12" spans="1:13" ht="90">
      <c r="B12" s="9" t="s">
        <v>20</v>
      </c>
      <c r="C12" s="10" t="s">
        <v>18</v>
      </c>
      <c r="D12" s="10" t="s">
        <v>190</v>
      </c>
      <c r="E12" s="10" t="s">
        <v>21</v>
      </c>
      <c r="F12" s="10"/>
      <c r="G12" s="52" t="s">
        <v>76</v>
      </c>
      <c r="H12" s="53"/>
      <c r="I12" s="54" t="s">
        <v>106</v>
      </c>
      <c r="J12" s="55" t="s">
        <v>114</v>
      </c>
      <c r="K12" s="56" t="s">
        <v>116</v>
      </c>
      <c r="L12" s="57" t="s">
        <v>175</v>
      </c>
    </row>
    <row r="13" spans="1:13" ht="90">
      <c r="B13" s="9" t="s">
        <v>22</v>
      </c>
      <c r="C13" s="10" t="s">
        <v>18</v>
      </c>
      <c r="D13" s="10" t="s">
        <v>190</v>
      </c>
      <c r="E13" s="10" t="s">
        <v>23</v>
      </c>
      <c r="F13" s="10"/>
      <c r="G13" s="52" t="s">
        <v>77</v>
      </c>
      <c r="H13" s="53"/>
      <c r="I13" s="54" t="s">
        <v>109</v>
      </c>
      <c r="J13" s="55" t="s">
        <v>114</v>
      </c>
      <c r="K13" s="56" t="s">
        <v>116</v>
      </c>
      <c r="L13" s="57" t="s">
        <v>175</v>
      </c>
    </row>
    <row r="14" spans="1:13" ht="93" customHeight="1">
      <c r="B14" s="9" t="s">
        <v>24</v>
      </c>
      <c r="C14" s="10" t="s">
        <v>18</v>
      </c>
      <c r="D14" s="10" t="s">
        <v>190</v>
      </c>
      <c r="E14" s="10" t="s">
        <v>25</v>
      </c>
      <c r="F14" s="10"/>
      <c r="G14" s="52" t="s">
        <v>78</v>
      </c>
      <c r="H14" s="53"/>
      <c r="I14" s="54" t="s">
        <v>108</v>
      </c>
      <c r="J14" s="55" t="s">
        <v>114</v>
      </c>
      <c r="K14" s="56" t="s">
        <v>116</v>
      </c>
      <c r="L14" s="57" t="s">
        <v>175</v>
      </c>
    </row>
    <row r="15" spans="1:13" ht="105">
      <c r="B15" s="9" t="s">
        <v>26</v>
      </c>
      <c r="C15" s="10" t="s">
        <v>18</v>
      </c>
      <c r="D15" s="10" t="s">
        <v>192</v>
      </c>
      <c r="E15" s="10" t="s">
        <v>27</v>
      </c>
      <c r="F15" s="10"/>
      <c r="G15" s="52" t="s">
        <v>79</v>
      </c>
      <c r="H15" s="53"/>
      <c r="I15" s="54" t="s">
        <v>172</v>
      </c>
      <c r="J15" s="55" t="s">
        <v>114</v>
      </c>
      <c r="K15" s="56" t="s">
        <v>118</v>
      </c>
      <c r="L15" s="57" t="s">
        <v>175</v>
      </c>
      <c r="M15" t="s">
        <v>178</v>
      </c>
    </row>
    <row r="16" spans="1:13" ht="130.5" customHeight="1">
      <c r="B16" s="9" t="s">
        <v>28</v>
      </c>
      <c r="C16" s="10" t="s">
        <v>18</v>
      </c>
      <c r="D16" s="10" t="s">
        <v>190</v>
      </c>
      <c r="E16" s="10" t="s">
        <v>29</v>
      </c>
      <c r="F16" s="10"/>
      <c r="G16" s="52" t="s">
        <v>80</v>
      </c>
      <c r="H16" s="53" t="s">
        <v>74</v>
      </c>
      <c r="I16" s="54" t="s">
        <v>110</v>
      </c>
      <c r="J16" s="55" t="s">
        <v>114</v>
      </c>
      <c r="K16" s="56" t="s">
        <v>116</v>
      </c>
      <c r="L16" s="57" t="s">
        <v>175</v>
      </c>
    </row>
    <row r="17" spans="2:13" ht="165.75" customHeight="1">
      <c r="B17" s="9" t="s">
        <v>30</v>
      </c>
      <c r="C17" s="10" t="s">
        <v>18</v>
      </c>
      <c r="D17" s="10" t="s">
        <v>190</v>
      </c>
      <c r="E17" s="10" t="s">
        <v>31</v>
      </c>
      <c r="F17" s="10"/>
      <c r="G17" s="52" t="s">
        <v>90</v>
      </c>
      <c r="H17" s="53" t="s">
        <v>91</v>
      </c>
      <c r="I17" s="54" t="s">
        <v>111</v>
      </c>
      <c r="J17" s="55" t="s">
        <v>114</v>
      </c>
      <c r="K17" s="56" t="s">
        <v>117</v>
      </c>
      <c r="L17" s="57" t="s">
        <v>175</v>
      </c>
      <c r="M17" t="s">
        <v>179</v>
      </c>
    </row>
    <row r="18" spans="2:13" ht="99.75" customHeight="1">
      <c r="B18" s="9" t="s">
        <v>32</v>
      </c>
      <c r="C18" s="10" t="s">
        <v>18</v>
      </c>
      <c r="D18" s="10" t="s">
        <v>192</v>
      </c>
      <c r="E18" s="10" t="s">
        <v>33</v>
      </c>
      <c r="F18" s="10"/>
      <c r="G18" s="52" t="s">
        <v>92</v>
      </c>
      <c r="H18" s="53"/>
      <c r="I18" s="54" t="s">
        <v>112</v>
      </c>
      <c r="J18" s="55" t="s">
        <v>114</v>
      </c>
      <c r="K18" s="56" t="s">
        <v>116</v>
      </c>
      <c r="L18" s="57" t="s">
        <v>175</v>
      </c>
    </row>
    <row r="19" spans="2:13" ht="105">
      <c r="B19" s="9" t="s">
        <v>34</v>
      </c>
      <c r="C19" s="10" t="s">
        <v>18</v>
      </c>
      <c r="D19" s="10" t="s">
        <v>192</v>
      </c>
      <c r="E19" s="10" t="s">
        <v>35</v>
      </c>
      <c r="F19" s="10"/>
      <c r="G19" s="52" t="s">
        <v>93</v>
      </c>
      <c r="H19" s="53"/>
      <c r="I19" s="54" t="s">
        <v>115</v>
      </c>
      <c r="J19" s="55" t="s">
        <v>114</v>
      </c>
      <c r="K19" s="56" t="s">
        <v>116</v>
      </c>
      <c r="L19" s="57" t="s">
        <v>175</v>
      </c>
    </row>
    <row r="20" spans="2:13" ht="33" customHeight="1">
      <c r="B20" s="11" t="s">
        <v>36</v>
      </c>
      <c r="C20" s="12" t="s">
        <v>193</v>
      </c>
      <c r="D20" s="12" t="s">
        <v>37</v>
      </c>
      <c r="E20" s="12" t="s">
        <v>38</v>
      </c>
      <c r="F20" s="12"/>
      <c r="G20" s="16" t="s">
        <v>94</v>
      </c>
      <c r="H20" s="6"/>
      <c r="I20" s="6"/>
      <c r="J20" s="6"/>
      <c r="K20" s="6"/>
      <c r="L20" s="6"/>
    </row>
    <row r="21" spans="2:13" ht="30">
      <c r="B21" s="13" t="s">
        <v>39</v>
      </c>
      <c r="C21" s="14"/>
      <c r="D21" s="14"/>
      <c r="E21" s="15" t="s">
        <v>40</v>
      </c>
      <c r="F21" s="15"/>
      <c r="G21" s="36" t="s">
        <v>96</v>
      </c>
      <c r="H21" s="6"/>
      <c r="I21" s="6"/>
      <c r="J21" s="6"/>
      <c r="K21" s="6"/>
      <c r="L21" s="6"/>
    </row>
    <row r="22" spans="2:13">
      <c r="B22" s="13" t="s">
        <v>41</v>
      </c>
      <c r="C22" s="14"/>
      <c r="D22" s="14"/>
      <c r="E22" s="15" t="s">
        <v>42</v>
      </c>
      <c r="F22" s="15"/>
      <c r="G22" s="36" t="s">
        <v>98</v>
      </c>
      <c r="H22" s="6"/>
      <c r="I22" s="6"/>
      <c r="J22" s="6"/>
      <c r="K22" s="6"/>
      <c r="L22" s="6"/>
    </row>
    <row r="23" spans="2:13" ht="30">
      <c r="B23" s="13" t="s">
        <v>43</v>
      </c>
      <c r="C23" s="14"/>
      <c r="D23" s="14"/>
      <c r="E23" s="15" t="s">
        <v>44</v>
      </c>
      <c r="F23" s="15"/>
      <c r="G23" s="36" t="s">
        <v>97</v>
      </c>
      <c r="H23" s="6"/>
      <c r="I23" s="6"/>
      <c r="J23" s="6"/>
      <c r="K23" s="6"/>
      <c r="L23" s="6"/>
    </row>
    <row r="24" spans="2:13">
      <c r="B24" s="13" t="s">
        <v>45</v>
      </c>
      <c r="C24" s="14"/>
      <c r="D24" s="14"/>
      <c r="E24" s="15" t="s">
        <v>46</v>
      </c>
      <c r="F24" s="15"/>
      <c r="G24" s="6" t="s">
        <v>99</v>
      </c>
      <c r="H24" s="6"/>
      <c r="I24" s="6"/>
      <c r="J24" s="6"/>
      <c r="K24" s="6"/>
      <c r="L24" s="6"/>
    </row>
    <row r="25" spans="2:13">
      <c r="B25" s="13" t="s">
        <v>47</v>
      </c>
      <c r="C25" s="14"/>
      <c r="D25" s="14"/>
      <c r="E25" s="15" t="s">
        <v>48</v>
      </c>
      <c r="F25" s="15"/>
      <c r="G25" s="6" t="s">
        <v>95</v>
      </c>
      <c r="H25" s="6"/>
      <c r="I25" s="6"/>
      <c r="J25" s="6"/>
      <c r="K25" s="6"/>
      <c r="L25" s="6"/>
    </row>
    <row r="31" spans="2:13">
      <c r="C31" s="25" t="s">
        <v>62</v>
      </c>
      <c r="D31" s="25"/>
    </row>
    <row r="32" spans="2:13" ht="15.75" thickBot="1"/>
    <row r="33" spans="3:6" ht="16.5" thickBot="1">
      <c r="C33" s="211" t="s">
        <v>63</v>
      </c>
      <c r="D33" s="61"/>
      <c r="E33" s="213" t="s">
        <v>64</v>
      </c>
      <c r="F33" s="214"/>
    </row>
    <row r="34" spans="3:6" ht="16.5" thickBot="1">
      <c r="C34" s="212"/>
      <c r="D34" s="62"/>
      <c r="E34" s="17" t="s">
        <v>65</v>
      </c>
      <c r="F34" s="18" t="s">
        <v>66</v>
      </c>
    </row>
    <row r="35" spans="3:6" ht="16.5" thickBot="1">
      <c r="C35" s="19" t="s">
        <v>67</v>
      </c>
      <c r="D35" s="63"/>
      <c r="E35" s="20">
        <v>0.5</v>
      </c>
      <c r="F35" s="21">
        <v>1</v>
      </c>
    </row>
    <row r="36" spans="3:6" ht="16.5" thickBot="1">
      <c r="C36" s="22" t="s">
        <v>68</v>
      </c>
      <c r="D36" s="64"/>
      <c r="E36" s="23">
        <v>0</v>
      </c>
      <c r="F36" s="24">
        <v>6</v>
      </c>
    </row>
    <row r="37" spans="3:6" ht="16.5" thickBot="1">
      <c r="C37" s="19" t="s">
        <v>69</v>
      </c>
      <c r="D37" s="63"/>
      <c r="E37" s="20">
        <v>1</v>
      </c>
      <c r="F37" s="21">
        <v>2</v>
      </c>
    </row>
    <row r="38" spans="3:6" ht="16.5" thickBot="1">
      <c r="C38" s="22" t="s">
        <v>70</v>
      </c>
      <c r="D38" s="64"/>
      <c r="E38" s="23">
        <v>3</v>
      </c>
      <c r="F38" s="24">
        <v>6</v>
      </c>
    </row>
    <row r="39" spans="3:6" ht="16.5" thickBot="1">
      <c r="C39" s="19" t="s">
        <v>71</v>
      </c>
      <c r="D39" s="63"/>
      <c r="E39" s="20">
        <v>3</v>
      </c>
      <c r="F39" s="21">
        <v>6</v>
      </c>
    </row>
    <row r="40" spans="3:6" ht="16.5" thickBot="1">
      <c r="C40" s="22" t="s">
        <v>72</v>
      </c>
      <c r="D40" s="64"/>
      <c r="E40" s="23">
        <v>4</v>
      </c>
      <c r="F40" s="24">
        <v>12</v>
      </c>
    </row>
    <row r="41" spans="3:6" ht="16.5" thickBot="1">
      <c r="C41" s="19" t="s">
        <v>73</v>
      </c>
      <c r="D41" s="63"/>
      <c r="E41" s="20">
        <v>4</v>
      </c>
      <c r="F41" s="21">
        <v>12</v>
      </c>
    </row>
    <row r="44" spans="3:6">
      <c r="C44" s="25" t="s">
        <v>74</v>
      </c>
      <c r="D44" s="25"/>
    </row>
    <row r="45" spans="3:6" ht="15.75" thickBot="1"/>
    <row r="46" spans="3:6" ht="52.5" customHeight="1" thickBot="1">
      <c r="C46" s="215" t="s">
        <v>86</v>
      </c>
      <c r="D46" s="213"/>
      <c r="E46" s="213"/>
      <c r="F46" s="216" t="s">
        <v>87</v>
      </c>
    </row>
    <row r="47" spans="3:6" ht="32.25" thickBot="1">
      <c r="C47" s="26" t="s">
        <v>88</v>
      </c>
      <c r="D47" s="17"/>
      <c r="E47" s="17" t="s">
        <v>89</v>
      </c>
      <c r="F47" s="217"/>
    </row>
    <row r="48" spans="3:6" ht="16.5" thickBot="1">
      <c r="C48" s="31">
        <v>0</v>
      </c>
      <c r="D48" s="32"/>
      <c r="E48" s="32">
        <v>50</v>
      </c>
      <c r="F48" s="21">
        <v>1</v>
      </c>
    </row>
    <row r="49" spans="3:6" ht="16.5" thickBot="1">
      <c r="C49" s="33">
        <v>50</v>
      </c>
      <c r="D49" s="34"/>
      <c r="E49" s="34">
        <v>300</v>
      </c>
      <c r="F49" s="24">
        <v>2</v>
      </c>
    </row>
    <row r="50" spans="3:6" ht="16.5" thickBot="1">
      <c r="C50" s="31">
        <v>300</v>
      </c>
      <c r="D50" s="32"/>
      <c r="E50" s="32">
        <v>600</v>
      </c>
      <c r="F50" s="21">
        <v>3</v>
      </c>
    </row>
    <row r="51" spans="3:6" ht="16.5" thickBot="1">
      <c r="C51" s="33">
        <v>600</v>
      </c>
      <c r="D51" s="34"/>
      <c r="E51" s="35">
        <v>1000</v>
      </c>
      <c r="F51" s="24">
        <v>4</v>
      </c>
    </row>
    <row r="54" spans="3:6" ht="15.75" thickBot="1">
      <c r="C54" s="25" t="s">
        <v>91</v>
      </c>
      <c r="D54" s="25"/>
    </row>
    <row r="55" spans="3:6" ht="52.5" customHeight="1" thickBot="1">
      <c r="C55" s="215" t="s">
        <v>81</v>
      </c>
      <c r="D55" s="213"/>
      <c r="E55" s="213"/>
      <c r="F55" s="216" t="s">
        <v>82</v>
      </c>
    </row>
    <row r="56" spans="3:6" ht="16.5" thickBot="1">
      <c r="C56" s="26" t="s">
        <v>83</v>
      </c>
      <c r="D56" s="17"/>
      <c r="E56" s="17" t="s">
        <v>84</v>
      </c>
      <c r="F56" s="217"/>
    </row>
    <row r="57" spans="3:6" ht="16.5" thickBot="1">
      <c r="C57" s="27">
        <v>0</v>
      </c>
      <c r="D57" s="28"/>
      <c r="E57" s="28">
        <v>1</v>
      </c>
      <c r="F57" s="21">
        <v>0</v>
      </c>
    </row>
    <row r="58" spans="3:6" ht="16.5" thickBot="1">
      <c r="C58" s="29">
        <v>1</v>
      </c>
      <c r="D58" s="30"/>
      <c r="E58" s="30">
        <v>3</v>
      </c>
      <c r="F58" s="24">
        <v>0.3</v>
      </c>
    </row>
    <row r="59" spans="3:6" ht="16.5" thickBot="1">
      <c r="C59" s="27">
        <v>3</v>
      </c>
      <c r="D59" s="28"/>
      <c r="E59" s="28">
        <v>6</v>
      </c>
      <c r="F59" s="21">
        <v>0.6</v>
      </c>
    </row>
    <row r="60" spans="3:6" ht="16.5" thickBot="1">
      <c r="C60" s="29">
        <v>6</v>
      </c>
      <c r="D60" s="30"/>
      <c r="E60" s="30" t="s">
        <v>85</v>
      </c>
      <c r="F60" s="24">
        <v>1</v>
      </c>
    </row>
  </sheetData>
  <mergeCells count="6">
    <mergeCell ref="C33:C34"/>
    <mergeCell ref="E33:F33"/>
    <mergeCell ref="C46:E46"/>
    <mergeCell ref="F46:F47"/>
    <mergeCell ref="C55:E55"/>
    <mergeCell ref="F55:F5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B3F5C-1837-41D0-B1A6-2C6ABA69F828}">
  <sheetPr>
    <tabColor theme="1"/>
  </sheetPr>
  <dimension ref="B1:BH33"/>
  <sheetViews>
    <sheetView showGridLines="0" tabSelected="1" zoomScale="70" zoomScaleNormal="70" workbookViewId="0">
      <pane xSplit="5" ySplit="18" topLeftCell="F19" activePane="bottomRight" state="frozen"/>
      <selection pane="topRight" activeCell="F1" sqref="F1"/>
      <selection pane="bottomLeft" activeCell="A15" sqref="A15"/>
      <selection pane="bottomRight" activeCell="D36" sqref="D36"/>
    </sheetView>
  </sheetViews>
  <sheetFormatPr baseColWidth="10" defaultRowHeight="14.25"/>
  <cols>
    <col min="1" max="1" width="11.42578125" style="37"/>
    <col min="2" max="2" width="14.5703125" style="37" customWidth="1"/>
    <col min="3" max="3" width="16.28515625" style="37" customWidth="1"/>
    <col min="4" max="4" width="23.85546875" style="37" customWidth="1"/>
    <col min="5" max="5" width="58.7109375" style="37" customWidth="1"/>
    <col min="6" max="6" width="10.140625" style="37" customWidth="1"/>
    <col min="7" max="7" width="13.5703125" style="339" customWidth="1"/>
    <col min="8" max="8" width="7.5703125" style="37" customWidth="1"/>
    <col min="9" max="13" width="7.85546875" style="37" customWidth="1"/>
    <col min="14" max="14" width="13.42578125" style="339" customWidth="1"/>
    <col min="15" max="15" width="16.140625" style="337" customWidth="1"/>
    <col min="16" max="16" width="15.140625" style="337" customWidth="1"/>
    <col min="17" max="17" width="14" style="339" customWidth="1"/>
    <col min="18" max="19" width="16.5703125" style="337" customWidth="1"/>
    <col min="20" max="20" width="14.7109375" style="339" customWidth="1"/>
    <col min="21" max="21" width="13.7109375" style="337" customWidth="1"/>
    <col min="22" max="22" width="15.5703125" style="337" customWidth="1"/>
    <col min="23" max="23" width="16" style="339" customWidth="1"/>
    <col min="24" max="24" width="14.7109375" style="337" customWidth="1"/>
    <col min="25" max="25" width="16.140625" style="337" customWidth="1"/>
    <col min="26" max="26" width="15" style="339" customWidth="1"/>
    <col min="27" max="28" width="11.42578125" style="37"/>
    <col min="29" max="29" width="14.85546875" style="339" customWidth="1"/>
    <col min="30" max="31" width="11.42578125" style="37"/>
    <col min="32" max="32" width="13.42578125" style="339" customWidth="1"/>
    <col min="33" max="33" width="15.7109375" style="337" customWidth="1"/>
    <col min="34" max="34" width="16.7109375" style="337" customWidth="1"/>
    <col min="35" max="35" width="14.5703125" style="339" customWidth="1"/>
    <col min="36" max="37" width="11.42578125" style="37"/>
    <col min="38" max="38" width="14.85546875" style="339" customWidth="1"/>
    <col min="39" max="40" width="16.28515625" style="337" bestFit="1" customWidth="1"/>
    <col min="41" max="41" width="15.140625" style="339" customWidth="1"/>
    <col min="42" max="43" width="11.42578125" style="37"/>
    <col min="44" max="44" width="16" style="339" customWidth="1"/>
    <col min="45" max="46" width="11.42578125" style="37"/>
    <col min="47" max="47" width="15.5703125" style="335" customWidth="1"/>
    <col min="48" max="49" width="11.42578125" style="37"/>
    <col min="50" max="50" width="15.85546875" style="339" customWidth="1"/>
    <col min="51" max="52" width="11.42578125" style="37"/>
    <col min="53" max="53" width="15.42578125" style="339" customWidth="1"/>
    <col min="54" max="16384" width="11.42578125" style="37"/>
  </cols>
  <sheetData>
    <row r="1" spans="2:60" ht="15" hidden="1" thickBot="1"/>
    <row r="2" spans="2:60" ht="16.5" hidden="1" customHeight="1">
      <c r="B2" s="307" t="s">
        <v>647</v>
      </c>
      <c r="C2" s="308"/>
      <c r="D2" s="308"/>
      <c r="E2" s="308"/>
      <c r="F2" s="308"/>
      <c r="G2" s="308"/>
      <c r="H2" s="308"/>
      <c r="I2" s="308"/>
      <c r="J2" s="308"/>
      <c r="K2" s="308"/>
      <c r="L2" s="308"/>
      <c r="M2" s="308"/>
      <c r="N2" s="308"/>
      <c r="O2" s="308"/>
      <c r="P2" s="308"/>
      <c r="Q2" s="308"/>
      <c r="R2" s="308"/>
      <c r="S2" s="308"/>
      <c r="T2" s="308"/>
      <c r="U2" s="308"/>
      <c r="V2" s="308"/>
      <c r="W2" s="309"/>
    </row>
    <row r="3" spans="2:60" ht="15" hidden="1" customHeight="1">
      <c r="B3" s="310"/>
      <c r="C3" s="311"/>
      <c r="D3" s="311"/>
      <c r="E3" s="311"/>
      <c r="F3" s="311"/>
      <c r="G3" s="311"/>
      <c r="H3" s="311"/>
      <c r="I3" s="311"/>
      <c r="J3" s="311"/>
      <c r="K3" s="311"/>
      <c r="L3" s="311"/>
      <c r="M3" s="311"/>
      <c r="N3" s="311"/>
      <c r="O3" s="311"/>
      <c r="P3" s="311"/>
      <c r="Q3" s="311"/>
      <c r="R3" s="311"/>
      <c r="S3" s="311"/>
      <c r="T3" s="311"/>
      <c r="U3" s="311"/>
      <c r="V3" s="311"/>
      <c r="W3" s="312"/>
    </row>
    <row r="4" spans="2:60" hidden="1">
      <c r="B4" s="313" t="s">
        <v>2</v>
      </c>
      <c r="C4" s="314"/>
      <c r="D4" s="314"/>
      <c r="E4" s="314"/>
      <c r="F4" s="314"/>
      <c r="G4" s="314"/>
      <c r="H4" s="305" t="s">
        <v>650</v>
      </c>
      <c r="I4" s="305"/>
      <c r="J4" s="305"/>
      <c r="K4" s="305"/>
      <c r="L4" s="305"/>
      <c r="M4" s="305"/>
      <c r="N4" s="305"/>
      <c r="O4" s="305"/>
      <c r="P4" s="305"/>
      <c r="Q4" s="305"/>
      <c r="R4" s="305"/>
      <c r="S4" s="305"/>
      <c r="T4" s="305"/>
      <c r="U4" s="305"/>
      <c r="V4" s="305"/>
      <c r="W4" s="306"/>
    </row>
    <row r="5" spans="2:60" hidden="1">
      <c r="B5" s="313" t="s">
        <v>648</v>
      </c>
      <c r="C5" s="314"/>
      <c r="D5" s="314"/>
      <c r="E5" s="314"/>
      <c r="F5" s="314"/>
      <c r="G5" s="314"/>
      <c r="H5" s="315" t="s">
        <v>649</v>
      </c>
      <c r="I5" s="315"/>
      <c r="J5" s="315"/>
      <c r="K5" s="315"/>
      <c r="L5" s="315"/>
      <c r="M5" s="315"/>
      <c r="N5" s="315"/>
      <c r="O5" s="315"/>
      <c r="P5" s="315"/>
      <c r="Q5" s="315"/>
      <c r="R5" s="315"/>
      <c r="S5" s="315"/>
      <c r="T5" s="315"/>
      <c r="U5" s="315"/>
      <c r="V5" s="315"/>
      <c r="W5" s="316"/>
    </row>
    <row r="6" spans="2:60" ht="21" hidden="1" customHeight="1">
      <c r="B6" s="317" t="s">
        <v>651</v>
      </c>
      <c r="C6" s="318"/>
      <c r="D6" s="319"/>
      <c r="E6" s="320" t="s">
        <v>655</v>
      </c>
      <c r="F6" s="318"/>
      <c r="G6" s="319"/>
      <c r="H6" s="321"/>
      <c r="I6" s="315"/>
      <c r="J6" s="315"/>
      <c r="K6" s="315"/>
      <c r="L6" s="315"/>
      <c r="M6" s="315"/>
      <c r="N6" s="315"/>
      <c r="O6" s="315"/>
      <c r="P6" s="315"/>
      <c r="Q6" s="315"/>
      <c r="R6" s="315"/>
      <c r="S6" s="315"/>
      <c r="T6" s="315"/>
      <c r="U6" s="315"/>
      <c r="V6" s="315"/>
      <c r="W6" s="316"/>
    </row>
    <row r="7" spans="2:60" ht="21" hidden="1" customHeight="1">
      <c r="B7" s="317" t="s">
        <v>652</v>
      </c>
      <c r="C7" s="318"/>
      <c r="D7" s="319"/>
      <c r="E7" s="320" t="s">
        <v>656</v>
      </c>
      <c r="F7" s="318"/>
      <c r="G7" s="319"/>
      <c r="H7" s="321"/>
      <c r="I7" s="315"/>
      <c r="J7" s="315"/>
      <c r="K7" s="315"/>
      <c r="L7" s="315"/>
      <c r="M7" s="315"/>
      <c r="N7" s="315"/>
      <c r="O7" s="315"/>
      <c r="P7" s="315"/>
      <c r="Q7" s="315"/>
      <c r="R7" s="315"/>
      <c r="S7" s="315"/>
      <c r="T7" s="315"/>
      <c r="U7" s="315"/>
      <c r="V7" s="315"/>
      <c r="W7" s="316"/>
    </row>
    <row r="8" spans="2:60" ht="21" hidden="1" customHeight="1">
      <c r="B8" s="317" t="s">
        <v>653</v>
      </c>
      <c r="C8" s="318"/>
      <c r="D8" s="319"/>
      <c r="E8" s="320" t="s">
        <v>657</v>
      </c>
      <c r="F8" s="318"/>
      <c r="G8" s="319"/>
      <c r="H8" s="321"/>
      <c r="I8" s="315"/>
      <c r="J8" s="315"/>
      <c r="K8" s="315"/>
      <c r="L8" s="315"/>
      <c r="M8" s="315"/>
      <c r="N8" s="315"/>
      <c r="O8" s="315"/>
      <c r="P8" s="315"/>
      <c r="Q8" s="315"/>
      <c r="R8" s="315"/>
      <c r="S8" s="315"/>
      <c r="T8" s="315"/>
      <c r="U8" s="315"/>
      <c r="V8" s="315"/>
      <c r="W8" s="316"/>
    </row>
    <row r="9" spans="2:60" ht="21" hidden="1" customHeight="1">
      <c r="B9" s="317" t="s">
        <v>654</v>
      </c>
      <c r="C9" s="318"/>
      <c r="D9" s="319"/>
      <c r="E9" s="320" t="s">
        <v>658</v>
      </c>
      <c r="F9" s="318"/>
      <c r="G9" s="319"/>
      <c r="H9" s="321"/>
      <c r="I9" s="315"/>
      <c r="J9" s="315"/>
      <c r="K9" s="315"/>
      <c r="L9" s="315"/>
      <c r="M9" s="315"/>
      <c r="N9" s="315"/>
      <c r="O9" s="315"/>
      <c r="P9" s="315"/>
      <c r="Q9" s="315"/>
      <c r="R9" s="315"/>
      <c r="S9" s="315"/>
      <c r="T9" s="315"/>
      <c r="U9" s="315"/>
      <c r="V9" s="315"/>
      <c r="W9" s="316"/>
    </row>
    <row r="10" spans="2:60" ht="39.75" hidden="1" customHeight="1" thickBot="1">
      <c r="B10" s="322" t="s">
        <v>50</v>
      </c>
      <c r="C10" s="323"/>
      <c r="D10" s="323"/>
      <c r="E10" s="323"/>
      <c r="F10" s="323"/>
      <c r="G10" s="324"/>
      <c r="H10" s="325"/>
      <c r="I10" s="325"/>
      <c r="J10" s="325"/>
      <c r="K10" s="325"/>
      <c r="L10" s="325"/>
      <c r="M10" s="325"/>
      <c r="N10" s="325"/>
      <c r="O10" s="325"/>
      <c r="P10" s="325"/>
      <c r="Q10" s="325"/>
      <c r="R10" s="325"/>
      <c r="S10" s="325"/>
      <c r="T10" s="325"/>
      <c r="U10" s="325"/>
      <c r="V10" s="325"/>
      <c r="W10" s="326"/>
    </row>
    <row r="11" spans="2:60" hidden="1"/>
    <row r="12" spans="2:60" ht="15" thickBot="1"/>
    <row r="13" spans="2:60">
      <c r="B13" s="347" t="s">
        <v>686</v>
      </c>
      <c r="C13" s="348"/>
      <c r="D13" s="348"/>
      <c r="E13" s="348"/>
      <c r="F13" s="348"/>
      <c r="G13" s="348"/>
      <c r="H13" s="348"/>
      <c r="I13" s="348"/>
      <c r="J13" s="348"/>
      <c r="K13" s="348"/>
      <c r="L13" s="348"/>
      <c r="M13" s="348"/>
      <c r="N13" s="348"/>
      <c r="O13" s="348"/>
      <c r="P13" s="348"/>
      <c r="Q13" s="348"/>
      <c r="R13" s="348"/>
      <c r="S13" s="348"/>
      <c r="T13" s="348"/>
      <c r="U13" s="348"/>
      <c r="V13" s="348"/>
      <c r="W13" s="349"/>
    </row>
    <row r="14" spans="2:60" ht="15" thickBot="1">
      <c r="B14" s="368"/>
      <c r="C14" s="369"/>
      <c r="D14" s="369"/>
      <c r="E14" s="369"/>
      <c r="F14" s="369"/>
      <c r="G14" s="369"/>
      <c r="H14" s="369"/>
      <c r="I14" s="369"/>
      <c r="J14" s="369"/>
      <c r="K14" s="369"/>
      <c r="L14" s="369"/>
      <c r="M14" s="369"/>
      <c r="N14" s="369"/>
      <c r="O14" s="369"/>
      <c r="P14" s="369"/>
      <c r="Q14" s="369"/>
      <c r="R14" s="369"/>
      <c r="S14" s="369"/>
      <c r="T14" s="369"/>
      <c r="U14" s="369"/>
      <c r="V14" s="369"/>
      <c r="W14" s="370"/>
    </row>
    <row r="15" spans="2:60" s="344" customFormat="1" ht="12.75" customHeight="1" thickBot="1">
      <c r="B15" s="346"/>
      <c r="C15" s="346"/>
      <c r="D15" s="346"/>
      <c r="E15" s="346"/>
      <c r="F15" s="346"/>
      <c r="G15" s="346"/>
      <c r="H15" s="346"/>
      <c r="I15" s="346"/>
      <c r="J15" s="346"/>
      <c r="K15" s="346"/>
      <c r="L15" s="346"/>
      <c r="M15" s="346"/>
      <c r="N15" s="346"/>
      <c r="O15" s="346"/>
      <c r="P15" s="346"/>
      <c r="Q15" s="346"/>
      <c r="R15" s="346"/>
      <c r="S15" s="346"/>
      <c r="T15" s="346"/>
      <c r="U15" s="346"/>
      <c r="V15" s="346"/>
      <c r="W15" s="346"/>
      <c r="X15" s="342"/>
      <c r="Y15" s="342"/>
      <c r="Z15" s="343"/>
      <c r="AC15" s="343"/>
      <c r="AF15" s="343"/>
      <c r="AG15" s="342"/>
      <c r="AH15" s="342"/>
      <c r="AI15" s="343"/>
      <c r="AL15" s="343"/>
      <c r="AM15" s="342"/>
      <c r="AN15" s="342"/>
      <c r="AO15" s="343"/>
      <c r="AR15" s="343"/>
      <c r="AU15" s="345"/>
      <c r="AX15" s="343"/>
      <c r="BA15" s="343"/>
    </row>
    <row r="16" spans="2:60">
      <c r="B16" s="353" t="s">
        <v>153</v>
      </c>
      <c r="C16" s="354" t="s">
        <v>154</v>
      </c>
      <c r="D16" s="354" t="s">
        <v>155</v>
      </c>
      <c r="E16" s="355" t="s">
        <v>664</v>
      </c>
      <c r="F16" s="355" t="s">
        <v>659</v>
      </c>
      <c r="G16" s="355"/>
      <c r="H16" s="355"/>
      <c r="I16" s="355"/>
      <c r="J16" s="355"/>
      <c r="K16" s="355"/>
      <c r="L16" s="355"/>
      <c r="M16" s="355"/>
      <c r="N16" s="355"/>
      <c r="O16" s="355"/>
      <c r="P16" s="355"/>
      <c r="Q16" s="355"/>
      <c r="R16" s="355"/>
      <c r="S16" s="355"/>
      <c r="T16" s="355"/>
      <c r="U16" s="355"/>
      <c r="V16" s="355"/>
      <c r="W16" s="355"/>
      <c r="X16" s="355"/>
      <c r="Y16" s="355"/>
      <c r="Z16" s="355"/>
      <c r="AA16" s="355"/>
      <c r="AB16" s="355"/>
      <c r="AC16" s="355"/>
      <c r="AD16" s="355"/>
      <c r="AE16" s="355"/>
      <c r="AF16" s="355"/>
      <c r="AG16" s="355"/>
      <c r="AH16" s="355"/>
      <c r="AI16" s="355"/>
      <c r="AJ16" s="355"/>
      <c r="AK16" s="355"/>
      <c r="AL16" s="355"/>
      <c r="AM16" s="355"/>
      <c r="AN16" s="355"/>
      <c r="AO16" s="355"/>
      <c r="AP16" s="355"/>
      <c r="AQ16" s="355"/>
      <c r="AR16" s="355"/>
      <c r="AS16" s="355"/>
      <c r="AT16" s="355"/>
      <c r="AU16" s="355"/>
      <c r="AV16" s="355"/>
      <c r="AW16" s="355"/>
      <c r="AX16" s="355"/>
      <c r="AY16" s="355"/>
      <c r="AZ16" s="355"/>
      <c r="BA16" s="355"/>
      <c r="BB16" s="355"/>
      <c r="BC16" s="355"/>
      <c r="BD16" s="355"/>
      <c r="BE16" s="355"/>
      <c r="BF16" s="355"/>
      <c r="BG16" s="355"/>
      <c r="BH16" s="356"/>
    </row>
    <row r="17" spans="2:60" ht="15" customHeight="1">
      <c r="B17" s="357"/>
      <c r="C17" s="327"/>
      <c r="D17" s="327"/>
      <c r="E17" s="328"/>
      <c r="F17" s="328" t="s">
        <v>660</v>
      </c>
      <c r="G17" s="328"/>
      <c r="H17" s="328"/>
      <c r="I17" s="328"/>
      <c r="J17" s="328"/>
      <c r="K17" s="328"/>
      <c r="L17" s="328"/>
      <c r="M17" s="328"/>
      <c r="N17" s="328"/>
      <c r="O17" s="328"/>
      <c r="P17" s="328"/>
      <c r="Q17" s="328"/>
      <c r="R17" s="328"/>
      <c r="S17" s="328"/>
      <c r="T17" s="328"/>
      <c r="U17" s="328"/>
      <c r="V17" s="328"/>
      <c r="W17" s="328"/>
      <c r="X17" s="328"/>
      <c r="Y17" s="328"/>
      <c r="Z17" s="328"/>
      <c r="AA17" s="328"/>
      <c r="AB17" s="328"/>
      <c r="AC17" s="328"/>
      <c r="AD17" s="328"/>
      <c r="AE17" s="328"/>
      <c r="AF17" s="328"/>
      <c r="AG17" s="328"/>
      <c r="AH17" s="328"/>
      <c r="AI17" s="328"/>
      <c r="AJ17" s="328"/>
      <c r="AK17" s="328"/>
      <c r="AL17" s="328"/>
      <c r="AM17" s="328"/>
      <c r="AN17" s="328"/>
      <c r="AO17" s="328"/>
      <c r="AP17" s="328"/>
      <c r="AQ17" s="328"/>
      <c r="AR17" s="328"/>
      <c r="AS17" s="328"/>
      <c r="AT17" s="328"/>
      <c r="AU17" s="328"/>
      <c r="AV17" s="328"/>
      <c r="AW17" s="328"/>
      <c r="AX17" s="328"/>
      <c r="AY17" s="328"/>
      <c r="AZ17" s="328"/>
      <c r="BA17" s="328"/>
      <c r="BB17" s="328"/>
      <c r="BC17" s="328"/>
      <c r="BD17" s="328"/>
      <c r="BE17" s="328"/>
      <c r="BF17" s="328"/>
      <c r="BG17" s="328"/>
      <c r="BH17" s="358"/>
    </row>
    <row r="18" spans="2:60" s="334" customFormat="1" ht="36.75" customHeight="1" thickBot="1">
      <c r="B18" s="384"/>
      <c r="C18" s="385"/>
      <c r="D18" s="385"/>
      <c r="E18" s="386"/>
      <c r="F18" s="387" t="s">
        <v>661</v>
      </c>
      <c r="G18" s="388" t="s">
        <v>667</v>
      </c>
      <c r="H18" s="387" t="s">
        <v>662</v>
      </c>
      <c r="I18" s="387" t="s">
        <v>663</v>
      </c>
      <c r="J18" s="387" t="s">
        <v>682</v>
      </c>
      <c r="K18" s="387" t="s">
        <v>683</v>
      </c>
      <c r="L18" s="387" t="s">
        <v>684</v>
      </c>
      <c r="M18" s="387" t="s">
        <v>685</v>
      </c>
      <c r="N18" s="388" t="s">
        <v>668</v>
      </c>
      <c r="O18" s="389" t="s">
        <v>662</v>
      </c>
      <c r="P18" s="389" t="s">
        <v>663</v>
      </c>
      <c r="Q18" s="388" t="s">
        <v>669</v>
      </c>
      <c r="R18" s="389" t="s">
        <v>662</v>
      </c>
      <c r="S18" s="389" t="s">
        <v>663</v>
      </c>
      <c r="T18" s="388" t="s">
        <v>670</v>
      </c>
      <c r="U18" s="389" t="s">
        <v>662</v>
      </c>
      <c r="V18" s="389" t="s">
        <v>663</v>
      </c>
      <c r="W18" s="388" t="s">
        <v>671</v>
      </c>
      <c r="X18" s="389" t="s">
        <v>662</v>
      </c>
      <c r="Y18" s="389" t="s">
        <v>663</v>
      </c>
      <c r="Z18" s="388" t="s">
        <v>672</v>
      </c>
      <c r="AA18" s="387" t="s">
        <v>662</v>
      </c>
      <c r="AB18" s="387" t="s">
        <v>663</v>
      </c>
      <c r="AC18" s="388" t="s">
        <v>673</v>
      </c>
      <c r="AD18" s="387" t="s">
        <v>662</v>
      </c>
      <c r="AE18" s="387" t="s">
        <v>663</v>
      </c>
      <c r="AF18" s="388" t="s">
        <v>674</v>
      </c>
      <c r="AG18" s="389" t="s">
        <v>662</v>
      </c>
      <c r="AH18" s="389" t="s">
        <v>663</v>
      </c>
      <c r="AI18" s="388" t="s">
        <v>675</v>
      </c>
      <c r="AJ18" s="387" t="s">
        <v>662</v>
      </c>
      <c r="AK18" s="387" t="s">
        <v>663</v>
      </c>
      <c r="AL18" s="388" t="s">
        <v>676</v>
      </c>
      <c r="AM18" s="389" t="s">
        <v>662</v>
      </c>
      <c r="AN18" s="389" t="s">
        <v>663</v>
      </c>
      <c r="AO18" s="388" t="s">
        <v>677</v>
      </c>
      <c r="AP18" s="387" t="s">
        <v>662</v>
      </c>
      <c r="AQ18" s="387" t="s">
        <v>663</v>
      </c>
      <c r="AR18" s="388" t="s">
        <v>678</v>
      </c>
      <c r="AS18" s="387" t="s">
        <v>662</v>
      </c>
      <c r="AT18" s="387" t="s">
        <v>663</v>
      </c>
      <c r="AU18" s="390" t="s">
        <v>679</v>
      </c>
      <c r="AV18" s="387" t="s">
        <v>662</v>
      </c>
      <c r="AW18" s="387" t="s">
        <v>663</v>
      </c>
      <c r="AX18" s="388" t="s">
        <v>680</v>
      </c>
      <c r="AY18" s="387" t="s">
        <v>662</v>
      </c>
      <c r="AZ18" s="387" t="s">
        <v>663</v>
      </c>
      <c r="BA18" s="388" t="s">
        <v>681</v>
      </c>
      <c r="BB18" s="387" t="s">
        <v>662</v>
      </c>
      <c r="BC18" s="387" t="s">
        <v>663</v>
      </c>
      <c r="BD18" s="391" t="s">
        <v>465</v>
      </c>
      <c r="BE18" s="391" t="s">
        <v>460</v>
      </c>
      <c r="BF18" s="391" t="s">
        <v>441</v>
      </c>
      <c r="BG18" s="391" t="s">
        <v>285</v>
      </c>
      <c r="BH18" s="392" t="s">
        <v>440</v>
      </c>
    </row>
    <row r="19" spans="2:60">
      <c r="B19" s="377" t="s">
        <v>511</v>
      </c>
      <c r="C19" s="378" t="s">
        <v>512</v>
      </c>
      <c r="D19" s="378" t="s">
        <v>688</v>
      </c>
      <c r="E19" s="378" t="s">
        <v>439</v>
      </c>
      <c r="F19" s="378">
        <v>2022</v>
      </c>
      <c r="G19" s="379">
        <f>+((H19/I19)+(J19/K19)+(L19/M19))/3</f>
        <v>0.46940267335004177</v>
      </c>
      <c r="H19" s="378">
        <v>13</v>
      </c>
      <c r="I19" s="378">
        <v>42</v>
      </c>
      <c r="J19" s="378">
        <v>30</v>
      </c>
      <c r="K19" s="378">
        <v>48</v>
      </c>
      <c r="L19" s="378">
        <v>18</v>
      </c>
      <c r="M19" s="378">
        <v>38</v>
      </c>
      <c r="N19" s="379">
        <f>+IF(O19/P19&gt;1,0,O19/P19)</f>
        <v>0.88485648850255483</v>
      </c>
      <c r="O19" s="380">
        <v>8988195</v>
      </c>
      <c r="P19" s="380">
        <v>10157799.73</v>
      </c>
      <c r="Q19" s="379">
        <f>+IF(R19/S19&gt;1,0,R19/S19)</f>
        <v>0.57870533444746297</v>
      </c>
      <c r="R19" s="380">
        <v>5878372.8899999997</v>
      </c>
      <c r="S19" s="380">
        <v>10157799.73</v>
      </c>
      <c r="T19" s="379">
        <f>+U19/V19</f>
        <v>0.90140845070422537</v>
      </c>
      <c r="U19" s="380">
        <v>64</v>
      </c>
      <c r="V19" s="380">
        <v>71</v>
      </c>
      <c r="W19" s="379">
        <f>+X19/Y19</f>
        <v>0.77083333333333337</v>
      </c>
      <c r="X19" s="380">
        <v>37</v>
      </c>
      <c r="Y19" s="380">
        <v>48</v>
      </c>
      <c r="Z19" s="379">
        <f>+AA19/AB19</f>
        <v>0.18309859154929578</v>
      </c>
      <c r="AA19" s="378">
        <v>13</v>
      </c>
      <c r="AB19" s="378">
        <v>71</v>
      </c>
      <c r="AC19" s="379">
        <f>+AD19/AE19</f>
        <v>0.676056338028169</v>
      </c>
      <c r="AD19" s="378">
        <v>48</v>
      </c>
      <c r="AE19" s="378">
        <v>71</v>
      </c>
      <c r="AF19" s="379">
        <f>+AG19/AH19</f>
        <v>3.850655434659829E-2</v>
      </c>
      <c r="AG19" s="380">
        <v>7950480.3700000001</v>
      </c>
      <c r="AH19" s="380">
        <v>206470833.47</v>
      </c>
      <c r="AI19" s="379">
        <f>+AJ19/AK19</f>
        <v>0.323943661971831</v>
      </c>
      <c r="AJ19" s="378">
        <v>23</v>
      </c>
      <c r="AK19" s="378">
        <v>71</v>
      </c>
      <c r="AL19" s="379">
        <f>+AM19/AN19</f>
        <v>0.83739333802673477</v>
      </c>
      <c r="AM19" s="380">
        <v>2836866.72</v>
      </c>
      <c r="AN19" s="380">
        <v>3387735</v>
      </c>
      <c r="AO19" s="379">
        <f>+AP19/AQ19</f>
        <v>1</v>
      </c>
      <c r="AP19" s="378">
        <v>48</v>
      </c>
      <c r="AQ19" s="378">
        <v>48</v>
      </c>
      <c r="AR19" s="379">
        <f>+AS19/AT19</f>
        <v>0.44736842105263158</v>
      </c>
      <c r="AS19" s="378">
        <v>17</v>
      </c>
      <c r="AT19" s="378">
        <v>38</v>
      </c>
      <c r="AU19" s="381">
        <f>+AV19/AW19</f>
        <v>1.6901408450704224E-2</v>
      </c>
      <c r="AV19" s="378">
        <v>1.2</v>
      </c>
      <c r="AW19" s="378">
        <v>71</v>
      </c>
      <c r="AX19" s="379">
        <f>+AY19/AZ19</f>
        <v>0.45070422535211269</v>
      </c>
      <c r="AY19" s="378">
        <v>32</v>
      </c>
      <c r="AZ19" s="378">
        <v>71</v>
      </c>
      <c r="BA19" s="379">
        <f>+BB19/BC19</f>
        <v>1</v>
      </c>
      <c r="BB19" s="378">
        <v>48</v>
      </c>
      <c r="BC19" s="378">
        <v>48</v>
      </c>
      <c r="BD19" s="382">
        <f>+AVERAGE(G19,N19,Q19,T19)</f>
        <v>0.70859323675107122</v>
      </c>
      <c r="BE19" s="382">
        <f>+AVERAGE(W19,Z19)</f>
        <v>0.47696596244131456</v>
      </c>
      <c r="BF19" s="382">
        <f>+AVERAGE(AC19,AF19,AI19,AL19,AO19,AR19,AU19,AX19,BA19)</f>
        <v>0.53231932746986454</v>
      </c>
      <c r="BG19" s="379">
        <f>+COUNT(G19,N19,Q19,T19,W19,Z19,AC19,AF19,AI19,AL19,AO19,AR19,AU19,AX19,BA19)/15</f>
        <v>1</v>
      </c>
      <c r="BH19" s="383">
        <f>+BD19*0.3+BE19*0.3+BF19*0.3+BG19*0.1</f>
        <v>0.61536355799867504</v>
      </c>
    </row>
    <row r="20" spans="2:60">
      <c r="B20" s="360" t="s">
        <v>511</v>
      </c>
      <c r="C20" s="60" t="s">
        <v>512</v>
      </c>
      <c r="D20" s="60" t="s">
        <v>689</v>
      </c>
      <c r="E20" s="60" t="s">
        <v>438</v>
      </c>
      <c r="F20" s="60">
        <v>2022</v>
      </c>
      <c r="G20" s="340">
        <f t="shared" ref="G20:G33" si="0">+((H20/I20)+(J20/K20)+(L20/M20))/3</f>
        <v>0.38055555555555554</v>
      </c>
      <c r="H20" s="60">
        <v>8</v>
      </c>
      <c r="I20" s="60">
        <v>32</v>
      </c>
      <c r="J20" s="60">
        <v>19</v>
      </c>
      <c r="K20" s="60">
        <v>40</v>
      </c>
      <c r="L20" s="60">
        <v>10</v>
      </c>
      <c r="M20" s="60">
        <v>24</v>
      </c>
      <c r="N20" s="340">
        <f t="shared" ref="N20:N33" si="1">+IF(O20/P20&gt;1,0,O20/P20)</f>
        <v>0.462202590628633</v>
      </c>
      <c r="O20" s="338">
        <v>7318761</v>
      </c>
      <c r="P20" s="338">
        <v>15834530.460000001</v>
      </c>
      <c r="Q20" s="340">
        <f t="shared" ref="Q20:Q33" si="2">+IF(R20/S20&gt;1,0,R20/S20)</f>
        <v>0.42103741925543647</v>
      </c>
      <c r="R20" s="338">
        <v>6666929.8399999999</v>
      </c>
      <c r="S20" s="338">
        <v>15834530.460000001</v>
      </c>
      <c r="T20" s="340">
        <f t="shared" ref="T20:T33" si="3">+U20/V20</f>
        <v>0.59649122807017541</v>
      </c>
      <c r="U20" s="338">
        <v>68</v>
      </c>
      <c r="V20" s="338">
        <v>114</v>
      </c>
      <c r="W20" s="340">
        <f t="shared" ref="W20:W33" si="4">+X20/Y20</f>
        <v>0.71014492753623193</v>
      </c>
      <c r="X20" s="338">
        <v>49</v>
      </c>
      <c r="Y20" s="338">
        <v>69</v>
      </c>
      <c r="Z20" s="340">
        <f t="shared" ref="Z20:Z33" si="5">+AA20/AB20</f>
        <v>3.5087719298245612E-2</v>
      </c>
      <c r="AA20" s="60">
        <v>4</v>
      </c>
      <c r="AB20" s="60">
        <v>114</v>
      </c>
      <c r="AC20" s="340">
        <f t="shared" ref="AC20:AC33" si="6">+AD20/AE20</f>
        <v>0.60526315789473684</v>
      </c>
      <c r="AD20" s="60">
        <v>69</v>
      </c>
      <c r="AE20" s="60">
        <v>114</v>
      </c>
      <c r="AF20" s="340">
        <f t="shared" ref="AF20:AF33" si="7">+AG20/AH20</f>
        <v>9.6625313665011758E-2</v>
      </c>
      <c r="AG20" s="338">
        <v>30064432.75</v>
      </c>
      <c r="AH20" s="338">
        <v>311144477.67000002</v>
      </c>
      <c r="AI20" s="340">
        <f t="shared" ref="AI20:AI33" si="8">+AJ20/AK20</f>
        <v>3.5087719298245612E-2</v>
      </c>
      <c r="AJ20" s="60">
        <v>4</v>
      </c>
      <c r="AK20" s="60">
        <v>114</v>
      </c>
      <c r="AL20" s="340">
        <f t="shared" ref="AL20:AL33" si="9">+AM20/AN20</f>
        <v>0.80633883127221551</v>
      </c>
      <c r="AM20" s="338">
        <v>7831849.7300000004</v>
      </c>
      <c r="AN20" s="338">
        <v>9712852</v>
      </c>
      <c r="AO20" s="340">
        <f t="shared" ref="AO20:AO33" si="10">+AP20/AQ20</f>
        <v>0.97101449275362317</v>
      </c>
      <c r="AP20" s="60">
        <v>67</v>
      </c>
      <c r="AQ20" s="60">
        <v>69</v>
      </c>
      <c r="AR20" s="340">
        <f t="shared" ref="AR20:AR33" si="11">+AS20/AT20</f>
        <v>0.41791044776119401</v>
      </c>
      <c r="AS20" s="60">
        <v>28</v>
      </c>
      <c r="AT20" s="60">
        <v>67</v>
      </c>
      <c r="AU20" s="336">
        <f t="shared" ref="AU20:AU33" si="12">+AV20/AW20</f>
        <v>3.5087719298245612E-2</v>
      </c>
      <c r="AV20" s="60">
        <v>4</v>
      </c>
      <c r="AW20" s="60">
        <v>114</v>
      </c>
      <c r="AX20" s="340">
        <f t="shared" ref="AX20:AX33" si="13">+AY20/AZ20</f>
        <v>7.8947368421052627E-2</v>
      </c>
      <c r="AY20" s="60">
        <v>9</v>
      </c>
      <c r="AZ20" s="60">
        <v>114</v>
      </c>
      <c r="BA20" s="340">
        <f t="shared" ref="BA20:BA33" si="14">+BB20/BC20</f>
        <v>0.97101449275362317</v>
      </c>
      <c r="BB20" s="60">
        <v>67</v>
      </c>
      <c r="BC20" s="60">
        <v>69</v>
      </c>
      <c r="BD20" s="341">
        <f t="shared" ref="BD20:BD33" si="15">+AVERAGE(G20,N20,Q20,T20)</f>
        <v>0.4650716983774501</v>
      </c>
      <c r="BE20" s="341">
        <f t="shared" ref="BE20:BE33" si="16">+AVERAGE(W20,Z20)</f>
        <v>0.37261632341723877</v>
      </c>
      <c r="BF20" s="341">
        <f t="shared" ref="BF20:BF33" si="17">+AVERAGE(AC20,AF20,AI20,AL20,AO20,AR20,AU20,AX20,BA20)</f>
        <v>0.44636550479088322</v>
      </c>
      <c r="BG20" s="340">
        <f t="shared" ref="BG20:BG33" si="18">+COUNT(G20,N20,Q20,T20,W20,Z20,AC20,AF20,AI20,AL20,AO20,AR20,AU20,AX20,BA20)/15</f>
        <v>1</v>
      </c>
      <c r="BH20" s="371">
        <f t="shared" ref="BH20:BH33" si="19">+BD20*0.3+BE20*0.3+BF20*0.3+BG20*0.1</f>
        <v>0.48521605797567158</v>
      </c>
    </row>
    <row r="21" spans="2:60">
      <c r="B21" s="360" t="s">
        <v>511</v>
      </c>
      <c r="C21" s="60" t="s">
        <v>512</v>
      </c>
      <c r="D21" s="60" t="s">
        <v>690</v>
      </c>
      <c r="E21" s="60" t="s">
        <v>437</v>
      </c>
      <c r="F21" s="60">
        <v>2022</v>
      </c>
      <c r="G21" s="340">
        <f t="shared" si="0"/>
        <v>0.32320574162679427</v>
      </c>
      <c r="H21" s="60">
        <v>4</v>
      </c>
      <c r="I21" s="60">
        <v>19</v>
      </c>
      <c r="J21" s="60">
        <v>9</v>
      </c>
      <c r="K21" s="60">
        <v>22</v>
      </c>
      <c r="L21" s="60">
        <v>7</v>
      </c>
      <c r="M21" s="60">
        <v>20</v>
      </c>
      <c r="N21" s="340">
        <f t="shared" si="1"/>
        <v>0</v>
      </c>
      <c r="O21" s="338">
        <v>10079690</v>
      </c>
      <c r="P21" s="338">
        <v>9915567.1500000004</v>
      </c>
      <c r="Q21" s="340">
        <f t="shared" si="2"/>
        <v>0.80788410776886321</v>
      </c>
      <c r="R21" s="338">
        <v>8010629.1200000001</v>
      </c>
      <c r="S21" s="338">
        <v>9915567.1500000004</v>
      </c>
      <c r="T21" s="340">
        <f t="shared" si="3"/>
        <v>0.81690140845070425</v>
      </c>
      <c r="U21" s="338">
        <v>58</v>
      </c>
      <c r="V21" s="338">
        <v>71</v>
      </c>
      <c r="W21" s="340">
        <f t="shared" si="4"/>
        <v>0.8</v>
      </c>
      <c r="X21" s="338">
        <v>48</v>
      </c>
      <c r="Y21" s="338">
        <v>60</v>
      </c>
      <c r="Z21" s="340">
        <f t="shared" si="5"/>
        <v>7.0422535211267609E-2</v>
      </c>
      <c r="AA21" s="60">
        <v>5</v>
      </c>
      <c r="AB21" s="60">
        <v>71</v>
      </c>
      <c r="AC21" s="340">
        <f t="shared" si="6"/>
        <v>0.84507042253521125</v>
      </c>
      <c r="AD21" s="60">
        <v>60</v>
      </c>
      <c r="AE21" s="60">
        <v>71</v>
      </c>
      <c r="AF21" s="340">
        <f t="shared" si="7"/>
        <v>0.26491932071892288</v>
      </c>
      <c r="AG21" s="338">
        <v>34663929.909999996</v>
      </c>
      <c r="AH21" s="338">
        <v>130847119.09999999</v>
      </c>
      <c r="AI21" s="340">
        <f t="shared" si="8"/>
        <v>0.14084507042253522</v>
      </c>
      <c r="AJ21" s="60">
        <v>10</v>
      </c>
      <c r="AK21" s="60">
        <v>71</v>
      </c>
      <c r="AL21" s="340">
        <f t="shared" si="9"/>
        <v>0.9589462271383199</v>
      </c>
      <c r="AM21" s="338">
        <v>5034779.3499999996</v>
      </c>
      <c r="AN21" s="338">
        <v>5250325</v>
      </c>
      <c r="AO21" s="340">
        <f t="shared" si="10"/>
        <v>0.8666666666666667</v>
      </c>
      <c r="AP21" s="60">
        <v>52</v>
      </c>
      <c r="AQ21" s="60">
        <v>60</v>
      </c>
      <c r="AR21" s="340">
        <f t="shared" si="11"/>
        <v>0.45454545454545453</v>
      </c>
      <c r="AS21" s="60">
        <v>25</v>
      </c>
      <c r="AT21" s="60">
        <v>55</v>
      </c>
      <c r="AU21" s="336">
        <f t="shared" si="12"/>
        <v>2.5352112676056339E-2</v>
      </c>
      <c r="AV21" s="60">
        <v>1.8</v>
      </c>
      <c r="AW21" s="60">
        <v>71</v>
      </c>
      <c r="AX21" s="340">
        <f t="shared" si="13"/>
        <v>0.352112676056338</v>
      </c>
      <c r="AY21" s="60">
        <v>25</v>
      </c>
      <c r="AZ21" s="60">
        <v>71</v>
      </c>
      <c r="BA21" s="340">
        <f t="shared" si="14"/>
        <v>1</v>
      </c>
      <c r="BB21" s="60">
        <v>60</v>
      </c>
      <c r="BC21" s="60">
        <v>60</v>
      </c>
      <c r="BD21" s="341">
        <f t="shared" si="15"/>
        <v>0.48699781446159046</v>
      </c>
      <c r="BE21" s="341">
        <f t="shared" si="16"/>
        <v>0.43521126760563383</v>
      </c>
      <c r="BF21" s="341">
        <f t="shared" si="17"/>
        <v>0.54538421675105608</v>
      </c>
      <c r="BG21" s="340">
        <f t="shared" si="18"/>
        <v>1</v>
      </c>
      <c r="BH21" s="371">
        <f t="shared" si="19"/>
        <v>0.54027798964548412</v>
      </c>
    </row>
    <row r="22" spans="2:60">
      <c r="B22" s="360" t="s">
        <v>511</v>
      </c>
      <c r="C22" s="60" t="s">
        <v>512</v>
      </c>
      <c r="D22" s="60" t="s">
        <v>691</v>
      </c>
      <c r="E22" s="60" t="s">
        <v>436</v>
      </c>
      <c r="F22" s="60">
        <v>2022</v>
      </c>
      <c r="G22" s="340">
        <f t="shared" si="0"/>
        <v>0.26277802327294153</v>
      </c>
      <c r="H22" s="60">
        <v>10</v>
      </c>
      <c r="I22" s="60">
        <v>73</v>
      </c>
      <c r="J22" s="60">
        <v>24</v>
      </c>
      <c r="K22" s="60">
        <v>73</v>
      </c>
      <c r="L22" s="60">
        <v>20</v>
      </c>
      <c r="M22" s="60">
        <v>62</v>
      </c>
      <c r="N22" s="340">
        <f t="shared" si="1"/>
        <v>0.45290473770572798</v>
      </c>
      <c r="O22" s="338">
        <v>71074080</v>
      </c>
      <c r="P22" s="338">
        <v>156929424.84999999</v>
      </c>
      <c r="Q22" s="340">
        <f t="shared" si="2"/>
        <v>0.41499102461025805</v>
      </c>
      <c r="R22" s="338">
        <v>65124302.809999987</v>
      </c>
      <c r="S22" s="338">
        <v>156929424.84999999</v>
      </c>
      <c r="T22" s="340">
        <f t="shared" si="3"/>
        <v>0.4432624113475177</v>
      </c>
      <c r="U22" s="338">
        <v>125</v>
      </c>
      <c r="V22" s="338">
        <v>282</v>
      </c>
      <c r="W22" s="340">
        <f t="shared" si="4"/>
        <v>0.62827225130890052</v>
      </c>
      <c r="X22" s="338">
        <v>120</v>
      </c>
      <c r="Y22" s="338">
        <v>191</v>
      </c>
      <c r="Z22" s="340">
        <f t="shared" si="5"/>
        <v>6.3829787234042548E-2</v>
      </c>
      <c r="AA22" s="60">
        <v>18</v>
      </c>
      <c r="AB22" s="60">
        <v>282</v>
      </c>
      <c r="AC22" s="340">
        <f t="shared" si="6"/>
        <v>0.67730496453900713</v>
      </c>
      <c r="AD22" s="60">
        <v>191</v>
      </c>
      <c r="AE22" s="60">
        <v>282</v>
      </c>
      <c r="AF22" s="340">
        <f t="shared" si="7"/>
        <v>0.2325185033649162</v>
      </c>
      <c r="AG22" s="338">
        <v>162666395.97999999</v>
      </c>
      <c r="AH22" s="338">
        <v>699584736.80999994</v>
      </c>
      <c r="AI22" s="340">
        <f t="shared" si="8"/>
        <v>7.4468085106382975E-2</v>
      </c>
      <c r="AJ22" s="60">
        <v>21</v>
      </c>
      <c r="AK22" s="60">
        <v>282</v>
      </c>
      <c r="AL22" s="340">
        <f t="shared" si="9"/>
        <v>0.97938593553553488</v>
      </c>
      <c r="AM22" s="338">
        <v>24103379.32</v>
      </c>
      <c r="AN22" s="338">
        <v>24610706</v>
      </c>
      <c r="AO22" s="340">
        <f t="shared" si="10"/>
        <v>0.97382198952879584</v>
      </c>
      <c r="AP22" s="60">
        <v>186</v>
      </c>
      <c r="AQ22" s="60">
        <v>191</v>
      </c>
      <c r="AR22" s="340">
        <f t="shared" si="11"/>
        <v>0.25423728813559321</v>
      </c>
      <c r="AS22" s="60">
        <v>45</v>
      </c>
      <c r="AT22" s="60">
        <v>177</v>
      </c>
      <c r="AU22" s="336">
        <f t="shared" si="12"/>
        <v>3.0496453900709219E-2</v>
      </c>
      <c r="AV22" s="60">
        <v>8.6</v>
      </c>
      <c r="AW22" s="60">
        <v>282</v>
      </c>
      <c r="AX22" s="340">
        <f t="shared" si="13"/>
        <v>0.14893617021276595</v>
      </c>
      <c r="AY22" s="60">
        <v>42</v>
      </c>
      <c r="AZ22" s="60">
        <v>282</v>
      </c>
      <c r="BA22" s="340">
        <f t="shared" si="14"/>
        <v>0.97382198952879584</v>
      </c>
      <c r="BB22" s="60">
        <v>186</v>
      </c>
      <c r="BC22" s="60">
        <v>191</v>
      </c>
      <c r="BD22" s="341">
        <f t="shared" si="15"/>
        <v>0.39348404923411129</v>
      </c>
      <c r="BE22" s="341">
        <f t="shared" si="16"/>
        <v>0.34605101927147153</v>
      </c>
      <c r="BF22" s="341">
        <f t="shared" si="17"/>
        <v>0.48277681998361133</v>
      </c>
      <c r="BG22" s="340">
        <f t="shared" si="18"/>
        <v>1</v>
      </c>
      <c r="BH22" s="371">
        <f t="shared" si="19"/>
        <v>0.4666935665467582</v>
      </c>
    </row>
    <row r="23" spans="2:60">
      <c r="B23" s="360" t="s">
        <v>511</v>
      </c>
      <c r="C23" s="60" t="s">
        <v>512</v>
      </c>
      <c r="D23" s="60" t="s">
        <v>692</v>
      </c>
      <c r="E23" s="60" t="s">
        <v>435</v>
      </c>
      <c r="F23" s="60">
        <v>2022</v>
      </c>
      <c r="G23" s="340">
        <f t="shared" si="0"/>
        <v>0.47091970121381888</v>
      </c>
      <c r="H23" s="60">
        <v>13</v>
      </c>
      <c r="I23" s="60">
        <v>51</v>
      </c>
      <c r="J23" s="60">
        <v>29</v>
      </c>
      <c r="K23" s="60">
        <v>56</v>
      </c>
      <c r="L23" s="60">
        <v>32</v>
      </c>
      <c r="M23" s="60">
        <v>50</v>
      </c>
      <c r="N23" s="340">
        <f t="shared" si="1"/>
        <v>0</v>
      </c>
      <c r="O23" s="338">
        <v>38153269</v>
      </c>
      <c r="P23" s="338">
        <v>26456034.789999999</v>
      </c>
      <c r="Q23" s="340">
        <f t="shared" si="2"/>
        <v>0.9105806448782644</v>
      </c>
      <c r="R23" s="338">
        <v>24090353.219999999</v>
      </c>
      <c r="S23" s="338">
        <v>26456034.789999999</v>
      </c>
      <c r="T23" s="340">
        <f t="shared" si="3"/>
        <v>0.43225806451612903</v>
      </c>
      <c r="U23" s="338">
        <v>67</v>
      </c>
      <c r="V23" s="338">
        <v>155</v>
      </c>
      <c r="W23" s="340">
        <f t="shared" si="4"/>
        <v>0.56321839080459768</v>
      </c>
      <c r="X23" s="338">
        <v>49</v>
      </c>
      <c r="Y23" s="338">
        <v>87</v>
      </c>
      <c r="Z23" s="340">
        <f t="shared" si="5"/>
        <v>0.1032258064516129</v>
      </c>
      <c r="AA23" s="60">
        <v>16</v>
      </c>
      <c r="AB23" s="60">
        <v>155</v>
      </c>
      <c r="AC23" s="340">
        <f t="shared" si="6"/>
        <v>0.56129032258064515</v>
      </c>
      <c r="AD23" s="60">
        <v>87</v>
      </c>
      <c r="AE23" s="60">
        <v>155</v>
      </c>
      <c r="AF23" s="340">
        <f t="shared" si="7"/>
        <v>0.28822618454472393</v>
      </c>
      <c r="AG23" s="338">
        <v>110892509.88</v>
      </c>
      <c r="AH23" s="338">
        <v>384741275.51999998</v>
      </c>
      <c r="AI23" s="340">
        <f t="shared" si="8"/>
        <v>0.12258064516129032</v>
      </c>
      <c r="AJ23" s="60">
        <v>19</v>
      </c>
      <c r="AK23" s="60">
        <v>155</v>
      </c>
      <c r="AL23" s="340">
        <f t="shared" si="9"/>
        <v>0.660370042260913</v>
      </c>
      <c r="AM23" s="338">
        <v>9665945.9299999997</v>
      </c>
      <c r="AN23" s="338">
        <v>14637166</v>
      </c>
      <c r="AO23" s="340">
        <f t="shared" si="10"/>
        <v>0.97701149425287359</v>
      </c>
      <c r="AP23" s="60">
        <v>85</v>
      </c>
      <c r="AQ23" s="60">
        <v>87</v>
      </c>
      <c r="AR23" s="340">
        <f t="shared" si="11"/>
        <v>0.32098765432098764</v>
      </c>
      <c r="AS23" s="60">
        <v>26</v>
      </c>
      <c r="AT23" s="60">
        <v>81</v>
      </c>
      <c r="AU23" s="336">
        <f t="shared" si="12"/>
        <v>1.1612903225806452E-2</v>
      </c>
      <c r="AV23" s="60">
        <v>1.8</v>
      </c>
      <c r="AW23" s="60">
        <v>155</v>
      </c>
      <c r="AX23" s="340">
        <f t="shared" si="13"/>
        <v>0.12903225806451613</v>
      </c>
      <c r="AY23" s="60">
        <v>20</v>
      </c>
      <c r="AZ23" s="60">
        <v>155</v>
      </c>
      <c r="BA23" s="340">
        <f t="shared" si="14"/>
        <v>0.9885057471264368</v>
      </c>
      <c r="BB23" s="60">
        <v>86</v>
      </c>
      <c r="BC23" s="60">
        <v>87</v>
      </c>
      <c r="BD23" s="341">
        <f t="shared" si="15"/>
        <v>0.45343960265205308</v>
      </c>
      <c r="BE23" s="341">
        <f t="shared" si="16"/>
        <v>0.33322209862810531</v>
      </c>
      <c r="BF23" s="341">
        <f t="shared" si="17"/>
        <v>0.45106858350424367</v>
      </c>
      <c r="BG23" s="340">
        <f t="shared" si="18"/>
        <v>1</v>
      </c>
      <c r="BH23" s="371">
        <f t="shared" si="19"/>
        <v>0.47131908543532064</v>
      </c>
    </row>
    <row r="24" spans="2:60">
      <c r="B24" s="360" t="s">
        <v>511</v>
      </c>
      <c r="C24" s="60" t="s">
        <v>512</v>
      </c>
      <c r="D24" s="60" t="s">
        <v>693</v>
      </c>
      <c r="E24" s="60" t="s">
        <v>434</v>
      </c>
      <c r="F24" s="60">
        <v>2022</v>
      </c>
      <c r="G24" s="340">
        <f t="shared" si="0"/>
        <v>0.54972982100641676</v>
      </c>
      <c r="H24" s="60">
        <v>21</v>
      </c>
      <c r="I24" s="60">
        <v>47</v>
      </c>
      <c r="J24" s="60">
        <v>34</v>
      </c>
      <c r="K24" s="60">
        <v>56</v>
      </c>
      <c r="L24" s="60">
        <v>25</v>
      </c>
      <c r="M24" s="60">
        <v>42</v>
      </c>
      <c r="N24" s="340">
        <f t="shared" si="1"/>
        <v>0.89300700820497969</v>
      </c>
      <c r="O24" s="338">
        <v>28104931</v>
      </c>
      <c r="P24" s="338">
        <v>31472240.129999999</v>
      </c>
      <c r="Q24" s="340">
        <f t="shared" si="2"/>
        <v>0.54795002830324435</v>
      </c>
      <c r="R24" s="338">
        <v>17245214.870000001</v>
      </c>
      <c r="S24" s="338">
        <v>31472240.129999999</v>
      </c>
      <c r="T24" s="340">
        <f t="shared" si="3"/>
        <v>0.48818897637795278</v>
      </c>
      <c r="U24" s="338">
        <v>62</v>
      </c>
      <c r="V24" s="338">
        <v>127</v>
      </c>
      <c r="W24" s="340">
        <f t="shared" si="4"/>
        <v>0.76</v>
      </c>
      <c r="X24" s="338">
        <v>76</v>
      </c>
      <c r="Y24" s="338">
        <v>100</v>
      </c>
      <c r="Z24" s="340">
        <f t="shared" si="5"/>
        <v>2.3622047244094488E-2</v>
      </c>
      <c r="AA24" s="60">
        <v>3</v>
      </c>
      <c r="AB24" s="60">
        <v>127</v>
      </c>
      <c r="AC24" s="340">
        <f t="shared" si="6"/>
        <v>0.78740157480314965</v>
      </c>
      <c r="AD24" s="60">
        <v>100</v>
      </c>
      <c r="AE24" s="60">
        <v>127</v>
      </c>
      <c r="AF24" s="340">
        <f t="shared" si="7"/>
        <v>0.23439970411001437</v>
      </c>
      <c r="AG24" s="338">
        <v>53404932.789999999</v>
      </c>
      <c r="AH24" s="338">
        <v>227837031.59</v>
      </c>
      <c r="AI24" s="340">
        <f t="shared" si="8"/>
        <v>0.14173228346456693</v>
      </c>
      <c r="AJ24" s="60">
        <v>18</v>
      </c>
      <c r="AK24" s="60">
        <v>127</v>
      </c>
      <c r="AL24" s="340">
        <f t="shared" si="9"/>
        <v>0.46705220871170466</v>
      </c>
      <c r="AM24" s="338">
        <v>5127851.67</v>
      </c>
      <c r="AN24" s="338">
        <v>10979183</v>
      </c>
      <c r="AO24" s="340">
        <f t="shared" si="10"/>
        <v>0.98</v>
      </c>
      <c r="AP24" s="60">
        <v>98</v>
      </c>
      <c r="AQ24" s="60">
        <v>100</v>
      </c>
      <c r="AR24" s="340">
        <f t="shared" si="11"/>
        <v>0.35</v>
      </c>
      <c r="AS24" s="60">
        <v>35</v>
      </c>
      <c r="AT24" s="60">
        <v>100</v>
      </c>
      <c r="AU24" s="336">
        <f t="shared" si="12"/>
        <v>1.4173228346456693E-2</v>
      </c>
      <c r="AV24" s="60">
        <v>1.8</v>
      </c>
      <c r="AW24" s="60">
        <v>127</v>
      </c>
      <c r="AX24" s="340">
        <f t="shared" si="13"/>
        <v>0.20472440944881889</v>
      </c>
      <c r="AY24" s="60">
        <v>26</v>
      </c>
      <c r="AZ24" s="60">
        <v>127</v>
      </c>
      <c r="BA24" s="340">
        <f t="shared" si="14"/>
        <v>0.9</v>
      </c>
      <c r="BB24" s="60">
        <v>90</v>
      </c>
      <c r="BC24" s="60">
        <v>100</v>
      </c>
      <c r="BD24" s="341">
        <f t="shared" si="15"/>
        <v>0.6197189584731484</v>
      </c>
      <c r="BE24" s="341">
        <f t="shared" si="16"/>
        <v>0.39181102362204723</v>
      </c>
      <c r="BF24" s="341">
        <f t="shared" si="17"/>
        <v>0.45327593432052349</v>
      </c>
      <c r="BG24" s="340">
        <f t="shared" si="18"/>
        <v>1</v>
      </c>
      <c r="BH24" s="371">
        <f t="shared" si="19"/>
        <v>0.53944177492471568</v>
      </c>
    </row>
    <row r="25" spans="2:60">
      <c r="B25" s="360" t="s">
        <v>511</v>
      </c>
      <c r="C25" s="60" t="s">
        <v>512</v>
      </c>
      <c r="D25" s="60" t="s">
        <v>694</v>
      </c>
      <c r="E25" s="60" t="s">
        <v>431</v>
      </c>
      <c r="F25" s="60">
        <v>2022</v>
      </c>
      <c r="G25" s="340">
        <f t="shared" si="0"/>
        <v>0.34907407407407404</v>
      </c>
      <c r="H25" s="60">
        <v>3</v>
      </c>
      <c r="I25" s="60">
        <v>15</v>
      </c>
      <c r="J25" s="60">
        <v>10</v>
      </c>
      <c r="K25" s="60">
        <v>16</v>
      </c>
      <c r="L25" s="60">
        <v>2</v>
      </c>
      <c r="M25" s="60">
        <v>9</v>
      </c>
      <c r="N25" s="340">
        <f t="shared" si="1"/>
        <v>0</v>
      </c>
      <c r="O25" s="338">
        <v>2087654</v>
      </c>
      <c r="P25" s="338">
        <v>2058647.7</v>
      </c>
      <c r="Q25" s="340">
        <f t="shared" si="2"/>
        <v>0.99853612640958433</v>
      </c>
      <c r="R25" s="338">
        <v>2055634.1</v>
      </c>
      <c r="S25" s="338">
        <v>2058647.7</v>
      </c>
      <c r="T25" s="340">
        <f t="shared" si="3"/>
        <v>0.94594594594594594</v>
      </c>
      <c r="U25" s="338">
        <v>35</v>
      </c>
      <c r="V25" s="338">
        <v>37</v>
      </c>
      <c r="W25" s="340">
        <f t="shared" si="4"/>
        <v>0.83333333333333337</v>
      </c>
      <c r="X25" s="338">
        <v>15</v>
      </c>
      <c r="Y25" s="338">
        <v>18</v>
      </c>
      <c r="Z25" s="340">
        <f t="shared" si="5"/>
        <v>0.13513513513513514</v>
      </c>
      <c r="AA25" s="60">
        <v>5</v>
      </c>
      <c r="AB25" s="60">
        <v>37</v>
      </c>
      <c r="AC25" s="340">
        <f t="shared" si="6"/>
        <v>0.48648648648648651</v>
      </c>
      <c r="AD25" s="60">
        <v>18</v>
      </c>
      <c r="AE25" s="60">
        <v>37</v>
      </c>
      <c r="AF25" s="340">
        <f t="shared" si="7"/>
        <v>5.903037150335648E-2</v>
      </c>
      <c r="AG25" s="338">
        <v>3093382.59</v>
      </c>
      <c r="AH25" s="338">
        <v>52403237.710000001</v>
      </c>
      <c r="AI25" s="340">
        <f t="shared" si="8"/>
        <v>0.32432432432432434</v>
      </c>
      <c r="AJ25" s="60">
        <v>12</v>
      </c>
      <c r="AK25" s="60">
        <v>37</v>
      </c>
      <c r="AL25" s="340">
        <f t="shared" si="9"/>
        <v>0.99885580900875914</v>
      </c>
      <c r="AM25" s="338">
        <v>864389.84</v>
      </c>
      <c r="AN25" s="338">
        <v>865380</v>
      </c>
      <c r="AO25" s="340">
        <f t="shared" si="10"/>
        <v>1</v>
      </c>
      <c r="AP25" s="60">
        <v>18</v>
      </c>
      <c r="AQ25" s="60">
        <v>18</v>
      </c>
      <c r="AR25" s="340">
        <f t="shared" si="11"/>
        <v>0.5625</v>
      </c>
      <c r="AS25" s="60">
        <v>9</v>
      </c>
      <c r="AT25" s="60">
        <v>16</v>
      </c>
      <c r="AU25" s="336">
        <f t="shared" si="12"/>
        <v>0</v>
      </c>
      <c r="AV25" s="60">
        <v>0</v>
      </c>
      <c r="AW25" s="60">
        <v>37</v>
      </c>
      <c r="AX25" s="340">
        <f t="shared" si="13"/>
        <v>0.43243243243243246</v>
      </c>
      <c r="AY25" s="60">
        <v>16</v>
      </c>
      <c r="AZ25" s="60">
        <v>37</v>
      </c>
      <c r="BA25" s="340">
        <f t="shared" si="14"/>
        <v>1</v>
      </c>
      <c r="BB25" s="60">
        <v>18</v>
      </c>
      <c r="BC25" s="60">
        <v>18</v>
      </c>
      <c r="BD25" s="341">
        <f t="shared" si="15"/>
        <v>0.57338903660740104</v>
      </c>
      <c r="BE25" s="341">
        <f t="shared" si="16"/>
        <v>0.48423423423423428</v>
      </c>
      <c r="BF25" s="341">
        <f t="shared" si="17"/>
        <v>0.54040326930615101</v>
      </c>
      <c r="BG25" s="340">
        <f t="shared" si="18"/>
        <v>1</v>
      </c>
      <c r="BH25" s="371">
        <f t="shared" si="19"/>
        <v>0.57940796204433587</v>
      </c>
    </row>
    <row r="26" spans="2:60">
      <c r="B26" s="360" t="s">
        <v>511</v>
      </c>
      <c r="C26" s="60" t="s">
        <v>512</v>
      </c>
      <c r="D26" s="60" t="s">
        <v>695</v>
      </c>
      <c r="E26" s="60" t="s">
        <v>430</v>
      </c>
      <c r="F26" s="60">
        <v>2022</v>
      </c>
      <c r="G26" s="340">
        <f t="shared" si="0"/>
        <v>0.31164021164021166</v>
      </c>
      <c r="H26" s="60">
        <v>2</v>
      </c>
      <c r="I26" s="60">
        <v>15</v>
      </c>
      <c r="J26" s="60">
        <v>5</v>
      </c>
      <c r="K26" s="60">
        <v>14</v>
      </c>
      <c r="L26" s="60">
        <v>4</v>
      </c>
      <c r="M26" s="60">
        <v>9</v>
      </c>
      <c r="N26" s="340">
        <f t="shared" si="1"/>
        <v>0.63834197901953871</v>
      </c>
      <c r="O26" s="338">
        <v>4591628</v>
      </c>
      <c r="P26" s="338">
        <v>7193053.4900000002</v>
      </c>
      <c r="Q26" s="340">
        <f t="shared" si="2"/>
        <v>0.5148505561857013</v>
      </c>
      <c r="R26" s="338">
        <v>3703347.59</v>
      </c>
      <c r="S26" s="338">
        <v>7193053.4900000002</v>
      </c>
      <c r="T26" s="340">
        <f t="shared" si="3"/>
        <v>0.87878787878787878</v>
      </c>
      <c r="U26" s="338">
        <v>29</v>
      </c>
      <c r="V26" s="338">
        <v>33</v>
      </c>
      <c r="W26" s="340">
        <f t="shared" si="4"/>
        <v>0.73684210526315785</v>
      </c>
      <c r="X26" s="338">
        <v>14</v>
      </c>
      <c r="Y26" s="338">
        <v>19</v>
      </c>
      <c r="Z26" s="340">
        <f t="shared" si="5"/>
        <v>3.0303030303030304E-2</v>
      </c>
      <c r="AA26" s="60">
        <v>1</v>
      </c>
      <c r="AB26" s="60">
        <v>33</v>
      </c>
      <c r="AC26" s="340">
        <f t="shared" si="6"/>
        <v>0.5757575757575758</v>
      </c>
      <c r="AD26" s="60">
        <v>19</v>
      </c>
      <c r="AE26" s="60">
        <v>33</v>
      </c>
      <c r="AF26" s="340">
        <f t="shared" si="7"/>
        <v>0.10244382183934526</v>
      </c>
      <c r="AG26" s="338">
        <v>5384491.5899999999</v>
      </c>
      <c r="AH26" s="338">
        <v>52560432.57</v>
      </c>
      <c r="AI26" s="340">
        <f t="shared" si="8"/>
        <v>0.33333333333333331</v>
      </c>
      <c r="AJ26" s="60">
        <v>11</v>
      </c>
      <c r="AK26" s="60">
        <v>33</v>
      </c>
      <c r="AL26" s="340">
        <f t="shared" si="9"/>
        <v>0.84560312071969168</v>
      </c>
      <c r="AM26" s="338">
        <v>1557610.25</v>
      </c>
      <c r="AN26" s="338">
        <v>1842011</v>
      </c>
      <c r="AO26" s="340">
        <f t="shared" si="10"/>
        <v>0.94736842105263153</v>
      </c>
      <c r="AP26" s="60">
        <v>18</v>
      </c>
      <c r="AQ26" s="60">
        <v>19</v>
      </c>
      <c r="AR26" s="340">
        <f t="shared" si="11"/>
        <v>0.6470588235294118</v>
      </c>
      <c r="AS26" s="60">
        <v>11</v>
      </c>
      <c r="AT26" s="60">
        <v>17</v>
      </c>
      <c r="AU26" s="336">
        <f t="shared" si="12"/>
        <v>2.7272727272727275E-2</v>
      </c>
      <c r="AV26" s="60">
        <v>0.9</v>
      </c>
      <c r="AW26" s="60">
        <v>33</v>
      </c>
      <c r="AX26" s="340">
        <f t="shared" si="13"/>
        <v>0.39393939393939392</v>
      </c>
      <c r="AY26" s="60">
        <v>13</v>
      </c>
      <c r="AZ26" s="60">
        <v>33</v>
      </c>
      <c r="BA26" s="340">
        <f t="shared" si="14"/>
        <v>0.94736842105263153</v>
      </c>
      <c r="BB26" s="60">
        <v>18</v>
      </c>
      <c r="BC26" s="60">
        <v>19</v>
      </c>
      <c r="BD26" s="341">
        <f t="shared" si="15"/>
        <v>0.58590515640833263</v>
      </c>
      <c r="BE26" s="341">
        <f t="shared" si="16"/>
        <v>0.38357256778309406</v>
      </c>
      <c r="BF26" s="341">
        <f t="shared" si="17"/>
        <v>0.53557173761074917</v>
      </c>
      <c r="BG26" s="340">
        <f t="shared" si="18"/>
        <v>1</v>
      </c>
      <c r="BH26" s="371">
        <f t="shared" si="19"/>
        <v>0.55151483854065264</v>
      </c>
    </row>
    <row r="27" spans="2:60">
      <c r="B27" s="360" t="s">
        <v>511</v>
      </c>
      <c r="C27" s="60" t="s">
        <v>512</v>
      </c>
      <c r="D27" s="60" t="s">
        <v>696</v>
      </c>
      <c r="E27" s="60" t="s">
        <v>428</v>
      </c>
      <c r="F27" s="60">
        <v>2022</v>
      </c>
      <c r="G27" s="340">
        <f t="shared" si="0"/>
        <v>0.45286195286195285</v>
      </c>
      <c r="H27" s="60">
        <v>2</v>
      </c>
      <c r="I27" s="60">
        <v>9</v>
      </c>
      <c r="J27" s="60">
        <v>7</v>
      </c>
      <c r="K27" s="60">
        <v>11</v>
      </c>
      <c r="L27" s="60">
        <v>7</v>
      </c>
      <c r="M27" s="60">
        <v>14</v>
      </c>
      <c r="N27" s="340">
        <f t="shared" si="1"/>
        <v>0.90369855265001531</v>
      </c>
      <c r="O27" s="338">
        <v>1915540</v>
      </c>
      <c r="P27" s="338">
        <v>2119667</v>
      </c>
      <c r="Q27" s="340">
        <f t="shared" si="2"/>
        <v>0.35038894788662561</v>
      </c>
      <c r="R27" s="338">
        <v>742707.89</v>
      </c>
      <c r="S27" s="338">
        <v>2119667</v>
      </c>
      <c r="T27" s="340">
        <f t="shared" si="3"/>
        <v>0.75</v>
      </c>
      <c r="U27" s="338">
        <v>12</v>
      </c>
      <c r="V27" s="338">
        <v>16</v>
      </c>
      <c r="W27" s="340">
        <f t="shared" si="4"/>
        <v>0.7142857142857143</v>
      </c>
      <c r="X27" s="338">
        <v>10</v>
      </c>
      <c r="Y27" s="338">
        <v>14</v>
      </c>
      <c r="Z27" s="340">
        <f t="shared" si="5"/>
        <v>0</v>
      </c>
      <c r="AA27" s="60">
        <v>0</v>
      </c>
      <c r="AB27" s="60">
        <v>16</v>
      </c>
      <c r="AC27" s="340">
        <f t="shared" si="6"/>
        <v>0.875</v>
      </c>
      <c r="AD27" s="60">
        <v>14</v>
      </c>
      <c r="AE27" s="60">
        <v>16</v>
      </c>
      <c r="AF27" s="340">
        <f t="shared" si="7"/>
        <v>4.0212554988996715E-2</v>
      </c>
      <c r="AG27" s="338">
        <v>3122706.02</v>
      </c>
      <c r="AH27" s="338">
        <v>77655001.549999997</v>
      </c>
      <c r="AI27" s="340">
        <f t="shared" si="8"/>
        <v>0.25</v>
      </c>
      <c r="AJ27" s="60">
        <v>4</v>
      </c>
      <c r="AK27" s="60">
        <v>16</v>
      </c>
      <c r="AL27" s="340">
        <f t="shared" si="9"/>
        <v>0.60474424618273648</v>
      </c>
      <c r="AM27" s="338">
        <v>1597304.93</v>
      </c>
      <c r="AN27" s="338">
        <v>2641290</v>
      </c>
      <c r="AO27" s="340">
        <f t="shared" si="10"/>
        <v>1</v>
      </c>
      <c r="AP27" s="60">
        <v>14</v>
      </c>
      <c r="AQ27" s="60">
        <v>14</v>
      </c>
      <c r="AR27" s="340">
        <f t="shared" si="11"/>
        <v>0.54545454545454541</v>
      </c>
      <c r="AS27" s="60">
        <v>6</v>
      </c>
      <c r="AT27" s="60">
        <v>11</v>
      </c>
      <c r="AU27" s="336">
        <f t="shared" si="12"/>
        <v>7.4999999999999997E-2</v>
      </c>
      <c r="AV27" s="60">
        <v>1.2</v>
      </c>
      <c r="AW27" s="60">
        <v>16</v>
      </c>
      <c r="AX27" s="340">
        <f t="shared" si="13"/>
        <v>0.5</v>
      </c>
      <c r="AY27" s="60">
        <v>8</v>
      </c>
      <c r="AZ27" s="60">
        <v>16</v>
      </c>
      <c r="BA27" s="340">
        <f t="shared" si="14"/>
        <v>0.8571428571428571</v>
      </c>
      <c r="BB27" s="60">
        <v>12</v>
      </c>
      <c r="BC27" s="60">
        <v>14</v>
      </c>
      <c r="BD27" s="341">
        <f t="shared" si="15"/>
        <v>0.61423736334964851</v>
      </c>
      <c r="BE27" s="341">
        <f t="shared" si="16"/>
        <v>0.35714285714285715</v>
      </c>
      <c r="BF27" s="341">
        <f t="shared" si="17"/>
        <v>0.52750602264101509</v>
      </c>
      <c r="BG27" s="340">
        <f t="shared" si="18"/>
        <v>1</v>
      </c>
      <c r="BH27" s="371">
        <f t="shared" si="19"/>
        <v>0.5496658729400562</v>
      </c>
    </row>
    <row r="28" spans="2:60">
      <c r="B28" s="360" t="s">
        <v>511</v>
      </c>
      <c r="C28" s="60" t="s">
        <v>512</v>
      </c>
      <c r="D28" s="60" t="s">
        <v>512</v>
      </c>
      <c r="E28" s="60" t="s">
        <v>423</v>
      </c>
      <c r="F28" s="60">
        <v>2022</v>
      </c>
      <c r="G28" s="340">
        <f t="shared" si="0"/>
        <v>0.20402230187176426</v>
      </c>
      <c r="H28" s="60">
        <v>15</v>
      </c>
      <c r="I28" s="60">
        <v>100</v>
      </c>
      <c r="J28" s="60">
        <v>18</v>
      </c>
      <c r="K28" s="60">
        <v>93</v>
      </c>
      <c r="L28" s="60">
        <v>29</v>
      </c>
      <c r="M28" s="60">
        <v>108</v>
      </c>
      <c r="N28" s="340">
        <f t="shared" si="1"/>
        <v>0</v>
      </c>
      <c r="O28" s="338">
        <v>82065960</v>
      </c>
      <c r="P28" s="338">
        <v>71759918.189999998</v>
      </c>
      <c r="Q28" s="340">
        <f t="shared" si="2"/>
        <v>0.56778245136959793</v>
      </c>
      <c r="R28" s="338">
        <v>40744022.259999998</v>
      </c>
      <c r="S28" s="338">
        <v>71759918.189999998</v>
      </c>
      <c r="T28" s="340">
        <f t="shared" si="3"/>
        <v>0.57189542483660127</v>
      </c>
      <c r="U28" s="338">
        <v>175</v>
      </c>
      <c r="V28" s="338">
        <v>306</v>
      </c>
      <c r="W28" s="340">
        <f t="shared" si="4"/>
        <v>0.67272727272727273</v>
      </c>
      <c r="X28" s="338">
        <v>111</v>
      </c>
      <c r="Y28" s="338">
        <v>165</v>
      </c>
      <c r="Z28" s="340">
        <f t="shared" si="5"/>
        <v>0.11764705882352941</v>
      </c>
      <c r="AA28" s="60">
        <v>36</v>
      </c>
      <c r="AB28" s="60">
        <v>306</v>
      </c>
      <c r="AC28" s="340">
        <f t="shared" si="6"/>
        <v>0.53921568627450978</v>
      </c>
      <c r="AD28" s="60">
        <v>165</v>
      </c>
      <c r="AE28" s="60">
        <v>306</v>
      </c>
      <c r="AF28" s="340">
        <f t="shared" si="7"/>
        <v>0.13083834835101771</v>
      </c>
      <c r="AG28" s="338">
        <v>106946440.08</v>
      </c>
      <c r="AH28" s="338">
        <v>817393687.91999996</v>
      </c>
      <c r="AI28" s="340">
        <f t="shared" si="8"/>
        <v>4.5751633986928102E-2</v>
      </c>
      <c r="AJ28" s="60">
        <v>14</v>
      </c>
      <c r="AK28" s="60">
        <v>306</v>
      </c>
      <c r="AL28" s="340">
        <f t="shared" si="9"/>
        <v>0.3290965282213969</v>
      </c>
      <c r="AM28" s="338">
        <v>9483248.1899999995</v>
      </c>
      <c r="AN28" s="338">
        <v>28816008</v>
      </c>
      <c r="AO28" s="340">
        <f t="shared" si="10"/>
        <v>0.95757575757575752</v>
      </c>
      <c r="AP28" s="60">
        <v>158</v>
      </c>
      <c r="AQ28" s="60">
        <v>165</v>
      </c>
      <c r="AR28" s="340">
        <f t="shared" si="11"/>
        <v>0.21568627450980393</v>
      </c>
      <c r="AS28" s="60">
        <v>33</v>
      </c>
      <c r="AT28" s="60">
        <v>153</v>
      </c>
      <c r="AU28" s="336">
        <f t="shared" si="12"/>
        <v>4.3464052287581705E-2</v>
      </c>
      <c r="AV28" s="60">
        <v>13.3</v>
      </c>
      <c r="AW28" s="60">
        <v>306</v>
      </c>
      <c r="AX28" s="340">
        <f t="shared" si="13"/>
        <v>0.23856209150326799</v>
      </c>
      <c r="AY28" s="60">
        <v>73</v>
      </c>
      <c r="AZ28" s="60">
        <v>306</v>
      </c>
      <c r="BA28" s="340">
        <f t="shared" si="14"/>
        <v>0.96969696969696972</v>
      </c>
      <c r="BB28" s="60">
        <v>160</v>
      </c>
      <c r="BC28" s="60">
        <v>165</v>
      </c>
      <c r="BD28" s="341">
        <f t="shared" si="15"/>
        <v>0.3359250445194909</v>
      </c>
      <c r="BE28" s="341">
        <f t="shared" si="16"/>
        <v>0.39518716577540108</v>
      </c>
      <c r="BF28" s="341">
        <f t="shared" si="17"/>
        <v>0.38554303804524814</v>
      </c>
      <c r="BG28" s="340">
        <f t="shared" si="18"/>
        <v>1</v>
      </c>
      <c r="BH28" s="371">
        <f t="shared" si="19"/>
        <v>0.43499657450204199</v>
      </c>
    </row>
    <row r="29" spans="2:60">
      <c r="B29" s="362" t="s">
        <v>697</v>
      </c>
      <c r="C29" s="330" t="s">
        <v>698</v>
      </c>
      <c r="D29" s="330" t="s">
        <v>699</v>
      </c>
      <c r="E29" s="60" t="s">
        <v>433</v>
      </c>
      <c r="F29" s="60">
        <v>2022</v>
      </c>
      <c r="G29" s="340">
        <f t="shared" si="0"/>
        <v>0.39141345427059715</v>
      </c>
      <c r="H29" s="60">
        <v>12</v>
      </c>
      <c r="I29" s="60">
        <v>50</v>
      </c>
      <c r="J29" s="60">
        <v>24</v>
      </c>
      <c r="K29" s="60">
        <v>49</v>
      </c>
      <c r="L29" s="60">
        <v>8</v>
      </c>
      <c r="M29" s="60">
        <v>18</v>
      </c>
      <c r="N29" s="340">
        <f t="shared" si="1"/>
        <v>0</v>
      </c>
      <c r="O29" s="338">
        <v>7323332</v>
      </c>
      <c r="P29" s="338">
        <v>6845996.4100000001</v>
      </c>
      <c r="Q29" s="340">
        <f t="shared" si="2"/>
        <v>0.67875811667274888</v>
      </c>
      <c r="R29" s="338">
        <v>4646775.63</v>
      </c>
      <c r="S29" s="338">
        <v>6845996.4100000001</v>
      </c>
      <c r="T29" s="340">
        <f t="shared" si="3"/>
        <v>0.5117647058823529</v>
      </c>
      <c r="U29" s="338">
        <v>87</v>
      </c>
      <c r="V29" s="338">
        <v>170</v>
      </c>
      <c r="W29" s="340">
        <f t="shared" si="4"/>
        <v>0.84426229508196726</v>
      </c>
      <c r="X29" s="338">
        <v>103</v>
      </c>
      <c r="Y29" s="338">
        <v>122</v>
      </c>
      <c r="Z29" s="340">
        <f t="shared" si="5"/>
        <v>0.12352941176470589</v>
      </c>
      <c r="AA29" s="60">
        <v>21</v>
      </c>
      <c r="AB29" s="60">
        <v>170</v>
      </c>
      <c r="AC29" s="340">
        <f t="shared" si="6"/>
        <v>0.71764705882352942</v>
      </c>
      <c r="AD29" s="60">
        <v>122</v>
      </c>
      <c r="AE29" s="60">
        <v>170</v>
      </c>
      <c r="AF29" s="340">
        <f t="shared" si="7"/>
        <v>0.18134949535814771</v>
      </c>
      <c r="AG29" s="338">
        <v>97995570.5</v>
      </c>
      <c r="AH29" s="338">
        <v>540368586.66999996</v>
      </c>
      <c r="AI29" s="340">
        <f t="shared" si="8"/>
        <v>0.11176470588235295</v>
      </c>
      <c r="AJ29" s="60">
        <v>19</v>
      </c>
      <c r="AK29" s="60">
        <v>170</v>
      </c>
      <c r="AL29" s="340">
        <f t="shared" si="9"/>
        <v>0.88949118212074318</v>
      </c>
      <c r="AM29" s="338">
        <v>1618264.65</v>
      </c>
      <c r="AN29" s="338">
        <v>1819315</v>
      </c>
      <c r="AO29" s="340">
        <f t="shared" si="10"/>
        <v>1</v>
      </c>
      <c r="AP29" s="60">
        <v>122</v>
      </c>
      <c r="AQ29" s="60">
        <v>122</v>
      </c>
      <c r="AR29" s="340">
        <f t="shared" si="11"/>
        <v>0.49549549549549549</v>
      </c>
      <c r="AS29" s="60">
        <v>55</v>
      </c>
      <c r="AT29" s="60">
        <v>111</v>
      </c>
      <c r="AU29" s="336">
        <f t="shared" si="12"/>
        <v>3.2352941176470591E-2</v>
      </c>
      <c r="AV29" s="60">
        <v>5.5</v>
      </c>
      <c r="AW29" s="60">
        <v>170</v>
      </c>
      <c r="AX29" s="340">
        <f t="shared" si="13"/>
        <v>0.30588235294117649</v>
      </c>
      <c r="AY29" s="60">
        <v>52</v>
      </c>
      <c r="AZ29" s="60">
        <v>170</v>
      </c>
      <c r="BA29" s="340">
        <f t="shared" si="14"/>
        <v>0.96721311475409832</v>
      </c>
      <c r="BB29" s="60">
        <v>118</v>
      </c>
      <c r="BC29" s="60">
        <v>122</v>
      </c>
      <c r="BD29" s="341">
        <f t="shared" si="15"/>
        <v>0.39548406920642476</v>
      </c>
      <c r="BE29" s="341">
        <f t="shared" si="16"/>
        <v>0.48389585342333657</v>
      </c>
      <c r="BF29" s="341">
        <f t="shared" si="17"/>
        <v>0.52235514961689034</v>
      </c>
      <c r="BG29" s="340">
        <f t="shared" si="18"/>
        <v>1</v>
      </c>
      <c r="BH29" s="371">
        <f t="shared" si="19"/>
        <v>0.52052052167399543</v>
      </c>
    </row>
    <row r="30" spans="2:60">
      <c r="B30" s="362" t="s">
        <v>697</v>
      </c>
      <c r="C30" s="330" t="s">
        <v>698</v>
      </c>
      <c r="D30" s="330" t="s">
        <v>700</v>
      </c>
      <c r="E30" s="60" t="s">
        <v>432</v>
      </c>
      <c r="F30" s="60">
        <v>2022</v>
      </c>
      <c r="G30" s="340">
        <f t="shared" si="0"/>
        <v>0.41862968591692001</v>
      </c>
      <c r="H30" s="60">
        <v>20</v>
      </c>
      <c r="I30" s="60">
        <v>47</v>
      </c>
      <c r="J30" s="60">
        <v>29</v>
      </c>
      <c r="K30" s="60">
        <v>56</v>
      </c>
      <c r="L30" s="60">
        <v>10</v>
      </c>
      <c r="M30" s="60">
        <v>32</v>
      </c>
      <c r="N30" s="340">
        <f t="shared" si="1"/>
        <v>0.11912335821141079</v>
      </c>
      <c r="O30" s="338">
        <v>5662633</v>
      </c>
      <c r="P30" s="338">
        <v>47535874.450000003</v>
      </c>
      <c r="Q30" s="340">
        <f t="shared" si="2"/>
        <v>7.4940808625431732E-2</v>
      </c>
      <c r="R30" s="338">
        <v>3562376.87</v>
      </c>
      <c r="S30" s="338">
        <v>47535874.450000003</v>
      </c>
      <c r="T30" s="340">
        <f t="shared" si="3"/>
        <v>0.57065217391304346</v>
      </c>
      <c r="U30" s="338">
        <v>105</v>
      </c>
      <c r="V30" s="338">
        <v>184</v>
      </c>
      <c r="W30" s="340">
        <f t="shared" si="4"/>
        <v>0.80487804878048785</v>
      </c>
      <c r="X30" s="338">
        <v>99</v>
      </c>
      <c r="Y30" s="338">
        <v>123</v>
      </c>
      <c r="Z30" s="340">
        <f t="shared" si="5"/>
        <v>9.2391304347826081E-2</v>
      </c>
      <c r="AA30" s="60">
        <v>17</v>
      </c>
      <c r="AB30" s="60">
        <v>184</v>
      </c>
      <c r="AC30" s="340">
        <f t="shared" si="6"/>
        <v>0.66847826086956519</v>
      </c>
      <c r="AD30" s="60">
        <v>123</v>
      </c>
      <c r="AE30" s="60">
        <v>184</v>
      </c>
      <c r="AF30" s="340">
        <f t="shared" si="7"/>
        <v>8.7876530209581402E-2</v>
      </c>
      <c r="AG30" s="338">
        <v>30078562.140000001</v>
      </c>
      <c r="AH30" s="338">
        <v>342282086.79000002</v>
      </c>
      <c r="AI30" s="340">
        <f t="shared" si="8"/>
        <v>0.16847826086956522</v>
      </c>
      <c r="AJ30" s="60">
        <v>31</v>
      </c>
      <c r="AK30" s="60">
        <v>184</v>
      </c>
      <c r="AL30" s="340">
        <f t="shared" si="9"/>
        <v>0.95865655897445068</v>
      </c>
      <c r="AM30" s="338">
        <v>1876651.7</v>
      </c>
      <c r="AN30" s="338">
        <v>1957585</v>
      </c>
      <c r="AO30" s="340">
        <f t="shared" si="10"/>
        <v>1</v>
      </c>
      <c r="AP30" s="60">
        <v>123</v>
      </c>
      <c r="AQ30" s="60">
        <v>123</v>
      </c>
      <c r="AR30" s="340">
        <f t="shared" si="11"/>
        <v>0.46017699115044247</v>
      </c>
      <c r="AS30" s="60">
        <v>52</v>
      </c>
      <c r="AT30" s="60">
        <v>113</v>
      </c>
      <c r="AU30" s="336">
        <f t="shared" si="12"/>
        <v>6.5217391304347823E-3</v>
      </c>
      <c r="AV30" s="60">
        <v>1.2</v>
      </c>
      <c r="AW30" s="60">
        <v>184</v>
      </c>
      <c r="AX30" s="340">
        <f t="shared" si="13"/>
        <v>0.25543478260869568</v>
      </c>
      <c r="AY30" s="60">
        <v>47</v>
      </c>
      <c r="AZ30" s="60">
        <v>184</v>
      </c>
      <c r="BA30" s="340">
        <f t="shared" si="14"/>
        <v>1</v>
      </c>
      <c r="BB30" s="60">
        <v>123</v>
      </c>
      <c r="BC30" s="60">
        <v>123</v>
      </c>
      <c r="BD30" s="341">
        <f t="shared" si="15"/>
        <v>0.29583650666670147</v>
      </c>
      <c r="BE30" s="341">
        <f t="shared" si="16"/>
        <v>0.44863467656415695</v>
      </c>
      <c r="BF30" s="341">
        <f t="shared" si="17"/>
        <v>0.51173590264585955</v>
      </c>
      <c r="BG30" s="340">
        <f t="shared" si="18"/>
        <v>1</v>
      </c>
      <c r="BH30" s="371">
        <f t="shared" si="19"/>
        <v>0.47686212576301534</v>
      </c>
    </row>
    <row r="31" spans="2:60">
      <c r="B31" s="362" t="s">
        <v>697</v>
      </c>
      <c r="C31" s="330" t="s">
        <v>698</v>
      </c>
      <c r="D31" s="330" t="s">
        <v>701</v>
      </c>
      <c r="E31" s="60" t="s">
        <v>427</v>
      </c>
      <c r="F31" s="60">
        <v>2022</v>
      </c>
      <c r="G31" s="340">
        <f t="shared" si="0"/>
        <v>0.55070733863837318</v>
      </c>
      <c r="H31" s="60">
        <v>13</v>
      </c>
      <c r="I31" s="60">
        <v>29</v>
      </c>
      <c r="J31" s="60">
        <v>17</v>
      </c>
      <c r="K31" s="60">
        <v>26</v>
      </c>
      <c r="L31" s="60">
        <v>11</v>
      </c>
      <c r="M31" s="60">
        <v>20</v>
      </c>
      <c r="N31" s="340">
        <f t="shared" si="1"/>
        <v>0</v>
      </c>
      <c r="O31" s="338">
        <v>17027355</v>
      </c>
      <c r="P31" s="338">
        <v>16263931.01</v>
      </c>
      <c r="Q31" s="340">
        <f t="shared" si="2"/>
        <v>0.93436434590483419</v>
      </c>
      <c r="R31" s="338">
        <v>15196437.26</v>
      </c>
      <c r="S31" s="338">
        <v>16263931.01</v>
      </c>
      <c r="T31" s="340">
        <f t="shared" si="3"/>
        <v>0.58227848101265822</v>
      </c>
      <c r="U31" s="338">
        <v>46</v>
      </c>
      <c r="V31" s="338">
        <v>79</v>
      </c>
      <c r="W31" s="340">
        <f t="shared" si="4"/>
        <v>0.76470588235294112</v>
      </c>
      <c r="X31" s="338">
        <v>26</v>
      </c>
      <c r="Y31" s="338">
        <v>34</v>
      </c>
      <c r="Z31" s="340">
        <f t="shared" si="5"/>
        <v>8.8607594936708861E-2</v>
      </c>
      <c r="AA31" s="60">
        <v>7</v>
      </c>
      <c r="AB31" s="60">
        <v>79</v>
      </c>
      <c r="AC31" s="340">
        <f t="shared" si="6"/>
        <v>0.43037974683544306</v>
      </c>
      <c r="AD31" s="60">
        <v>34</v>
      </c>
      <c r="AE31" s="60">
        <v>79</v>
      </c>
      <c r="AF31" s="340">
        <f t="shared" si="7"/>
        <v>0.1590571393497939</v>
      </c>
      <c r="AG31" s="338">
        <v>32622121.329999998</v>
      </c>
      <c r="AH31" s="338">
        <v>205096869.36000001</v>
      </c>
      <c r="AI31" s="340">
        <f t="shared" si="8"/>
        <v>0.25316455696202533</v>
      </c>
      <c r="AJ31" s="60">
        <v>20</v>
      </c>
      <c r="AK31" s="60">
        <v>79</v>
      </c>
      <c r="AL31" s="340">
        <f t="shared" si="9"/>
        <v>0.67378049551978991</v>
      </c>
      <c r="AM31" s="338">
        <v>4398693.09</v>
      </c>
      <c r="AN31" s="338">
        <v>6528377</v>
      </c>
      <c r="AO31" s="340">
        <f t="shared" si="10"/>
        <v>1</v>
      </c>
      <c r="AP31" s="60">
        <v>34</v>
      </c>
      <c r="AQ31" s="60">
        <v>34</v>
      </c>
      <c r="AR31" s="340">
        <f t="shared" si="11"/>
        <v>0.51724137931034486</v>
      </c>
      <c r="AS31" s="60">
        <v>15</v>
      </c>
      <c r="AT31" s="60">
        <v>29</v>
      </c>
      <c r="AU31" s="336">
        <f t="shared" si="12"/>
        <v>7.5949367088607592E-3</v>
      </c>
      <c r="AV31" s="60">
        <v>0.6</v>
      </c>
      <c r="AW31" s="60">
        <v>79</v>
      </c>
      <c r="AX31" s="340">
        <f t="shared" si="13"/>
        <v>0.24050632911392406</v>
      </c>
      <c r="AY31" s="60">
        <v>19</v>
      </c>
      <c r="AZ31" s="60">
        <v>79</v>
      </c>
      <c r="BA31" s="340">
        <f t="shared" si="14"/>
        <v>1</v>
      </c>
      <c r="BB31" s="60">
        <v>34</v>
      </c>
      <c r="BC31" s="60">
        <v>34</v>
      </c>
      <c r="BD31" s="341">
        <f t="shared" si="15"/>
        <v>0.51683754138896643</v>
      </c>
      <c r="BE31" s="341">
        <f t="shared" si="16"/>
        <v>0.42665673864482501</v>
      </c>
      <c r="BF31" s="341">
        <f t="shared" si="17"/>
        <v>0.47574717597779803</v>
      </c>
      <c r="BG31" s="340">
        <f t="shared" si="18"/>
        <v>1</v>
      </c>
      <c r="BH31" s="371">
        <f t="shared" si="19"/>
        <v>0.52577243680347685</v>
      </c>
    </row>
    <row r="32" spans="2:60">
      <c r="B32" s="362" t="s">
        <v>697</v>
      </c>
      <c r="C32" s="330" t="s">
        <v>698</v>
      </c>
      <c r="D32" s="330" t="s">
        <v>702</v>
      </c>
      <c r="E32" s="60" t="s">
        <v>425</v>
      </c>
      <c r="F32" s="60">
        <v>2022</v>
      </c>
      <c r="G32" s="340">
        <f t="shared" si="0"/>
        <v>0.35278721344295111</v>
      </c>
      <c r="H32" s="60">
        <v>21</v>
      </c>
      <c r="I32" s="60">
        <v>54</v>
      </c>
      <c r="J32" s="60">
        <v>26</v>
      </c>
      <c r="K32" s="60">
        <v>61</v>
      </c>
      <c r="L32" s="60">
        <v>9</v>
      </c>
      <c r="M32" s="60">
        <v>37</v>
      </c>
      <c r="N32" s="340">
        <f t="shared" si="1"/>
        <v>0.76450744689490591</v>
      </c>
      <c r="O32" s="338">
        <v>17552926</v>
      </c>
      <c r="P32" s="338">
        <v>22959784.199999999</v>
      </c>
      <c r="Q32" s="340">
        <f t="shared" si="2"/>
        <v>0.66835400438998904</v>
      </c>
      <c r="R32" s="338">
        <v>15345263.710000001</v>
      </c>
      <c r="S32" s="338">
        <v>22959784.199999999</v>
      </c>
      <c r="T32" s="340">
        <f t="shared" si="3"/>
        <v>0.54255319148936165</v>
      </c>
      <c r="U32" s="338">
        <v>102</v>
      </c>
      <c r="V32" s="338">
        <v>188</v>
      </c>
      <c r="W32" s="340">
        <f t="shared" si="4"/>
        <v>0.61068702290076338</v>
      </c>
      <c r="X32" s="338">
        <v>80</v>
      </c>
      <c r="Y32" s="338">
        <v>131</v>
      </c>
      <c r="Z32" s="340">
        <f t="shared" si="5"/>
        <v>0.11170212765957446</v>
      </c>
      <c r="AA32" s="60">
        <v>21</v>
      </c>
      <c r="AB32" s="60">
        <v>188</v>
      </c>
      <c r="AC32" s="340">
        <f t="shared" si="6"/>
        <v>0.69680851063829785</v>
      </c>
      <c r="AD32" s="60">
        <v>131</v>
      </c>
      <c r="AE32" s="60">
        <v>188</v>
      </c>
      <c r="AF32" s="340">
        <f t="shared" si="7"/>
        <v>0.20068926473717402</v>
      </c>
      <c r="AG32" s="338">
        <v>98363185.959999993</v>
      </c>
      <c r="AH32" s="338">
        <v>490126794.22000003</v>
      </c>
      <c r="AI32" s="340">
        <f t="shared" si="8"/>
        <v>0.17553191489361702</v>
      </c>
      <c r="AJ32" s="60">
        <v>33</v>
      </c>
      <c r="AK32" s="60">
        <v>188</v>
      </c>
      <c r="AL32" s="340">
        <f t="shared" si="9"/>
        <v>0.73657977650301665</v>
      </c>
      <c r="AM32" s="338">
        <v>4038818.65</v>
      </c>
      <c r="AN32" s="338">
        <v>5483206</v>
      </c>
      <c r="AO32" s="340">
        <f t="shared" si="10"/>
        <v>0.99236641221374045</v>
      </c>
      <c r="AP32" s="60">
        <v>130</v>
      </c>
      <c r="AQ32" s="60">
        <v>131</v>
      </c>
      <c r="AR32" s="340">
        <f t="shared" si="11"/>
        <v>0.37037037037037035</v>
      </c>
      <c r="AS32" s="60">
        <v>40</v>
      </c>
      <c r="AT32" s="60">
        <v>108</v>
      </c>
      <c r="AU32" s="336">
        <f t="shared" si="12"/>
        <v>3.4042553191489355E-2</v>
      </c>
      <c r="AV32" s="60">
        <v>6.3999999999999986</v>
      </c>
      <c r="AW32" s="60">
        <v>188</v>
      </c>
      <c r="AX32" s="340">
        <f t="shared" si="13"/>
        <v>0.25</v>
      </c>
      <c r="AY32" s="60">
        <v>47</v>
      </c>
      <c r="AZ32" s="60">
        <v>188</v>
      </c>
      <c r="BA32" s="340">
        <f t="shared" si="14"/>
        <v>0.97709923664122134</v>
      </c>
      <c r="BB32" s="60">
        <v>128</v>
      </c>
      <c r="BC32" s="60">
        <v>131</v>
      </c>
      <c r="BD32" s="341">
        <f t="shared" si="15"/>
        <v>0.58205046405430194</v>
      </c>
      <c r="BE32" s="341">
        <f t="shared" si="16"/>
        <v>0.36119457528016891</v>
      </c>
      <c r="BF32" s="341">
        <f t="shared" si="17"/>
        <v>0.49260978213210305</v>
      </c>
      <c r="BG32" s="340">
        <f t="shared" si="18"/>
        <v>1</v>
      </c>
      <c r="BH32" s="371">
        <f t="shared" si="19"/>
        <v>0.53075644643997211</v>
      </c>
    </row>
    <row r="33" spans="2:60" ht="15" thickBot="1">
      <c r="B33" s="363" t="s">
        <v>697</v>
      </c>
      <c r="C33" s="364" t="s">
        <v>698</v>
      </c>
      <c r="D33" s="364" t="s">
        <v>698</v>
      </c>
      <c r="E33" s="365" t="s">
        <v>421</v>
      </c>
      <c r="F33" s="365">
        <v>2022</v>
      </c>
      <c r="G33" s="372">
        <f t="shared" si="0"/>
        <v>0.35507978334065288</v>
      </c>
      <c r="H33" s="365">
        <v>24</v>
      </c>
      <c r="I33" s="365">
        <v>88</v>
      </c>
      <c r="J33" s="365">
        <v>41</v>
      </c>
      <c r="K33" s="365">
        <v>90</v>
      </c>
      <c r="L33" s="365">
        <v>31</v>
      </c>
      <c r="M33" s="365">
        <v>92</v>
      </c>
      <c r="N33" s="372">
        <f t="shared" si="1"/>
        <v>0</v>
      </c>
      <c r="O33" s="373">
        <v>229754174</v>
      </c>
      <c r="P33" s="373">
        <v>214706920.41</v>
      </c>
      <c r="Q33" s="372">
        <f t="shared" si="2"/>
        <v>0.26123750153415004</v>
      </c>
      <c r="R33" s="373">
        <v>56089499.450000003</v>
      </c>
      <c r="S33" s="373">
        <v>214706920.41</v>
      </c>
      <c r="T33" s="372">
        <f t="shared" si="3"/>
        <v>0.58847736625514402</v>
      </c>
      <c r="U33" s="373">
        <v>143</v>
      </c>
      <c r="V33" s="373">
        <v>243</v>
      </c>
      <c r="W33" s="372">
        <f t="shared" si="4"/>
        <v>0.6518518518518519</v>
      </c>
      <c r="X33" s="373">
        <v>88</v>
      </c>
      <c r="Y33" s="373">
        <v>135</v>
      </c>
      <c r="Z33" s="372">
        <f t="shared" si="5"/>
        <v>0.1728395061728395</v>
      </c>
      <c r="AA33" s="365">
        <v>42</v>
      </c>
      <c r="AB33" s="365">
        <v>243</v>
      </c>
      <c r="AC33" s="372">
        <f t="shared" si="6"/>
        <v>0.55555555555555558</v>
      </c>
      <c r="AD33" s="365">
        <v>135</v>
      </c>
      <c r="AE33" s="365">
        <v>243</v>
      </c>
      <c r="AF33" s="372">
        <f t="shared" si="7"/>
        <v>0.11577163852047019</v>
      </c>
      <c r="AG33" s="373">
        <v>122127653.04000001</v>
      </c>
      <c r="AH33" s="373">
        <v>1054901309.17</v>
      </c>
      <c r="AI33" s="372">
        <f t="shared" si="8"/>
        <v>0.13580246913580246</v>
      </c>
      <c r="AJ33" s="365">
        <v>33</v>
      </c>
      <c r="AK33" s="365">
        <v>243</v>
      </c>
      <c r="AL33" s="372">
        <f t="shared" si="9"/>
        <v>0.78057019702590114</v>
      </c>
      <c r="AM33" s="373">
        <v>19503528.329999998</v>
      </c>
      <c r="AN33" s="373">
        <v>24986258</v>
      </c>
      <c r="AO33" s="372">
        <f t="shared" si="10"/>
        <v>0.93333333333333335</v>
      </c>
      <c r="AP33" s="365">
        <v>126</v>
      </c>
      <c r="AQ33" s="365">
        <v>135</v>
      </c>
      <c r="AR33" s="372">
        <f t="shared" si="11"/>
        <v>0.37614678899082571</v>
      </c>
      <c r="AS33" s="365">
        <v>41</v>
      </c>
      <c r="AT33" s="365">
        <v>109</v>
      </c>
      <c r="AU33" s="374">
        <f t="shared" si="12"/>
        <v>2.757201646090535E-2</v>
      </c>
      <c r="AV33" s="365">
        <v>6.7</v>
      </c>
      <c r="AW33" s="365">
        <v>243</v>
      </c>
      <c r="AX33" s="372">
        <f t="shared" si="13"/>
        <v>0.21810699588477367</v>
      </c>
      <c r="AY33" s="365">
        <v>53</v>
      </c>
      <c r="AZ33" s="365">
        <v>243</v>
      </c>
      <c r="BA33" s="372">
        <f t="shared" si="14"/>
        <v>0.97777777777777775</v>
      </c>
      <c r="BB33" s="365">
        <v>132</v>
      </c>
      <c r="BC33" s="365">
        <v>135</v>
      </c>
      <c r="BD33" s="375">
        <f t="shared" si="15"/>
        <v>0.30119866278248675</v>
      </c>
      <c r="BE33" s="375">
        <f t="shared" si="16"/>
        <v>0.4123456790123457</v>
      </c>
      <c r="BF33" s="375">
        <f t="shared" si="17"/>
        <v>0.45784853029837169</v>
      </c>
      <c r="BG33" s="372">
        <f t="shared" si="18"/>
        <v>1</v>
      </c>
      <c r="BH33" s="376">
        <f t="shared" si="19"/>
        <v>0.45141786162796127</v>
      </c>
    </row>
  </sheetData>
  <autoFilter ref="B18:BH18" xr:uid="{358B3F5C-1837-41D0-B1A6-2C6ABA69F828}"/>
  <mergeCells count="26">
    <mergeCell ref="B2:W3"/>
    <mergeCell ref="F16:BH16"/>
    <mergeCell ref="F17:BH17"/>
    <mergeCell ref="B13:W14"/>
    <mergeCell ref="B7:D7"/>
    <mergeCell ref="B8:D8"/>
    <mergeCell ref="B9:D9"/>
    <mergeCell ref="E7:G7"/>
    <mergeCell ref="E8:G8"/>
    <mergeCell ref="E9:G9"/>
    <mergeCell ref="B16:B18"/>
    <mergeCell ref="B4:G4"/>
    <mergeCell ref="B5:G5"/>
    <mergeCell ref="B10:G10"/>
    <mergeCell ref="B6:D6"/>
    <mergeCell ref="E6:G6"/>
    <mergeCell ref="H8:W8"/>
    <mergeCell ref="H9:W9"/>
    <mergeCell ref="D16:D18"/>
    <mergeCell ref="C16:C18"/>
    <mergeCell ref="E16:E18"/>
    <mergeCell ref="H4:W4"/>
    <mergeCell ref="H5:W5"/>
    <mergeCell ref="H6:W6"/>
    <mergeCell ref="H7:W7"/>
    <mergeCell ref="H10:W10"/>
  </mergeCells>
  <phoneticPr fontId="36" type="noConversion"/>
  <pageMargins left="0.7" right="0.7" top="0.75" bottom="0.75" header="0.3" footer="0.3"/>
  <pageSetup paperSize="9" orientation="portrait" r:id="rId1"/>
  <colBreaks count="3" manualBreakCount="3">
    <brk id="4" max="31" man="1"/>
    <brk id="11" max="1048575" man="1"/>
    <brk id="21"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D48D4-C90A-46E4-ABBF-B6F3381066D8}">
  <dimension ref="A1:U3"/>
  <sheetViews>
    <sheetView workbookViewId="0">
      <selection activeCell="U3" sqref="U3"/>
    </sheetView>
  </sheetViews>
  <sheetFormatPr baseColWidth="10" defaultRowHeight="15"/>
  <cols>
    <col min="1" max="1" width="57" customWidth="1"/>
  </cols>
  <sheetData>
    <row r="1" spans="1:21">
      <c r="A1" s="141" t="s">
        <v>476</v>
      </c>
      <c r="B1" s="140" t="s">
        <v>208</v>
      </c>
      <c r="C1" s="140" t="s">
        <v>220</v>
      </c>
      <c r="D1" s="140" t="s">
        <v>223</v>
      </c>
      <c r="E1" s="140" t="s">
        <v>226</v>
      </c>
      <c r="F1" s="139" t="s">
        <v>465</v>
      </c>
      <c r="G1" s="140" t="s">
        <v>231</v>
      </c>
      <c r="H1" s="140" t="s">
        <v>237</v>
      </c>
      <c r="I1" s="139" t="s">
        <v>460</v>
      </c>
      <c r="J1" s="140" t="s">
        <v>242</v>
      </c>
      <c r="K1" s="140" t="s">
        <v>249</v>
      </c>
      <c r="L1" s="140" t="s">
        <v>252</v>
      </c>
      <c r="M1" s="140" t="s">
        <v>257</v>
      </c>
      <c r="N1" s="140" t="s">
        <v>261</v>
      </c>
      <c r="O1" s="140" t="s">
        <v>265</v>
      </c>
      <c r="P1" s="140" t="s">
        <v>271</v>
      </c>
      <c r="Q1" s="140" t="s">
        <v>275</v>
      </c>
      <c r="R1" s="140" t="s">
        <v>278</v>
      </c>
      <c r="S1" s="139" t="s">
        <v>441</v>
      </c>
      <c r="T1" s="139" t="s">
        <v>285</v>
      </c>
      <c r="U1" s="138" t="s">
        <v>440</v>
      </c>
    </row>
    <row r="2" spans="1:21">
      <c r="A2" s="177" t="s">
        <v>423</v>
      </c>
      <c r="B2" s="173">
        <v>0.20402230187176429</v>
      </c>
      <c r="C2" s="173">
        <v>0</v>
      </c>
      <c r="D2" s="173">
        <v>0.56778245136959793</v>
      </c>
      <c r="E2" s="173">
        <v>0.57189542483660127</v>
      </c>
      <c r="F2" s="174">
        <v>0.3359250445194909</v>
      </c>
      <c r="G2" s="173">
        <v>0.67272727272727273</v>
      </c>
      <c r="H2" s="173">
        <v>0.1176470588235294</v>
      </c>
      <c r="I2" s="174">
        <v>0.39518716577540108</v>
      </c>
      <c r="J2" s="173">
        <v>0.53921568627450978</v>
      </c>
      <c r="K2" s="173">
        <v>0.13083834835101771</v>
      </c>
      <c r="L2" s="173">
        <v>4.5751633986928102E-2</v>
      </c>
      <c r="M2" s="173">
        <v>0.3290965282213969</v>
      </c>
      <c r="N2" s="173">
        <v>0.95757575757575752</v>
      </c>
      <c r="O2" s="173">
        <v>0.2156862745098039</v>
      </c>
      <c r="P2" s="175">
        <v>4.3464052287581698E-2</v>
      </c>
      <c r="Q2" s="173">
        <v>0.23856209150326799</v>
      </c>
      <c r="R2" s="173">
        <v>0.96969696969696972</v>
      </c>
      <c r="S2" s="174">
        <v>0.38554303804524809</v>
      </c>
      <c r="T2" s="174">
        <v>1</v>
      </c>
      <c r="U2" s="176">
        <v>0.43499657450204199</v>
      </c>
    </row>
    <row r="3" spans="1:21">
      <c r="A3" s="179" t="s">
        <v>436</v>
      </c>
      <c r="B3" s="173">
        <v>0.26277802327294147</v>
      </c>
      <c r="C3" s="173">
        <v>0.45290473770572798</v>
      </c>
      <c r="D3" s="173">
        <v>0.41499102461025811</v>
      </c>
      <c r="E3" s="173">
        <v>0.4432624113475177</v>
      </c>
      <c r="F3" s="174">
        <v>0.39348404923411129</v>
      </c>
      <c r="G3" s="173">
        <v>0.62827225130890052</v>
      </c>
      <c r="H3" s="173">
        <v>6.3829787234042548E-2</v>
      </c>
      <c r="I3" s="174">
        <v>0.34605101927147153</v>
      </c>
      <c r="J3" s="173">
        <v>0.67730496453900713</v>
      </c>
      <c r="K3" s="173">
        <v>0.2325185033649162</v>
      </c>
      <c r="L3" s="173">
        <v>7.4468085106382975E-2</v>
      </c>
      <c r="M3" s="173">
        <v>0.97938593553553466</v>
      </c>
      <c r="N3" s="173">
        <v>0.97382198952879584</v>
      </c>
      <c r="O3" s="173">
        <v>0.25423728813559321</v>
      </c>
      <c r="P3" s="175">
        <v>3.0496453900709219E-2</v>
      </c>
      <c r="Q3" s="173">
        <v>0.14893617021276601</v>
      </c>
      <c r="R3" s="173">
        <v>0.97382198952879584</v>
      </c>
      <c r="S3" s="174">
        <v>0.48277681998361133</v>
      </c>
      <c r="T3" s="174">
        <v>1</v>
      </c>
      <c r="U3" s="176">
        <v>0.4666935665467582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D600-17AF-4EC1-8331-87A1B492EDE5}">
  <dimension ref="B1:Z29"/>
  <sheetViews>
    <sheetView showGridLines="0" topLeftCell="A4" zoomScale="85" zoomScaleNormal="85" workbookViewId="0">
      <selection activeCell="G19" sqref="G19"/>
    </sheetView>
  </sheetViews>
  <sheetFormatPr baseColWidth="10" defaultRowHeight="14.25"/>
  <cols>
    <col min="1" max="1" width="11.42578125" style="37"/>
    <col min="2" max="2" width="14.5703125" style="37" customWidth="1"/>
    <col min="3" max="3" width="16.28515625" style="37" customWidth="1"/>
    <col min="4" max="4" width="23.85546875" style="37" customWidth="1"/>
    <col min="5" max="5" width="53.5703125" style="37" customWidth="1"/>
    <col min="6" max="6" width="10.140625" style="37" customWidth="1"/>
    <col min="7" max="7" width="10.42578125" style="37" customWidth="1"/>
    <col min="8" max="8" width="7.5703125" style="37" customWidth="1"/>
    <col min="9" max="11" width="7.85546875" style="37" customWidth="1"/>
    <col min="12" max="12" width="10.28515625" style="37" customWidth="1"/>
    <col min="13" max="16" width="7.85546875" style="37" customWidth="1"/>
    <col min="17" max="17" width="11.28515625" style="37" customWidth="1"/>
    <col min="18" max="21" width="7.85546875" style="37" customWidth="1"/>
    <col min="22" max="22" width="9.5703125" style="37" customWidth="1"/>
    <col min="23" max="26" width="7.85546875" style="37" customWidth="1"/>
    <col min="27" max="16384" width="11.42578125" style="37"/>
  </cols>
  <sheetData>
    <row r="1" spans="2:26" ht="15" thickBot="1">
      <c r="B1" s="350"/>
      <c r="C1" s="351"/>
      <c r="D1" s="351"/>
      <c r="E1" s="351"/>
      <c r="F1" s="351"/>
      <c r="G1" s="351"/>
      <c r="H1" s="351"/>
      <c r="I1" s="351"/>
      <c r="J1" s="351"/>
      <c r="K1" s="351"/>
      <c r="L1" s="351"/>
      <c r="M1" s="351"/>
      <c r="N1" s="351"/>
      <c r="O1" s="351"/>
      <c r="P1" s="351"/>
      <c r="Q1" s="351"/>
      <c r="R1" s="351"/>
      <c r="S1" s="351"/>
      <c r="T1" s="351"/>
      <c r="U1" s="351"/>
      <c r="V1" s="351"/>
      <c r="W1" s="351"/>
      <c r="X1" s="351"/>
      <c r="Y1" s="351"/>
      <c r="Z1" s="352"/>
    </row>
    <row r="2" spans="2:26" ht="16.5" customHeight="1">
      <c r="B2" s="307" t="s">
        <v>687</v>
      </c>
      <c r="C2" s="308"/>
      <c r="D2" s="308"/>
      <c r="E2" s="308"/>
      <c r="F2" s="308"/>
      <c r="G2" s="308"/>
      <c r="H2" s="308"/>
      <c r="I2" s="308"/>
      <c r="J2" s="308"/>
      <c r="K2" s="308"/>
      <c r="L2" s="308"/>
      <c r="M2" s="308"/>
      <c r="N2" s="308"/>
      <c r="O2" s="308"/>
      <c r="P2" s="308"/>
      <c r="Q2" s="308"/>
      <c r="R2" s="308"/>
      <c r="S2" s="308"/>
      <c r="T2" s="308"/>
      <c r="U2" s="308"/>
      <c r="V2" s="308"/>
      <c r="W2" s="308"/>
      <c r="X2" s="308"/>
      <c r="Y2" s="308"/>
      <c r="Z2" s="309"/>
    </row>
    <row r="3" spans="2:26" ht="15" customHeight="1">
      <c r="B3" s="310"/>
      <c r="C3" s="311"/>
      <c r="D3" s="311"/>
      <c r="E3" s="311"/>
      <c r="F3" s="311"/>
      <c r="G3" s="311"/>
      <c r="H3" s="311"/>
      <c r="I3" s="311"/>
      <c r="J3" s="311"/>
      <c r="K3" s="311"/>
      <c r="L3" s="311"/>
      <c r="M3" s="311"/>
      <c r="N3" s="311"/>
      <c r="O3" s="311"/>
      <c r="P3" s="311"/>
      <c r="Q3" s="311"/>
      <c r="R3" s="311"/>
      <c r="S3" s="311"/>
      <c r="T3" s="311"/>
      <c r="U3" s="311"/>
      <c r="V3" s="311"/>
      <c r="W3" s="311"/>
      <c r="X3" s="311"/>
      <c r="Y3" s="311"/>
      <c r="Z3" s="312"/>
    </row>
    <row r="4" spans="2:26">
      <c r="B4" s="313" t="s">
        <v>2</v>
      </c>
      <c r="C4" s="314"/>
      <c r="D4" s="314"/>
      <c r="E4" s="314"/>
      <c r="F4" s="314"/>
      <c r="G4" s="314"/>
      <c r="H4" s="305" t="s">
        <v>650</v>
      </c>
      <c r="I4" s="305"/>
      <c r="J4" s="305"/>
      <c r="K4" s="305"/>
      <c r="L4" s="305"/>
      <c r="M4" s="305"/>
      <c r="N4" s="305"/>
      <c r="O4" s="305"/>
      <c r="P4" s="305"/>
      <c r="Q4" s="305"/>
      <c r="R4" s="305"/>
      <c r="S4" s="305"/>
      <c r="T4" s="305"/>
      <c r="U4" s="305"/>
      <c r="V4" s="305"/>
      <c r="W4" s="305"/>
      <c r="X4" s="305"/>
      <c r="Y4" s="305"/>
      <c r="Z4" s="306"/>
    </row>
    <row r="5" spans="2:26">
      <c r="B5" s="313" t="s">
        <v>648</v>
      </c>
      <c r="C5" s="314"/>
      <c r="D5" s="314"/>
      <c r="E5" s="314"/>
      <c r="F5" s="314"/>
      <c r="G5" s="314"/>
      <c r="H5" s="315" t="s">
        <v>649</v>
      </c>
      <c r="I5" s="315"/>
      <c r="J5" s="315"/>
      <c r="K5" s="315"/>
      <c r="L5" s="315"/>
      <c r="M5" s="315"/>
      <c r="N5" s="315"/>
      <c r="O5" s="315"/>
      <c r="P5" s="315"/>
      <c r="Q5" s="315"/>
      <c r="R5" s="315"/>
      <c r="S5" s="315"/>
      <c r="T5" s="315"/>
      <c r="U5" s="315"/>
      <c r="V5" s="315"/>
      <c r="W5" s="315"/>
      <c r="X5" s="315"/>
      <c r="Y5" s="315"/>
      <c r="Z5" s="316"/>
    </row>
    <row r="6" spans="2:26" ht="36.75" customHeight="1">
      <c r="B6" s="317" t="s">
        <v>651</v>
      </c>
      <c r="C6" s="318"/>
      <c r="D6" s="319"/>
      <c r="E6" s="320" t="s">
        <v>655</v>
      </c>
      <c r="F6" s="318"/>
      <c r="G6" s="319"/>
      <c r="H6" s="321"/>
      <c r="I6" s="315"/>
      <c r="J6" s="315"/>
      <c r="K6" s="315"/>
      <c r="L6" s="315"/>
      <c r="M6" s="315"/>
      <c r="N6" s="315"/>
      <c r="O6" s="315"/>
      <c r="P6" s="315"/>
      <c r="Q6" s="315"/>
      <c r="R6" s="315"/>
      <c r="S6" s="315"/>
      <c r="T6" s="315"/>
      <c r="U6" s="315"/>
      <c r="V6" s="315"/>
      <c r="W6" s="315"/>
      <c r="X6" s="315"/>
      <c r="Y6" s="315"/>
      <c r="Z6" s="316"/>
    </row>
    <row r="7" spans="2:26" ht="21" customHeight="1">
      <c r="B7" s="317" t="s">
        <v>652</v>
      </c>
      <c r="C7" s="318"/>
      <c r="D7" s="319"/>
      <c r="E7" s="320" t="s">
        <v>656</v>
      </c>
      <c r="F7" s="318"/>
      <c r="G7" s="319"/>
      <c r="H7" s="321"/>
      <c r="I7" s="315"/>
      <c r="J7" s="315"/>
      <c r="K7" s="315"/>
      <c r="L7" s="315"/>
      <c r="M7" s="315"/>
      <c r="N7" s="315"/>
      <c r="O7" s="315"/>
      <c r="P7" s="315"/>
      <c r="Q7" s="315"/>
      <c r="R7" s="315"/>
      <c r="S7" s="315"/>
      <c r="T7" s="315"/>
      <c r="U7" s="315"/>
      <c r="V7" s="315"/>
      <c r="W7" s="315"/>
      <c r="X7" s="315"/>
      <c r="Y7" s="315"/>
      <c r="Z7" s="316"/>
    </row>
    <row r="8" spans="2:26" ht="21" customHeight="1">
      <c r="B8" s="317" t="s">
        <v>653</v>
      </c>
      <c r="C8" s="318"/>
      <c r="D8" s="319"/>
      <c r="E8" s="320" t="s">
        <v>657</v>
      </c>
      <c r="F8" s="318"/>
      <c r="G8" s="319"/>
      <c r="H8" s="321"/>
      <c r="I8" s="315"/>
      <c r="J8" s="315"/>
      <c r="K8" s="315"/>
      <c r="L8" s="315"/>
      <c r="M8" s="315"/>
      <c r="N8" s="315"/>
      <c r="O8" s="315"/>
      <c r="P8" s="315"/>
      <c r="Q8" s="315"/>
      <c r="R8" s="315"/>
      <c r="S8" s="315"/>
      <c r="T8" s="315"/>
      <c r="U8" s="315"/>
      <c r="V8" s="315"/>
      <c r="W8" s="315"/>
      <c r="X8" s="315"/>
      <c r="Y8" s="315"/>
      <c r="Z8" s="316"/>
    </row>
    <row r="9" spans="2:26" ht="21" customHeight="1">
      <c r="B9" s="317" t="s">
        <v>654</v>
      </c>
      <c r="C9" s="318"/>
      <c r="D9" s="319"/>
      <c r="E9" s="320" t="s">
        <v>658</v>
      </c>
      <c r="F9" s="318"/>
      <c r="G9" s="319"/>
      <c r="H9" s="321"/>
      <c r="I9" s="315"/>
      <c r="J9" s="315"/>
      <c r="K9" s="315"/>
      <c r="L9" s="315"/>
      <c r="M9" s="315"/>
      <c r="N9" s="315"/>
      <c r="O9" s="315"/>
      <c r="P9" s="315"/>
      <c r="Q9" s="315"/>
      <c r="R9" s="315"/>
      <c r="S9" s="315"/>
      <c r="T9" s="315"/>
      <c r="U9" s="315"/>
      <c r="V9" s="315"/>
      <c r="W9" s="315"/>
      <c r="X9" s="315"/>
      <c r="Y9" s="315"/>
      <c r="Z9" s="316"/>
    </row>
    <row r="10" spans="2:26" ht="39.75" customHeight="1" thickBot="1">
      <c r="B10" s="322" t="s">
        <v>50</v>
      </c>
      <c r="C10" s="323"/>
      <c r="D10" s="323"/>
      <c r="E10" s="323"/>
      <c r="F10" s="323"/>
      <c r="G10" s="324"/>
      <c r="H10" s="325"/>
      <c r="I10" s="325"/>
      <c r="J10" s="325"/>
      <c r="K10" s="325"/>
      <c r="L10" s="325"/>
      <c r="M10" s="325"/>
      <c r="N10" s="325"/>
      <c r="O10" s="325"/>
      <c r="P10" s="325"/>
      <c r="Q10" s="325"/>
      <c r="R10" s="325"/>
      <c r="S10" s="325"/>
      <c r="T10" s="325"/>
      <c r="U10" s="325"/>
      <c r="V10" s="325"/>
      <c r="W10" s="325"/>
      <c r="X10" s="325"/>
      <c r="Y10" s="325"/>
      <c r="Z10" s="326"/>
    </row>
    <row r="11" spans="2:26" ht="15" thickBot="1"/>
    <row r="12" spans="2:26">
      <c r="B12" s="353" t="s">
        <v>153</v>
      </c>
      <c r="C12" s="354" t="s">
        <v>154</v>
      </c>
      <c r="D12" s="354" t="s">
        <v>155</v>
      </c>
      <c r="E12" s="355" t="s">
        <v>664</v>
      </c>
      <c r="F12" s="355" t="s">
        <v>659</v>
      </c>
      <c r="G12" s="355"/>
      <c r="H12" s="355"/>
      <c r="I12" s="355"/>
      <c r="J12" s="355"/>
      <c r="K12" s="355"/>
      <c r="L12" s="355"/>
      <c r="M12" s="355"/>
      <c r="N12" s="355"/>
      <c r="O12" s="355"/>
      <c r="P12" s="355"/>
      <c r="Q12" s="355"/>
      <c r="R12" s="355"/>
      <c r="S12" s="355"/>
      <c r="T12" s="355"/>
      <c r="U12" s="355"/>
      <c r="V12" s="355"/>
      <c r="W12" s="355"/>
      <c r="X12" s="355"/>
      <c r="Y12" s="355"/>
      <c r="Z12" s="356"/>
    </row>
    <row r="13" spans="2:26" ht="15" customHeight="1">
      <c r="B13" s="357"/>
      <c r="C13" s="327"/>
      <c r="D13" s="327"/>
      <c r="E13" s="328"/>
      <c r="F13" s="331" t="s">
        <v>660</v>
      </c>
      <c r="G13" s="332"/>
      <c r="H13" s="332"/>
      <c r="I13" s="332"/>
      <c r="J13" s="332"/>
      <c r="K13" s="333"/>
      <c r="L13" s="328" t="s">
        <v>665</v>
      </c>
      <c r="M13" s="328"/>
      <c r="N13" s="328"/>
      <c r="O13" s="329"/>
      <c r="P13" s="329"/>
      <c r="Q13" s="328" t="s">
        <v>666</v>
      </c>
      <c r="R13" s="328"/>
      <c r="S13" s="328"/>
      <c r="T13" s="329"/>
      <c r="U13" s="329"/>
      <c r="V13" s="328" t="s">
        <v>666</v>
      </c>
      <c r="W13" s="328"/>
      <c r="X13" s="328"/>
      <c r="Y13" s="328"/>
      <c r="Z13" s="358"/>
    </row>
    <row r="14" spans="2:26" ht="24.75" customHeight="1">
      <c r="B14" s="357"/>
      <c r="C14" s="327"/>
      <c r="D14" s="327"/>
      <c r="E14" s="328"/>
      <c r="F14" s="329" t="s">
        <v>661</v>
      </c>
      <c r="G14" s="329" t="s">
        <v>440</v>
      </c>
      <c r="H14" s="329" t="s">
        <v>662</v>
      </c>
      <c r="I14" s="329" t="s">
        <v>663</v>
      </c>
      <c r="J14" s="329" t="s">
        <v>682</v>
      </c>
      <c r="K14" s="329" t="s">
        <v>683</v>
      </c>
      <c r="L14" s="329" t="s">
        <v>440</v>
      </c>
      <c r="M14" s="329" t="s">
        <v>662</v>
      </c>
      <c r="N14" s="329" t="s">
        <v>663</v>
      </c>
      <c r="O14" s="329" t="s">
        <v>682</v>
      </c>
      <c r="P14" s="329" t="s">
        <v>683</v>
      </c>
      <c r="Q14" s="329" t="s">
        <v>440</v>
      </c>
      <c r="R14" s="329" t="s">
        <v>662</v>
      </c>
      <c r="S14" s="329" t="s">
        <v>663</v>
      </c>
      <c r="T14" s="329" t="s">
        <v>682</v>
      </c>
      <c r="U14" s="329" t="s">
        <v>683</v>
      </c>
      <c r="V14" s="329" t="s">
        <v>440</v>
      </c>
      <c r="W14" s="329" t="s">
        <v>662</v>
      </c>
      <c r="X14" s="329" t="s">
        <v>663</v>
      </c>
      <c r="Y14" s="329" t="s">
        <v>682</v>
      </c>
      <c r="Z14" s="359" t="s">
        <v>683</v>
      </c>
    </row>
    <row r="15" spans="2:26" ht="15" customHeight="1">
      <c r="B15" s="360"/>
      <c r="C15" s="60"/>
      <c r="D15" s="60"/>
      <c r="E15" s="60"/>
      <c r="F15" s="60"/>
      <c r="G15" s="60"/>
      <c r="H15" s="60"/>
      <c r="I15" s="60"/>
      <c r="J15" s="60"/>
      <c r="K15" s="60"/>
      <c r="L15" s="60"/>
      <c r="M15" s="60"/>
      <c r="N15" s="60"/>
      <c r="O15" s="60"/>
      <c r="P15" s="60"/>
      <c r="Q15" s="60"/>
      <c r="R15" s="60"/>
      <c r="S15" s="60"/>
      <c r="T15" s="60"/>
      <c r="U15" s="60"/>
      <c r="V15" s="60"/>
      <c r="W15" s="60"/>
      <c r="X15" s="60"/>
      <c r="Y15" s="60"/>
      <c r="Z15" s="361"/>
    </row>
    <row r="16" spans="2:26">
      <c r="B16" s="360"/>
      <c r="C16" s="60"/>
      <c r="D16" s="60"/>
      <c r="E16" s="60"/>
      <c r="F16" s="60"/>
      <c r="G16" s="60"/>
      <c r="H16" s="60"/>
      <c r="I16" s="60"/>
      <c r="J16" s="60"/>
      <c r="K16" s="60"/>
      <c r="L16" s="60"/>
      <c r="M16" s="60"/>
      <c r="N16" s="60"/>
      <c r="O16" s="60"/>
      <c r="P16" s="60"/>
      <c r="Q16" s="60"/>
      <c r="R16" s="60"/>
      <c r="S16" s="60"/>
      <c r="T16" s="60"/>
      <c r="U16" s="60"/>
      <c r="V16" s="60"/>
      <c r="W16" s="60"/>
      <c r="X16" s="60"/>
      <c r="Y16" s="60"/>
      <c r="Z16" s="361"/>
    </row>
    <row r="17" spans="2:26">
      <c r="B17" s="360"/>
      <c r="C17" s="60"/>
      <c r="D17" s="60"/>
      <c r="E17" s="60"/>
      <c r="F17" s="60"/>
      <c r="G17" s="60"/>
      <c r="H17" s="60"/>
      <c r="I17" s="60"/>
      <c r="J17" s="60"/>
      <c r="K17" s="60"/>
      <c r="L17" s="60"/>
      <c r="M17" s="60"/>
      <c r="N17" s="60"/>
      <c r="O17" s="60"/>
      <c r="P17" s="60"/>
      <c r="Q17" s="60"/>
      <c r="R17" s="60"/>
      <c r="S17" s="60"/>
      <c r="T17" s="60"/>
      <c r="U17" s="60"/>
      <c r="V17" s="60"/>
      <c r="W17" s="60"/>
      <c r="X17" s="60"/>
      <c r="Y17" s="60"/>
      <c r="Z17" s="361"/>
    </row>
    <row r="18" spans="2:26">
      <c r="B18" s="360"/>
      <c r="C18" s="60"/>
      <c r="D18" s="60"/>
      <c r="E18" s="60"/>
      <c r="F18" s="60"/>
      <c r="G18" s="60"/>
      <c r="H18" s="60"/>
      <c r="I18" s="60"/>
      <c r="J18" s="60"/>
      <c r="K18" s="60"/>
      <c r="L18" s="60"/>
      <c r="M18" s="60"/>
      <c r="N18" s="60"/>
      <c r="O18" s="60"/>
      <c r="P18" s="60"/>
      <c r="Q18" s="60"/>
      <c r="R18" s="60"/>
      <c r="S18" s="60"/>
      <c r="T18" s="60"/>
      <c r="U18" s="60"/>
      <c r="V18" s="60"/>
      <c r="W18" s="60"/>
      <c r="X18" s="60"/>
      <c r="Y18" s="60"/>
      <c r="Z18" s="361"/>
    </row>
    <row r="19" spans="2:26">
      <c r="B19" s="360"/>
      <c r="C19" s="60"/>
      <c r="D19" s="60"/>
      <c r="E19" s="60"/>
      <c r="F19" s="60"/>
      <c r="G19" s="60"/>
      <c r="H19" s="60"/>
      <c r="I19" s="60"/>
      <c r="J19" s="60"/>
      <c r="K19" s="60"/>
      <c r="L19" s="60"/>
      <c r="M19" s="60"/>
      <c r="N19" s="60"/>
      <c r="O19" s="60"/>
      <c r="P19" s="60"/>
      <c r="Q19" s="60"/>
      <c r="R19" s="60"/>
      <c r="S19" s="60"/>
      <c r="T19" s="60"/>
      <c r="U19" s="60"/>
      <c r="V19" s="60"/>
      <c r="W19" s="60"/>
      <c r="X19" s="60"/>
      <c r="Y19" s="60"/>
      <c r="Z19" s="361"/>
    </row>
    <row r="20" spans="2:26">
      <c r="B20" s="360"/>
      <c r="C20" s="60"/>
      <c r="D20" s="60"/>
      <c r="E20" s="60"/>
      <c r="F20" s="60"/>
      <c r="G20" s="60"/>
      <c r="H20" s="60"/>
      <c r="I20" s="60"/>
      <c r="J20" s="60"/>
      <c r="K20" s="60"/>
      <c r="L20" s="60"/>
      <c r="M20" s="60"/>
      <c r="N20" s="60"/>
      <c r="O20" s="60"/>
      <c r="P20" s="60"/>
      <c r="Q20" s="60"/>
      <c r="R20" s="60"/>
      <c r="S20" s="60"/>
      <c r="T20" s="60"/>
      <c r="U20" s="60"/>
      <c r="V20" s="60"/>
      <c r="W20" s="60"/>
      <c r="X20" s="60"/>
      <c r="Y20" s="60"/>
      <c r="Z20" s="361"/>
    </row>
    <row r="21" spans="2:26">
      <c r="B21" s="360"/>
      <c r="C21" s="60"/>
      <c r="D21" s="60"/>
      <c r="E21" s="60"/>
      <c r="F21" s="60"/>
      <c r="G21" s="60"/>
      <c r="H21" s="60"/>
      <c r="I21" s="60"/>
      <c r="J21" s="60"/>
      <c r="K21" s="60"/>
      <c r="L21" s="60"/>
      <c r="M21" s="60"/>
      <c r="N21" s="60"/>
      <c r="O21" s="60"/>
      <c r="P21" s="60"/>
      <c r="Q21" s="60"/>
      <c r="R21" s="60"/>
      <c r="S21" s="60"/>
      <c r="T21" s="60"/>
      <c r="U21" s="60"/>
      <c r="V21" s="60"/>
      <c r="W21" s="60"/>
      <c r="X21" s="60"/>
      <c r="Y21" s="60"/>
      <c r="Z21" s="361"/>
    </row>
    <row r="22" spans="2:26">
      <c r="B22" s="360"/>
      <c r="C22" s="60"/>
      <c r="D22" s="60"/>
      <c r="E22" s="60"/>
      <c r="F22" s="60"/>
      <c r="G22" s="60"/>
      <c r="H22" s="60"/>
      <c r="I22" s="60"/>
      <c r="J22" s="60"/>
      <c r="K22" s="60"/>
      <c r="L22" s="60"/>
      <c r="M22" s="60"/>
      <c r="N22" s="60"/>
      <c r="O22" s="60"/>
      <c r="P22" s="60"/>
      <c r="Q22" s="60"/>
      <c r="R22" s="60"/>
      <c r="S22" s="60"/>
      <c r="T22" s="60"/>
      <c r="U22" s="60"/>
      <c r="V22" s="60"/>
      <c r="W22" s="60"/>
      <c r="X22" s="60"/>
      <c r="Y22" s="60"/>
      <c r="Z22" s="361"/>
    </row>
    <row r="23" spans="2:26">
      <c r="B23" s="360"/>
      <c r="C23" s="60"/>
      <c r="D23" s="60"/>
      <c r="E23" s="60"/>
      <c r="F23" s="60"/>
      <c r="G23" s="60"/>
      <c r="H23" s="60"/>
      <c r="I23" s="60"/>
      <c r="J23" s="60"/>
      <c r="K23" s="60"/>
      <c r="L23" s="60"/>
      <c r="M23" s="60"/>
      <c r="N23" s="60"/>
      <c r="O23" s="60"/>
      <c r="P23" s="60"/>
      <c r="Q23" s="60"/>
      <c r="R23" s="60"/>
      <c r="S23" s="60"/>
      <c r="T23" s="60"/>
      <c r="U23" s="60"/>
      <c r="V23" s="60"/>
      <c r="W23" s="60"/>
      <c r="X23" s="60"/>
      <c r="Y23" s="60"/>
      <c r="Z23" s="361"/>
    </row>
    <row r="24" spans="2:26">
      <c r="B24" s="360"/>
      <c r="C24" s="60"/>
      <c r="D24" s="60"/>
      <c r="E24" s="60"/>
      <c r="F24" s="60"/>
      <c r="G24" s="60"/>
      <c r="H24" s="60"/>
      <c r="I24" s="60"/>
      <c r="J24" s="60"/>
      <c r="K24" s="60"/>
      <c r="L24" s="60"/>
      <c r="M24" s="60"/>
      <c r="N24" s="60"/>
      <c r="O24" s="60"/>
      <c r="P24" s="60"/>
      <c r="Q24" s="60"/>
      <c r="R24" s="60"/>
      <c r="S24" s="60"/>
      <c r="T24" s="60"/>
      <c r="U24" s="60"/>
      <c r="V24" s="60"/>
      <c r="W24" s="60"/>
      <c r="X24" s="60"/>
      <c r="Y24" s="60"/>
      <c r="Z24" s="361"/>
    </row>
    <row r="25" spans="2:26">
      <c r="B25" s="362"/>
      <c r="C25" s="330"/>
      <c r="D25" s="330"/>
      <c r="E25" s="60"/>
      <c r="F25" s="60"/>
      <c r="G25" s="60"/>
      <c r="H25" s="60"/>
      <c r="I25" s="60"/>
      <c r="J25" s="60"/>
      <c r="K25" s="60"/>
      <c r="L25" s="60"/>
      <c r="M25" s="60"/>
      <c r="N25" s="60"/>
      <c r="O25" s="60"/>
      <c r="P25" s="60"/>
      <c r="Q25" s="60"/>
      <c r="R25" s="60"/>
      <c r="S25" s="60"/>
      <c r="T25" s="60"/>
      <c r="U25" s="60"/>
      <c r="V25" s="60"/>
      <c r="W25" s="60"/>
      <c r="X25" s="60"/>
      <c r="Y25" s="60"/>
      <c r="Z25" s="361"/>
    </row>
    <row r="26" spans="2:26">
      <c r="B26" s="362"/>
      <c r="C26" s="330"/>
      <c r="D26" s="330"/>
      <c r="E26" s="60"/>
      <c r="F26" s="60"/>
      <c r="G26" s="60"/>
      <c r="H26" s="60"/>
      <c r="I26" s="60"/>
      <c r="J26" s="60"/>
      <c r="K26" s="60"/>
      <c r="L26" s="60"/>
      <c r="M26" s="60"/>
      <c r="N26" s="60"/>
      <c r="O26" s="60"/>
      <c r="P26" s="60"/>
      <c r="Q26" s="60"/>
      <c r="R26" s="60"/>
      <c r="S26" s="60"/>
      <c r="T26" s="60"/>
      <c r="U26" s="60"/>
      <c r="V26" s="60"/>
      <c r="W26" s="60"/>
      <c r="X26" s="60"/>
      <c r="Y26" s="60"/>
      <c r="Z26" s="361"/>
    </row>
    <row r="27" spans="2:26">
      <c r="B27" s="362"/>
      <c r="C27" s="330"/>
      <c r="D27" s="330"/>
      <c r="E27" s="60"/>
      <c r="F27" s="60"/>
      <c r="G27" s="60"/>
      <c r="H27" s="60"/>
      <c r="I27" s="60"/>
      <c r="J27" s="60"/>
      <c r="K27" s="60"/>
      <c r="L27" s="60"/>
      <c r="M27" s="60"/>
      <c r="N27" s="60"/>
      <c r="O27" s="60"/>
      <c r="P27" s="60"/>
      <c r="Q27" s="60"/>
      <c r="R27" s="60"/>
      <c r="S27" s="60"/>
      <c r="T27" s="60"/>
      <c r="U27" s="60"/>
      <c r="V27" s="60"/>
      <c r="W27" s="60"/>
      <c r="X27" s="60"/>
      <c r="Y27" s="60"/>
      <c r="Z27" s="361"/>
    </row>
    <row r="28" spans="2:26">
      <c r="B28" s="362"/>
      <c r="C28" s="330"/>
      <c r="D28" s="330"/>
      <c r="E28" s="60"/>
      <c r="F28" s="60"/>
      <c r="G28" s="60"/>
      <c r="H28" s="60"/>
      <c r="I28" s="60"/>
      <c r="J28" s="60"/>
      <c r="K28" s="60"/>
      <c r="L28" s="60"/>
      <c r="M28" s="60"/>
      <c r="N28" s="60"/>
      <c r="O28" s="60"/>
      <c r="P28" s="60"/>
      <c r="Q28" s="60"/>
      <c r="R28" s="60"/>
      <c r="S28" s="60"/>
      <c r="T28" s="60"/>
      <c r="U28" s="60"/>
      <c r="V28" s="60"/>
      <c r="W28" s="60"/>
      <c r="X28" s="60"/>
      <c r="Y28" s="60"/>
      <c r="Z28" s="361"/>
    </row>
    <row r="29" spans="2:26" ht="15" thickBot="1">
      <c r="B29" s="363"/>
      <c r="C29" s="364"/>
      <c r="D29" s="364"/>
      <c r="E29" s="365"/>
      <c r="F29" s="365"/>
      <c r="G29" s="365"/>
      <c r="H29" s="365"/>
      <c r="I29" s="365"/>
      <c r="J29" s="365"/>
      <c r="K29" s="365"/>
      <c r="L29" s="365"/>
      <c r="M29" s="365"/>
      <c r="N29" s="365"/>
      <c r="O29" s="365"/>
      <c r="P29" s="365"/>
      <c r="Q29" s="365"/>
      <c r="R29" s="365"/>
      <c r="S29" s="365"/>
      <c r="T29" s="365"/>
      <c r="U29" s="365"/>
      <c r="V29" s="365"/>
      <c r="W29" s="365"/>
      <c r="X29" s="365"/>
      <c r="Y29" s="365"/>
      <c r="Z29" s="366"/>
    </row>
  </sheetData>
  <mergeCells count="28">
    <mergeCell ref="L13:N13"/>
    <mergeCell ref="Q13:S13"/>
    <mergeCell ref="V13:Z13"/>
    <mergeCell ref="F13:K13"/>
    <mergeCell ref="B9:D9"/>
    <mergeCell ref="E9:G9"/>
    <mergeCell ref="H9:Z9"/>
    <mergeCell ref="B10:G10"/>
    <mergeCell ref="H10:Z10"/>
    <mergeCell ref="B12:B14"/>
    <mergeCell ref="C12:C14"/>
    <mergeCell ref="D12:D14"/>
    <mergeCell ref="E12:E14"/>
    <mergeCell ref="F12:Z12"/>
    <mergeCell ref="B7:D7"/>
    <mergeCell ref="E7:G7"/>
    <mergeCell ref="H7:Z7"/>
    <mergeCell ref="B8:D8"/>
    <mergeCell ref="E8:G8"/>
    <mergeCell ref="H8:Z8"/>
    <mergeCell ref="B2:Z3"/>
    <mergeCell ref="B4:G4"/>
    <mergeCell ref="H4:Z4"/>
    <mergeCell ref="B5:G5"/>
    <mergeCell ref="H5:Z5"/>
    <mergeCell ref="B6:D6"/>
    <mergeCell ref="E6:G6"/>
    <mergeCell ref="H6:Z6"/>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DB1F7-F3F0-477B-BE2A-2885E5D3E248}">
  <dimension ref="B1:M59"/>
  <sheetViews>
    <sheetView showGridLines="0" view="pageBreakPreview" zoomScale="85" zoomScaleNormal="100" zoomScaleSheetLayoutView="85" workbookViewId="0">
      <selection activeCell="Q42" sqref="Q42"/>
    </sheetView>
  </sheetViews>
  <sheetFormatPr baseColWidth="10" defaultRowHeight="15"/>
  <cols>
    <col min="2" max="2" width="3.7109375" customWidth="1"/>
    <col min="3" max="3" width="11.7109375" customWidth="1"/>
    <col min="12" max="12" width="4.5703125" customWidth="1"/>
  </cols>
  <sheetData>
    <row r="1" spans="2:13" ht="15.75" thickBot="1"/>
    <row r="2" spans="2:13">
      <c r="B2" s="149"/>
      <c r="C2" s="150"/>
      <c r="D2" s="150"/>
      <c r="E2" s="150"/>
      <c r="F2" s="150"/>
      <c r="G2" s="150"/>
      <c r="H2" s="150"/>
      <c r="I2" s="150"/>
      <c r="J2" s="150"/>
      <c r="K2" s="150"/>
      <c r="L2" s="151"/>
    </row>
    <row r="3" spans="2:13" ht="15" customHeight="1">
      <c r="B3" s="96"/>
      <c r="C3" s="259" t="s">
        <v>501</v>
      </c>
      <c r="D3" s="259"/>
      <c r="E3" s="259"/>
      <c r="F3" s="259"/>
      <c r="G3" s="259"/>
      <c r="H3" s="259"/>
      <c r="I3" s="259"/>
      <c r="J3" s="259"/>
      <c r="K3" s="259"/>
      <c r="L3" s="153"/>
    </row>
    <row r="4" spans="2:13" ht="15.75">
      <c r="B4" s="96"/>
      <c r="C4" s="166"/>
      <c r="D4" s="152"/>
      <c r="E4" s="152"/>
      <c r="F4" s="152"/>
      <c r="G4" s="152"/>
      <c r="H4" s="152"/>
      <c r="I4" s="152"/>
      <c r="J4" s="152"/>
      <c r="K4" s="152"/>
      <c r="L4" s="153"/>
    </row>
    <row r="5" spans="2:13">
      <c r="B5" s="96"/>
      <c r="C5" s="252" t="s">
        <v>487</v>
      </c>
      <c r="D5" s="252"/>
      <c r="E5" s="252"/>
      <c r="F5" s="251"/>
      <c r="G5" s="251"/>
      <c r="H5" s="251"/>
      <c r="I5" s="251"/>
      <c r="J5" s="251"/>
      <c r="K5" s="251"/>
      <c r="L5" s="153"/>
    </row>
    <row r="6" spans="2:13">
      <c r="B6" s="96"/>
      <c r="C6" s="252" t="s">
        <v>488</v>
      </c>
      <c r="D6" s="252"/>
      <c r="E6" s="252"/>
      <c r="F6" s="251"/>
      <c r="G6" s="251"/>
      <c r="H6" s="251"/>
      <c r="I6" s="251"/>
      <c r="J6" s="251"/>
      <c r="K6" s="251"/>
      <c r="L6" s="153"/>
    </row>
    <row r="7" spans="2:13">
      <c r="B7" s="96"/>
      <c r="C7" s="252" t="s">
        <v>489</v>
      </c>
      <c r="D7" s="252"/>
      <c r="E7" s="252"/>
      <c r="F7" s="251"/>
      <c r="G7" s="251"/>
      <c r="H7" s="251"/>
      <c r="I7" s="251"/>
      <c r="J7" s="251"/>
      <c r="K7" s="251"/>
      <c r="L7" s="153"/>
    </row>
    <row r="8" spans="2:13">
      <c r="B8" s="96"/>
      <c r="C8" s="252" t="s">
        <v>490</v>
      </c>
      <c r="D8" s="252"/>
      <c r="E8" s="252"/>
      <c r="F8" s="251"/>
      <c r="G8" s="251"/>
      <c r="H8" s="251"/>
      <c r="I8" s="251"/>
      <c r="J8" s="251"/>
      <c r="K8" s="251"/>
      <c r="L8" s="153"/>
    </row>
    <row r="9" spans="2:13">
      <c r="B9" s="96"/>
      <c r="C9" s="252" t="s">
        <v>491</v>
      </c>
      <c r="D9" s="252"/>
      <c r="E9" s="252"/>
      <c r="F9" s="251"/>
      <c r="G9" s="251"/>
      <c r="H9" s="251"/>
      <c r="I9" s="251"/>
      <c r="J9" s="251"/>
      <c r="K9" s="251"/>
      <c r="L9" s="153"/>
    </row>
    <row r="10" spans="2:13" ht="4.5" customHeight="1">
      <c r="B10" s="96"/>
      <c r="C10" s="269" t="s">
        <v>492</v>
      </c>
      <c r="D10" s="269"/>
      <c r="E10" s="269"/>
      <c r="F10" s="269"/>
      <c r="G10" s="269"/>
      <c r="H10" s="269"/>
      <c r="I10" s="269"/>
      <c r="J10" s="269"/>
      <c r="K10" s="269"/>
      <c r="L10" s="153"/>
    </row>
    <row r="11" spans="2:13">
      <c r="B11" s="96"/>
      <c r="C11" s="270"/>
      <c r="D11" s="270"/>
      <c r="E11" s="270"/>
      <c r="F11" s="270"/>
      <c r="G11" s="270"/>
      <c r="H11" s="270"/>
      <c r="I11" s="270"/>
      <c r="J11" s="270"/>
      <c r="K11" s="270"/>
      <c r="L11" s="153"/>
    </row>
    <row r="12" spans="2:13">
      <c r="B12" s="96"/>
      <c r="C12" s="251"/>
      <c r="D12" s="251"/>
      <c r="E12" s="251"/>
      <c r="F12" s="251"/>
      <c r="G12" s="251"/>
      <c r="H12" s="251"/>
      <c r="I12" s="251"/>
      <c r="J12" s="251"/>
      <c r="K12" s="251"/>
      <c r="L12" s="153"/>
    </row>
    <row r="13" spans="2:13">
      <c r="B13" s="96"/>
      <c r="C13" s="251"/>
      <c r="D13" s="251"/>
      <c r="E13" s="251"/>
      <c r="F13" s="251"/>
      <c r="G13" s="251"/>
      <c r="H13" s="251"/>
      <c r="I13" s="251"/>
      <c r="J13" s="251"/>
      <c r="K13" s="251"/>
      <c r="L13" s="153"/>
    </row>
    <row r="14" spans="2:13" ht="5.25" customHeight="1">
      <c r="B14" s="96"/>
      <c r="C14" s="159"/>
      <c r="D14" s="159"/>
      <c r="E14" s="159"/>
      <c r="F14" s="159"/>
      <c r="G14" s="159"/>
      <c r="H14" s="159"/>
      <c r="I14" s="159"/>
      <c r="J14" s="152"/>
      <c r="K14" s="152"/>
      <c r="L14" s="153"/>
    </row>
    <row r="15" spans="2:13">
      <c r="B15" s="96"/>
      <c r="C15" s="253" t="s">
        <v>493</v>
      </c>
      <c r="D15" s="254"/>
      <c r="E15" s="254"/>
      <c r="F15" s="254"/>
      <c r="G15" s="254"/>
      <c r="H15" s="254"/>
      <c r="I15" s="254"/>
      <c r="J15" s="254"/>
      <c r="K15" s="255"/>
      <c r="L15" s="153"/>
    </row>
    <row r="16" spans="2:13">
      <c r="B16" s="96"/>
      <c r="C16" s="251"/>
      <c r="D16" s="251"/>
      <c r="E16" s="251"/>
      <c r="F16" s="251"/>
      <c r="G16" s="251"/>
      <c r="H16" s="251"/>
      <c r="I16" s="251"/>
      <c r="J16" s="251"/>
      <c r="K16" s="251"/>
      <c r="L16" s="160"/>
      <c r="M16" s="157"/>
    </row>
    <row r="17" spans="2:13">
      <c r="B17" s="96"/>
      <c r="C17" s="251"/>
      <c r="D17" s="251"/>
      <c r="E17" s="251"/>
      <c r="F17" s="251"/>
      <c r="G17" s="251"/>
      <c r="H17" s="251"/>
      <c r="I17" s="251"/>
      <c r="J17" s="251"/>
      <c r="K17" s="251"/>
      <c r="L17" s="160"/>
      <c r="M17" s="157"/>
    </row>
    <row r="18" spans="2:13">
      <c r="B18" s="96"/>
      <c r="C18" s="251"/>
      <c r="D18" s="251"/>
      <c r="E18" s="251"/>
      <c r="F18" s="251"/>
      <c r="G18" s="251"/>
      <c r="H18" s="251"/>
      <c r="I18" s="251"/>
      <c r="J18" s="251"/>
      <c r="K18" s="251"/>
      <c r="L18" s="160"/>
      <c r="M18" s="157"/>
    </row>
    <row r="19" spans="2:13">
      <c r="B19" s="96"/>
      <c r="C19" s="251"/>
      <c r="D19" s="251"/>
      <c r="E19" s="251"/>
      <c r="F19" s="251"/>
      <c r="G19" s="251"/>
      <c r="H19" s="251"/>
      <c r="I19" s="251"/>
      <c r="J19" s="251"/>
      <c r="K19" s="251"/>
      <c r="L19" s="160"/>
      <c r="M19" s="157"/>
    </row>
    <row r="20" spans="2:13">
      <c r="B20" s="96"/>
      <c r="C20" s="251"/>
      <c r="D20" s="251"/>
      <c r="E20" s="251"/>
      <c r="F20" s="251"/>
      <c r="G20" s="251"/>
      <c r="H20" s="251"/>
      <c r="I20" s="251"/>
      <c r="J20" s="251"/>
      <c r="K20" s="251"/>
      <c r="L20" s="160"/>
      <c r="M20" s="157"/>
    </row>
    <row r="21" spans="2:13">
      <c r="B21" s="96"/>
      <c r="C21" s="251"/>
      <c r="D21" s="251"/>
      <c r="E21" s="251"/>
      <c r="F21" s="251"/>
      <c r="G21" s="251"/>
      <c r="H21" s="251"/>
      <c r="I21" s="251"/>
      <c r="J21" s="251"/>
      <c r="K21" s="251"/>
      <c r="L21" s="160"/>
      <c r="M21" s="157"/>
    </row>
    <row r="22" spans="2:13" ht="6" customHeight="1">
      <c r="B22" s="96"/>
      <c r="C22" s="152"/>
      <c r="D22" s="152"/>
      <c r="E22" s="152"/>
      <c r="F22" s="152"/>
      <c r="G22" s="152"/>
      <c r="H22" s="152"/>
      <c r="I22" s="152"/>
      <c r="J22" s="152"/>
      <c r="K22" s="152"/>
      <c r="L22" s="153"/>
    </row>
    <row r="23" spans="2:13">
      <c r="B23" s="96"/>
      <c r="C23" s="253" t="s">
        <v>494</v>
      </c>
      <c r="D23" s="254"/>
      <c r="E23" s="254"/>
      <c r="F23" s="254"/>
      <c r="G23" s="254"/>
      <c r="H23" s="254"/>
      <c r="I23" s="254"/>
      <c r="J23" s="254"/>
      <c r="K23" s="255"/>
      <c r="L23" s="153"/>
    </row>
    <row r="24" spans="2:13">
      <c r="B24" s="96"/>
      <c r="C24" s="251"/>
      <c r="D24" s="251"/>
      <c r="E24" s="251"/>
      <c r="F24" s="251"/>
      <c r="G24" s="251"/>
      <c r="H24" s="251"/>
      <c r="I24" s="251"/>
      <c r="J24" s="251"/>
      <c r="K24" s="251"/>
      <c r="L24" s="153"/>
    </row>
    <row r="25" spans="2:13">
      <c r="B25" s="96"/>
      <c r="C25" s="251"/>
      <c r="D25" s="251"/>
      <c r="E25" s="251"/>
      <c r="F25" s="251"/>
      <c r="G25" s="251"/>
      <c r="H25" s="251"/>
      <c r="I25" s="251"/>
      <c r="J25" s="251"/>
      <c r="K25" s="251"/>
      <c r="L25" s="153"/>
    </row>
    <row r="26" spans="2:13">
      <c r="B26" s="96"/>
      <c r="C26" s="251"/>
      <c r="D26" s="251"/>
      <c r="E26" s="251"/>
      <c r="F26" s="251"/>
      <c r="G26" s="251"/>
      <c r="H26" s="251"/>
      <c r="I26" s="251"/>
      <c r="J26" s="251"/>
      <c r="K26" s="251"/>
      <c r="L26" s="153"/>
    </row>
    <row r="27" spans="2:13">
      <c r="B27" s="96"/>
      <c r="C27" s="251"/>
      <c r="D27" s="251"/>
      <c r="E27" s="251"/>
      <c r="F27" s="251"/>
      <c r="G27" s="251"/>
      <c r="H27" s="251"/>
      <c r="I27" s="251"/>
      <c r="J27" s="251"/>
      <c r="K27" s="251"/>
      <c r="L27" s="153"/>
    </row>
    <row r="28" spans="2:13">
      <c r="B28" s="96"/>
      <c r="C28" s="251"/>
      <c r="D28" s="251"/>
      <c r="E28" s="251"/>
      <c r="F28" s="251"/>
      <c r="G28" s="251"/>
      <c r="H28" s="251"/>
      <c r="I28" s="251"/>
      <c r="J28" s="251"/>
      <c r="K28" s="251"/>
      <c r="L28" s="153"/>
    </row>
    <row r="29" spans="2:13">
      <c r="B29" s="96"/>
      <c r="C29" s="251"/>
      <c r="D29" s="251"/>
      <c r="E29" s="251"/>
      <c r="F29" s="251"/>
      <c r="G29" s="251"/>
      <c r="H29" s="251"/>
      <c r="I29" s="251"/>
      <c r="J29" s="251"/>
      <c r="K29" s="251"/>
      <c r="L29" s="153"/>
    </row>
    <row r="30" spans="2:13">
      <c r="B30" s="96"/>
      <c r="C30" s="251"/>
      <c r="D30" s="251"/>
      <c r="E30" s="251"/>
      <c r="F30" s="251"/>
      <c r="G30" s="251"/>
      <c r="H30" s="251"/>
      <c r="I30" s="251"/>
      <c r="J30" s="251"/>
      <c r="K30" s="251"/>
      <c r="L30" s="153"/>
    </row>
    <row r="31" spans="2:13" ht="6" customHeight="1">
      <c r="B31" s="96"/>
      <c r="C31" s="152"/>
      <c r="D31" s="152"/>
      <c r="E31" s="152"/>
      <c r="F31" s="152"/>
      <c r="G31" s="152"/>
      <c r="H31" s="152"/>
      <c r="I31" s="152"/>
      <c r="J31" s="152"/>
      <c r="K31" s="152"/>
      <c r="L31" s="153"/>
    </row>
    <row r="32" spans="2:13">
      <c r="B32" s="96"/>
      <c r="C32" s="253" t="s">
        <v>495</v>
      </c>
      <c r="D32" s="254"/>
      <c r="E32" s="254"/>
      <c r="F32" s="254"/>
      <c r="G32" s="254"/>
      <c r="H32" s="254"/>
      <c r="I32" s="254"/>
      <c r="J32" s="254"/>
      <c r="K32" s="255"/>
      <c r="L32" s="153"/>
    </row>
    <row r="33" spans="2:12">
      <c r="B33" s="96"/>
      <c r="C33" s="251"/>
      <c r="D33" s="251"/>
      <c r="E33" s="251"/>
      <c r="F33" s="251"/>
      <c r="G33" s="251"/>
      <c r="H33" s="251"/>
      <c r="I33" s="251"/>
      <c r="J33" s="251"/>
      <c r="K33" s="251"/>
      <c r="L33" s="153"/>
    </row>
    <row r="34" spans="2:12">
      <c r="B34" s="96"/>
      <c r="C34" s="251"/>
      <c r="D34" s="251"/>
      <c r="E34" s="251"/>
      <c r="F34" s="251"/>
      <c r="G34" s="251"/>
      <c r="H34" s="251"/>
      <c r="I34" s="251"/>
      <c r="J34" s="251"/>
      <c r="K34" s="251"/>
      <c r="L34" s="153"/>
    </row>
    <row r="35" spans="2:12">
      <c r="B35" s="96"/>
      <c r="C35" s="251"/>
      <c r="D35" s="251"/>
      <c r="E35" s="251"/>
      <c r="F35" s="251"/>
      <c r="G35" s="251"/>
      <c r="H35" s="251"/>
      <c r="I35" s="251"/>
      <c r="J35" s="251"/>
      <c r="K35" s="251"/>
      <c r="L35" s="153"/>
    </row>
    <row r="36" spans="2:12">
      <c r="B36" s="96"/>
      <c r="C36" s="251"/>
      <c r="D36" s="251"/>
      <c r="E36" s="251"/>
      <c r="F36" s="251"/>
      <c r="G36" s="251"/>
      <c r="H36" s="251"/>
      <c r="I36" s="251"/>
      <c r="J36" s="251"/>
      <c r="K36" s="251"/>
      <c r="L36" s="153"/>
    </row>
    <row r="37" spans="2:12">
      <c r="B37" s="96"/>
      <c r="C37" s="251"/>
      <c r="D37" s="251"/>
      <c r="E37" s="251"/>
      <c r="F37" s="251"/>
      <c r="G37" s="251"/>
      <c r="H37" s="251"/>
      <c r="I37" s="251"/>
      <c r="J37" s="251"/>
      <c r="K37" s="251"/>
      <c r="L37" s="153"/>
    </row>
    <row r="38" spans="2:12">
      <c r="B38" s="96"/>
      <c r="C38" s="251"/>
      <c r="D38" s="251"/>
      <c r="E38" s="251"/>
      <c r="F38" s="251"/>
      <c r="G38" s="251"/>
      <c r="H38" s="251"/>
      <c r="I38" s="251"/>
      <c r="J38" s="251"/>
      <c r="K38" s="251"/>
      <c r="L38" s="153"/>
    </row>
    <row r="39" spans="2:12">
      <c r="B39" s="96"/>
      <c r="C39" s="251"/>
      <c r="D39" s="251"/>
      <c r="E39" s="251"/>
      <c r="F39" s="251"/>
      <c r="G39" s="251"/>
      <c r="H39" s="251"/>
      <c r="I39" s="251"/>
      <c r="J39" s="251"/>
      <c r="K39" s="251"/>
      <c r="L39" s="153"/>
    </row>
    <row r="40" spans="2:12" ht="9" customHeight="1">
      <c r="B40" s="96"/>
      <c r="C40" s="152"/>
      <c r="D40" s="152"/>
      <c r="E40" s="152"/>
      <c r="F40" s="152"/>
      <c r="G40" s="152"/>
      <c r="H40" s="152"/>
      <c r="I40" s="152"/>
      <c r="J40" s="152"/>
      <c r="K40" s="152"/>
      <c r="L40" s="153"/>
    </row>
    <row r="41" spans="2:12">
      <c r="B41" s="96"/>
      <c r="C41" s="253" t="s">
        <v>496</v>
      </c>
      <c r="D41" s="254"/>
      <c r="E41" s="254"/>
      <c r="F41" s="254"/>
      <c r="G41" s="254"/>
      <c r="H41" s="254"/>
      <c r="I41" s="254"/>
      <c r="J41" s="254"/>
      <c r="K41" s="255"/>
      <c r="L41" s="153"/>
    </row>
    <row r="42" spans="2:12" ht="8.25" customHeight="1">
      <c r="B42" s="96"/>
      <c r="C42" s="161"/>
      <c r="D42" s="152"/>
      <c r="E42" s="152"/>
      <c r="F42" s="152"/>
      <c r="G42" s="152"/>
      <c r="H42" s="152"/>
      <c r="I42" s="152"/>
      <c r="J42" s="152"/>
      <c r="K42" s="162"/>
      <c r="L42" s="153"/>
    </row>
    <row r="43" spans="2:12" ht="16.5" customHeight="1">
      <c r="B43" s="96"/>
      <c r="C43" s="161"/>
      <c r="D43" s="152" t="s">
        <v>503</v>
      </c>
      <c r="E43" s="152"/>
      <c r="F43" s="152" t="s">
        <v>504</v>
      </c>
      <c r="G43" s="152"/>
      <c r="H43" s="152"/>
      <c r="I43" s="152"/>
      <c r="J43" s="152"/>
      <c r="K43" s="162"/>
      <c r="L43" s="153"/>
    </row>
    <row r="44" spans="2:12">
      <c r="B44" s="96"/>
      <c r="C44" s="161"/>
      <c r="D44" s="158" t="s">
        <v>502</v>
      </c>
      <c r="F44" s="158" t="s">
        <v>505</v>
      </c>
      <c r="G44" s="158" t="s">
        <v>506</v>
      </c>
      <c r="H44" s="158" t="s">
        <v>507</v>
      </c>
      <c r="I44" s="158" t="s">
        <v>508</v>
      </c>
      <c r="J44" s="158" t="s">
        <v>509</v>
      </c>
      <c r="K44" s="162"/>
      <c r="L44" s="153"/>
    </row>
    <row r="45" spans="2:12">
      <c r="B45" s="96"/>
      <c r="C45" s="161"/>
      <c r="D45" s="6"/>
      <c r="F45" s="6"/>
      <c r="G45" s="6"/>
      <c r="H45" s="6"/>
      <c r="I45" s="6"/>
      <c r="J45" s="6"/>
      <c r="K45" s="162"/>
      <c r="L45" s="153"/>
    </row>
    <row r="46" spans="2:12">
      <c r="B46" s="96"/>
      <c r="C46" s="161"/>
      <c r="D46" s="152"/>
      <c r="E46" s="152"/>
      <c r="F46" s="152"/>
      <c r="G46" s="152"/>
      <c r="H46" s="152"/>
      <c r="I46" s="152"/>
      <c r="J46" s="152"/>
      <c r="K46" s="162"/>
      <c r="L46" s="153"/>
    </row>
    <row r="47" spans="2:12">
      <c r="B47" s="96"/>
      <c r="C47" s="163"/>
      <c r="D47" s="164"/>
      <c r="E47" s="164"/>
      <c r="F47" s="164"/>
      <c r="G47" s="164"/>
      <c r="H47" s="164"/>
      <c r="I47" s="164"/>
      <c r="J47" s="164"/>
      <c r="K47" s="165"/>
      <c r="L47" s="153"/>
    </row>
    <row r="48" spans="2:12" ht="6" customHeight="1">
      <c r="B48" s="96"/>
      <c r="C48" s="152"/>
      <c r="D48" s="152"/>
      <c r="E48" s="152"/>
      <c r="F48" s="152"/>
      <c r="G48" s="152"/>
      <c r="H48" s="152"/>
      <c r="I48" s="152"/>
      <c r="J48" s="152"/>
      <c r="K48" s="152"/>
      <c r="L48" s="153"/>
    </row>
    <row r="49" spans="2:12">
      <c r="B49" s="96"/>
      <c r="C49" s="253" t="s">
        <v>497</v>
      </c>
      <c r="D49" s="254"/>
      <c r="E49" s="254"/>
      <c r="F49" s="254"/>
      <c r="G49" s="254"/>
      <c r="H49" s="254"/>
      <c r="I49" s="254"/>
      <c r="J49" s="254"/>
      <c r="K49" s="255"/>
      <c r="L49" s="153"/>
    </row>
    <row r="50" spans="2:12">
      <c r="B50" s="96"/>
      <c r="C50" s="260"/>
      <c r="D50" s="261"/>
      <c r="E50" s="261"/>
      <c r="F50" s="261"/>
      <c r="G50" s="261"/>
      <c r="H50" s="261"/>
      <c r="I50" s="261"/>
      <c r="J50" s="261"/>
      <c r="K50" s="262"/>
      <c r="L50" s="153"/>
    </row>
    <row r="51" spans="2:12">
      <c r="B51" s="96"/>
      <c r="C51" s="263"/>
      <c r="D51" s="264"/>
      <c r="E51" s="264"/>
      <c r="F51" s="264"/>
      <c r="G51" s="264"/>
      <c r="H51" s="264"/>
      <c r="I51" s="264"/>
      <c r="J51" s="264"/>
      <c r="K51" s="265"/>
      <c r="L51" s="153"/>
    </row>
    <row r="52" spans="2:12">
      <c r="B52" s="96"/>
      <c r="C52" s="263"/>
      <c r="D52" s="264"/>
      <c r="E52" s="264"/>
      <c r="F52" s="264"/>
      <c r="G52" s="264"/>
      <c r="H52" s="264"/>
      <c r="I52" s="264"/>
      <c r="J52" s="264"/>
      <c r="K52" s="265"/>
      <c r="L52" s="153"/>
    </row>
    <row r="53" spans="2:12">
      <c r="B53" s="96"/>
      <c r="C53" s="266"/>
      <c r="D53" s="267"/>
      <c r="E53" s="267"/>
      <c r="F53" s="267"/>
      <c r="G53" s="267"/>
      <c r="H53" s="267"/>
      <c r="I53" s="267"/>
      <c r="J53" s="267"/>
      <c r="K53" s="268"/>
      <c r="L53" s="153"/>
    </row>
    <row r="54" spans="2:12" ht="6" customHeight="1">
      <c r="B54" s="96"/>
      <c r="C54" s="152"/>
      <c r="D54" s="152"/>
      <c r="E54" s="152"/>
      <c r="F54" s="152"/>
      <c r="G54" s="152"/>
      <c r="H54" s="152"/>
      <c r="I54" s="152"/>
      <c r="J54" s="152"/>
      <c r="K54" s="152"/>
      <c r="L54" s="153"/>
    </row>
    <row r="55" spans="2:12">
      <c r="B55" s="96"/>
      <c r="C55" s="253" t="s">
        <v>498</v>
      </c>
      <c r="D55" s="254"/>
      <c r="E55" s="255"/>
      <c r="F55" s="256"/>
      <c r="G55" s="257"/>
      <c r="H55" s="257"/>
      <c r="I55" s="257"/>
      <c r="J55" s="257"/>
      <c r="K55" s="258"/>
      <c r="L55" s="153"/>
    </row>
    <row r="56" spans="2:12">
      <c r="B56" s="96"/>
      <c r="C56" s="253" t="s">
        <v>499</v>
      </c>
      <c r="D56" s="254"/>
      <c r="E56" s="255"/>
      <c r="F56" s="256"/>
      <c r="G56" s="257"/>
      <c r="H56" s="257"/>
      <c r="I56" s="257"/>
      <c r="J56" s="257"/>
      <c r="K56" s="258"/>
      <c r="L56" s="153"/>
    </row>
    <row r="57" spans="2:12">
      <c r="B57" s="96"/>
      <c r="C57" s="253" t="s">
        <v>500</v>
      </c>
      <c r="D57" s="254"/>
      <c r="E57" s="255"/>
      <c r="F57" s="256"/>
      <c r="G57" s="257"/>
      <c r="H57" s="257"/>
      <c r="I57" s="257"/>
      <c r="J57" s="257"/>
      <c r="K57" s="258"/>
      <c r="L57" s="153"/>
    </row>
    <row r="58" spans="2:12">
      <c r="B58" s="96"/>
      <c r="C58" s="152"/>
      <c r="D58" s="152"/>
      <c r="E58" s="152"/>
      <c r="F58" s="152"/>
      <c r="G58" s="152"/>
      <c r="H58" s="152"/>
      <c r="I58" s="152"/>
      <c r="J58" s="152"/>
      <c r="K58" s="152"/>
      <c r="L58" s="153"/>
    </row>
    <row r="59" spans="2:12" ht="15.75" thickBot="1">
      <c r="B59" s="154"/>
      <c r="C59" s="155"/>
      <c r="D59" s="155"/>
      <c r="E59" s="155"/>
      <c r="F59" s="155"/>
      <c r="G59" s="155"/>
      <c r="H59" s="155"/>
      <c r="I59" s="155"/>
      <c r="J59" s="155"/>
      <c r="K59" s="155"/>
      <c r="L59" s="156"/>
    </row>
  </sheetData>
  <mergeCells count="28">
    <mergeCell ref="C3:K3"/>
    <mergeCell ref="C41:K41"/>
    <mergeCell ref="C49:K49"/>
    <mergeCell ref="C50:K53"/>
    <mergeCell ref="C55:E55"/>
    <mergeCell ref="C24:K30"/>
    <mergeCell ref="C33:K39"/>
    <mergeCell ref="C23:K23"/>
    <mergeCell ref="C32:K32"/>
    <mergeCell ref="C12:K13"/>
    <mergeCell ref="C16:K21"/>
    <mergeCell ref="C15:K15"/>
    <mergeCell ref="C10:K11"/>
    <mergeCell ref="F5:K5"/>
    <mergeCell ref="F6:K6"/>
    <mergeCell ref="F7:K7"/>
    <mergeCell ref="C56:E56"/>
    <mergeCell ref="C57:E57"/>
    <mergeCell ref="F55:K55"/>
    <mergeCell ref="F56:K56"/>
    <mergeCell ref="F57:K57"/>
    <mergeCell ref="F8:K8"/>
    <mergeCell ref="F9:K9"/>
    <mergeCell ref="C5:E5"/>
    <mergeCell ref="C6:E6"/>
    <mergeCell ref="C7:E7"/>
    <mergeCell ref="C8:E8"/>
    <mergeCell ref="C9:E9"/>
  </mergeCells>
  <phoneticPr fontId="36" type="noConversion"/>
  <pageMargins left="0.7" right="0.7" top="0.75" bottom="0.75" header="0.3" footer="0.3"/>
  <pageSetup paperSize="9" scale="63"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28AF9-E2A0-4124-AA23-E857A58CBBD2}">
  <sheetPr>
    <tabColor rgb="FFFFC000"/>
  </sheetPr>
  <dimension ref="B1:N59"/>
  <sheetViews>
    <sheetView showGridLines="0" view="pageBreakPreview" zoomScaleNormal="100" zoomScaleSheetLayoutView="100" workbookViewId="0">
      <selection activeCell="N43" sqref="N43:N44"/>
    </sheetView>
  </sheetViews>
  <sheetFormatPr baseColWidth="10" defaultRowHeight="15"/>
  <cols>
    <col min="1" max="1" width="18.7109375" customWidth="1"/>
    <col min="2" max="2" width="3" customWidth="1"/>
    <col min="3" max="3" width="11.7109375" customWidth="1"/>
    <col min="12" max="12" width="3.5703125" customWidth="1"/>
  </cols>
  <sheetData>
    <row r="1" spans="2:13" ht="15.75" thickBot="1"/>
    <row r="2" spans="2:13">
      <c r="B2" s="149"/>
      <c r="C2" s="150"/>
      <c r="D2" s="150"/>
      <c r="E2" s="150"/>
      <c r="F2" s="150"/>
      <c r="G2" s="150"/>
      <c r="H2" s="150"/>
      <c r="I2" s="150"/>
      <c r="J2" s="150"/>
      <c r="K2" s="150"/>
      <c r="L2" s="151"/>
    </row>
    <row r="3" spans="2:13" ht="15" customHeight="1">
      <c r="B3" s="96"/>
      <c r="C3" s="259" t="s">
        <v>501</v>
      </c>
      <c r="D3" s="259"/>
      <c r="E3" s="259"/>
      <c r="F3" s="259"/>
      <c r="G3" s="259"/>
      <c r="H3" s="259"/>
      <c r="I3" s="259"/>
      <c r="J3" s="259"/>
      <c r="K3" s="259"/>
      <c r="L3" s="153"/>
    </row>
    <row r="4" spans="2:13" ht="15.75">
      <c r="B4" s="96"/>
      <c r="C4" s="166"/>
      <c r="D4" s="152"/>
      <c r="E4" s="152"/>
      <c r="F4" s="152"/>
      <c r="G4" s="152"/>
      <c r="H4" s="152"/>
      <c r="I4" s="152"/>
      <c r="J4" s="152"/>
      <c r="K4" s="152"/>
      <c r="L4" s="153"/>
    </row>
    <row r="5" spans="2:13">
      <c r="B5" s="96"/>
      <c r="C5" s="252" t="s">
        <v>487</v>
      </c>
      <c r="D5" s="252"/>
      <c r="E5" s="252"/>
      <c r="F5" s="271" t="s">
        <v>423</v>
      </c>
      <c r="G5" s="271"/>
      <c r="H5" s="271"/>
      <c r="I5" s="271"/>
      <c r="J5" s="271"/>
      <c r="K5" s="271"/>
      <c r="L5" s="153"/>
    </row>
    <row r="6" spans="2:13">
      <c r="B6" s="96"/>
      <c r="C6" s="252" t="s">
        <v>488</v>
      </c>
      <c r="D6" s="252"/>
      <c r="E6" s="252"/>
      <c r="F6" s="271" t="s">
        <v>510</v>
      </c>
      <c r="G6" s="271"/>
      <c r="H6" s="271"/>
      <c r="I6" s="271"/>
      <c r="J6" s="271"/>
      <c r="K6" s="271"/>
      <c r="L6" s="153"/>
    </row>
    <row r="7" spans="2:13">
      <c r="B7" s="96"/>
      <c r="C7" s="252" t="s">
        <v>489</v>
      </c>
      <c r="D7" s="252"/>
      <c r="E7" s="252"/>
      <c r="F7" s="271" t="s">
        <v>511</v>
      </c>
      <c r="G7" s="271"/>
      <c r="H7" s="271"/>
      <c r="I7" s="271"/>
      <c r="J7" s="271"/>
      <c r="K7" s="271"/>
      <c r="L7" s="153"/>
    </row>
    <row r="8" spans="2:13">
      <c r="B8" s="96"/>
      <c r="C8" s="252" t="s">
        <v>490</v>
      </c>
      <c r="D8" s="252"/>
      <c r="E8" s="252"/>
      <c r="F8" s="271" t="s">
        <v>512</v>
      </c>
      <c r="G8" s="271"/>
      <c r="H8" s="271"/>
      <c r="I8" s="271"/>
      <c r="J8" s="271"/>
      <c r="K8" s="271"/>
      <c r="L8" s="153"/>
    </row>
    <row r="9" spans="2:13">
      <c r="B9" s="96"/>
      <c r="C9" s="252" t="s">
        <v>491</v>
      </c>
      <c r="D9" s="252"/>
      <c r="E9" s="252"/>
      <c r="F9" s="271" t="s">
        <v>513</v>
      </c>
      <c r="G9" s="271"/>
      <c r="H9" s="271"/>
      <c r="I9" s="271"/>
      <c r="J9" s="271"/>
      <c r="K9" s="271"/>
      <c r="L9" s="153"/>
    </row>
    <row r="10" spans="2:13" ht="6" customHeight="1">
      <c r="B10" s="96"/>
    </row>
    <row r="11" spans="2:13">
      <c r="B11" s="96"/>
      <c r="C11" s="274" t="s">
        <v>492</v>
      </c>
      <c r="D11" s="275"/>
      <c r="E11" s="275"/>
      <c r="F11" s="275"/>
      <c r="G11" s="275"/>
      <c r="H11" s="275"/>
      <c r="I11" s="275"/>
      <c r="J11" s="275"/>
      <c r="K11" s="276"/>
      <c r="L11" s="153"/>
    </row>
    <row r="12" spans="2:13">
      <c r="B12" s="96"/>
      <c r="C12" s="277" t="s">
        <v>533</v>
      </c>
      <c r="D12" s="277"/>
      <c r="E12" s="277"/>
      <c r="F12" s="277"/>
      <c r="G12" s="277"/>
      <c r="H12" s="277"/>
      <c r="I12" s="277"/>
      <c r="J12" s="277"/>
      <c r="K12" s="277"/>
      <c r="L12" s="153"/>
    </row>
    <row r="13" spans="2:13">
      <c r="B13" s="96"/>
      <c r="C13" s="277"/>
      <c r="D13" s="277"/>
      <c r="E13" s="277"/>
      <c r="F13" s="277"/>
      <c r="G13" s="277"/>
      <c r="H13" s="277"/>
      <c r="I13" s="277"/>
      <c r="J13" s="277"/>
      <c r="K13" s="277"/>
      <c r="L13" s="153"/>
    </row>
    <row r="14" spans="2:13" ht="5.25" customHeight="1">
      <c r="B14" s="96"/>
      <c r="C14" s="159"/>
      <c r="D14" s="159"/>
      <c r="E14" s="159"/>
      <c r="F14" s="159"/>
      <c r="G14" s="159"/>
      <c r="H14" s="159"/>
      <c r="I14" s="159"/>
      <c r="J14" s="152"/>
      <c r="K14" s="152"/>
      <c r="L14" s="153"/>
    </row>
    <row r="15" spans="2:13">
      <c r="B15" s="96"/>
      <c r="C15" s="274" t="s">
        <v>493</v>
      </c>
      <c r="D15" s="275"/>
      <c r="E15" s="275"/>
      <c r="F15" s="275"/>
      <c r="G15" s="275"/>
      <c r="H15" s="275"/>
      <c r="I15" s="275"/>
      <c r="J15" s="275"/>
      <c r="K15" s="276"/>
      <c r="L15" s="153"/>
    </row>
    <row r="16" spans="2:13">
      <c r="B16" s="96"/>
      <c r="C16" s="304" t="s">
        <v>210</v>
      </c>
      <c r="D16" s="304"/>
      <c r="E16" s="304"/>
      <c r="F16" s="304"/>
      <c r="G16" s="304"/>
      <c r="H16" s="304"/>
      <c r="I16" s="304"/>
      <c r="J16" s="304"/>
      <c r="K16" s="304"/>
      <c r="L16" s="160"/>
      <c r="M16" s="157"/>
    </row>
    <row r="17" spans="2:13">
      <c r="B17" s="96"/>
      <c r="C17" s="304"/>
      <c r="D17" s="304"/>
      <c r="E17" s="304"/>
      <c r="F17" s="304"/>
      <c r="G17" s="304"/>
      <c r="H17" s="304"/>
      <c r="I17" s="304"/>
      <c r="J17" s="304"/>
      <c r="K17" s="304"/>
      <c r="L17" s="160"/>
      <c r="M17" s="157"/>
    </row>
    <row r="18" spans="2:13">
      <c r="B18" s="96"/>
      <c r="C18" s="304"/>
      <c r="D18" s="304"/>
      <c r="E18" s="304"/>
      <c r="F18" s="304"/>
      <c r="G18" s="304"/>
      <c r="H18" s="304"/>
      <c r="I18" s="304"/>
      <c r="J18" s="304"/>
      <c r="K18" s="304"/>
      <c r="L18" s="160"/>
      <c r="M18" s="157"/>
    </row>
    <row r="19" spans="2:13">
      <c r="B19" s="96"/>
      <c r="C19" s="304"/>
      <c r="D19" s="304"/>
      <c r="E19" s="304"/>
      <c r="F19" s="304"/>
      <c r="G19" s="304"/>
      <c r="H19" s="304"/>
      <c r="I19" s="304"/>
      <c r="J19" s="304"/>
      <c r="K19" s="304"/>
      <c r="L19" s="160"/>
      <c r="M19" s="157"/>
    </row>
    <row r="20" spans="2:13">
      <c r="B20" s="96"/>
      <c r="C20" s="304"/>
      <c r="D20" s="304"/>
      <c r="E20" s="304"/>
      <c r="F20" s="304"/>
      <c r="G20" s="304"/>
      <c r="H20" s="304"/>
      <c r="I20" s="304"/>
      <c r="J20" s="304"/>
      <c r="K20" s="304"/>
      <c r="L20" s="160"/>
      <c r="M20" s="157"/>
    </row>
    <row r="21" spans="2:13">
      <c r="B21" s="96"/>
      <c r="C21" s="304"/>
      <c r="D21" s="304"/>
      <c r="E21" s="304"/>
      <c r="F21" s="304"/>
      <c r="G21" s="304"/>
      <c r="H21" s="304"/>
      <c r="I21" s="304"/>
      <c r="J21" s="304"/>
      <c r="K21" s="304"/>
      <c r="L21" s="160"/>
      <c r="M21" s="157"/>
    </row>
    <row r="22" spans="2:13" ht="6" customHeight="1">
      <c r="B22" s="96"/>
      <c r="C22" s="152"/>
      <c r="D22" s="152"/>
      <c r="E22" s="152"/>
      <c r="F22" s="152"/>
      <c r="G22" s="152"/>
      <c r="H22" s="152"/>
      <c r="I22" s="152"/>
      <c r="J22" s="152"/>
      <c r="K22" s="152"/>
      <c r="L22" s="153"/>
    </row>
    <row r="23" spans="2:13">
      <c r="B23" s="96"/>
      <c r="C23" s="274" t="s">
        <v>494</v>
      </c>
      <c r="D23" s="275"/>
      <c r="E23" s="275"/>
      <c r="F23" s="275"/>
      <c r="G23" s="275"/>
      <c r="H23" s="275"/>
      <c r="I23" s="275"/>
      <c r="J23" s="275"/>
      <c r="K23" s="276"/>
      <c r="L23" s="153"/>
    </row>
    <row r="24" spans="2:13">
      <c r="B24" s="96"/>
      <c r="C24" s="272" t="s">
        <v>532</v>
      </c>
      <c r="D24" s="273"/>
      <c r="E24" s="273"/>
      <c r="F24" s="273"/>
      <c r="G24" s="273"/>
      <c r="H24" s="273"/>
      <c r="I24" s="273"/>
      <c r="J24" s="273"/>
      <c r="K24" s="273"/>
      <c r="L24" s="153"/>
    </row>
    <row r="25" spans="2:13">
      <c r="B25" s="96"/>
      <c r="C25" s="273"/>
      <c r="D25" s="273"/>
      <c r="E25" s="273"/>
      <c r="F25" s="273"/>
      <c r="G25" s="273"/>
      <c r="H25" s="273"/>
      <c r="I25" s="273"/>
      <c r="J25" s="273"/>
      <c r="K25" s="273"/>
      <c r="L25" s="153"/>
    </row>
    <row r="26" spans="2:13">
      <c r="B26" s="96"/>
      <c r="C26" s="273"/>
      <c r="D26" s="273"/>
      <c r="E26" s="273"/>
      <c r="F26" s="273"/>
      <c r="G26" s="273"/>
      <c r="H26" s="273"/>
      <c r="I26" s="273"/>
      <c r="J26" s="273"/>
      <c r="K26" s="273"/>
      <c r="L26" s="153"/>
    </row>
    <row r="27" spans="2:13">
      <c r="B27" s="96"/>
      <c r="C27" s="273"/>
      <c r="D27" s="273"/>
      <c r="E27" s="273"/>
      <c r="F27" s="273"/>
      <c r="G27" s="273"/>
      <c r="H27" s="273"/>
      <c r="I27" s="273"/>
      <c r="J27" s="273"/>
      <c r="K27" s="273"/>
      <c r="L27" s="153"/>
    </row>
    <row r="28" spans="2:13">
      <c r="B28" s="96"/>
      <c r="C28" s="273"/>
      <c r="D28" s="273"/>
      <c r="E28" s="273"/>
      <c r="F28" s="273"/>
      <c r="G28" s="273"/>
      <c r="H28" s="273"/>
      <c r="I28" s="273"/>
      <c r="J28" s="273"/>
      <c r="K28" s="273"/>
      <c r="L28" s="153"/>
    </row>
    <row r="29" spans="2:13">
      <c r="B29" s="96"/>
      <c r="C29" s="273"/>
      <c r="D29" s="273"/>
      <c r="E29" s="273"/>
      <c r="F29" s="273"/>
      <c r="G29" s="273"/>
      <c r="H29" s="273"/>
      <c r="I29" s="273"/>
      <c r="J29" s="273"/>
      <c r="K29" s="273"/>
      <c r="L29" s="153"/>
    </row>
    <row r="30" spans="2:13">
      <c r="B30" s="96"/>
      <c r="C30" s="273"/>
      <c r="D30" s="273"/>
      <c r="E30" s="273"/>
      <c r="F30" s="273"/>
      <c r="G30" s="273"/>
      <c r="H30" s="273"/>
      <c r="I30" s="273"/>
      <c r="J30" s="273"/>
      <c r="K30" s="273"/>
      <c r="L30" s="153"/>
    </row>
    <row r="31" spans="2:13" ht="6" customHeight="1">
      <c r="B31" s="96"/>
      <c r="C31" s="152"/>
      <c r="D31" s="152"/>
      <c r="E31" s="152"/>
      <c r="F31" s="152"/>
      <c r="G31" s="152"/>
      <c r="H31" s="152"/>
      <c r="I31" s="152"/>
      <c r="J31" s="152"/>
      <c r="K31" s="152"/>
      <c r="L31" s="153"/>
    </row>
    <row r="32" spans="2:13">
      <c r="B32" s="96"/>
      <c r="C32" s="274" t="s">
        <v>495</v>
      </c>
      <c r="D32" s="275"/>
      <c r="E32" s="275"/>
      <c r="F32" s="275"/>
      <c r="G32" s="275"/>
      <c r="H32" s="275"/>
      <c r="I32" s="275"/>
      <c r="J32" s="275"/>
      <c r="K32" s="276"/>
      <c r="L32" s="153"/>
    </row>
    <row r="33" spans="2:14">
      <c r="B33" s="96"/>
      <c r="C33" s="281"/>
      <c r="D33" s="282"/>
      <c r="E33" s="282"/>
      <c r="F33" s="282"/>
      <c r="G33" s="282"/>
      <c r="H33" s="282"/>
      <c r="I33" s="282"/>
      <c r="J33" s="282"/>
      <c r="K33" s="283"/>
      <c r="L33" s="153"/>
    </row>
    <row r="34" spans="2:14">
      <c r="B34" s="96"/>
      <c r="C34" s="284"/>
      <c r="D34" s="285"/>
      <c r="E34" s="285"/>
      <c r="F34" s="285"/>
      <c r="G34" s="285"/>
      <c r="H34" s="285"/>
      <c r="I34" s="285"/>
      <c r="J34" s="285"/>
      <c r="K34" s="286"/>
      <c r="L34" s="153"/>
    </row>
    <row r="35" spans="2:14">
      <c r="B35" s="96"/>
      <c r="C35" s="284"/>
      <c r="D35" s="285"/>
      <c r="E35" s="285"/>
      <c r="F35" s="285"/>
      <c r="G35" s="285"/>
      <c r="H35" s="285"/>
      <c r="I35" s="285"/>
      <c r="J35" s="285"/>
      <c r="K35" s="286"/>
      <c r="L35" s="153"/>
    </row>
    <row r="36" spans="2:14">
      <c r="B36" s="96"/>
      <c r="C36" s="284"/>
      <c r="D36" s="285"/>
      <c r="E36" s="285"/>
      <c r="F36" s="285"/>
      <c r="G36" s="285"/>
      <c r="H36" s="285"/>
      <c r="I36" s="285"/>
      <c r="J36" s="285"/>
      <c r="K36" s="286"/>
      <c r="L36" s="153"/>
    </row>
    <row r="37" spans="2:14">
      <c r="B37" s="96"/>
      <c r="C37" s="287"/>
      <c r="D37" s="250"/>
      <c r="E37" s="250"/>
      <c r="F37" s="250"/>
      <c r="G37" s="250"/>
      <c r="H37" s="250"/>
      <c r="I37" s="250"/>
      <c r="J37" s="250"/>
      <c r="K37" s="288"/>
      <c r="L37" s="153"/>
    </row>
    <row r="38" spans="2:14" ht="33" customHeight="1">
      <c r="B38" s="96"/>
      <c r="C38" s="289" t="s">
        <v>515</v>
      </c>
      <c r="D38" s="290"/>
      <c r="E38" s="290"/>
      <c r="F38" s="290"/>
      <c r="G38" s="290"/>
      <c r="H38" s="290"/>
      <c r="I38" s="290"/>
      <c r="J38" s="290"/>
      <c r="K38" s="291"/>
      <c r="L38" s="153"/>
    </row>
    <row r="39" spans="2:14" ht="28.5" customHeight="1">
      <c r="B39" s="96"/>
      <c r="C39" s="292" t="s">
        <v>514</v>
      </c>
      <c r="D39" s="290"/>
      <c r="E39" s="290"/>
      <c r="F39" s="290"/>
      <c r="G39" s="290"/>
      <c r="H39" s="290"/>
      <c r="I39" s="290"/>
      <c r="J39" s="290"/>
      <c r="K39" s="291"/>
      <c r="L39" s="153"/>
    </row>
    <row r="40" spans="2:14" ht="9" customHeight="1">
      <c r="B40" s="96"/>
      <c r="C40" s="152"/>
      <c r="D40" s="152"/>
      <c r="E40" s="152"/>
      <c r="F40" s="152"/>
      <c r="G40" s="152"/>
      <c r="H40" s="152"/>
      <c r="I40" s="152"/>
      <c r="J40" s="152"/>
      <c r="K40" s="152"/>
      <c r="L40" s="153"/>
    </row>
    <row r="41" spans="2:14">
      <c r="B41" s="96"/>
      <c r="C41" s="274" t="s">
        <v>496</v>
      </c>
      <c r="D41" s="275"/>
      <c r="E41" s="275"/>
      <c r="F41" s="275"/>
      <c r="G41" s="275"/>
      <c r="H41" s="275"/>
      <c r="I41" s="275"/>
      <c r="J41" s="275"/>
      <c r="K41" s="276"/>
      <c r="L41" s="153"/>
    </row>
    <row r="42" spans="2:14" ht="8.25" customHeight="1">
      <c r="B42" s="96"/>
      <c r="C42" s="161"/>
      <c r="D42" s="152"/>
      <c r="E42" s="152"/>
      <c r="F42" s="152"/>
      <c r="G42" s="152"/>
      <c r="H42" s="152"/>
      <c r="I42" s="152"/>
      <c r="J42" s="152"/>
      <c r="K42" s="162"/>
      <c r="L42" s="153"/>
    </row>
    <row r="43" spans="2:14" ht="16.5" customHeight="1">
      <c r="B43" s="96"/>
      <c r="C43" s="161"/>
      <c r="D43" s="152" t="s">
        <v>503</v>
      </c>
      <c r="E43" s="152"/>
      <c r="F43" s="152" t="s">
        <v>504</v>
      </c>
      <c r="G43" s="152"/>
      <c r="H43" s="152"/>
      <c r="I43" s="152"/>
      <c r="J43" s="152"/>
      <c r="K43" s="162"/>
      <c r="L43" s="153"/>
      <c r="N43" s="194" t="s">
        <v>199</v>
      </c>
    </row>
    <row r="44" spans="2:14">
      <c r="B44" s="96"/>
      <c r="C44" s="161"/>
      <c r="D44" s="167" t="s">
        <v>516</v>
      </c>
      <c r="F44" s="167" t="s">
        <v>517</v>
      </c>
      <c r="G44" s="167" t="s">
        <v>518</v>
      </c>
      <c r="H44" s="167" t="s">
        <v>519</v>
      </c>
      <c r="I44" s="167" t="s">
        <v>520</v>
      </c>
      <c r="J44" s="167" t="s">
        <v>521</v>
      </c>
      <c r="K44" s="162"/>
      <c r="L44" s="153"/>
      <c r="N44" s="194" t="s">
        <v>557</v>
      </c>
    </row>
    <row r="45" spans="2:14">
      <c r="B45" s="96"/>
      <c r="C45" s="161"/>
      <c r="D45" s="168">
        <v>0.29690606613917631</v>
      </c>
      <c r="E45" s="169"/>
      <c r="F45" s="170" t="s">
        <v>193</v>
      </c>
      <c r="G45" s="170" t="s">
        <v>193</v>
      </c>
      <c r="H45" s="170" t="s">
        <v>193</v>
      </c>
      <c r="I45" s="170" t="s">
        <v>193</v>
      </c>
      <c r="J45" s="170" t="s">
        <v>193</v>
      </c>
      <c r="K45" s="162"/>
      <c r="L45" s="153"/>
    </row>
    <row r="46" spans="2:14">
      <c r="B46" s="96"/>
      <c r="C46" s="161"/>
      <c r="D46" s="152"/>
      <c r="E46" s="152"/>
      <c r="F46" s="152"/>
      <c r="G46" s="152"/>
      <c r="H46" s="152"/>
      <c r="I46" s="152"/>
      <c r="J46" s="152"/>
      <c r="K46" s="162"/>
      <c r="L46" s="153"/>
    </row>
    <row r="47" spans="2:14">
      <c r="B47" s="96"/>
      <c r="C47" s="163"/>
      <c r="D47" s="164"/>
      <c r="E47" s="164"/>
      <c r="F47" s="164"/>
      <c r="G47" s="164"/>
      <c r="H47" s="164"/>
      <c r="I47" s="164"/>
      <c r="J47" s="164"/>
      <c r="K47" s="165"/>
      <c r="L47" s="153"/>
    </row>
    <row r="48" spans="2:14" ht="6" customHeight="1">
      <c r="B48" s="96"/>
      <c r="C48" s="152"/>
      <c r="D48" s="152"/>
      <c r="E48" s="152"/>
      <c r="F48" s="152"/>
      <c r="G48" s="152"/>
      <c r="H48" s="152"/>
      <c r="I48" s="152"/>
      <c r="J48" s="152"/>
      <c r="K48" s="152"/>
      <c r="L48" s="153"/>
    </row>
    <row r="49" spans="2:12">
      <c r="B49" s="96"/>
      <c r="C49" s="274" t="s">
        <v>497</v>
      </c>
      <c r="D49" s="275"/>
      <c r="E49" s="275"/>
      <c r="F49" s="275"/>
      <c r="G49" s="275"/>
      <c r="H49" s="275"/>
      <c r="I49" s="275"/>
      <c r="J49" s="275"/>
      <c r="K49" s="276"/>
      <c r="L49" s="153"/>
    </row>
    <row r="50" spans="2:12">
      <c r="B50" s="96"/>
      <c r="C50" s="293" t="s">
        <v>219</v>
      </c>
      <c r="D50" s="294"/>
      <c r="E50" s="294"/>
      <c r="F50" s="294"/>
      <c r="G50" s="294"/>
      <c r="H50" s="294"/>
      <c r="I50" s="294"/>
      <c r="J50" s="294"/>
      <c r="K50" s="295"/>
      <c r="L50" s="153"/>
    </row>
    <row r="51" spans="2:12">
      <c r="B51" s="96"/>
      <c r="C51" s="296"/>
      <c r="D51" s="297"/>
      <c r="E51" s="297"/>
      <c r="F51" s="297"/>
      <c r="G51" s="297"/>
      <c r="H51" s="297"/>
      <c r="I51" s="297"/>
      <c r="J51" s="297"/>
      <c r="K51" s="298"/>
      <c r="L51" s="153"/>
    </row>
    <row r="52" spans="2:12">
      <c r="B52" s="96"/>
      <c r="C52" s="296"/>
      <c r="D52" s="297"/>
      <c r="E52" s="297"/>
      <c r="F52" s="297"/>
      <c r="G52" s="297"/>
      <c r="H52" s="297"/>
      <c r="I52" s="297"/>
      <c r="J52" s="297"/>
      <c r="K52" s="298"/>
      <c r="L52" s="153"/>
    </row>
    <row r="53" spans="2:12">
      <c r="B53" s="96"/>
      <c r="C53" s="299"/>
      <c r="D53" s="300"/>
      <c r="E53" s="300"/>
      <c r="F53" s="300"/>
      <c r="G53" s="300"/>
      <c r="H53" s="300"/>
      <c r="I53" s="300"/>
      <c r="J53" s="300"/>
      <c r="K53" s="301"/>
      <c r="L53" s="153"/>
    </row>
    <row r="54" spans="2:12" ht="6" customHeight="1">
      <c r="B54" s="96"/>
      <c r="C54" s="152"/>
      <c r="D54" s="152"/>
      <c r="E54" s="152"/>
      <c r="F54" s="152"/>
      <c r="G54" s="152"/>
      <c r="H54" s="152"/>
      <c r="I54" s="152"/>
      <c r="J54" s="152"/>
      <c r="K54" s="152"/>
      <c r="L54" s="153"/>
    </row>
    <row r="55" spans="2:12">
      <c r="B55" s="96"/>
      <c r="C55" s="274" t="s">
        <v>498</v>
      </c>
      <c r="D55" s="275"/>
      <c r="E55" s="276"/>
      <c r="F55" s="278" t="s">
        <v>217</v>
      </c>
      <c r="G55" s="302"/>
      <c r="H55" s="302"/>
      <c r="I55" s="302"/>
      <c r="J55" s="302"/>
      <c r="K55" s="303"/>
      <c r="L55" s="153"/>
    </row>
    <row r="56" spans="2:12">
      <c r="B56" s="96"/>
      <c r="C56" s="274" t="s">
        <v>499</v>
      </c>
      <c r="D56" s="275"/>
      <c r="E56" s="276"/>
      <c r="F56" s="278" t="s">
        <v>522</v>
      </c>
      <c r="G56" s="302"/>
      <c r="H56" s="302"/>
      <c r="I56" s="302"/>
      <c r="J56" s="302"/>
      <c r="K56" s="303"/>
      <c r="L56" s="153"/>
    </row>
    <row r="57" spans="2:12">
      <c r="B57" s="96"/>
      <c r="C57" s="274" t="s">
        <v>500</v>
      </c>
      <c r="D57" s="275"/>
      <c r="E57" s="276"/>
      <c r="F57" s="278" t="s">
        <v>523</v>
      </c>
      <c r="G57" s="279"/>
      <c r="H57" s="279"/>
      <c r="I57" s="279"/>
      <c r="J57" s="279"/>
      <c r="K57" s="280"/>
      <c r="L57" s="153"/>
    </row>
    <row r="58" spans="2:12">
      <c r="B58" s="96"/>
      <c r="C58" s="152"/>
      <c r="D58" s="152"/>
      <c r="E58" s="152"/>
      <c r="F58" s="152"/>
      <c r="G58" s="152"/>
      <c r="H58" s="152"/>
      <c r="I58" s="152"/>
      <c r="J58" s="152"/>
      <c r="K58" s="152"/>
      <c r="L58" s="153"/>
    </row>
    <row r="59" spans="2:12" ht="15.75" thickBot="1">
      <c r="B59" s="154"/>
      <c r="C59" s="155"/>
      <c r="D59" s="155"/>
      <c r="E59" s="155"/>
      <c r="F59" s="155"/>
      <c r="G59" s="155"/>
      <c r="H59" s="155"/>
      <c r="I59" s="155"/>
      <c r="J59" s="155"/>
      <c r="K59" s="155"/>
      <c r="L59" s="156"/>
    </row>
  </sheetData>
  <mergeCells count="30">
    <mergeCell ref="C57:E57"/>
    <mergeCell ref="F57:K57"/>
    <mergeCell ref="C11:K11"/>
    <mergeCell ref="C33:K37"/>
    <mergeCell ref="C38:K38"/>
    <mergeCell ref="C39:K39"/>
    <mergeCell ref="C41:K41"/>
    <mergeCell ref="C49:K49"/>
    <mergeCell ref="C50:K53"/>
    <mergeCell ref="C55:E55"/>
    <mergeCell ref="F55:K55"/>
    <mergeCell ref="C56:E56"/>
    <mergeCell ref="F56:K56"/>
    <mergeCell ref="C15:K15"/>
    <mergeCell ref="C16:K21"/>
    <mergeCell ref="C23:K23"/>
    <mergeCell ref="C24:K30"/>
    <mergeCell ref="C32:K32"/>
    <mergeCell ref="C8:E8"/>
    <mergeCell ref="F8:K8"/>
    <mergeCell ref="C9:E9"/>
    <mergeCell ref="F9:K9"/>
    <mergeCell ref="C12:K13"/>
    <mergeCell ref="C7:E7"/>
    <mergeCell ref="F7:K7"/>
    <mergeCell ref="C3:K3"/>
    <mergeCell ref="C5:E5"/>
    <mergeCell ref="F5:K5"/>
    <mergeCell ref="C6:E6"/>
    <mergeCell ref="F6:K6"/>
  </mergeCells>
  <phoneticPr fontId="36" type="noConversion"/>
  <pageMargins left="0.7" right="0.7" top="0.75" bottom="0.75" header="0.3" footer="0.3"/>
  <pageSetup paperSize="9" scale="63"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3197-D6B1-4D0B-A056-BBB376D67BAA}">
  <dimension ref="B1:R18"/>
  <sheetViews>
    <sheetView topLeftCell="E1" zoomScale="85" zoomScaleNormal="85" workbookViewId="0">
      <pane ySplit="2" topLeftCell="A15" activePane="bottomLeft" state="frozen"/>
      <selection pane="bottomLeft" activeCell="M26" sqref="M26"/>
    </sheetView>
  </sheetViews>
  <sheetFormatPr baseColWidth="10" defaultRowHeight="15"/>
  <cols>
    <col min="3" max="3" width="22.5703125" customWidth="1"/>
    <col min="4" max="4" width="38.28515625" customWidth="1"/>
    <col min="5" max="6" width="12.140625" customWidth="1"/>
    <col min="7" max="7" width="10.42578125" customWidth="1"/>
    <col min="8" max="10" width="16.140625" customWidth="1"/>
    <col min="11" max="11" width="22.28515625" customWidth="1"/>
    <col min="12" max="12" width="64.85546875" customWidth="1"/>
    <col min="13" max="13" width="18.42578125" customWidth="1"/>
    <col min="14" max="17" width="16.140625" customWidth="1"/>
    <col min="18" max="18" width="46.140625" customWidth="1"/>
  </cols>
  <sheetData>
    <row r="1" spans="2:18" ht="15.75" thickBot="1"/>
    <row r="2" spans="2:18" ht="36.75" thickBot="1">
      <c r="B2" s="73" t="s">
        <v>0</v>
      </c>
      <c r="C2" s="68" t="s">
        <v>195</v>
      </c>
      <c r="D2" s="68" t="s">
        <v>196</v>
      </c>
      <c r="E2" s="68" t="s">
        <v>189</v>
      </c>
      <c r="F2" s="68" t="s">
        <v>290</v>
      </c>
      <c r="G2" s="68" t="s">
        <v>67</v>
      </c>
      <c r="H2" s="68" t="s">
        <v>197</v>
      </c>
      <c r="I2" s="68" t="s">
        <v>198</v>
      </c>
      <c r="J2" s="68" t="s">
        <v>199</v>
      </c>
      <c r="K2" s="68" t="s">
        <v>200</v>
      </c>
      <c r="L2" s="82" t="s">
        <v>201</v>
      </c>
      <c r="M2" s="68" t="s">
        <v>202</v>
      </c>
      <c r="N2" s="75" t="s">
        <v>203</v>
      </c>
      <c r="O2" s="75" t="s">
        <v>204</v>
      </c>
      <c r="P2" s="75" t="s">
        <v>205</v>
      </c>
      <c r="Q2" s="68" t="s">
        <v>206</v>
      </c>
      <c r="R2" s="68" t="s">
        <v>207</v>
      </c>
    </row>
    <row r="3" spans="2:18" ht="84.75" thickBot="1">
      <c r="B3" s="74" t="s">
        <v>208</v>
      </c>
      <c r="C3" s="74" t="s">
        <v>209</v>
      </c>
      <c r="D3" s="74" t="s">
        <v>210</v>
      </c>
      <c r="E3" s="76" t="s">
        <v>190</v>
      </c>
      <c r="F3" s="76" t="s">
        <v>211</v>
      </c>
      <c r="G3" s="76" t="s">
        <v>212</v>
      </c>
      <c r="H3" s="76" t="s">
        <v>211</v>
      </c>
      <c r="I3" s="76" t="s">
        <v>212</v>
      </c>
      <c r="J3" s="74" t="s">
        <v>213</v>
      </c>
      <c r="K3" s="81" t="s">
        <v>214</v>
      </c>
      <c r="L3" s="85" t="s">
        <v>292</v>
      </c>
      <c r="M3" s="72" t="s">
        <v>4</v>
      </c>
      <c r="N3" s="77" t="s">
        <v>215</v>
      </c>
      <c r="O3" s="78" t="s">
        <v>216</v>
      </c>
      <c r="P3" s="78" t="s">
        <v>217</v>
      </c>
      <c r="Q3" s="76" t="s">
        <v>218</v>
      </c>
      <c r="R3" s="74" t="s">
        <v>219</v>
      </c>
    </row>
    <row r="4" spans="2:18" ht="72.75" thickBot="1">
      <c r="B4" s="74" t="s">
        <v>220</v>
      </c>
      <c r="C4" s="74" t="s">
        <v>221</v>
      </c>
      <c r="D4" s="74" t="s">
        <v>222</v>
      </c>
      <c r="E4" s="84" t="s">
        <v>190</v>
      </c>
      <c r="F4" s="86" t="s">
        <v>211</v>
      </c>
      <c r="G4" s="86" t="s">
        <v>212</v>
      </c>
      <c r="H4" s="86" t="s">
        <v>211</v>
      </c>
      <c r="I4" s="86" t="s">
        <v>212</v>
      </c>
      <c r="J4" s="83" t="s">
        <v>213</v>
      </c>
      <c r="K4" s="83" t="s">
        <v>214</v>
      </c>
      <c r="L4" s="83" t="s">
        <v>293</v>
      </c>
      <c r="M4" s="83" t="s">
        <v>4</v>
      </c>
      <c r="N4" s="87" t="s">
        <v>215</v>
      </c>
      <c r="O4" s="88" t="s">
        <v>216</v>
      </c>
      <c r="P4" s="88" t="s">
        <v>217</v>
      </c>
      <c r="Q4" s="86" t="s">
        <v>218</v>
      </c>
      <c r="R4" s="83" t="s">
        <v>294</v>
      </c>
    </row>
    <row r="5" spans="2:18" ht="72.75" thickBot="1">
      <c r="B5" s="74" t="s">
        <v>223</v>
      </c>
      <c r="C5" s="74" t="s">
        <v>224</v>
      </c>
      <c r="D5" s="74" t="s">
        <v>225</v>
      </c>
      <c r="E5" s="76" t="s">
        <v>190</v>
      </c>
      <c r="F5" s="71" t="s">
        <v>211</v>
      </c>
      <c r="G5" s="71" t="s">
        <v>212</v>
      </c>
      <c r="H5" s="71" t="s">
        <v>211</v>
      </c>
      <c r="I5" s="89" t="s">
        <v>212</v>
      </c>
      <c r="J5" s="85" t="s">
        <v>213</v>
      </c>
      <c r="K5" s="85" t="s">
        <v>214</v>
      </c>
      <c r="L5" s="85" t="s">
        <v>295</v>
      </c>
      <c r="M5" s="85" t="s">
        <v>4</v>
      </c>
      <c r="N5" s="90" t="s">
        <v>215</v>
      </c>
      <c r="O5" s="91" t="s">
        <v>216</v>
      </c>
      <c r="P5" s="91" t="s">
        <v>217</v>
      </c>
      <c r="Q5" s="92" t="s">
        <v>218</v>
      </c>
      <c r="R5" s="85" t="s">
        <v>294</v>
      </c>
    </row>
    <row r="6" spans="2:18" ht="60.75" thickBot="1">
      <c r="B6" s="74" t="s">
        <v>226</v>
      </c>
      <c r="C6" s="74" t="s">
        <v>227</v>
      </c>
      <c r="D6" s="74" t="s">
        <v>228</v>
      </c>
      <c r="E6" s="76" t="s">
        <v>191</v>
      </c>
      <c r="F6" s="84" t="s">
        <v>211</v>
      </c>
      <c r="G6" s="86" t="s">
        <v>212</v>
      </c>
      <c r="H6" s="86" t="s">
        <v>211</v>
      </c>
      <c r="I6" s="86" t="s">
        <v>212</v>
      </c>
      <c r="J6" s="83" t="s">
        <v>213</v>
      </c>
      <c r="K6" s="83" t="s">
        <v>214</v>
      </c>
      <c r="L6" s="83" t="s">
        <v>296</v>
      </c>
      <c r="M6" s="83" t="s">
        <v>229</v>
      </c>
      <c r="N6" s="87" t="s">
        <v>215</v>
      </c>
      <c r="O6" s="88" t="s">
        <v>216</v>
      </c>
      <c r="P6" s="88" t="s">
        <v>217</v>
      </c>
      <c r="Q6" s="86" t="s">
        <v>230</v>
      </c>
      <c r="R6" s="83" t="s">
        <v>219</v>
      </c>
    </row>
    <row r="7" spans="2:18" ht="84.75" thickBot="1">
      <c r="B7" s="74" t="s">
        <v>231</v>
      </c>
      <c r="C7" s="74" t="s">
        <v>14</v>
      </c>
      <c r="D7" s="74" t="s">
        <v>232</v>
      </c>
      <c r="E7" s="76" t="s">
        <v>192</v>
      </c>
      <c r="F7" s="76" t="s">
        <v>211</v>
      </c>
      <c r="G7" s="89" t="s">
        <v>212</v>
      </c>
      <c r="H7" s="86" t="s">
        <v>211</v>
      </c>
      <c r="I7" s="86" t="s">
        <v>212</v>
      </c>
      <c r="J7" s="83" t="s">
        <v>13</v>
      </c>
      <c r="K7" s="83" t="s">
        <v>233</v>
      </c>
      <c r="L7" s="83" t="s">
        <v>297</v>
      </c>
      <c r="M7" s="83" t="s">
        <v>234</v>
      </c>
      <c r="N7" s="87" t="s">
        <v>215</v>
      </c>
      <c r="O7" s="88" t="s">
        <v>216</v>
      </c>
      <c r="P7" s="88" t="s">
        <v>217</v>
      </c>
      <c r="Q7" s="86" t="s">
        <v>235</v>
      </c>
      <c r="R7" s="83" t="s">
        <v>236</v>
      </c>
    </row>
    <row r="8" spans="2:18" ht="252.75" thickBot="1">
      <c r="B8" s="74" t="s">
        <v>237</v>
      </c>
      <c r="C8" s="74" t="s">
        <v>238</v>
      </c>
      <c r="D8" s="74" t="s">
        <v>239</v>
      </c>
      <c r="E8" s="76" t="s">
        <v>191</v>
      </c>
      <c r="F8" s="76" t="s">
        <v>211</v>
      </c>
      <c r="G8" s="76" t="s">
        <v>212</v>
      </c>
      <c r="H8" s="71" t="s">
        <v>211</v>
      </c>
      <c r="I8" s="71" t="s">
        <v>212</v>
      </c>
      <c r="J8" s="93" t="s">
        <v>13</v>
      </c>
      <c r="K8" s="83" t="s">
        <v>233</v>
      </c>
      <c r="L8" s="83" t="s">
        <v>298</v>
      </c>
      <c r="M8" s="83" t="s">
        <v>234</v>
      </c>
      <c r="N8" s="87" t="s">
        <v>240</v>
      </c>
      <c r="O8" s="88" t="s">
        <v>216</v>
      </c>
      <c r="P8" s="88" t="s">
        <v>217</v>
      </c>
      <c r="Q8" s="86" t="s">
        <v>235</v>
      </c>
      <c r="R8" s="83" t="s">
        <v>241</v>
      </c>
    </row>
    <row r="9" spans="2:18" ht="84.75" thickBot="1">
      <c r="B9" s="74" t="s">
        <v>242</v>
      </c>
      <c r="C9" s="74" t="s">
        <v>243</v>
      </c>
      <c r="D9" s="74" t="s">
        <v>244</v>
      </c>
      <c r="E9" s="76" t="s">
        <v>191</v>
      </c>
      <c r="F9" s="76" t="s">
        <v>211</v>
      </c>
      <c r="G9" s="76" t="s">
        <v>212</v>
      </c>
      <c r="H9" s="76" t="s">
        <v>211</v>
      </c>
      <c r="I9" s="76" t="s">
        <v>212</v>
      </c>
      <c r="J9" s="74" t="s">
        <v>18</v>
      </c>
      <c r="K9" s="93" t="s">
        <v>245</v>
      </c>
      <c r="L9" s="83" t="s">
        <v>299</v>
      </c>
      <c r="M9" s="70" t="s">
        <v>246</v>
      </c>
      <c r="N9" s="79" t="s">
        <v>240</v>
      </c>
      <c r="O9" s="80" t="s">
        <v>216</v>
      </c>
      <c r="P9" s="80" t="s">
        <v>217</v>
      </c>
      <c r="Q9" s="71" t="s">
        <v>247</v>
      </c>
      <c r="R9" s="69" t="s">
        <v>248</v>
      </c>
    </row>
    <row r="10" spans="2:18" ht="72.75" thickBot="1">
      <c r="B10" s="74" t="s">
        <v>249</v>
      </c>
      <c r="C10" s="74" t="s">
        <v>250</v>
      </c>
      <c r="D10" s="74" t="s">
        <v>251</v>
      </c>
      <c r="E10" s="76" t="s">
        <v>190</v>
      </c>
      <c r="F10" s="76" t="s">
        <v>211</v>
      </c>
      <c r="G10" s="76" t="s">
        <v>212</v>
      </c>
      <c r="H10" s="76" t="s">
        <v>211</v>
      </c>
      <c r="I10" s="76" t="s">
        <v>212</v>
      </c>
      <c r="J10" s="74" t="s">
        <v>18</v>
      </c>
      <c r="K10" s="81" t="s">
        <v>245</v>
      </c>
      <c r="L10" s="83" t="s">
        <v>300</v>
      </c>
      <c r="M10" s="72" t="s">
        <v>246</v>
      </c>
      <c r="N10" s="77" t="s">
        <v>240</v>
      </c>
      <c r="O10" s="78" t="s">
        <v>216</v>
      </c>
      <c r="P10" s="78" t="s">
        <v>217</v>
      </c>
      <c r="Q10" s="76" t="s">
        <v>247</v>
      </c>
      <c r="R10" s="74" t="s">
        <v>248</v>
      </c>
    </row>
    <row r="11" spans="2:18" ht="84.75" thickBot="1">
      <c r="B11" s="74" t="s">
        <v>252</v>
      </c>
      <c r="C11" s="74" t="s">
        <v>253</v>
      </c>
      <c r="D11" s="74" t="s">
        <v>254</v>
      </c>
      <c r="E11" s="76" t="s">
        <v>190</v>
      </c>
      <c r="F11" s="76" t="s">
        <v>211</v>
      </c>
      <c r="G11" s="76" t="s">
        <v>212</v>
      </c>
      <c r="H11" s="76" t="s">
        <v>211</v>
      </c>
      <c r="I11" s="76" t="s">
        <v>212</v>
      </c>
      <c r="J11" s="74" t="s">
        <v>18</v>
      </c>
      <c r="K11" s="74" t="s">
        <v>255</v>
      </c>
      <c r="L11" s="70" t="s">
        <v>301</v>
      </c>
      <c r="M11" s="74" t="s">
        <v>246</v>
      </c>
      <c r="N11" s="77" t="s">
        <v>240</v>
      </c>
      <c r="O11" s="78" t="s">
        <v>216</v>
      </c>
      <c r="P11" s="78" t="s">
        <v>217</v>
      </c>
      <c r="Q11" s="76" t="s">
        <v>247</v>
      </c>
      <c r="R11" s="74" t="s">
        <v>256</v>
      </c>
    </row>
    <row r="12" spans="2:18" ht="72.75" thickBot="1">
      <c r="B12" s="74" t="s">
        <v>257</v>
      </c>
      <c r="C12" s="74" t="s">
        <v>258</v>
      </c>
      <c r="D12" s="74" t="s">
        <v>259</v>
      </c>
      <c r="E12" s="76" t="s">
        <v>190</v>
      </c>
      <c r="F12" s="76" t="s">
        <v>211</v>
      </c>
      <c r="G12" s="76" t="s">
        <v>211</v>
      </c>
      <c r="H12" s="76" t="s">
        <v>211</v>
      </c>
      <c r="I12" s="76" t="s">
        <v>211</v>
      </c>
      <c r="J12" s="74" t="s">
        <v>18</v>
      </c>
      <c r="K12" s="81" t="s">
        <v>245</v>
      </c>
      <c r="L12" s="85" t="s">
        <v>302</v>
      </c>
      <c r="M12" s="72" t="s">
        <v>246</v>
      </c>
      <c r="N12" s="77" t="s">
        <v>215</v>
      </c>
      <c r="O12" s="78" t="s">
        <v>216</v>
      </c>
      <c r="P12" s="78" t="s">
        <v>217</v>
      </c>
      <c r="Q12" s="76" t="s">
        <v>247</v>
      </c>
      <c r="R12" s="74" t="s">
        <v>260</v>
      </c>
    </row>
    <row r="13" spans="2:18" ht="153.75" customHeight="1" thickBot="1">
      <c r="B13" s="74" t="s">
        <v>261</v>
      </c>
      <c r="C13" s="74" t="s">
        <v>262</v>
      </c>
      <c r="D13" s="74" t="s">
        <v>263</v>
      </c>
      <c r="E13" s="76" t="s">
        <v>192</v>
      </c>
      <c r="F13" s="76" t="s">
        <v>211</v>
      </c>
      <c r="G13" s="76" t="s">
        <v>212</v>
      </c>
      <c r="H13" s="76" t="s">
        <v>211</v>
      </c>
      <c r="I13" s="84" t="s">
        <v>212</v>
      </c>
      <c r="J13" s="83" t="s">
        <v>18</v>
      </c>
      <c r="K13" s="83" t="s">
        <v>245</v>
      </c>
      <c r="L13" s="83" t="s">
        <v>303</v>
      </c>
      <c r="M13" s="83" t="s">
        <v>304</v>
      </c>
      <c r="N13" s="87" t="s">
        <v>215</v>
      </c>
      <c r="O13" s="88" t="s">
        <v>216</v>
      </c>
      <c r="P13" s="88" t="s">
        <v>217</v>
      </c>
      <c r="Q13" s="86" t="s">
        <v>247</v>
      </c>
      <c r="R13" s="83" t="s">
        <v>264</v>
      </c>
    </row>
    <row r="14" spans="2:18" ht="278.25" customHeight="1" thickBot="1">
      <c r="B14" s="74" t="s">
        <v>265</v>
      </c>
      <c r="C14" s="74" t="s">
        <v>29</v>
      </c>
      <c r="D14" s="74" t="s">
        <v>266</v>
      </c>
      <c r="E14" s="76" t="s">
        <v>267</v>
      </c>
      <c r="F14" s="76" t="s">
        <v>211</v>
      </c>
      <c r="G14" s="76" t="s">
        <v>268</v>
      </c>
      <c r="H14" s="76" t="s">
        <v>211</v>
      </c>
      <c r="I14" s="84" t="s">
        <v>212</v>
      </c>
      <c r="J14" s="83" t="s">
        <v>18</v>
      </c>
      <c r="K14" s="83" t="s">
        <v>245</v>
      </c>
      <c r="L14" s="83" t="s">
        <v>305</v>
      </c>
      <c r="M14" s="83" t="s">
        <v>269</v>
      </c>
      <c r="N14" s="87" t="s">
        <v>240</v>
      </c>
      <c r="O14" s="88" t="s">
        <v>216</v>
      </c>
      <c r="P14" s="88" t="s">
        <v>217</v>
      </c>
      <c r="Q14" s="86" t="s">
        <v>247</v>
      </c>
      <c r="R14" s="83" t="s">
        <v>270</v>
      </c>
    </row>
    <row r="15" spans="2:18" ht="192.75" thickBot="1">
      <c r="B15" s="74" t="s">
        <v>271</v>
      </c>
      <c r="C15" s="74" t="s">
        <v>272</v>
      </c>
      <c r="D15" s="74" t="s">
        <v>273</v>
      </c>
      <c r="E15" s="76" t="s">
        <v>190</v>
      </c>
      <c r="F15" s="76" t="s">
        <v>211</v>
      </c>
      <c r="G15" s="76" t="s">
        <v>211</v>
      </c>
      <c r="H15" s="76" t="s">
        <v>211</v>
      </c>
      <c r="I15" s="76" t="s">
        <v>268</v>
      </c>
      <c r="J15" s="69" t="s">
        <v>18</v>
      </c>
      <c r="K15" s="93" t="s">
        <v>245</v>
      </c>
      <c r="L15" s="85" t="s">
        <v>306</v>
      </c>
      <c r="M15" s="94" t="s">
        <v>274</v>
      </c>
      <c r="N15" s="90" t="s">
        <v>215</v>
      </c>
      <c r="O15" s="91" t="s">
        <v>216</v>
      </c>
      <c r="P15" s="91" t="s">
        <v>217</v>
      </c>
      <c r="Q15" s="92" t="s">
        <v>247</v>
      </c>
      <c r="R15" s="85" t="s">
        <v>307</v>
      </c>
    </row>
    <row r="16" spans="2:18" ht="60.75" thickBot="1">
      <c r="B16" s="74" t="s">
        <v>275</v>
      </c>
      <c r="C16" s="74" t="s">
        <v>276</v>
      </c>
      <c r="D16" s="74" t="s">
        <v>277</v>
      </c>
      <c r="E16" s="76" t="s">
        <v>190</v>
      </c>
      <c r="F16" s="76" t="s">
        <v>211</v>
      </c>
      <c r="G16" s="76" t="s">
        <v>211</v>
      </c>
      <c r="H16" s="76" t="s">
        <v>211</v>
      </c>
      <c r="I16" s="76" t="s">
        <v>211</v>
      </c>
      <c r="J16" s="81" t="s">
        <v>18</v>
      </c>
      <c r="K16" s="85" t="s">
        <v>245</v>
      </c>
      <c r="L16" s="85" t="s">
        <v>308</v>
      </c>
      <c r="M16" s="95" t="s">
        <v>246</v>
      </c>
      <c r="N16" s="90"/>
      <c r="O16" s="91"/>
      <c r="P16" s="91"/>
      <c r="Q16" s="92" t="s">
        <v>247</v>
      </c>
      <c r="R16" s="85" t="s">
        <v>309</v>
      </c>
    </row>
    <row r="17" spans="2:18" ht="84.75" thickBot="1">
      <c r="B17" s="74" t="s">
        <v>278</v>
      </c>
      <c r="C17" s="74" t="s">
        <v>279</v>
      </c>
      <c r="D17" s="74" t="s">
        <v>280</v>
      </c>
      <c r="E17" s="76" t="s">
        <v>191</v>
      </c>
      <c r="F17" s="76" t="s">
        <v>211</v>
      </c>
      <c r="G17" s="84" t="s">
        <v>212</v>
      </c>
      <c r="H17" s="86" t="s">
        <v>211</v>
      </c>
      <c r="I17" s="86" t="s">
        <v>212</v>
      </c>
      <c r="J17" s="83" t="s">
        <v>18</v>
      </c>
      <c r="K17" s="83" t="s">
        <v>281</v>
      </c>
      <c r="L17" s="83" t="s">
        <v>310</v>
      </c>
      <c r="M17" s="83" t="s">
        <v>282</v>
      </c>
      <c r="N17" s="87" t="s">
        <v>283</v>
      </c>
      <c r="O17" s="88" t="s">
        <v>216</v>
      </c>
      <c r="P17" s="88" t="s">
        <v>217</v>
      </c>
      <c r="Q17" s="86" t="s">
        <v>247</v>
      </c>
      <c r="R17" s="83" t="s">
        <v>284</v>
      </c>
    </row>
    <row r="18" spans="2:18" ht="48">
      <c r="B18" s="74" t="s">
        <v>285</v>
      </c>
      <c r="C18" s="74" t="s">
        <v>38</v>
      </c>
      <c r="D18" s="74" t="s">
        <v>286</v>
      </c>
      <c r="E18" s="76" t="s">
        <v>37</v>
      </c>
      <c r="F18" s="76" t="s">
        <v>211</v>
      </c>
      <c r="G18" s="76" t="s">
        <v>211</v>
      </c>
      <c r="H18" s="71" t="s">
        <v>211</v>
      </c>
      <c r="I18" s="71" t="s">
        <v>268</v>
      </c>
      <c r="J18" s="69" t="s">
        <v>287</v>
      </c>
      <c r="K18" s="69"/>
      <c r="L18" s="70" t="s">
        <v>311</v>
      </c>
      <c r="M18" s="69" t="s">
        <v>288</v>
      </c>
      <c r="N18" s="79" t="s">
        <v>291</v>
      </c>
      <c r="O18" s="80" t="s">
        <v>216</v>
      </c>
      <c r="P18" s="80" t="s">
        <v>217</v>
      </c>
      <c r="Q18" s="71" t="s">
        <v>289</v>
      </c>
      <c r="R18" s="9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DF1CD-8D82-44E2-9C09-BF36A9DD4927}">
  <sheetPr>
    <tabColor theme="5" tint="-0.249977111117893"/>
  </sheetPr>
  <dimension ref="A2:V59"/>
  <sheetViews>
    <sheetView zoomScale="85" zoomScaleNormal="85" workbookViewId="0">
      <pane xSplit="5" ySplit="4" topLeftCell="K5" activePane="bottomRight" state="frozen"/>
      <selection pane="topRight" activeCell="F1" sqref="F1"/>
      <selection pane="bottomLeft" activeCell="A3" sqref="A3"/>
      <selection pane="bottomRight" activeCell="T6" sqref="T6"/>
    </sheetView>
  </sheetViews>
  <sheetFormatPr baseColWidth="10" defaultRowHeight="15"/>
  <cols>
    <col min="1" max="1" width="0" hidden="1" customWidth="1"/>
    <col min="2" max="2" width="10.28515625" customWidth="1"/>
    <col min="3" max="3" width="22.5703125" customWidth="1"/>
    <col min="4" max="4" width="29" customWidth="1"/>
    <col min="5" max="5" width="11.85546875" customWidth="1"/>
    <col min="6" max="6" width="12.140625" customWidth="1"/>
    <col min="7" max="7" width="10.42578125" customWidth="1"/>
    <col min="8" max="9" width="16.140625" customWidth="1"/>
    <col min="10" max="10" width="21.140625" customWidth="1"/>
    <col min="11" max="11" width="22.28515625" customWidth="1"/>
    <col min="12" max="12" width="66.85546875" customWidth="1"/>
    <col min="13" max="13" width="18.42578125" customWidth="1"/>
    <col min="14" max="15" width="16.140625" hidden="1" customWidth="1"/>
    <col min="16" max="17" width="18.28515625" hidden="1" customWidth="1"/>
    <col min="18" max="18" width="25.7109375" customWidth="1"/>
    <col min="19" max="19" width="32.140625" customWidth="1"/>
    <col min="20" max="20" width="46.140625" customWidth="1"/>
    <col min="22" max="22" width="27" customWidth="1"/>
  </cols>
  <sheetData>
    <row r="2" spans="1:20" ht="18.75">
      <c r="B2" s="101" t="s">
        <v>49</v>
      </c>
    </row>
    <row r="3" spans="1:20" ht="15.75" thickBot="1"/>
    <row r="4" spans="1:20" ht="36.75" thickBot="1">
      <c r="B4" s="73" t="s">
        <v>0</v>
      </c>
      <c r="C4" s="73" t="s">
        <v>195</v>
      </c>
      <c r="D4" s="73" t="s">
        <v>196</v>
      </c>
      <c r="E4" s="73" t="s">
        <v>189</v>
      </c>
      <c r="F4" s="73" t="s">
        <v>290</v>
      </c>
      <c r="G4" s="73" t="s">
        <v>67</v>
      </c>
      <c r="H4" s="73" t="s">
        <v>197</v>
      </c>
      <c r="I4" s="73" t="s">
        <v>198</v>
      </c>
      <c r="J4" s="73" t="s">
        <v>199</v>
      </c>
      <c r="K4" s="73" t="s">
        <v>200</v>
      </c>
      <c r="L4" s="73" t="s">
        <v>201</v>
      </c>
      <c r="M4" s="73" t="s">
        <v>202</v>
      </c>
      <c r="N4" s="73" t="s">
        <v>204</v>
      </c>
      <c r="O4" s="73" t="s">
        <v>205</v>
      </c>
      <c r="P4" s="73" t="s">
        <v>206</v>
      </c>
      <c r="Q4" s="97" t="s">
        <v>343</v>
      </c>
      <c r="R4" s="102" t="s">
        <v>52</v>
      </c>
      <c r="S4" s="102" t="s">
        <v>313</v>
      </c>
      <c r="T4" s="73" t="s">
        <v>207</v>
      </c>
    </row>
    <row r="5" spans="1:20" s="112" customFormat="1" ht="72.75" thickBot="1">
      <c r="B5" s="116" t="s">
        <v>208</v>
      </c>
      <c r="C5" s="116" t="s">
        <v>209</v>
      </c>
      <c r="D5" s="116" t="s">
        <v>210</v>
      </c>
      <c r="E5" s="117" t="s">
        <v>190</v>
      </c>
      <c r="F5" s="117" t="s">
        <v>211</v>
      </c>
      <c r="G5" s="117" t="s">
        <v>212</v>
      </c>
      <c r="H5" s="117" t="s">
        <v>211</v>
      </c>
      <c r="I5" s="117" t="s">
        <v>212</v>
      </c>
      <c r="J5" s="116" t="s">
        <v>213</v>
      </c>
      <c r="K5" s="116" t="s">
        <v>214</v>
      </c>
      <c r="L5" s="116" t="s">
        <v>389</v>
      </c>
      <c r="M5" s="116" t="s">
        <v>4</v>
      </c>
      <c r="N5" s="116" t="s">
        <v>216</v>
      </c>
      <c r="O5" s="116" t="s">
        <v>217</v>
      </c>
      <c r="P5" s="117" t="s">
        <v>218</v>
      </c>
      <c r="Q5" s="117" t="s">
        <v>314</v>
      </c>
      <c r="R5" s="117" t="s">
        <v>328</v>
      </c>
      <c r="S5" s="117"/>
      <c r="T5" s="116" t="s">
        <v>219</v>
      </c>
    </row>
    <row r="6" spans="1:20" s="112" customFormat="1" ht="148.5" customHeight="1" thickBot="1">
      <c r="B6" s="116" t="s">
        <v>220</v>
      </c>
      <c r="C6" s="116" t="s">
        <v>350</v>
      </c>
      <c r="D6" s="116" t="s">
        <v>222</v>
      </c>
      <c r="E6" s="117" t="s">
        <v>190</v>
      </c>
      <c r="F6" s="117" t="s">
        <v>211</v>
      </c>
      <c r="G6" s="117" t="s">
        <v>212</v>
      </c>
      <c r="H6" s="117" t="s">
        <v>211</v>
      </c>
      <c r="I6" s="117" t="s">
        <v>212</v>
      </c>
      <c r="J6" s="116" t="s">
        <v>213</v>
      </c>
      <c r="K6" s="116" t="s">
        <v>214</v>
      </c>
      <c r="L6" s="116" t="s">
        <v>390</v>
      </c>
      <c r="M6" s="116" t="s">
        <v>4</v>
      </c>
      <c r="N6" s="116" t="s">
        <v>216</v>
      </c>
      <c r="O6" s="116" t="s">
        <v>217</v>
      </c>
      <c r="P6" s="117" t="s">
        <v>218</v>
      </c>
      <c r="Q6" s="117" t="s">
        <v>315</v>
      </c>
      <c r="R6" s="117" t="s">
        <v>351</v>
      </c>
      <c r="S6" s="120" t="s">
        <v>338</v>
      </c>
      <c r="T6" s="116" t="s">
        <v>294</v>
      </c>
    </row>
    <row r="7" spans="1:20" s="112" customFormat="1" ht="129.75" customHeight="1" thickBot="1">
      <c r="B7" s="116" t="s">
        <v>223</v>
      </c>
      <c r="C7" s="116" t="s">
        <v>224</v>
      </c>
      <c r="D7" s="116" t="s">
        <v>225</v>
      </c>
      <c r="E7" s="117" t="s">
        <v>190</v>
      </c>
      <c r="F7" s="117" t="s">
        <v>211</v>
      </c>
      <c r="G7" s="117" t="s">
        <v>212</v>
      </c>
      <c r="H7" s="117" t="s">
        <v>211</v>
      </c>
      <c r="I7" s="117" t="s">
        <v>212</v>
      </c>
      <c r="J7" s="116" t="s">
        <v>213</v>
      </c>
      <c r="K7" s="116" t="s">
        <v>214</v>
      </c>
      <c r="L7" s="116" t="s">
        <v>391</v>
      </c>
      <c r="M7" s="116" t="s">
        <v>4</v>
      </c>
      <c r="N7" s="116" t="s">
        <v>216</v>
      </c>
      <c r="O7" s="116" t="s">
        <v>217</v>
      </c>
      <c r="P7" s="117" t="s">
        <v>218</v>
      </c>
      <c r="Q7" s="117" t="s">
        <v>316</v>
      </c>
      <c r="R7" s="117" t="s">
        <v>352</v>
      </c>
      <c r="S7" s="120" t="s">
        <v>338</v>
      </c>
      <c r="T7" s="116" t="s">
        <v>294</v>
      </c>
    </row>
    <row r="8" spans="1:20" s="112" customFormat="1" ht="152.25" customHeight="1" thickBot="1">
      <c r="B8" s="116" t="s">
        <v>226</v>
      </c>
      <c r="C8" s="116" t="s">
        <v>227</v>
      </c>
      <c r="D8" s="116" t="s">
        <v>228</v>
      </c>
      <c r="E8" s="117" t="s">
        <v>191</v>
      </c>
      <c r="F8" s="117" t="s">
        <v>211</v>
      </c>
      <c r="G8" s="117" t="s">
        <v>212</v>
      </c>
      <c r="H8" s="117" t="s">
        <v>211</v>
      </c>
      <c r="I8" s="117" t="s">
        <v>212</v>
      </c>
      <c r="J8" s="116" t="s">
        <v>213</v>
      </c>
      <c r="K8" s="116" t="s">
        <v>214</v>
      </c>
      <c r="L8" s="116" t="s">
        <v>524</v>
      </c>
      <c r="M8" s="116" t="s">
        <v>229</v>
      </c>
      <c r="N8" s="116" t="s">
        <v>216</v>
      </c>
      <c r="O8" s="116" t="s">
        <v>217</v>
      </c>
      <c r="P8" s="117" t="s">
        <v>230</v>
      </c>
      <c r="Q8" s="117" t="s">
        <v>329</v>
      </c>
      <c r="R8" s="121" t="s">
        <v>332</v>
      </c>
      <c r="S8" s="120" t="s">
        <v>339</v>
      </c>
      <c r="T8" s="116" t="s">
        <v>219</v>
      </c>
    </row>
    <row r="9" spans="1:20" s="112" customFormat="1" ht="122.25" customHeight="1" thickBot="1">
      <c r="B9" s="116" t="s">
        <v>231</v>
      </c>
      <c r="C9" s="116" t="s">
        <v>14</v>
      </c>
      <c r="D9" s="116" t="s">
        <v>232</v>
      </c>
      <c r="E9" s="117" t="s">
        <v>192</v>
      </c>
      <c r="F9" s="117" t="s">
        <v>211</v>
      </c>
      <c r="G9" s="117" t="s">
        <v>212</v>
      </c>
      <c r="H9" s="117" t="s">
        <v>211</v>
      </c>
      <c r="I9" s="117" t="s">
        <v>212</v>
      </c>
      <c r="J9" s="116" t="s">
        <v>13</v>
      </c>
      <c r="K9" s="116" t="s">
        <v>233</v>
      </c>
      <c r="L9" s="116" t="s">
        <v>525</v>
      </c>
      <c r="M9" s="116" t="s">
        <v>234</v>
      </c>
      <c r="N9" s="116" t="s">
        <v>216</v>
      </c>
      <c r="O9" s="116" t="s">
        <v>217</v>
      </c>
      <c r="P9" s="117" t="s">
        <v>235</v>
      </c>
      <c r="Q9" s="117" t="s">
        <v>317</v>
      </c>
      <c r="R9" s="117" t="s">
        <v>330</v>
      </c>
      <c r="S9" s="117"/>
      <c r="T9" s="116" t="s">
        <v>236</v>
      </c>
    </row>
    <row r="10" spans="1:20" s="111" customFormat="1" ht="345" customHeight="1" thickBot="1">
      <c r="B10" s="116" t="s">
        <v>237</v>
      </c>
      <c r="C10" s="116" t="s">
        <v>238</v>
      </c>
      <c r="D10" s="116" t="s">
        <v>239</v>
      </c>
      <c r="E10" s="117" t="s">
        <v>191</v>
      </c>
      <c r="F10" s="117" t="s">
        <v>211</v>
      </c>
      <c r="G10" s="117" t="s">
        <v>212</v>
      </c>
      <c r="H10" s="117" t="s">
        <v>211</v>
      </c>
      <c r="I10" s="117" t="s">
        <v>212</v>
      </c>
      <c r="J10" s="116" t="s">
        <v>13</v>
      </c>
      <c r="K10" s="116" t="s">
        <v>233</v>
      </c>
      <c r="L10" s="116" t="s">
        <v>526</v>
      </c>
      <c r="M10" s="116" t="s">
        <v>234</v>
      </c>
      <c r="N10" s="116" t="s">
        <v>216</v>
      </c>
      <c r="O10" s="116" t="s">
        <v>217</v>
      </c>
      <c r="P10" s="117" t="s">
        <v>235</v>
      </c>
      <c r="Q10" s="117" t="s">
        <v>318</v>
      </c>
      <c r="R10" s="113" t="s">
        <v>392</v>
      </c>
      <c r="S10" s="117" t="s">
        <v>335</v>
      </c>
      <c r="T10" s="116" t="s">
        <v>241</v>
      </c>
    </row>
    <row r="11" spans="1:20" ht="130.5" customHeight="1" thickBot="1">
      <c r="B11" s="116" t="s">
        <v>242</v>
      </c>
      <c r="C11" s="116" t="s">
        <v>484</v>
      </c>
      <c r="D11" s="116" t="s">
        <v>244</v>
      </c>
      <c r="E11" s="117" t="s">
        <v>191</v>
      </c>
      <c r="F11" s="117" t="s">
        <v>211</v>
      </c>
      <c r="G11" s="117" t="s">
        <v>212</v>
      </c>
      <c r="H11" s="117" t="s">
        <v>211</v>
      </c>
      <c r="I11" s="117" t="s">
        <v>212</v>
      </c>
      <c r="J11" s="116" t="s">
        <v>18</v>
      </c>
      <c r="K11" s="116" t="s">
        <v>245</v>
      </c>
      <c r="L11" s="116" t="s">
        <v>527</v>
      </c>
      <c r="M11" s="116" t="s">
        <v>246</v>
      </c>
      <c r="N11" s="116" t="s">
        <v>216</v>
      </c>
      <c r="O11" s="116" t="s">
        <v>217</v>
      </c>
      <c r="P11" s="117" t="s">
        <v>247</v>
      </c>
      <c r="Q11" s="117" t="s">
        <v>319</v>
      </c>
      <c r="R11" s="117" t="s">
        <v>395</v>
      </c>
      <c r="S11" s="117"/>
      <c r="T11" s="116" t="s">
        <v>248</v>
      </c>
    </row>
    <row r="12" spans="1:20" ht="143.25" customHeight="1" thickBot="1">
      <c r="B12" s="116" t="s">
        <v>249</v>
      </c>
      <c r="C12" s="116" t="s">
        <v>485</v>
      </c>
      <c r="D12" s="116" t="s">
        <v>251</v>
      </c>
      <c r="E12" s="117" t="s">
        <v>190</v>
      </c>
      <c r="F12" s="117" t="s">
        <v>211</v>
      </c>
      <c r="G12" s="117" t="s">
        <v>393</v>
      </c>
      <c r="H12" s="117" t="s">
        <v>211</v>
      </c>
      <c r="I12" s="117" t="s">
        <v>212</v>
      </c>
      <c r="J12" s="116" t="s">
        <v>18</v>
      </c>
      <c r="K12" s="116" t="s">
        <v>245</v>
      </c>
      <c r="L12" s="116" t="s">
        <v>528</v>
      </c>
      <c r="M12" s="116" t="s">
        <v>246</v>
      </c>
      <c r="N12" s="116" t="s">
        <v>216</v>
      </c>
      <c r="O12" s="116" t="s">
        <v>217</v>
      </c>
      <c r="P12" s="117" t="s">
        <v>247</v>
      </c>
      <c r="Q12" s="117" t="s">
        <v>320</v>
      </c>
      <c r="R12" s="113" t="s">
        <v>394</v>
      </c>
      <c r="S12" s="117"/>
      <c r="T12" s="116" t="s">
        <v>248</v>
      </c>
    </row>
    <row r="13" spans="1:20" s="114" customFormat="1" ht="175.5" customHeight="1" thickBot="1">
      <c r="B13" s="116" t="s">
        <v>252</v>
      </c>
      <c r="C13" s="116" t="s">
        <v>253</v>
      </c>
      <c r="D13" s="116" t="s">
        <v>254</v>
      </c>
      <c r="E13" s="117" t="s">
        <v>190</v>
      </c>
      <c r="F13" s="117" t="s">
        <v>211</v>
      </c>
      <c r="G13" s="117" t="s">
        <v>212</v>
      </c>
      <c r="H13" s="117" t="s">
        <v>211</v>
      </c>
      <c r="I13" s="117" t="s">
        <v>212</v>
      </c>
      <c r="J13" s="116" t="s">
        <v>18</v>
      </c>
      <c r="K13" s="116" t="s">
        <v>255</v>
      </c>
      <c r="L13" s="116" t="s">
        <v>529</v>
      </c>
      <c r="M13" s="116" t="s">
        <v>246</v>
      </c>
      <c r="N13" s="116" t="s">
        <v>216</v>
      </c>
      <c r="O13" s="116" t="s">
        <v>217</v>
      </c>
      <c r="P13" s="117" t="s">
        <v>247</v>
      </c>
      <c r="Q13" s="117" t="s">
        <v>321</v>
      </c>
      <c r="R13" s="113" t="s">
        <v>396</v>
      </c>
      <c r="S13" s="120" t="s">
        <v>342</v>
      </c>
      <c r="T13" s="116" t="s">
        <v>256</v>
      </c>
    </row>
    <row r="14" spans="1:20" ht="121.5" customHeight="1" thickBot="1">
      <c r="A14" s="114"/>
      <c r="B14" s="116" t="s">
        <v>257</v>
      </c>
      <c r="C14" s="116" t="s">
        <v>397</v>
      </c>
      <c r="D14" s="116" t="s">
        <v>259</v>
      </c>
      <c r="E14" s="117" t="s">
        <v>190</v>
      </c>
      <c r="F14" s="117" t="s">
        <v>211</v>
      </c>
      <c r="G14" s="117" t="s">
        <v>211</v>
      </c>
      <c r="H14" s="117" t="s">
        <v>211</v>
      </c>
      <c r="I14" s="117" t="s">
        <v>211</v>
      </c>
      <c r="J14" s="116" t="s">
        <v>18</v>
      </c>
      <c r="K14" s="116" t="s">
        <v>245</v>
      </c>
      <c r="L14" s="130" t="s">
        <v>415</v>
      </c>
      <c r="M14" s="116" t="s">
        <v>246</v>
      </c>
      <c r="N14" s="116" t="s">
        <v>216</v>
      </c>
      <c r="O14" s="116" t="s">
        <v>217</v>
      </c>
      <c r="P14" s="117" t="s">
        <v>247</v>
      </c>
      <c r="Q14" s="117" t="s">
        <v>322</v>
      </c>
      <c r="R14" s="113" t="s">
        <v>398</v>
      </c>
      <c r="S14" s="117"/>
      <c r="T14" s="116" t="s">
        <v>260</v>
      </c>
    </row>
    <row r="15" spans="1:20" s="114" customFormat="1" ht="153.75" customHeight="1" thickBot="1">
      <c r="B15" s="116" t="s">
        <v>261</v>
      </c>
      <c r="C15" s="116" t="s">
        <v>262</v>
      </c>
      <c r="D15" s="116" t="s">
        <v>263</v>
      </c>
      <c r="E15" s="117" t="s">
        <v>192</v>
      </c>
      <c r="F15" s="117" t="s">
        <v>211</v>
      </c>
      <c r="G15" s="117" t="s">
        <v>212</v>
      </c>
      <c r="H15" s="117" t="s">
        <v>211</v>
      </c>
      <c r="I15" s="117" t="s">
        <v>212</v>
      </c>
      <c r="J15" s="116" t="s">
        <v>18</v>
      </c>
      <c r="K15" s="116" t="s">
        <v>245</v>
      </c>
      <c r="L15" s="116" t="s">
        <v>399</v>
      </c>
      <c r="M15" s="116" t="s">
        <v>304</v>
      </c>
      <c r="N15" s="116" t="s">
        <v>216</v>
      </c>
      <c r="O15" s="116" t="s">
        <v>217</v>
      </c>
      <c r="P15" s="117" t="s">
        <v>247</v>
      </c>
      <c r="Q15" s="117" t="s">
        <v>323</v>
      </c>
      <c r="R15" s="113" t="s">
        <v>400</v>
      </c>
      <c r="S15" s="117" t="s">
        <v>340</v>
      </c>
      <c r="T15" s="116" t="s">
        <v>264</v>
      </c>
    </row>
    <row r="16" spans="1:20" ht="314.25" customHeight="1" thickBot="1">
      <c r="B16" s="116" t="s">
        <v>265</v>
      </c>
      <c r="C16" s="116" t="s">
        <v>29</v>
      </c>
      <c r="D16" s="116" t="s">
        <v>365</v>
      </c>
      <c r="E16" s="117" t="s">
        <v>267</v>
      </c>
      <c r="F16" s="117" t="s">
        <v>211</v>
      </c>
      <c r="G16" s="117" t="s">
        <v>268</v>
      </c>
      <c r="H16" s="117" t="s">
        <v>211</v>
      </c>
      <c r="I16" s="117" t="s">
        <v>212</v>
      </c>
      <c r="J16" s="116" t="s">
        <v>18</v>
      </c>
      <c r="K16" s="116" t="s">
        <v>245</v>
      </c>
      <c r="L16" s="116" t="s">
        <v>414</v>
      </c>
      <c r="M16" s="116" t="s">
        <v>269</v>
      </c>
      <c r="N16" s="116" t="s">
        <v>216</v>
      </c>
      <c r="O16" s="116" t="s">
        <v>217</v>
      </c>
      <c r="P16" s="117" t="s">
        <v>247</v>
      </c>
      <c r="Q16" s="117" t="s">
        <v>324</v>
      </c>
      <c r="R16" s="113" t="s">
        <v>401</v>
      </c>
      <c r="S16" s="117" t="s">
        <v>331</v>
      </c>
      <c r="T16" s="116" t="s">
        <v>270</v>
      </c>
    </row>
    <row r="17" spans="2:22" ht="180.75" thickBot="1">
      <c r="B17" s="116" t="s">
        <v>271</v>
      </c>
      <c r="C17" s="116" t="s">
        <v>272</v>
      </c>
      <c r="D17" s="116" t="s">
        <v>273</v>
      </c>
      <c r="E17" s="117" t="s">
        <v>190</v>
      </c>
      <c r="F17" s="117" t="s">
        <v>211</v>
      </c>
      <c r="G17" s="117" t="s">
        <v>211</v>
      </c>
      <c r="H17" s="117" t="s">
        <v>211</v>
      </c>
      <c r="I17" s="117" t="s">
        <v>268</v>
      </c>
      <c r="J17" s="116" t="s">
        <v>18</v>
      </c>
      <c r="K17" s="116" t="s">
        <v>245</v>
      </c>
      <c r="L17" s="116" t="s">
        <v>530</v>
      </c>
      <c r="M17" s="118" t="s">
        <v>274</v>
      </c>
      <c r="N17" s="116" t="s">
        <v>216</v>
      </c>
      <c r="O17" s="116" t="s">
        <v>217</v>
      </c>
      <c r="P17" s="117" t="s">
        <v>247</v>
      </c>
      <c r="Q17" s="117" t="s">
        <v>325</v>
      </c>
      <c r="R17" s="115" t="s">
        <v>334</v>
      </c>
      <c r="S17" s="117" t="s">
        <v>333</v>
      </c>
      <c r="T17" s="116" t="s">
        <v>307</v>
      </c>
    </row>
    <row r="18" spans="2:22" ht="74.25" customHeight="1" thickBot="1">
      <c r="B18" s="116" t="s">
        <v>275</v>
      </c>
      <c r="C18" s="116" t="s">
        <v>276</v>
      </c>
      <c r="D18" s="116" t="s">
        <v>277</v>
      </c>
      <c r="E18" s="117" t="s">
        <v>190</v>
      </c>
      <c r="F18" s="117" t="s">
        <v>211</v>
      </c>
      <c r="G18" s="117" t="s">
        <v>211</v>
      </c>
      <c r="H18" s="117" t="s">
        <v>211</v>
      </c>
      <c r="I18" s="117" t="s">
        <v>211</v>
      </c>
      <c r="J18" s="116" t="s">
        <v>18</v>
      </c>
      <c r="K18" s="116" t="s">
        <v>245</v>
      </c>
      <c r="L18" s="116" t="s">
        <v>531</v>
      </c>
      <c r="M18" s="119" t="s">
        <v>246</v>
      </c>
      <c r="N18" s="116"/>
      <c r="O18" s="116"/>
      <c r="P18" s="117" t="s">
        <v>247</v>
      </c>
      <c r="Q18" s="117" t="s">
        <v>326</v>
      </c>
      <c r="R18" s="113" t="s">
        <v>402</v>
      </c>
      <c r="S18" s="117" t="s">
        <v>341</v>
      </c>
      <c r="T18" s="116" t="s">
        <v>309</v>
      </c>
    </row>
    <row r="19" spans="2:22" ht="89.25" hidden="1" customHeight="1" thickBot="1">
      <c r="B19" s="127" t="s">
        <v>278</v>
      </c>
      <c r="C19" s="127" t="s">
        <v>279</v>
      </c>
      <c r="D19" s="127" t="s">
        <v>368</v>
      </c>
      <c r="E19" s="113" t="s">
        <v>191</v>
      </c>
      <c r="F19" s="113" t="s">
        <v>211</v>
      </c>
      <c r="G19" s="113" t="s">
        <v>212</v>
      </c>
      <c r="H19" s="113" t="s">
        <v>211</v>
      </c>
      <c r="I19" s="113" t="s">
        <v>212</v>
      </c>
      <c r="J19" s="127" t="s">
        <v>18</v>
      </c>
      <c r="K19" s="127" t="s">
        <v>281</v>
      </c>
      <c r="L19" s="127" t="s">
        <v>310</v>
      </c>
      <c r="M19" s="127" t="s">
        <v>282</v>
      </c>
      <c r="N19" s="127" t="s">
        <v>216</v>
      </c>
      <c r="O19" s="127" t="s">
        <v>217</v>
      </c>
      <c r="P19" s="113" t="s">
        <v>247</v>
      </c>
      <c r="Q19" s="113" t="s">
        <v>327</v>
      </c>
      <c r="R19" s="113" t="s">
        <v>337</v>
      </c>
      <c r="S19" s="113" t="s">
        <v>336</v>
      </c>
      <c r="T19" s="127" t="s">
        <v>284</v>
      </c>
    </row>
    <row r="20" spans="2:22" ht="123" customHeight="1" thickBot="1">
      <c r="B20" s="116" t="s">
        <v>416</v>
      </c>
      <c r="C20" s="116" t="s">
        <v>417</v>
      </c>
      <c r="D20" s="116" t="s">
        <v>418</v>
      </c>
      <c r="E20" s="117" t="s">
        <v>191</v>
      </c>
      <c r="F20" s="117" t="s">
        <v>211</v>
      </c>
      <c r="G20" s="117" t="s">
        <v>212</v>
      </c>
      <c r="H20" s="117" t="s">
        <v>211</v>
      </c>
      <c r="I20" s="117" t="s">
        <v>212</v>
      </c>
      <c r="J20" s="116" t="s">
        <v>18</v>
      </c>
      <c r="K20" s="116" t="s">
        <v>281</v>
      </c>
      <c r="L20" s="116" t="s">
        <v>419</v>
      </c>
      <c r="M20" s="116" t="s">
        <v>282</v>
      </c>
      <c r="N20" s="116" t="s">
        <v>216</v>
      </c>
      <c r="O20" s="116" t="s">
        <v>217</v>
      </c>
      <c r="P20" s="117" t="s">
        <v>247</v>
      </c>
      <c r="Q20" s="117"/>
      <c r="R20" s="117" t="s">
        <v>486</v>
      </c>
      <c r="S20" s="117"/>
      <c r="T20" s="116"/>
      <c r="V20" s="128" t="s">
        <v>413</v>
      </c>
    </row>
    <row r="21" spans="2:22" ht="75.75" customHeight="1" thickBot="1">
      <c r="B21" s="98" t="s">
        <v>285</v>
      </c>
      <c r="C21" s="98" t="s">
        <v>38</v>
      </c>
      <c r="D21" s="98" t="s">
        <v>286</v>
      </c>
      <c r="E21" s="99" t="s">
        <v>37</v>
      </c>
      <c r="F21" s="99" t="s">
        <v>211</v>
      </c>
      <c r="G21" s="99" t="s">
        <v>211</v>
      </c>
      <c r="H21" s="99" t="s">
        <v>211</v>
      </c>
      <c r="I21" s="99" t="s">
        <v>268</v>
      </c>
      <c r="J21" s="98" t="s">
        <v>287</v>
      </c>
      <c r="K21" s="98" t="s">
        <v>312</v>
      </c>
      <c r="L21" s="98" t="s">
        <v>420</v>
      </c>
      <c r="M21" s="98" t="s">
        <v>288</v>
      </c>
      <c r="N21" s="98" t="s">
        <v>216</v>
      </c>
      <c r="O21" s="98" t="s">
        <v>217</v>
      </c>
      <c r="P21" s="99" t="s">
        <v>289</v>
      </c>
      <c r="Q21" s="99"/>
      <c r="R21" s="99"/>
      <c r="S21" s="99"/>
      <c r="T21" s="100"/>
    </row>
    <row r="22" spans="2:22">
      <c r="V22" s="129"/>
    </row>
    <row r="23" spans="2:22">
      <c r="R23" s="103"/>
      <c r="V23" s="129"/>
    </row>
    <row r="24" spans="2:22">
      <c r="V24" s="129"/>
    </row>
    <row r="46" spans="6:19">
      <c r="R46" t="s">
        <v>373</v>
      </c>
    </row>
    <row r="47" spans="6:19">
      <c r="F47" t="s">
        <v>370</v>
      </c>
      <c r="L47" t="s">
        <v>369</v>
      </c>
      <c r="M47" t="s">
        <v>371</v>
      </c>
      <c r="R47" t="s">
        <v>372</v>
      </c>
    </row>
    <row r="48" spans="6:19">
      <c r="M48" t="s">
        <v>374</v>
      </c>
      <c r="R48" t="s">
        <v>375</v>
      </c>
      <c r="S48" t="s">
        <v>376</v>
      </c>
    </row>
    <row r="50" spans="7:18">
      <c r="L50" t="s">
        <v>377</v>
      </c>
      <c r="M50" t="s">
        <v>374</v>
      </c>
    </row>
    <row r="51" spans="7:18">
      <c r="M51" t="s">
        <v>378</v>
      </c>
      <c r="R51" t="s">
        <v>381</v>
      </c>
    </row>
    <row r="52" spans="7:18">
      <c r="M52" t="s">
        <v>379</v>
      </c>
      <c r="R52" t="s">
        <v>380</v>
      </c>
    </row>
    <row r="57" spans="7:18">
      <c r="G57" s="66" t="s">
        <v>383</v>
      </c>
      <c r="H57" s="66"/>
      <c r="I57" s="66"/>
      <c r="J57" s="66"/>
      <c r="K57" s="66"/>
      <c r="L57" s="66" t="s">
        <v>384</v>
      </c>
      <c r="M57" s="108" t="s">
        <v>382</v>
      </c>
      <c r="N57" s="66"/>
      <c r="O57" s="66"/>
      <c r="P57" s="66"/>
      <c r="Q57" s="66"/>
      <c r="R57" s="66"/>
    </row>
    <row r="59" spans="7:18">
      <c r="G59" t="s">
        <v>386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11423-6E91-4530-8963-E63F13B726D7}">
  <sheetPr>
    <tabColor theme="5" tint="-0.249977111117893"/>
  </sheetPr>
  <dimension ref="A2:H55"/>
  <sheetViews>
    <sheetView zoomScale="85" zoomScaleNormal="85" workbookViewId="0">
      <pane xSplit="3" ySplit="4" topLeftCell="D5" activePane="bottomRight" state="frozen"/>
      <selection pane="topRight" activeCell="F1" sqref="F1"/>
      <selection pane="bottomLeft" activeCell="A3" sqref="A3"/>
      <selection pane="bottomRight" activeCell="D20" sqref="D20"/>
    </sheetView>
  </sheetViews>
  <sheetFormatPr baseColWidth="10" defaultRowHeight="15"/>
  <cols>
    <col min="1" max="1" width="0" hidden="1" customWidth="1"/>
    <col min="2" max="2" width="10.28515625" customWidth="1"/>
    <col min="3" max="3" width="40.85546875" customWidth="1"/>
    <col min="4" max="4" width="45.42578125" customWidth="1"/>
    <col min="5" max="6" width="25.7109375" customWidth="1"/>
    <col min="7" max="7" width="24.7109375" customWidth="1"/>
    <col min="8" max="8" width="27" customWidth="1"/>
  </cols>
  <sheetData>
    <row r="2" spans="1:7" ht="18.75">
      <c r="B2" s="101" t="s">
        <v>49</v>
      </c>
    </row>
    <row r="4" spans="1:7" ht="30" customHeight="1">
      <c r="B4" s="185" t="s">
        <v>0</v>
      </c>
      <c r="C4" s="185" t="s">
        <v>195</v>
      </c>
      <c r="D4" s="186" t="s">
        <v>53</v>
      </c>
      <c r="E4" s="186" t="s">
        <v>563</v>
      </c>
      <c r="F4" s="186" t="s">
        <v>564</v>
      </c>
      <c r="G4" s="186" t="s">
        <v>573</v>
      </c>
    </row>
    <row r="5" spans="1:7" s="112" customFormat="1" ht="24">
      <c r="B5" s="204" t="s">
        <v>208</v>
      </c>
      <c r="C5" s="205" t="s">
        <v>209</v>
      </c>
      <c r="D5" s="206" t="s">
        <v>4</v>
      </c>
      <c r="E5" s="206" t="s">
        <v>565</v>
      </c>
      <c r="F5" s="206" t="s">
        <v>268</v>
      </c>
      <c r="G5" s="206" t="s">
        <v>268</v>
      </c>
    </row>
    <row r="6" spans="1:7" s="112" customFormat="1" ht="24">
      <c r="B6" s="204" t="s">
        <v>220</v>
      </c>
      <c r="C6" s="205" t="s">
        <v>350</v>
      </c>
      <c r="D6" s="206" t="s">
        <v>4</v>
      </c>
      <c r="E6" s="206" t="s">
        <v>565</v>
      </c>
      <c r="F6" s="206" t="s">
        <v>268</v>
      </c>
      <c r="G6" s="206" t="s">
        <v>268</v>
      </c>
    </row>
    <row r="7" spans="1:7" s="112" customFormat="1" ht="24">
      <c r="B7" s="204" t="s">
        <v>223</v>
      </c>
      <c r="C7" s="205" t="s">
        <v>224</v>
      </c>
      <c r="D7" s="206" t="s">
        <v>4</v>
      </c>
      <c r="E7" s="206" t="s">
        <v>565</v>
      </c>
      <c r="F7" s="206" t="s">
        <v>268</v>
      </c>
      <c r="G7" s="206" t="s">
        <v>268</v>
      </c>
    </row>
    <row r="8" spans="1:7" s="112" customFormat="1" ht="24">
      <c r="B8" s="204" t="s">
        <v>226</v>
      </c>
      <c r="C8" s="205" t="s">
        <v>227</v>
      </c>
      <c r="D8" s="206" t="s">
        <v>229</v>
      </c>
      <c r="E8" s="206" t="s">
        <v>565</v>
      </c>
      <c r="F8" s="206" t="s">
        <v>268</v>
      </c>
      <c r="G8" s="206" t="s">
        <v>268</v>
      </c>
    </row>
    <row r="9" spans="1:7" s="112" customFormat="1" ht="30" customHeight="1">
      <c r="B9" s="204" t="s">
        <v>231</v>
      </c>
      <c r="C9" s="205" t="s">
        <v>14</v>
      </c>
      <c r="D9" s="206" t="s">
        <v>234</v>
      </c>
      <c r="E9" s="206" t="s">
        <v>565</v>
      </c>
      <c r="F9" s="206" t="s">
        <v>268</v>
      </c>
      <c r="G9" s="206" t="s">
        <v>268</v>
      </c>
    </row>
    <row r="10" spans="1:7" s="111" customFormat="1" ht="28.5" customHeight="1">
      <c r="B10" s="204" t="s">
        <v>237</v>
      </c>
      <c r="C10" s="205" t="s">
        <v>238</v>
      </c>
      <c r="D10" s="206" t="s">
        <v>234</v>
      </c>
      <c r="E10" s="206" t="s">
        <v>565</v>
      </c>
      <c r="F10" s="206" t="s">
        <v>268</v>
      </c>
      <c r="G10" s="206" t="s">
        <v>268</v>
      </c>
    </row>
    <row r="11" spans="1:7" ht="24">
      <c r="B11" s="204" t="s">
        <v>242</v>
      </c>
      <c r="C11" s="205" t="s">
        <v>569</v>
      </c>
      <c r="D11" s="206" t="s">
        <v>246</v>
      </c>
      <c r="E11" s="206" t="s">
        <v>565</v>
      </c>
      <c r="F11" s="206" t="s">
        <v>268</v>
      </c>
      <c r="G11" s="206" t="s">
        <v>268</v>
      </c>
    </row>
    <row r="12" spans="1:7" ht="36">
      <c r="B12" s="204" t="s">
        <v>249</v>
      </c>
      <c r="C12" s="205" t="s">
        <v>570</v>
      </c>
      <c r="D12" s="206" t="s">
        <v>246</v>
      </c>
      <c r="E12" s="206" t="s">
        <v>565</v>
      </c>
      <c r="F12" s="206" t="s">
        <v>268</v>
      </c>
      <c r="G12" s="206" t="s">
        <v>268</v>
      </c>
    </row>
    <row r="13" spans="1:7" s="114" customFormat="1" ht="24">
      <c r="B13" s="204" t="s">
        <v>252</v>
      </c>
      <c r="C13" s="205" t="s">
        <v>253</v>
      </c>
      <c r="D13" s="206" t="s">
        <v>246</v>
      </c>
      <c r="E13" s="206" t="s">
        <v>565</v>
      </c>
      <c r="F13" s="206" t="s">
        <v>268</v>
      </c>
      <c r="G13" s="206" t="s">
        <v>268</v>
      </c>
    </row>
    <row r="14" spans="1:7" ht="24">
      <c r="A14" s="114"/>
      <c r="B14" s="204" t="s">
        <v>257</v>
      </c>
      <c r="C14" s="205" t="s">
        <v>571</v>
      </c>
      <c r="D14" s="206" t="s">
        <v>246</v>
      </c>
      <c r="E14" s="206" t="s">
        <v>565</v>
      </c>
      <c r="F14" s="206" t="s">
        <v>268</v>
      </c>
      <c r="G14" s="206" t="s">
        <v>268</v>
      </c>
    </row>
    <row r="15" spans="1:7" s="114" customFormat="1" ht="36">
      <c r="B15" s="204" t="s">
        <v>261</v>
      </c>
      <c r="C15" s="205" t="s">
        <v>262</v>
      </c>
      <c r="D15" s="206" t="s">
        <v>568</v>
      </c>
      <c r="E15" s="206" t="s">
        <v>565</v>
      </c>
      <c r="F15" s="206" t="s">
        <v>268</v>
      </c>
      <c r="G15" s="206" t="s">
        <v>565</v>
      </c>
    </row>
    <row r="16" spans="1:7" ht="24">
      <c r="B16" s="204" t="s">
        <v>265</v>
      </c>
      <c r="C16" s="205" t="s">
        <v>29</v>
      </c>
      <c r="D16" s="206" t="s">
        <v>269</v>
      </c>
      <c r="E16" s="206" t="s">
        <v>565</v>
      </c>
      <c r="F16" s="206" t="s">
        <v>268</v>
      </c>
      <c r="G16" s="206" t="s">
        <v>268</v>
      </c>
    </row>
    <row r="17" spans="2:8" ht="24">
      <c r="B17" s="204" t="s">
        <v>271</v>
      </c>
      <c r="C17" s="205" t="s">
        <v>272</v>
      </c>
      <c r="D17" s="206" t="s">
        <v>572</v>
      </c>
      <c r="E17" s="206" t="s">
        <v>565</v>
      </c>
      <c r="F17" s="206" t="s">
        <v>567</v>
      </c>
      <c r="G17" s="206" t="s">
        <v>268</v>
      </c>
    </row>
    <row r="18" spans="2:8" ht="24">
      <c r="B18" s="204" t="s">
        <v>275</v>
      </c>
      <c r="C18" s="205" t="s">
        <v>276</v>
      </c>
      <c r="D18" s="206" t="s">
        <v>246</v>
      </c>
      <c r="E18" s="206" t="s">
        <v>565</v>
      </c>
      <c r="F18" s="206" t="s">
        <v>268</v>
      </c>
      <c r="G18" s="206" t="s">
        <v>268</v>
      </c>
    </row>
    <row r="19" spans="2:8" ht="24">
      <c r="B19" s="204" t="s">
        <v>278</v>
      </c>
      <c r="C19" s="205" t="s">
        <v>417</v>
      </c>
      <c r="D19" s="206" t="s">
        <v>282</v>
      </c>
      <c r="E19" s="206" t="s">
        <v>565</v>
      </c>
      <c r="F19" s="206" t="s">
        <v>268</v>
      </c>
      <c r="G19" s="206" t="s">
        <v>268</v>
      </c>
      <c r="H19" s="203"/>
    </row>
    <row r="20" spans="2:8">
      <c r="B20" s="204" t="s">
        <v>285</v>
      </c>
      <c r="C20" s="205" t="s">
        <v>38</v>
      </c>
      <c r="D20" s="206" t="s">
        <v>288</v>
      </c>
      <c r="E20" s="206" t="s">
        <v>566</v>
      </c>
      <c r="F20" s="206" t="s">
        <v>566</v>
      </c>
      <c r="G20" s="206" t="s">
        <v>566</v>
      </c>
    </row>
    <row r="21" spans="2:8">
      <c r="D21" s="103"/>
      <c r="E21" s="103"/>
      <c r="H21" s="129"/>
    </row>
    <row r="22" spans="2:8">
      <c r="H22" s="129"/>
    </row>
    <row r="44" spans="5:6">
      <c r="E44" t="s">
        <v>373</v>
      </c>
    </row>
    <row r="45" spans="5:6">
      <c r="E45" t="s">
        <v>372</v>
      </c>
    </row>
    <row r="46" spans="5:6">
      <c r="E46" t="s">
        <v>375</v>
      </c>
      <c r="F46" t="s">
        <v>376</v>
      </c>
    </row>
    <row r="49" spans="4:5">
      <c r="E49" t="s">
        <v>381</v>
      </c>
    </row>
    <row r="50" spans="4:5">
      <c r="E50" t="s">
        <v>380</v>
      </c>
    </row>
    <row r="55" spans="4:5">
      <c r="D55" s="66"/>
      <c r="E55" s="6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51FE1-7F61-49B9-88CF-8320CA92FAAB}">
  <sheetPr>
    <tabColor theme="5" tint="-0.249977111117893"/>
  </sheetPr>
  <dimension ref="A2:T63"/>
  <sheetViews>
    <sheetView zoomScale="85" zoomScaleNormal="85" workbookViewId="0">
      <pane xSplit="3" ySplit="4" topLeftCell="D5" activePane="bottomRight" state="frozen"/>
      <selection pane="topRight" activeCell="F1" sqref="F1"/>
      <selection pane="bottomLeft" activeCell="A3" sqref="A3"/>
      <selection pane="bottomRight" activeCell="D12" sqref="D12"/>
    </sheetView>
  </sheetViews>
  <sheetFormatPr baseColWidth="10" defaultRowHeight="15"/>
  <cols>
    <col min="1" max="1" width="0" hidden="1" customWidth="1"/>
    <col min="2" max="2" width="4.7109375" customWidth="1"/>
    <col min="3" max="3" width="24.7109375" customWidth="1"/>
    <col min="4" max="13" width="12.7109375" customWidth="1"/>
    <col min="14" max="14" width="18.28515625" customWidth="1"/>
    <col min="15" max="17" width="12.7109375" customWidth="1"/>
    <col min="18" max="18" width="13.28515625" customWidth="1"/>
    <col min="19" max="19" width="14.140625" customWidth="1"/>
  </cols>
  <sheetData>
    <row r="2" spans="1:20" ht="18.75">
      <c r="B2" s="101" t="s">
        <v>49</v>
      </c>
    </row>
    <row r="4" spans="1:20" ht="132" customHeight="1">
      <c r="B4" s="185" t="s">
        <v>180</v>
      </c>
      <c r="C4" s="185" t="s">
        <v>52</v>
      </c>
      <c r="D4" s="185" t="s">
        <v>574</v>
      </c>
      <c r="E4" s="185" t="s">
        <v>575</v>
      </c>
      <c r="F4" s="185" t="s">
        <v>576</v>
      </c>
      <c r="G4" s="185" t="s">
        <v>577</v>
      </c>
      <c r="H4" s="185" t="s">
        <v>578</v>
      </c>
      <c r="I4" s="185" t="s">
        <v>579</v>
      </c>
      <c r="J4" s="185" t="s">
        <v>580</v>
      </c>
      <c r="K4" s="185" t="s">
        <v>581</v>
      </c>
      <c r="L4" s="185" t="s">
        <v>582</v>
      </c>
      <c r="M4" s="185" t="s">
        <v>583</v>
      </c>
      <c r="N4" s="185" t="s">
        <v>584</v>
      </c>
      <c r="O4" s="185" t="s">
        <v>585</v>
      </c>
      <c r="P4" s="185" t="s">
        <v>586</v>
      </c>
      <c r="Q4" s="185" t="s">
        <v>587</v>
      </c>
      <c r="R4" s="185" t="s">
        <v>588</v>
      </c>
      <c r="S4" s="185" t="s">
        <v>589</v>
      </c>
    </row>
    <row r="5" spans="1:20" s="112" customFormat="1" ht="17.25" customHeight="1">
      <c r="B5" s="209">
        <v>1</v>
      </c>
      <c r="C5" s="205" t="s">
        <v>590</v>
      </c>
      <c r="D5" s="206" t="s">
        <v>646</v>
      </c>
      <c r="E5" s="206"/>
      <c r="F5" s="206"/>
      <c r="G5" s="206"/>
      <c r="H5" s="207"/>
      <c r="I5" s="207"/>
      <c r="J5" s="207"/>
      <c r="K5" s="207"/>
      <c r="L5" s="207"/>
      <c r="M5" s="207"/>
      <c r="N5" s="207"/>
      <c r="O5" s="207"/>
      <c r="P5" s="207"/>
      <c r="Q5" s="207"/>
      <c r="R5" s="207"/>
      <c r="S5" s="207"/>
      <c r="T5" s="208"/>
    </row>
    <row r="6" spans="1:20" s="112" customFormat="1" ht="17.25" customHeight="1">
      <c r="B6" s="209">
        <v>2</v>
      </c>
      <c r="C6" s="205" t="s">
        <v>591</v>
      </c>
      <c r="D6" s="206" t="s">
        <v>646</v>
      </c>
      <c r="E6" s="206"/>
      <c r="F6" s="206"/>
      <c r="G6" s="206"/>
      <c r="H6" s="207"/>
      <c r="I6" s="207"/>
      <c r="J6" s="207"/>
      <c r="K6" s="207"/>
      <c r="L6" s="207"/>
      <c r="M6" s="207"/>
      <c r="N6" s="207"/>
      <c r="O6" s="207"/>
      <c r="P6" s="207"/>
      <c r="Q6" s="207"/>
      <c r="R6" s="207"/>
      <c r="S6" s="207"/>
      <c r="T6" s="208"/>
    </row>
    <row r="7" spans="1:20" s="112" customFormat="1" ht="17.25" customHeight="1">
      <c r="B7" s="209">
        <v>3</v>
      </c>
      <c r="C7" s="205" t="s">
        <v>592</v>
      </c>
      <c r="D7" s="206" t="s">
        <v>646</v>
      </c>
      <c r="E7" s="206"/>
      <c r="F7" s="206"/>
      <c r="G7" s="206"/>
      <c r="H7" s="207"/>
      <c r="I7" s="207"/>
      <c r="J7" s="207"/>
      <c r="K7" s="207"/>
      <c r="L7" s="207"/>
      <c r="M7" s="207"/>
      <c r="N7" s="207"/>
      <c r="O7" s="207"/>
      <c r="P7" s="207"/>
      <c r="Q7" s="207"/>
      <c r="R7" s="207"/>
      <c r="S7" s="207"/>
      <c r="T7" s="208"/>
    </row>
    <row r="8" spans="1:20" s="112" customFormat="1" ht="17.25" customHeight="1">
      <c r="B8" s="209">
        <v>4</v>
      </c>
      <c r="C8" s="205" t="s">
        <v>593</v>
      </c>
      <c r="D8" s="206" t="s">
        <v>646</v>
      </c>
      <c r="E8" s="206"/>
      <c r="F8" s="206"/>
      <c r="G8" s="206"/>
      <c r="H8" s="207"/>
      <c r="I8" s="207"/>
      <c r="J8" s="207"/>
      <c r="K8" s="207"/>
      <c r="L8" s="207"/>
      <c r="M8" s="207"/>
      <c r="N8" s="207"/>
      <c r="O8" s="207"/>
      <c r="P8" s="207"/>
      <c r="Q8" s="207"/>
      <c r="R8" s="207"/>
      <c r="S8" s="207"/>
      <c r="T8" s="208"/>
    </row>
    <row r="9" spans="1:20" s="112" customFormat="1" ht="17.25" customHeight="1">
      <c r="B9" s="209">
        <v>5</v>
      </c>
      <c r="C9" s="205" t="s">
        <v>594</v>
      </c>
      <c r="D9" s="206" t="s">
        <v>646</v>
      </c>
      <c r="E9" s="206"/>
      <c r="F9" s="206"/>
      <c r="G9" s="206"/>
      <c r="H9" s="207"/>
      <c r="I9" s="207"/>
      <c r="J9" s="207"/>
      <c r="K9" s="207"/>
      <c r="L9" s="207"/>
      <c r="M9" s="207"/>
      <c r="N9" s="207"/>
      <c r="O9" s="207"/>
      <c r="P9" s="207"/>
      <c r="Q9" s="207"/>
      <c r="R9" s="207"/>
      <c r="S9" s="207"/>
      <c r="T9" s="208"/>
    </row>
    <row r="10" spans="1:20" s="112" customFormat="1" ht="17.25" customHeight="1">
      <c r="B10" s="209">
        <v>6</v>
      </c>
      <c r="C10" s="205" t="s">
        <v>476</v>
      </c>
      <c r="D10" s="206" t="s">
        <v>646</v>
      </c>
      <c r="E10" s="206"/>
      <c r="F10" s="206"/>
      <c r="G10" s="206"/>
      <c r="H10" s="207"/>
      <c r="I10" s="207"/>
      <c r="J10" s="207"/>
      <c r="K10" s="207"/>
      <c r="L10" s="207"/>
      <c r="M10" s="207"/>
      <c r="N10" s="207"/>
      <c r="O10" s="207"/>
      <c r="P10" s="207"/>
      <c r="Q10" s="207"/>
      <c r="R10" s="207"/>
      <c r="S10" s="207"/>
      <c r="T10" s="208"/>
    </row>
    <row r="11" spans="1:20" s="111" customFormat="1" ht="17.25" customHeight="1">
      <c r="B11" s="209">
        <v>7</v>
      </c>
      <c r="C11" s="205" t="s">
        <v>595</v>
      </c>
      <c r="D11" s="206"/>
      <c r="E11" s="206"/>
      <c r="F11" s="206"/>
      <c r="G11" s="206"/>
      <c r="H11" s="207"/>
      <c r="I11" s="207"/>
      <c r="J11" s="207"/>
      <c r="K11" s="207"/>
      <c r="L11" s="207"/>
      <c r="M11" s="207"/>
      <c r="N11" s="207"/>
      <c r="O11" s="207"/>
      <c r="P11" s="207"/>
      <c r="Q11" s="207"/>
      <c r="R11" s="207"/>
      <c r="S11" s="207"/>
      <c r="T11" s="208"/>
    </row>
    <row r="12" spans="1:20" ht="17.25" customHeight="1">
      <c r="B12" s="209">
        <v>8</v>
      </c>
      <c r="C12" s="205" t="s">
        <v>596</v>
      </c>
      <c r="D12" s="206" t="s">
        <v>646</v>
      </c>
      <c r="E12" s="206"/>
      <c r="F12" s="206"/>
      <c r="G12" s="206"/>
      <c r="H12" s="207"/>
      <c r="I12" s="207"/>
      <c r="J12" s="207"/>
      <c r="K12" s="207"/>
      <c r="L12" s="207"/>
      <c r="M12" s="207"/>
      <c r="N12" s="207"/>
      <c r="O12" s="207"/>
      <c r="P12" s="207"/>
      <c r="Q12" s="207"/>
      <c r="R12" s="207"/>
      <c r="S12" s="207"/>
      <c r="T12" s="208"/>
    </row>
    <row r="13" spans="1:20" ht="17.25" customHeight="1">
      <c r="B13" s="209">
        <v>9</v>
      </c>
      <c r="C13" s="205" t="s">
        <v>597</v>
      </c>
      <c r="D13" s="206"/>
      <c r="E13" s="206"/>
      <c r="F13" s="206"/>
      <c r="G13" s="206"/>
      <c r="H13" s="207"/>
      <c r="I13" s="207"/>
      <c r="J13" s="207"/>
      <c r="K13" s="207"/>
      <c r="L13" s="207"/>
      <c r="M13" s="207"/>
      <c r="N13" s="207"/>
      <c r="O13" s="207"/>
      <c r="P13" s="207"/>
      <c r="Q13" s="207"/>
      <c r="R13" s="207"/>
      <c r="S13" s="207"/>
      <c r="T13" s="208"/>
    </row>
    <row r="14" spans="1:20" s="114" customFormat="1" ht="17.25" customHeight="1">
      <c r="B14" s="209">
        <v>10</v>
      </c>
      <c r="C14" s="205" t="s">
        <v>598</v>
      </c>
      <c r="D14" s="206"/>
      <c r="E14" s="206"/>
      <c r="F14" s="206"/>
      <c r="G14" s="206"/>
      <c r="H14" s="207"/>
      <c r="I14" s="207"/>
      <c r="J14" s="207"/>
      <c r="K14" s="207"/>
      <c r="L14" s="207"/>
      <c r="M14" s="207"/>
      <c r="N14" s="207"/>
      <c r="O14" s="207"/>
      <c r="P14" s="207"/>
      <c r="Q14" s="207"/>
      <c r="R14" s="207"/>
      <c r="S14" s="207"/>
      <c r="T14" s="208"/>
    </row>
    <row r="15" spans="1:20" ht="17.25" customHeight="1">
      <c r="A15" s="114"/>
      <c r="B15" s="209">
        <v>11</v>
      </c>
      <c r="C15" s="205" t="s">
        <v>599</v>
      </c>
      <c r="D15" s="206"/>
      <c r="E15" s="206"/>
      <c r="F15" s="206"/>
      <c r="G15" s="206"/>
      <c r="H15" s="207"/>
      <c r="I15" s="207"/>
      <c r="J15" s="207"/>
      <c r="K15" s="207"/>
      <c r="L15" s="207"/>
      <c r="M15" s="207"/>
      <c r="N15" s="207"/>
      <c r="O15" s="207"/>
      <c r="P15" s="207"/>
      <c r="Q15" s="207"/>
      <c r="R15" s="207"/>
      <c r="S15" s="207"/>
      <c r="T15" s="208"/>
    </row>
    <row r="16" spans="1:20" s="114" customFormat="1" ht="17.25" customHeight="1">
      <c r="B16" s="209">
        <v>12</v>
      </c>
      <c r="C16" s="205" t="s">
        <v>600</v>
      </c>
      <c r="D16" s="206"/>
      <c r="E16" s="206"/>
      <c r="F16" s="206"/>
      <c r="G16" s="206"/>
      <c r="H16" s="207"/>
      <c r="I16" s="207"/>
      <c r="J16" s="207"/>
      <c r="K16" s="207"/>
      <c r="L16" s="207"/>
      <c r="M16" s="207"/>
      <c r="N16" s="207"/>
      <c r="O16" s="207"/>
      <c r="P16" s="207"/>
      <c r="Q16" s="207"/>
      <c r="R16" s="207"/>
      <c r="S16" s="207"/>
      <c r="T16" s="208"/>
    </row>
    <row r="17" spans="2:20" ht="17.25" customHeight="1">
      <c r="B17" s="209">
        <v>13</v>
      </c>
      <c r="C17" s="205" t="s">
        <v>601</v>
      </c>
      <c r="D17" s="206"/>
      <c r="E17" s="206"/>
      <c r="F17" s="206"/>
      <c r="G17" s="206"/>
      <c r="H17" s="207"/>
      <c r="I17" s="207"/>
      <c r="J17" s="207"/>
      <c r="K17" s="207"/>
      <c r="L17" s="207"/>
      <c r="M17" s="207"/>
      <c r="N17" s="207"/>
      <c r="O17" s="207"/>
      <c r="P17" s="207"/>
      <c r="Q17" s="207"/>
      <c r="R17" s="207"/>
      <c r="S17" s="207"/>
      <c r="T17" s="208"/>
    </row>
    <row r="18" spans="2:20" ht="30" customHeight="1">
      <c r="B18" s="209">
        <v>14</v>
      </c>
      <c r="C18" s="205" t="s">
        <v>602</v>
      </c>
      <c r="D18" s="206"/>
      <c r="E18" s="206"/>
      <c r="F18" s="206"/>
      <c r="G18" s="206"/>
      <c r="H18" s="207"/>
      <c r="I18" s="207"/>
      <c r="J18" s="207"/>
      <c r="K18" s="207"/>
      <c r="L18" s="207"/>
      <c r="M18" s="207"/>
      <c r="N18" s="207"/>
      <c r="O18" s="207"/>
      <c r="P18" s="207"/>
      <c r="Q18" s="207"/>
      <c r="R18" s="207"/>
      <c r="S18" s="207"/>
      <c r="T18" s="208"/>
    </row>
    <row r="19" spans="2:20" ht="17.25" customHeight="1">
      <c r="B19" s="209">
        <v>15</v>
      </c>
      <c r="C19" s="205" t="s">
        <v>603</v>
      </c>
      <c r="D19" s="206"/>
      <c r="E19" s="206"/>
      <c r="F19" s="206"/>
      <c r="G19" s="206"/>
      <c r="H19" s="207"/>
      <c r="I19" s="207"/>
      <c r="J19" s="207"/>
      <c r="K19" s="207"/>
      <c r="L19" s="207"/>
      <c r="M19" s="207"/>
      <c r="N19" s="207"/>
      <c r="O19" s="207"/>
      <c r="P19" s="207"/>
      <c r="Q19" s="207"/>
      <c r="R19" s="207"/>
      <c r="S19" s="207"/>
      <c r="T19" s="208"/>
    </row>
    <row r="20" spans="2:20" ht="17.25" customHeight="1">
      <c r="B20" s="209">
        <v>16</v>
      </c>
      <c r="C20" s="205" t="s">
        <v>604</v>
      </c>
      <c r="D20" s="206"/>
      <c r="E20" s="206"/>
      <c r="F20" s="206"/>
      <c r="G20" s="206"/>
      <c r="H20" s="209"/>
      <c r="I20" s="207"/>
      <c r="J20" s="207"/>
      <c r="K20" s="207"/>
      <c r="L20" s="207"/>
      <c r="M20" s="207"/>
      <c r="N20" s="207"/>
      <c r="O20" s="207"/>
      <c r="P20" s="207"/>
      <c r="Q20" s="207"/>
      <c r="R20" s="207"/>
      <c r="S20" s="207"/>
      <c r="T20" s="208"/>
    </row>
    <row r="21" spans="2:20" ht="17.25" customHeight="1">
      <c r="B21" s="209">
        <v>17</v>
      </c>
      <c r="C21" s="205" t="s">
        <v>605</v>
      </c>
      <c r="D21" s="206"/>
      <c r="E21" s="206"/>
      <c r="F21" s="206"/>
      <c r="G21" s="206"/>
      <c r="H21" s="207"/>
      <c r="I21" s="207"/>
      <c r="J21" s="207"/>
      <c r="K21" s="207"/>
      <c r="L21" s="207"/>
      <c r="M21" s="207"/>
      <c r="N21" s="207"/>
      <c r="O21" s="207"/>
      <c r="P21" s="207"/>
      <c r="Q21" s="207"/>
      <c r="R21" s="207"/>
      <c r="S21" s="207"/>
      <c r="T21" s="208"/>
    </row>
    <row r="22" spans="2:20" ht="17.25" customHeight="1">
      <c r="B22" s="209">
        <v>18</v>
      </c>
      <c r="C22" s="205" t="s">
        <v>606</v>
      </c>
      <c r="D22" s="209"/>
      <c r="E22" s="209"/>
      <c r="F22" s="207"/>
      <c r="G22" s="207"/>
      <c r="H22" s="210"/>
      <c r="I22" s="207"/>
      <c r="J22" s="207"/>
      <c r="K22" s="207"/>
      <c r="L22" s="207"/>
      <c r="M22" s="207"/>
      <c r="N22" s="207"/>
      <c r="O22" s="207"/>
      <c r="P22" s="207"/>
      <c r="Q22" s="207"/>
      <c r="R22" s="207"/>
      <c r="S22" s="207"/>
      <c r="T22" s="208"/>
    </row>
    <row r="23" spans="2:20" ht="17.25" customHeight="1">
      <c r="B23" s="209">
        <v>19</v>
      </c>
      <c r="C23" s="205" t="s">
        <v>607</v>
      </c>
      <c r="D23" s="207"/>
      <c r="E23" s="207"/>
      <c r="F23" s="207"/>
      <c r="G23" s="207"/>
      <c r="H23" s="210"/>
      <c r="I23" s="207"/>
      <c r="J23" s="207"/>
      <c r="K23" s="207"/>
      <c r="L23" s="207"/>
      <c r="M23" s="207"/>
      <c r="N23" s="207"/>
      <c r="O23" s="207"/>
      <c r="P23" s="207"/>
      <c r="Q23" s="207"/>
      <c r="R23" s="207"/>
      <c r="S23" s="207"/>
      <c r="T23" s="208"/>
    </row>
    <row r="24" spans="2:20" ht="17.25" customHeight="1">
      <c r="B24" s="209">
        <v>20</v>
      </c>
      <c r="C24" s="205" t="s">
        <v>608</v>
      </c>
      <c r="D24" s="207"/>
      <c r="E24" s="207"/>
      <c r="F24" s="207"/>
      <c r="G24" s="207"/>
      <c r="H24" s="207"/>
      <c r="I24" s="207"/>
      <c r="J24" s="207"/>
      <c r="K24" s="207"/>
      <c r="L24" s="207"/>
      <c r="M24" s="207"/>
      <c r="N24" s="207"/>
      <c r="O24" s="207"/>
      <c r="P24" s="207"/>
      <c r="Q24" s="207"/>
      <c r="R24" s="207"/>
      <c r="S24" s="207"/>
      <c r="T24" s="208"/>
    </row>
    <row r="25" spans="2:20" ht="17.25" customHeight="1">
      <c r="B25" s="209">
        <v>21</v>
      </c>
      <c r="C25" s="205" t="s">
        <v>609</v>
      </c>
      <c r="D25" s="6"/>
      <c r="E25" s="6"/>
      <c r="F25" s="6"/>
      <c r="G25" s="6"/>
      <c r="H25" s="6"/>
      <c r="I25" s="6"/>
      <c r="J25" s="6"/>
      <c r="K25" s="6"/>
      <c r="L25" s="6"/>
      <c r="M25" s="6"/>
      <c r="N25" s="6"/>
      <c r="O25" s="6"/>
      <c r="P25" s="6"/>
      <c r="Q25" s="6"/>
      <c r="R25" s="6"/>
      <c r="S25" s="6"/>
    </row>
    <row r="26" spans="2:20" ht="17.25" customHeight="1">
      <c r="B26" s="209">
        <v>22</v>
      </c>
      <c r="C26" s="205" t="s">
        <v>610</v>
      </c>
      <c r="D26" s="6"/>
      <c r="E26" s="6"/>
      <c r="F26" s="6"/>
      <c r="G26" s="6"/>
      <c r="H26" s="6"/>
      <c r="I26" s="6"/>
      <c r="J26" s="6"/>
      <c r="K26" s="6"/>
      <c r="L26" s="6"/>
      <c r="M26" s="6"/>
      <c r="N26" s="6"/>
      <c r="O26" s="6"/>
      <c r="P26" s="6"/>
      <c r="Q26" s="6"/>
      <c r="R26" s="6"/>
      <c r="S26" s="6"/>
    </row>
    <row r="27" spans="2:20" ht="17.25" customHeight="1">
      <c r="B27" s="209">
        <v>23</v>
      </c>
      <c r="C27" s="205" t="s">
        <v>611</v>
      </c>
      <c r="D27" s="6"/>
      <c r="E27" s="6"/>
      <c r="F27" s="6"/>
      <c r="G27" s="6"/>
      <c r="H27" s="6"/>
      <c r="I27" s="6"/>
      <c r="J27" s="6"/>
      <c r="K27" s="6"/>
      <c r="L27" s="6"/>
      <c r="M27" s="6"/>
      <c r="N27" s="6"/>
      <c r="O27" s="6"/>
      <c r="P27" s="6"/>
      <c r="Q27" s="6"/>
      <c r="R27" s="6"/>
      <c r="S27" s="6"/>
    </row>
    <row r="28" spans="2:20" ht="17.25" customHeight="1">
      <c r="B28" s="209">
        <v>24</v>
      </c>
      <c r="C28" s="205" t="s">
        <v>612</v>
      </c>
      <c r="D28" s="6"/>
      <c r="E28" s="6"/>
      <c r="F28" s="6"/>
      <c r="G28" s="6"/>
      <c r="H28" s="6"/>
      <c r="I28" s="6"/>
      <c r="J28" s="6"/>
      <c r="K28" s="6"/>
      <c r="L28" s="6"/>
      <c r="M28" s="6"/>
      <c r="N28" s="6"/>
      <c r="O28" s="6"/>
      <c r="P28" s="6"/>
      <c r="Q28" s="6"/>
      <c r="R28" s="6"/>
      <c r="S28" s="6"/>
    </row>
    <row r="29" spans="2:20" ht="17.25" customHeight="1">
      <c r="B29" s="209">
        <v>25</v>
      </c>
      <c r="C29" s="205" t="s">
        <v>613</v>
      </c>
      <c r="D29" s="6"/>
      <c r="E29" s="6"/>
      <c r="F29" s="6"/>
      <c r="G29" s="6"/>
      <c r="H29" s="6"/>
      <c r="I29" s="6"/>
      <c r="J29" s="6"/>
      <c r="K29" s="6"/>
      <c r="L29" s="6"/>
      <c r="M29" s="6"/>
      <c r="N29" s="6"/>
      <c r="O29" s="6"/>
      <c r="P29" s="6"/>
      <c r="Q29" s="6"/>
      <c r="R29" s="6"/>
      <c r="S29" s="6"/>
    </row>
    <row r="30" spans="2:20" ht="17.25" customHeight="1">
      <c r="B30" s="209">
        <v>26</v>
      </c>
      <c r="C30" s="205" t="s">
        <v>614</v>
      </c>
      <c r="D30" s="6"/>
      <c r="E30" s="6"/>
      <c r="F30" s="6"/>
      <c r="G30" s="6"/>
      <c r="H30" s="6"/>
      <c r="I30" s="6"/>
      <c r="J30" s="6"/>
      <c r="K30" s="6"/>
      <c r="L30" s="6"/>
      <c r="M30" s="6"/>
      <c r="N30" s="6"/>
      <c r="O30" s="6"/>
      <c r="P30" s="6"/>
      <c r="Q30" s="6"/>
      <c r="R30" s="6"/>
      <c r="S30" s="6"/>
    </row>
    <row r="31" spans="2:20" ht="17.25" customHeight="1">
      <c r="B31" s="209">
        <v>27</v>
      </c>
      <c r="C31" s="205" t="s">
        <v>615</v>
      </c>
      <c r="D31" s="6"/>
      <c r="E31" s="6"/>
      <c r="F31" s="6"/>
      <c r="G31" s="6"/>
      <c r="H31" s="6"/>
      <c r="I31" s="6"/>
      <c r="J31" s="6"/>
      <c r="K31" s="6"/>
      <c r="L31" s="6"/>
      <c r="M31" s="6"/>
      <c r="N31" s="6"/>
      <c r="O31" s="6"/>
      <c r="P31" s="6"/>
      <c r="Q31" s="6"/>
      <c r="R31" s="6"/>
      <c r="S31" s="6"/>
    </row>
    <row r="32" spans="2:20" ht="17.25" customHeight="1">
      <c r="B32" s="209">
        <v>28</v>
      </c>
      <c r="C32" s="205" t="s">
        <v>616</v>
      </c>
      <c r="D32" s="6"/>
      <c r="E32" s="6"/>
      <c r="F32" s="6"/>
      <c r="G32" s="6"/>
      <c r="H32" s="6"/>
      <c r="I32" s="6"/>
      <c r="J32" s="6"/>
      <c r="K32" s="6"/>
      <c r="L32" s="6"/>
      <c r="M32" s="6"/>
      <c r="N32" s="6"/>
      <c r="O32" s="6"/>
      <c r="P32" s="6"/>
      <c r="Q32" s="6"/>
      <c r="R32" s="6"/>
      <c r="S32" s="6"/>
    </row>
    <row r="33" spans="2:19" ht="17.25" customHeight="1">
      <c r="B33" s="209">
        <v>29</v>
      </c>
      <c r="C33" s="205" t="s">
        <v>617</v>
      </c>
      <c r="D33" s="6"/>
      <c r="E33" s="6"/>
      <c r="F33" s="6"/>
      <c r="G33" s="6"/>
      <c r="H33" s="6"/>
      <c r="I33" s="6"/>
      <c r="J33" s="6"/>
      <c r="K33" s="6"/>
      <c r="L33" s="6"/>
      <c r="M33" s="6"/>
      <c r="N33" s="6"/>
      <c r="O33" s="6"/>
      <c r="P33" s="6"/>
      <c r="Q33" s="6"/>
      <c r="R33" s="6"/>
      <c r="S33" s="6"/>
    </row>
    <row r="34" spans="2:19" ht="17.25" customHeight="1">
      <c r="B34" s="209">
        <v>30</v>
      </c>
      <c r="C34" s="205" t="s">
        <v>618</v>
      </c>
      <c r="D34" s="6"/>
      <c r="E34" s="6"/>
      <c r="F34" s="6"/>
      <c r="G34" s="6"/>
      <c r="H34" s="6"/>
      <c r="I34" s="6"/>
      <c r="J34" s="6"/>
      <c r="K34" s="6"/>
      <c r="L34" s="6"/>
      <c r="M34" s="6"/>
      <c r="N34" s="6"/>
      <c r="O34" s="6"/>
      <c r="P34" s="6"/>
      <c r="Q34" s="6"/>
      <c r="R34" s="6"/>
      <c r="S34" s="6"/>
    </row>
    <row r="35" spans="2:19" ht="17.25" customHeight="1">
      <c r="B35" s="209">
        <v>31</v>
      </c>
      <c r="C35" s="205" t="s">
        <v>619</v>
      </c>
      <c r="D35" s="6"/>
      <c r="E35" s="6"/>
      <c r="F35" s="6"/>
      <c r="G35" s="6"/>
      <c r="H35" s="6"/>
      <c r="I35" s="6"/>
      <c r="J35" s="6"/>
      <c r="K35" s="6"/>
      <c r="L35" s="6"/>
      <c r="M35" s="6"/>
      <c r="N35" s="6"/>
      <c r="O35" s="6"/>
      <c r="P35" s="6"/>
      <c r="Q35" s="6"/>
      <c r="R35" s="6"/>
      <c r="S35" s="6"/>
    </row>
    <row r="36" spans="2:19" ht="17.25" customHeight="1">
      <c r="B36" s="209">
        <v>32</v>
      </c>
      <c r="C36" s="205" t="s">
        <v>620</v>
      </c>
      <c r="D36" s="6"/>
      <c r="E36" s="6"/>
      <c r="F36" s="6"/>
      <c r="G36" s="6"/>
      <c r="H36" s="6"/>
      <c r="I36" s="6"/>
      <c r="J36" s="6"/>
      <c r="K36" s="6"/>
      <c r="L36" s="6"/>
      <c r="M36" s="6"/>
      <c r="N36" s="6"/>
      <c r="O36" s="6"/>
      <c r="P36" s="6"/>
      <c r="Q36" s="6"/>
      <c r="R36" s="6"/>
      <c r="S36" s="6"/>
    </row>
    <row r="37" spans="2:19" ht="17.25" customHeight="1">
      <c r="B37" s="209">
        <v>33</v>
      </c>
      <c r="C37" s="205" t="s">
        <v>621</v>
      </c>
      <c r="D37" s="6"/>
      <c r="E37" s="6"/>
      <c r="F37" s="6"/>
      <c r="G37" s="6"/>
      <c r="H37" s="6"/>
      <c r="I37" s="6"/>
      <c r="J37" s="6"/>
      <c r="K37" s="6"/>
      <c r="L37" s="6"/>
      <c r="M37" s="6"/>
      <c r="N37" s="6"/>
      <c r="O37" s="6"/>
      <c r="P37" s="6"/>
      <c r="Q37" s="6"/>
      <c r="R37" s="6"/>
      <c r="S37" s="6"/>
    </row>
    <row r="38" spans="2:19" ht="17.25" customHeight="1">
      <c r="B38" s="209">
        <v>34</v>
      </c>
      <c r="C38" s="205" t="s">
        <v>622</v>
      </c>
      <c r="D38" s="6"/>
      <c r="E38" s="6"/>
      <c r="F38" s="6"/>
      <c r="G38" s="6"/>
      <c r="H38" s="6"/>
      <c r="I38" s="6"/>
      <c r="J38" s="6"/>
      <c r="K38" s="6"/>
      <c r="L38" s="6"/>
      <c r="M38" s="6"/>
      <c r="N38" s="6"/>
      <c r="O38" s="6"/>
      <c r="P38" s="6"/>
      <c r="Q38" s="6"/>
      <c r="R38" s="6"/>
      <c r="S38" s="6"/>
    </row>
    <row r="39" spans="2:19" ht="17.25" customHeight="1">
      <c r="B39" s="209">
        <v>35</v>
      </c>
      <c r="C39" s="205" t="s">
        <v>623</v>
      </c>
      <c r="D39" s="6"/>
      <c r="E39" s="6"/>
      <c r="F39" s="6"/>
      <c r="G39" s="6"/>
      <c r="H39" s="6"/>
      <c r="I39" s="6"/>
      <c r="J39" s="6"/>
      <c r="K39" s="6"/>
      <c r="L39" s="6"/>
      <c r="M39" s="6"/>
      <c r="N39" s="6"/>
      <c r="O39" s="6"/>
      <c r="P39" s="6"/>
      <c r="Q39" s="6"/>
      <c r="R39" s="6"/>
      <c r="S39" s="6"/>
    </row>
    <row r="40" spans="2:19" ht="17.25" customHeight="1">
      <c r="B40" s="209">
        <v>36</v>
      </c>
      <c r="C40" s="205" t="s">
        <v>624</v>
      </c>
      <c r="D40" s="6"/>
      <c r="E40" s="6"/>
      <c r="F40" s="6"/>
      <c r="G40" s="6"/>
      <c r="H40" s="6"/>
      <c r="I40" s="6"/>
      <c r="J40" s="6"/>
      <c r="K40" s="6"/>
      <c r="L40" s="6"/>
      <c r="M40" s="6"/>
      <c r="N40" s="6"/>
      <c r="O40" s="6"/>
      <c r="P40" s="6"/>
      <c r="Q40" s="6"/>
      <c r="R40" s="6"/>
      <c r="S40" s="6"/>
    </row>
    <row r="41" spans="2:19" ht="17.25" customHeight="1">
      <c r="B41" s="209">
        <v>37</v>
      </c>
      <c r="C41" s="205" t="s">
        <v>625</v>
      </c>
      <c r="D41" s="6"/>
      <c r="E41" s="6"/>
      <c r="F41" s="6"/>
      <c r="G41" s="6"/>
      <c r="H41" s="6"/>
      <c r="I41" s="6"/>
      <c r="J41" s="6"/>
      <c r="K41" s="6"/>
      <c r="L41" s="6"/>
      <c r="M41" s="6"/>
      <c r="N41" s="6"/>
      <c r="O41" s="6"/>
      <c r="P41" s="6"/>
      <c r="Q41" s="6"/>
      <c r="R41" s="6"/>
      <c r="S41" s="6"/>
    </row>
    <row r="42" spans="2:19" ht="17.25" customHeight="1">
      <c r="B42" s="209">
        <v>38</v>
      </c>
      <c r="C42" s="205" t="s">
        <v>626</v>
      </c>
      <c r="D42" s="6"/>
      <c r="E42" s="6"/>
      <c r="F42" s="6"/>
      <c r="G42" s="6"/>
      <c r="H42" s="6"/>
      <c r="I42" s="6"/>
      <c r="J42" s="6"/>
      <c r="K42" s="6"/>
      <c r="L42" s="6"/>
      <c r="M42" s="6"/>
      <c r="N42" s="6"/>
      <c r="O42" s="6"/>
      <c r="P42" s="6"/>
      <c r="Q42" s="6"/>
      <c r="R42" s="6"/>
      <c r="S42" s="6"/>
    </row>
    <row r="43" spans="2:19" ht="17.25" customHeight="1">
      <c r="B43" s="209">
        <v>39</v>
      </c>
      <c r="C43" s="205" t="s">
        <v>627</v>
      </c>
      <c r="D43" s="6"/>
      <c r="E43" s="6"/>
      <c r="F43" s="6"/>
      <c r="G43" s="6"/>
      <c r="H43" s="6"/>
      <c r="I43" s="6"/>
      <c r="J43" s="6"/>
      <c r="K43" s="6"/>
      <c r="L43" s="6"/>
      <c r="M43" s="6"/>
      <c r="N43" s="6"/>
      <c r="O43" s="6"/>
      <c r="P43" s="6"/>
      <c r="Q43" s="6"/>
      <c r="R43" s="6"/>
      <c r="S43" s="6"/>
    </row>
    <row r="44" spans="2:19" ht="17.25" customHeight="1">
      <c r="B44" s="209">
        <v>40</v>
      </c>
      <c r="C44" s="205" t="s">
        <v>628</v>
      </c>
      <c r="D44" s="6"/>
      <c r="E44" s="6"/>
      <c r="F44" s="6"/>
      <c r="G44" s="6"/>
      <c r="H44" s="6"/>
      <c r="I44" s="6"/>
      <c r="J44" s="6"/>
      <c r="K44" s="6"/>
      <c r="L44" s="6"/>
      <c r="M44" s="6"/>
      <c r="N44" s="6"/>
      <c r="O44" s="6"/>
      <c r="P44" s="6"/>
      <c r="Q44" s="6"/>
      <c r="R44" s="6"/>
      <c r="S44" s="6"/>
    </row>
    <row r="45" spans="2:19" ht="17.25" customHeight="1">
      <c r="B45" s="209">
        <v>41</v>
      </c>
      <c r="C45" s="205" t="s">
        <v>629</v>
      </c>
      <c r="D45" s="6"/>
      <c r="E45" s="6"/>
      <c r="F45" s="6"/>
      <c r="G45" s="6"/>
      <c r="H45" s="6"/>
      <c r="I45" s="6"/>
      <c r="J45" s="6"/>
      <c r="K45" s="6"/>
      <c r="L45" s="6"/>
      <c r="M45" s="6"/>
      <c r="N45" s="6"/>
      <c r="O45" s="6"/>
      <c r="P45" s="6"/>
      <c r="Q45" s="6"/>
      <c r="R45" s="6"/>
      <c r="S45" s="6"/>
    </row>
    <row r="46" spans="2:19" ht="17.25" customHeight="1">
      <c r="B46" s="209">
        <v>42</v>
      </c>
      <c r="C46" s="205" t="s">
        <v>470</v>
      </c>
      <c r="D46" s="6"/>
      <c r="E46" s="6"/>
      <c r="F46" s="6"/>
      <c r="G46" s="6"/>
      <c r="H46" s="6"/>
      <c r="I46" s="6"/>
      <c r="J46" s="6"/>
      <c r="K46" s="6"/>
      <c r="L46" s="6"/>
      <c r="M46" s="6"/>
      <c r="N46" s="6"/>
      <c r="O46" s="6"/>
      <c r="P46" s="6"/>
      <c r="Q46" s="6"/>
      <c r="R46" s="6"/>
      <c r="S46" s="6"/>
    </row>
    <row r="47" spans="2:19" ht="17.25" customHeight="1">
      <c r="B47" s="209">
        <v>43</v>
      </c>
      <c r="C47" s="205" t="s">
        <v>469</v>
      </c>
      <c r="D47" s="6"/>
      <c r="E47" s="6"/>
      <c r="F47" s="6"/>
      <c r="G47" s="6"/>
      <c r="H47" s="6"/>
      <c r="I47" s="6"/>
      <c r="J47" s="6"/>
      <c r="K47" s="6"/>
      <c r="L47" s="6"/>
      <c r="M47" s="6"/>
      <c r="N47" s="6"/>
      <c r="O47" s="6"/>
      <c r="P47" s="6"/>
      <c r="Q47" s="6"/>
      <c r="R47" s="6"/>
      <c r="S47" s="6"/>
    </row>
    <row r="48" spans="2:19" ht="17.25" customHeight="1">
      <c r="B48" s="209">
        <v>44</v>
      </c>
      <c r="C48" s="205" t="s">
        <v>630</v>
      </c>
      <c r="D48" s="6"/>
      <c r="E48" s="6"/>
      <c r="F48" s="6"/>
      <c r="G48" s="6"/>
      <c r="H48" s="6"/>
      <c r="I48" s="6"/>
      <c r="J48" s="6"/>
      <c r="K48" s="6"/>
      <c r="L48" s="6"/>
      <c r="M48" s="6"/>
      <c r="N48" s="6"/>
      <c r="O48" s="6"/>
      <c r="P48" s="6"/>
      <c r="Q48" s="6"/>
      <c r="R48" s="6"/>
      <c r="S48" s="6"/>
    </row>
    <row r="49" spans="2:19" ht="17.25" customHeight="1">
      <c r="B49" s="209">
        <v>45</v>
      </c>
      <c r="C49" s="205" t="s">
        <v>631</v>
      </c>
      <c r="D49" s="6"/>
      <c r="E49" s="6"/>
      <c r="F49" s="6"/>
      <c r="G49" s="6"/>
      <c r="H49" s="6"/>
      <c r="I49" s="6"/>
      <c r="J49" s="6"/>
      <c r="K49" s="6"/>
      <c r="L49" s="6"/>
      <c r="M49" s="6"/>
      <c r="N49" s="6"/>
      <c r="O49" s="6"/>
      <c r="P49" s="6"/>
      <c r="Q49" s="6"/>
      <c r="R49" s="6"/>
      <c r="S49" s="6"/>
    </row>
    <row r="50" spans="2:19" ht="17.25" customHeight="1">
      <c r="B50" s="209">
        <v>46</v>
      </c>
      <c r="C50" s="205" t="s">
        <v>632</v>
      </c>
      <c r="D50" s="6"/>
      <c r="E50" s="6"/>
      <c r="F50" s="6"/>
      <c r="G50" s="6"/>
      <c r="H50" s="6"/>
      <c r="I50" s="6"/>
      <c r="J50" s="6"/>
      <c r="K50" s="6"/>
      <c r="L50" s="6"/>
      <c r="M50" s="6"/>
      <c r="N50" s="6"/>
      <c r="O50" s="6"/>
      <c r="P50" s="6"/>
      <c r="Q50" s="6"/>
      <c r="R50" s="6"/>
      <c r="S50" s="6"/>
    </row>
    <row r="51" spans="2:19" ht="17.25" customHeight="1">
      <c r="B51" s="209">
        <v>47</v>
      </c>
      <c r="C51" s="205" t="s">
        <v>633</v>
      </c>
      <c r="D51" s="6"/>
      <c r="E51" s="6"/>
      <c r="F51" s="6"/>
      <c r="G51" s="6"/>
      <c r="H51" s="6"/>
      <c r="I51" s="6"/>
      <c r="J51" s="6"/>
      <c r="K51" s="6"/>
      <c r="L51" s="6"/>
      <c r="M51" s="6"/>
      <c r="N51" s="6"/>
      <c r="O51" s="6"/>
      <c r="P51" s="6"/>
      <c r="Q51" s="6"/>
      <c r="R51" s="6"/>
      <c r="S51" s="6"/>
    </row>
    <row r="52" spans="2:19" ht="17.25" customHeight="1">
      <c r="B52" s="209">
        <v>48</v>
      </c>
      <c r="C52" s="205" t="s">
        <v>634</v>
      </c>
      <c r="D52" s="6"/>
      <c r="E52" s="6"/>
      <c r="F52" s="6"/>
      <c r="G52" s="6"/>
      <c r="H52" s="6"/>
      <c r="I52" s="6"/>
      <c r="J52" s="6"/>
      <c r="K52" s="6"/>
      <c r="L52" s="6"/>
      <c r="M52" s="6"/>
      <c r="N52" s="6"/>
      <c r="O52" s="6"/>
      <c r="P52" s="6"/>
      <c r="Q52" s="6"/>
      <c r="R52" s="6"/>
      <c r="S52" s="6"/>
    </row>
    <row r="53" spans="2:19" ht="17.25" customHeight="1">
      <c r="B53" s="209">
        <v>49</v>
      </c>
      <c r="C53" s="205" t="s">
        <v>635</v>
      </c>
      <c r="D53" s="6"/>
      <c r="E53" s="6"/>
      <c r="F53" s="6"/>
      <c r="G53" s="6"/>
      <c r="H53" s="6"/>
      <c r="I53" s="6"/>
      <c r="J53" s="6"/>
      <c r="K53" s="6"/>
      <c r="L53" s="6"/>
      <c r="M53" s="6"/>
      <c r="N53" s="6"/>
      <c r="O53" s="6"/>
      <c r="P53" s="6"/>
      <c r="Q53" s="6"/>
      <c r="R53" s="6"/>
      <c r="S53" s="6"/>
    </row>
    <row r="54" spans="2:19" ht="17.25" customHeight="1">
      <c r="B54" s="209">
        <v>50</v>
      </c>
      <c r="C54" s="205" t="s">
        <v>636</v>
      </c>
      <c r="D54" s="6"/>
      <c r="E54" s="6"/>
      <c r="F54" s="6"/>
      <c r="G54" s="6"/>
      <c r="H54" s="6"/>
      <c r="I54" s="6"/>
      <c r="J54" s="6"/>
      <c r="K54" s="6"/>
      <c r="L54" s="6"/>
      <c r="M54" s="6"/>
      <c r="N54" s="6"/>
      <c r="O54" s="6"/>
      <c r="P54" s="6"/>
      <c r="Q54" s="6"/>
      <c r="R54" s="6"/>
      <c r="S54" s="6"/>
    </row>
    <row r="55" spans="2:19" ht="17.25" customHeight="1">
      <c r="B55" s="209">
        <v>51</v>
      </c>
      <c r="C55" s="205" t="s">
        <v>637</v>
      </c>
      <c r="D55" s="6"/>
      <c r="E55" s="6"/>
      <c r="F55" s="6"/>
      <c r="G55" s="6"/>
      <c r="H55" s="6"/>
      <c r="I55" s="6"/>
      <c r="J55" s="6"/>
      <c r="K55" s="6"/>
      <c r="L55" s="6"/>
      <c r="M55" s="6"/>
      <c r="N55" s="6"/>
      <c r="O55" s="6"/>
      <c r="P55" s="6"/>
      <c r="Q55" s="6"/>
      <c r="R55" s="6"/>
      <c r="S55" s="6"/>
    </row>
    <row r="56" spans="2:19" ht="17.25" customHeight="1">
      <c r="B56" s="209">
        <v>52</v>
      </c>
      <c r="C56" s="205" t="s">
        <v>638</v>
      </c>
      <c r="D56" s="6"/>
      <c r="E56" s="6"/>
      <c r="F56" s="6"/>
      <c r="G56" s="6"/>
      <c r="H56" s="6"/>
      <c r="I56" s="6"/>
      <c r="J56" s="6"/>
      <c r="K56" s="6"/>
      <c r="L56" s="6"/>
      <c r="M56" s="6"/>
      <c r="N56" s="6"/>
      <c r="O56" s="6"/>
      <c r="P56" s="6"/>
      <c r="Q56" s="6"/>
      <c r="R56" s="6"/>
      <c r="S56" s="6"/>
    </row>
    <row r="57" spans="2:19" ht="17.25" customHeight="1">
      <c r="B57" s="209">
        <v>53</v>
      </c>
      <c r="C57" s="205" t="s">
        <v>639</v>
      </c>
      <c r="D57" s="6"/>
      <c r="E57" s="6"/>
      <c r="F57" s="6"/>
      <c r="G57" s="6"/>
      <c r="H57" s="6"/>
      <c r="I57" s="6"/>
      <c r="J57" s="6"/>
      <c r="K57" s="6"/>
      <c r="L57" s="6"/>
      <c r="M57" s="6"/>
      <c r="N57" s="6"/>
      <c r="O57" s="6"/>
      <c r="P57" s="6"/>
      <c r="Q57" s="6"/>
      <c r="R57" s="6"/>
      <c r="S57" s="6"/>
    </row>
    <row r="58" spans="2:19" ht="17.25" customHeight="1">
      <c r="B58" s="209">
        <v>54</v>
      </c>
      <c r="C58" s="205" t="s">
        <v>640</v>
      </c>
      <c r="D58" s="6"/>
      <c r="E58" s="6"/>
      <c r="F58" s="6"/>
      <c r="G58" s="6"/>
      <c r="H58" s="6"/>
      <c r="I58" s="6"/>
      <c r="J58" s="6"/>
      <c r="K58" s="6"/>
      <c r="L58" s="6"/>
      <c r="M58" s="6"/>
      <c r="N58" s="6"/>
      <c r="O58" s="6"/>
      <c r="P58" s="6"/>
      <c r="Q58" s="6"/>
      <c r="R58" s="6"/>
      <c r="S58" s="6"/>
    </row>
    <row r="59" spans="2:19" ht="17.25" customHeight="1">
      <c r="B59" s="209">
        <v>55</v>
      </c>
      <c r="C59" s="205" t="s">
        <v>641</v>
      </c>
      <c r="D59" s="6"/>
      <c r="E59" s="6"/>
      <c r="F59" s="6"/>
      <c r="G59" s="6"/>
      <c r="H59" s="6"/>
      <c r="I59" s="6"/>
      <c r="J59" s="6"/>
      <c r="K59" s="6"/>
      <c r="L59" s="6"/>
      <c r="M59" s="6"/>
      <c r="N59" s="6"/>
      <c r="O59" s="6"/>
      <c r="P59" s="6"/>
      <c r="Q59" s="6"/>
      <c r="R59" s="6"/>
      <c r="S59" s="6"/>
    </row>
    <row r="60" spans="2:19" ht="17.25" customHeight="1">
      <c r="B60" s="209">
        <v>56</v>
      </c>
      <c r="C60" s="205" t="s">
        <v>642</v>
      </c>
      <c r="D60" s="6"/>
      <c r="E60" s="6"/>
      <c r="F60" s="6"/>
      <c r="G60" s="6"/>
      <c r="H60" s="6"/>
      <c r="I60" s="6"/>
      <c r="J60" s="6"/>
      <c r="K60" s="6"/>
      <c r="L60" s="6"/>
      <c r="M60" s="6"/>
      <c r="N60" s="6"/>
      <c r="O60" s="6"/>
      <c r="P60" s="6"/>
      <c r="Q60" s="6"/>
      <c r="R60" s="6"/>
      <c r="S60" s="6"/>
    </row>
    <row r="61" spans="2:19" ht="17.25" customHeight="1">
      <c r="B61" s="209">
        <v>57</v>
      </c>
      <c r="C61" s="205" t="s">
        <v>643</v>
      </c>
      <c r="D61" s="6"/>
      <c r="E61" s="6"/>
      <c r="F61" s="6"/>
      <c r="G61" s="6"/>
      <c r="H61" s="6"/>
      <c r="I61" s="6"/>
      <c r="J61" s="6"/>
      <c r="K61" s="6"/>
      <c r="L61" s="6"/>
      <c r="M61" s="6"/>
      <c r="N61" s="6"/>
      <c r="O61" s="6"/>
      <c r="P61" s="6"/>
      <c r="Q61" s="6"/>
      <c r="R61" s="6"/>
      <c r="S61" s="6"/>
    </row>
    <row r="62" spans="2:19" ht="17.25" customHeight="1">
      <c r="B62" s="209">
        <v>58</v>
      </c>
      <c r="C62" s="205" t="s">
        <v>644</v>
      </c>
      <c r="D62" s="6"/>
      <c r="E62" s="6"/>
      <c r="F62" s="6"/>
      <c r="G62" s="6"/>
      <c r="H62" s="6"/>
      <c r="I62" s="6"/>
      <c r="J62" s="6"/>
      <c r="K62" s="6"/>
      <c r="L62" s="6"/>
      <c r="M62" s="6"/>
      <c r="N62" s="6"/>
      <c r="O62" s="6"/>
      <c r="P62" s="6"/>
      <c r="Q62" s="6"/>
      <c r="R62" s="6"/>
      <c r="S62" s="6"/>
    </row>
    <row r="63" spans="2:19" ht="17.25" customHeight="1">
      <c r="B63" s="209">
        <v>59</v>
      </c>
      <c r="C63" s="205" t="s">
        <v>645</v>
      </c>
      <c r="D63" s="6"/>
      <c r="E63" s="6"/>
      <c r="F63" s="6"/>
      <c r="G63" s="6"/>
      <c r="H63" s="6"/>
      <c r="I63" s="6"/>
      <c r="J63" s="6"/>
      <c r="K63" s="6"/>
      <c r="L63" s="6"/>
      <c r="M63" s="6"/>
      <c r="N63" s="6"/>
      <c r="O63" s="6"/>
      <c r="P63" s="6"/>
      <c r="Q63" s="6"/>
      <c r="R63" s="6"/>
      <c r="S63" s="6"/>
    </row>
  </sheetData>
  <conditionalFormatting sqref="C1:C1048576">
    <cfRule type="duplicateValues" dxfId="1"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ECCF0-64D1-4180-AF34-688BD2C86E57}">
  <sheetPr>
    <tabColor theme="5" tint="-0.249977111117893"/>
  </sheetPr>
  <dimension ref="A2:I56"/>
  <sheetViews>
    <sheetView zoomScale="85" zoomScaleNormal="85" workbookViewId="0">
      <pane xSplit="4" ySplit="4" topLeftCell="E5" activePane="bottomRight" state="frozen"/>
      <selection pane="topRight" activeCell="F1" sqref="F1"/>
      <selection pane="bottomLeft" activeCell="A3" sqref="A3"/>
      <selection pane="bottomRight" activeCell="E9" sqref="E9"/>
    </sheetView>
  </sheetViews>
  <sheetFormatPr baseColWidth="10" defaultRowHeight="15"/>
  <cols>
    <col min="1" max="1" width="0" hidden="1" customWidth="1"/>
    <col min="2" max="2" width="10.28515625" customWidth="1"/>
    <col min="3" max="3" width="43.28515625" customWidth="1"/>
    <col min="4" max="4" width="11.85546875" customWidth="1"/>
    <col min="5" max="5" width="21.140625" customWidth="1"/>
    <col min="6" max="6" width="32.140625" customWidth="1"/>
    <col min="7" max="7" width="46.140625" customWidth="1"/>
    <col min="9" max="9" width="27" customWidth="1"/>
  </cols>
  <sheetData>
    <row r="2" spans="1:7" ht="18.75">
      <c r="B2" s="101" t="s">
        <v>49</v>
      </c>
    </row>
    <row r="4" spans="1:7">
      <c r="B4" s="185" t="s">
        <v>0</v>
      </c>
      <c r="C4" s="185" t="s">
        <v>195</v>
      </c>
      <c r="D4" s="185" t="s">
        <v>189</v>
      </c>
      <c r="E4" s="185" t="s">
        <v>199</v>
      </c>
      <c r="F4" s="186" t="s">
        <v>555</v>
      </c>
      <c r="G4" s="185" t="s">
        <v>440</v>
      </c>
    </row>
    <row r="5" spans="1:7" s="112" customFormat="1">
      <c r="B5" s="187" t="s">
        <v>208</v>
      </c>
      <c r="C5" s="188" t="s">
        <v>209</v>
      </c>
      <c r="D5" s="189" t="s">
        <v>190</v>
      </c>
      <c r="E5" s="188" t="s">
        <v>213</v>
      </c>
      <c r="F5" s="218" t="s">
        <v>551</v>
      </c>
      <c r="G5" s="219" t="s">
        <v>554</v>
      </c>
    </row>
    <row r="6" spans="1:7" s="112" customFormat="1" ht="24">
      <c r="B6" s="187" t="s">
        <v>220</v>
      </c>
      <c r="C6" s="188" t="s">
        <v>350</v>
      </c>
      <c r="D6" s="189" t="s">
        <v>190</v>
      </c>
      <c r="E6" s="188" t="s">
        <v>213</v>
      </c>
      <c r="F6" s="218"/>
      <c r="G6" s="219"/>
    </row>
    <row r="7" spans="1:7" s="112" customFormat="1" ht="24">
      <c r="B7" s="187" t="s">
        <v>223</v>
      </c>
      <c r="C7" s="188" t="s">
        <v>224</v>
      </c>
      <c r="D7" s="189" t="s">
        <v>190</v>
      </c>
      <c r="E7" s="188" t="s">
        <v>213</v>
      </c>
      <c r="F7" s="218"/>
      <c r="G7" s="219"/>
    </row>
    <row r="8" spans="1:7" s="112" customFormat="1" ht="24">
      <c r="B8" s="187" t="s">
        <v>226</v>
      </c>
      <c r="C8" s="188" t="s">
        <v>227</v>
      </c>
      <c r="D8" s="189" t="s">
        <v>191</v>
      </c>
      <c r="E8" s="188" t="s">
        <v>213</v>
      </c>
      <c r="F8" s="218"/>
      <c r="G8" s="219"/>
    </row>
    <row r="9" spans="1:7" s="112" customFormat="1" ht="24">
      <c r="B9" s="187" t="s">
        <v>231</v>
      </c>
      <c r="C9" s="367" t="s">
        <v>14</v>
      </c>
      <c r="D9" s="189" t="s">
        <v>192</v>
      </c>
      <c r="E9" s="188" t="s">
        <v>13</v>
      </c>
      <c r="F9" s="219" t="s">
        <v>552</v>
      </c>
      <c r="G9" s="219"/>
    </row>
    <row r="10" spans="1:7" s="111" customFormat="1" ht="24">
      <c r="B10" s="187" t="s">
        <v>237</v>
      </c>
      <c r="C10" s="367" t="s">
        <v>238</v>
      </c>
      <c r="D10" s="189" t="s">
        <v>191</v>
      </c>
      <c r="E10" s="188" t="s">
        <v>13</v>
      </c>
      <c r="F10" s="219"/>
      <c r="G10" s="219"/>
    </row>
    <row r="11" spans="1:7" ht="24">
      <c r="B11" s="187" t="s">
        <v>242</v>
      </c>
      <c r="C11" s="367" t="s">
        <v>569</v>
      </c>
      <c r="D11" s="189" t="s">
        <v>191</v>
      </c>
      <c r="E11" s="188" t="s">
        <v>18</v>
      </c>
      <c r="F11" s="218" t="s">
        <v>553</v>
      </c>
      <c r="G11" s="219"/>
    </row>
    <row r="12" spans="1:7" ht="36">
      <c r="B12" s="187" t="s">
        <v>249</v>
      </c>
      <c r="C12" s="367" t="s">
        <v>570</v>
      </c>
      <c r="D12" s="189" t="s">
        <v>190</v>
      </c>
      <c r="E12" s="188" t="s">
        <v>18</v>
      </c>
      <c r="F12" s="218"/>
      <c r="G12" s="219"/>
    </row>
    <row r="13" spans="1:7" s="114" customFormat="1" ht="24">
      <c r="B13" s="187" t="s">
        <v>252</v>
      </c>
      <c r="C13" s="367" t="s">
        <v>253</v>
      </c>
      <c r="D13" s="189" t="s">
        <v>190</v>
      </c>
      <c r="E13" s="188" t="s">
        <v>18</v>
      </c>
      <c r="F13" s="218"/>
      <c r="G13" s="219"/>
    </row>
    <row r="14" spans="1:7" ht="24">
      <c r="A14" s="114"/>
      <c r="B14" s="187" t="s">
        <v>257</v>
      </c>
      <c r="C14" s="367" t="s">
        <v>571</v>
      </c>
      <c r="D14" s="189" t="s">
        <v>190</v>
      </c>
      <c r="E14" s="188" t="s">
        <v>18</v>
      </c>
      <c r="F14" s="218"/>
      <c r="G14" s="219"/>
    </row>
    <row r="15" spans="1:7" s="114" customFormat="1" ht="36">
      <c r="B15" s="187" t="s">
        <v>261</v>
      </c>
      <c r="C15" s="367" t="s">
        <v>262</v>
      </c>
      <c r="D15" s="189" t="s">
        <v>192</v>
      </c>
      <c r="E15" s="188" t="s">
        <v>18</v>
      </c>
      <c r="F15" s="218"/>
      <c r="G15" s="219"/>
    </row>
    <row r="16" spans="1:7" ht="24">
      <c r="B16" s="187" t="s">
        <v>265</v>
      </c>
      <c r="C16" s="367" t="s">
        <v>29</v>
      </c>
      <c r="D16" s="189" t="s">
        <v>267</v>
      </c>
      <c r="E16" s="188" t="s">
        <v>18</v>
      </c>
      <c r="F16" s="218"/>
      <c r="G16" s="219"/>
    </row>
    <row r="17" spans="2:9" ht="24">
      <c r="B17" s="187" t="s">
        <v>271</v>
      </c>
      <c r="C17" s="188" t="s">
        <v>272</v>
      </c>
      <c r="D17" s="189" t="s">
        <v>190</v>
      </c>
      <c r="E17" s="188" t="s">
        <v>18</v>
      </c>
      <c r="F17" s="218"/>
      <c r="G17" s="219"/>
    </row>
    <row r="18" spans="2:9" ht="24">
      <c r="B18" s="187" t="s">
        <v>275</v>
      </c>
      <c r="C18" s="188" t="s">
        <v>276</v>
      </c>
      <c r="D18" s="189" t="s">
        <v>190</v>
      </c>
      <c r="E18" s="188" t="s">
        <v>18</v>
      </c>
      <c r="F18" s="218"/>
      <c r="G18" s="219"/>
    </row>
    <row r="19" spans="2:9" ht="37.5" customHeight="1">
      <c r="B19" s="187" t="s">
        <v>278</v>
      </c>
      <c r="C19" s="188" t="s">
        <v>417</v>
      </c>
      <c r="D19" s="189" t="s">
        <v>191</v>
      </c>
      <c r="E19" s="188" t="s">
        <v>18</v>
      </c>
      <c r="F19" s="218"/>
      <c r="G19" s="219"/>
      <c r="I19" s="128" t="s">
        <v>413</v>
      </c>
    </row>
    <row r="20" spans="2:9">
      <c r="B20" s="190" t="s">
        <v>285</v>
      </c>
      <c r="C20" s="83" t="s">
        <v>38</v>
      </c>
      <c r="D20" s="86" t="s">
        <v>37</v>
      </c>
      <c r="E20" s="83" t="s">
        <v>287</v>
      </c>
      <c r="F20" s="86" t="s">
        <v>285</v>
      </c>
      <c r="G20" s="219"/>
    </row>
    <row r="21" spans="2:9">
      <c r="I21" s="129"/>
    </row>
    <row r="22" spans="2:9">
      <c r="I22" s="129"/>
    </row>
    <row r="23" spans="2:9">
      <c r="I23" s="129"/>
    </row>
    <row r="47" spans="6:6">
      <c r="F47" t="s">
        <v>376</v>
      </c>
    </row>
    <row r="56" spans="5:5">
      <c r="E56" s="66"/>
    </row>
  </sheetData>
  <mergeCells count="4">
    <mergeCell ref="F5:F8"/>
    <mergeCell ref="F9:F10"/>
    <mergeCell ref="F11:F19"/>
    <mergeCell ref="G5:G2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45212-E2AC-453D-A540-2086D9FD4DA6}">
  <sheetPr>
    <tabColor theme="8" tint="-0.249977111117893"/>
  </sheetPr>
  <dimension ref="B2:J16"/>
  <sheetViews>
    <sheetView zoomScale="89" zoomScaleNormal="89" workbookViewId="0">
      <selection activeCell="B6" sqref="B6:G6"/>
    </sheetView>
  </sheetViews>
  <sheetFormatPr baseColWidth="10" defaultRowHeight="15"/>
  <cols>
    <col min="2" max="2" width="20.42578125" customWidth="1"/>
    <col min="3" max="3" width="16.7109375" customWidth="1"/>
    <col min="4" max="4" width="18.42578125" customWidth="1"/>
    <col min="8" max="8" width="95.42578125" customWidth="1"/>
  </cols>
  <sheetData>
    <row r="2" spans="2:10" ht="35.25" hidden="1" customHeight="1">
      <c r="B2" s="226" t="s">
        <v>349</v>
      </c>
      <c r="C2" s="226"/>
      <c r="D2" s="226"/>
      <c r="E2" s="226"/>
      <c r="F2" s="226"/>
      <c r="G2" s="226"/>
      <c r="H2" s="226"/>
    </row>
    <row r="3" spans="2:10" ht="15.75" thickBot="1"/>
    <row r="4" spans="2:10" ht="15.75" thickBot="1">
      <c r="B4" s="228" t="s">
        <v>344</v>
      </c>
      <c r="C4" s="228"/>
      <c r="D4" s="228"/>
      <c r="E4" s="228"/>
      <c r="F4" s="228"/>
      <c r="G4" s="228"/>
      <c r="H4" s="228"/>
      <c r="J4" s="122"/>
    </row>
    <row r="5" spans="2:10" ht="15.75" thickBot="1">
      <c r="B5" s="228" t="s">
        <v>51</v>
      </c>
      <c r="C5" s="228"/>
      <c r="D5" s="228"/>
      <c r="E5" s="228"/>
      <c r="F5" s="228"/>
      <c r="G5" s="228"/>
      <c r="H5" s="123" t="s">
        <v>346</v>
      </c>
      <c r="I5" s="124" t="s">
        <v>403</v>
      </c>
      <c r="J5" s="125" t="s">
        <v>404</v>
      </c>
    </row>
    <row r="6" spans="2:10" ht="111" customHeight="1" thickBot="1">
      <c r="B6" s="244" t="s">
        <v>356</v>
      </c>
      <c r="C6" s="244"/>
      <c r="D6" s="244"/>
      <c r="E6" s="244"/>
      <c r="F6" s="244"/>
      <c r="G6" s="244"/>
      <c r="H6" s="106" t="s">
        <v>357</v>
      </c>
      <c r="I6" s="66" t="s">
        <v>405</v>
      </c>
      <c r="J6" s="66" t="s">
        <v>405</v>
      </c>
    </row>
    <row r="7" spans="2:10" ht="31.5" customHeight="1" thickBot="1">
      <c r="B7" s="227" t="s">
        <v>385</v>
      </c>
      <c r="C7" s="227"/>
      <c r="D7" s="227"/>
      <c r="E7" s="227"/>
      <c r="F7" s="227"/>
      <c r="G7" s="227"/>
      <c r="H7" s="107" t="s">
        <v>358</v>
      </c>
      <c r="I7" t="s">
        <v>406</v>
      </c>
      <c r="J7" s="122" t="s">
        <v>407</v>
      </c>
    </row>
    <row r="8" spans="2:10" ht="63.75" customHeight="1" thickBot="1">
      <c r="B8" s="222" t="s">
        <v>348</v>
      </c>
      <c r="C8" s="222"/>
      <c r="D8" s="222"/>
      <c r="E8" s="222"/>
      <c r="F8" s="222"/>
      <c r="G8" s="222"/>
      <c r="H8" s="104" t="s">
        <v>359</v>
      </c>
      <c r="I8" t="s">
        <v>406</v>
      </c>
      <c r="J8" s="122" t="s">
        <v>407</v>
      </c>
    </row>
    <row r="9" spans="2:10" ht="29.25" customHeight="1">
      <c r="B9" s="223" t="s">
        <v>345</v>
      </c>
      <c r="C9" s="224"/>
      <c r="D9" s="224"/>
      <c r="E9" s="224"/>
      <c r="F9" s="224"/>
      <c r="G9" s="225"/>
      <c r="H9" s="229" t="s">
        <v>360</v>
      </c>
      <c r="I9" s="220" t="s">
        <v>408</v>
      </c>
      <c r="J9" s="221" t="s">
        <v>407</v>
      </c>
    </row>
    <row r="10" spans="2:10" ht="75.75" customHeight="1" thickBot="1">
      <c r="B10" s="232" t="s">
        <v>347</v>
      </c>
      <c r="C10" s="233"/>
      <c r="D10" s="233"/>
      <c r="E10" s="233"/>
      <c r="F10" s="233"/>
      <c r="G10" s="234"/>
      <c r="H10" s="230"/>
      <c r="I10" s="220"/>
      <c r="J10" s="221"/>
    </row>
    <row r="11" spans="2:10" ht="81.75" customHeight="1" thickBot="1">
      <c r="B11" s="235" t="s">
        <v>361</v>
      </c>
      <c r="C11" s="235"/>
      <c r="D11" s="235"/>
      <c r="E11" s="235"/>
      <c r="F11" s="235"/>
      <c r="G11" s="235"/>
      <c r="H11" s="105" t="s">
        <v>362</v>
      </c>
      <c r="I11" t="s">
        <v>409</v>
      </c>
      <c r="J11" s="122" t="s">
        <v>407</v>
      </c>
    </row>
    <row r="12" spans="2:10" ht="87" customHeight="1" thickBot="1">
      <c r="B12" s="236" t="s">
        <v>363</v>
      </c>
      <c r="C12" s="236"/>
      <c r="D12" s="236"/>
      <c r="E12" s="236"/>
      <c r="F12" s="236"/>
      <c r="G12" s="236"/>
      <c r="H12" s="109" t="s">
        <v>364</v>
      </c>
      <c r="I12" t="s">
        <v>410</v>
      </c>
      <c r="J12" s="122" t="s">
        <v>407</v>
      </c>
    </row>
    <row r="13" spans="2:10" ht="33" customHeight="1" thickBot="1">
      <c r="B13" s="237" t="s">
        <v>353</v>
      </c>
      <c r="C13" s="238"/>
      <c r="D13" s="238"/>
      <c r="E13" s="238"/>
      <c r="F13" s="238"/>
      <c r="G13" s="239"/>
      <c r="H13" s="231" t="s">
        <v>355</v>
      </c>
      <c r="I13" s="221" t="s">
        <v>411</v>
      </c>
      <c r="J13" s="221" t="s">
        <v>407</v>
      </c>
    </row>
    <row r="14" spans="2:10" ht="102" customHeight="1" thickBot="1">
      <c r="B14" s="240" t="s">
        <v>354</v>
      </c>
      <c r="C14" s="241"/>
      <c r="D14" s="241"/>
      <c r="E14" s="241"/>
      <c r="F14" s="241"/>
      <c r="G14" s="242"/>
      <c r="H14" s="231"/>
      <c r="I14" s="221"/>
      <c r="J14" s="221"/>
    </row>
    <row r="15" spans="2:10" ht="84.75" customHeight="1" thickBot="1">
      <c r="B15" s="243" t="s">
        <v>366</v>
      </c>
      <c r="C15" s="243"/>
      <c r="D15" s="243"/>
      <c r="E15" s="243"/>
      <c r="F15" s="243"/>
      <c r="G15" s="243"/>
      <c r="H15" s="110" t="s">
        <v>367</v>
      </c>
      <c r="I15" s="126" t="s">
        <v>412</v>
      </c>
      <c r="J15" s="122" t="s">
        <v>407</v>
      </c>
    </row>
    <row r="16" spans="2:10" ht="75.75" customHeight="1" thickBot="1">
      <c r="B16" s="227" t="s">
        <v>388</v>
      </c>
      <c r="C16" s="227"/>
      <c r="D16" s="227"/>
      <c r="E16" s="227"/>
      <c r="F16" s="227"/>
      <c r="G16" s="227"/>
      <c r="H16" s="110" t="s">
        <v>387</v>
      </c>
      <c r="I16" s="126" t="s">
        <v>406</v>
      </c>
      <c r="J16" s="122" t="s">
        <v>407</v>
      </c>
    </row>
  </sheetData>
  <mergeCells count="20">
    <mergeCell ref="B2:H2"/>
    <mergeCell ref="B16:G16"/>
    <mergeCell ref="B5:G5"/>
    <mergeCell ref="H9:H10"/>
    <mergeCell ref="H13:H14"/>
    <mergeCell ref="B4:H4"/>
    <mergeCell ref="B10:G10"/>
    <mergeCell ref="B11:G11"/>
    <mergeCell ref="B12:G12"/>
    <mergeCell ref="B13:G13"/>
    <mergeCell ref="B14:G14"/>
    <mergeCell ref="B15:G15"/>
    <mergeCell ref="B6:G6"/>
    <mergeCell ref="B7:G7"/>
    <mergeCell ref="I9:I10"/>
    <mergeCell ref="J9:J10"/>
    <mergeCell ref="I13:I14"/>
    <mergeCell ref="J13:J14"/>
    <mergeCell ref="B8:G8"/>
    <mergeCell ref="B9:G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AE0C7-468B-4B20-853E-13EFEB38EEDE}">
  <dimension ref="B2:D65"/>
  <sheetViews>
    <sheetView zoomScale="130" zoomScaleNormal="130" workbookViewId="0">
      <pane ySplit="2" topLeftCell="A3" activePane="bottomLeft" state="frozen"/>
      <selection pane="bottomLeft" activeCell="C38" sqref="C38"/>
    </sheetView>
  </sheetViews>
  <sheetFormatPr baseColWidth="10" defaultRowHeight="14.25"/>
  <cols>
    <col min="1" max="2" width="11.42578125" style="37"/>
    <col min="3" max="3" width="78.7109375" style="37" customWidth="1"/>
    <col min="4" max="16384" width="11.42578125" style="37"/>
  </cols>
  <sheetData>
    <row r="2" spans="2:3" ht="15">
      <c r="B2" s="59" t="s">
        <v>180</v>
      </c>
      <c r="C2" s="59" t="s">
        <v>119</v>
      </c>
    </row>
    <row r="3" spans="2:3">
      <c r="B3" s="60">
        <v>1</v>
      </c>
      <c r="C3" s="38" t="s">
        <v>120</v>
      </c>
    </row>
    <row r="4" spans="2:3">
      <c r="B4" s="60">
        <v>2</v>
      </c>
      <c r="C4" s="38" t="s">
        <v>121</v>
      </c>
    </row>
    <row r="5" spans="2:3">
      <c r="B5" s="60">
        <v>3</v>
      </c>
      <c r="C5" s="38" t="s">
        <v>122</v>
      </c>
    </row>
    <row r="6" spans="2:3">
      <c r="B6" s="60">
        <v>4</v>
      </c>
      <c r="C6" s="38" t="s">
        <v>123</v>
      </c>
    </row>
    <row r="7" spans="2:3">
      <c r="B7" s="60">
        <v>5</v>
      </c>
      <c r="C7" s="38" t="s">
        <v>124</v>
      </c>
    </row>
    <row r="8" spans="2:3">
      <c r="B8" s="60">
        <v>6</v>
      </c>
      <c r="C8" s="38" t="s">
        <v>125</v>
      </c>
    </row>
    <row r="9" spans="2:3">
      <c r="B9" s="60">
        <v>7</v>
      </c>
      <c r="C9" s="38" t="s">
        <v>126</v>
      </c>
    </row>
    <row r="10" spans="2:3">
      <c r="B10" s="60">
        <v>8</v>
      </c>
      <c r="C10" s="38" t="s">
        <v>127</v>
      </c>
    </row>
    <row r="11" spans="2:3">
      <c r="B11" s="60">
        <v>9</v>
      </c>
      <c r="C11" s="38" t="s">
        <v>128</v>
      </c>
    </row>
    <row r="12" spans="2:3">
      <c r="B12" s="60">
        <v>10</v>
      </c>
      <c r="C12" s="38" t="s">
        <v>129</v>
      </c>
    </row>
    <row r="13" spans="2:3">
      <c r="B13" s="60">
        <v>11</v>
      </c>
      <c r="C13" s="38" t="s">
        <v>130</v>
      </c>
    </row>
    <row r="14" spans="2:3">
      <c r="B14" s="60">
        <v>12</v>
      </c>
      <c r="C14" s="38" t="s">
        <v>131</v>
      </c>
    </row>
    <row r="15" spans="2:3">
      <c r="B15" s="60">
        <v>13</v>
      </c>
      <c r="C15" s="38" t="s">
        <v>132</v>
      </c>
    </row>
    <row r="16" spans="2:3">
      <c r="B16" s="60">
        <v>14</v>
      </c>
      <c r="C16" s="38" t="s">
        <v>133</v>
      </c>
    </row>
    <row r="17" spans="2:3">
      <c r="B17" s="60">
        <v>15</v>
      </c>
      <c r="C17" s="38" t="s">
        <v>134</v>
      </c>
    </row>
    <row r="18" spans="2:3">
      <c r="B18" s="60">
        <v>16</v>
      </c>
      <c r="C18" s="38" t="s">
        <v>135</v>
      </c>
    </row>
    <row r="19" spans="2:3">
      <c r="B19" s="60">
        <v>17</v>
      </c>
      <c r="C19" s="38" t="s">
        <v>136</v>
      </c>
    </row>
    <row r="20" spans="2:3">
      <c r="B20" s="60">
        <v>18</v>
      </c>
      <c r="C20" s="38" t="s">
        <v>137</v>
      </c>
    </row>
    <row r="21" spans="2:3">
      <c r="B21" s="60">
        <v>19</v>
      </c>
      <c r="C21" s="38" t="s">
        <v>138</v>
      </c>
    </row>
    <row r="22" spans="2:3">
      <c r="B22" s="60">
        <v>20</v>
      </c>
      <c r="C22" s="38" t="s">
        <v>139</v>
      </c>
    </row>
    <row r="23" spans="2:3">
      <c r="B23" s="60">
        <v>21</v>
      </c>
      <c r="C23" s="38" t="s">
        <v>140</v>
      </c>
    </row>
    <row r="24" spans="2:3">
      <c r="B24" s="60">
        <v>22</v>
      </c>
      <c r="C24" s="38" t="s">
        <v>141</v>
      </c>
    </row>
    <row r="25" spans="2:3">
      <c r="B25" s="60">
        <v>23</v>
      </c>
      <c r="C25" s="38" t="s">
        <v>142</v>
      </c>
    </row>
    <row r="26" spans="2:3">
      <c r="B26" s="60">
        <v>24</v>
      </c>
      <c r="C26" s="38" t="s">
        <v>143</v>
      </c>
    </row>
    <row r="27" spans="2:3">
      <c r="B27" s="60">
        <v>25</v>
      </c>
      <c r="C27" s="38" t="s">
        <v>144</v>
      </c>
    </row>
    <row r="28" spans="2:3">
      <c r="B28" s="60">
        <v>26</v>
      </c>
      <c r="C28" s="38" t="s">
        <v>145</v>
      </c>
    </row>
    <row r="29" spans="2:3">
      <c r="B29" s="60">
        <v>27</v>
      </c>
      <c r="C29" s="38" t="s">
        <v>146</v>
      </c>
    </row>
    <row r="30" spans="2:3">
      <c r="B30" s="60">
        <v>28</v>
      </c>
      <c r="C30" s="38" t="s">
        <v>147</v>
      </c>
    </row>
    <row r="31" spans="2:3">
      <c r="B31" s="60">
        <v>29</v>
      </c>
      <c r="C31" s="38" t="s">
        <v>148</v>
      </c>
    </row>
    <row r="32" spans="2:3">
      <c r="B32" s="60">
        <v>30</v>
      </c>
      <c r="C32" s="38" t="s">
        <v>149</v>
      </c>
    </row>
    <row r="33" spans="2:4">
      <c r="B33" s="60">
        <v>31</v>
      </c>
      <c r="C33" s="38" t="s">
        <v>150</v>
      </c>
    </row>
    <row r="34" spans="2:4">
      <c r="B34" s="60">
        <v>32</v>
      </c>
      <c r="C34" s="38" t="s">
        <v>151</v>
      </c>
    </row>
    <row r="35" spans="2:4">
      <c r="B35" s="60">
        <v>33</v>
      </c>
      <c r="C35" s="38" t="s">
        <v>152</v>
      </c>
    </row>
    <row r="36" spans="2:4">
      <c r="B36" s="60">
        <v>34</v>
      </c>
      <c r="C36" s="38" t="s">
        <v>153</v>
      </c>
    </row>
    <row r="37" spans="2:4">
      <c r="B37" s="60">
        <v>35</v>
      </c>
      <c r="C37" s="38" t="s">
        <v>154</v>
      </c>
    </row>
    <row r="38" spans="2:4">
      <c r="B38" s="60">
        <v>36</v>
      </c>
      <c r="C38" s="38" t="s">
        <v>155</v>
      </c>
    </row>
    <row r="39" spans="2:4">
      <c r="B39" s="60">
        <v>37</v>
      </c>
      <c r="C39" s="38" t="s">
        <v>156</v>
      </c>
    </row>
    <row r="40" spans="2:4">
      <c r="B40" s="60">
        <v>38</v>
      </c>
      <c r="C40" s="38" t="s">
        <v>157</v>
      </c>
    </row>
    <row r="41" spans="2:4">
      <c r="B41" s="60">
        <v>39</v>
      </c>
      <c r="C41" s="38" t="s">
        <v>158</v>
      </c>
    </row>
    <row r="42" spans="2:4">
      <c r="B42" s="60">
        <v>40</v>
      </c>
      <c r="C42" s="38" t="s">
        <v>187</v>
      </c>
      <c r="D42" s="65"/>
    </row>
    <row r="43" spans="2:4">
      <c r="B43" s="60">
        <v>41</v>
      </c>
      <c r="C43" s="38" t="s">
        <v>159</v>
      </c>
    </row>
    <row r="44" spans="2:4">
      <c r="B44" s="60">
        <v>42</v>
      </c>
      <c r="C44" s="38" t="s">
        <v>160</v>
      </c>
    </row>
    <row r="45" spans="2:4">
      <c r="B45" s="60">
        <v>43</v>
      </c>
      <c r="C45" s="38" t="s">
        <v>161</v>
      </c>
    </row>
    <row r="46" spans="2:4">
      <c r="B46" s="60">
        <v>44</v>
      </c>
      <c r="C46" s="38" t="s">
        <v>162</v>
      </c>
    </row>
    <row r="47" spans="2:4">
      <c r="B47" s="60">
        <v>45</v>
      </c>
      <c r="C47" s="38" t="s">
        <v>163</v>
      </c>
    </row>
    <row r="48" spans="2:4">
      <c r="B48" s="60">
        <v>46</v>
      </c>
      <c r="C48" s="38" t="s">
        <v>164</v>
      </c>
    </row>
    <row r="49" spans="2:4">
      <c r="B49" s="60">
        <v>47</v>
      </c>
      <c r="C49" s="38" t="s">
        <v>165</v>
      </c>
    </row>
    <row r="50" spans="2:4">
      <c r="B50" s="60">
        <v>48</v>
      </c>
      <c r="C50" s="39" t="s">
        <v>168</v>
      </c>
    </row>
    <row r="51" spans="2:4">
      <c r="B51" s="60">
        <v>49</v>
      </c>
      <c r="C51" s="39" t="s">
        <v>169</v>
      </c>
    </row>
    <row r="52" spans="2:4">
      <c r="B52" s="60">
        <v>50</v>
      </c>
      <c r="C52" s="39" t="s">
        <v>170</v>
      </c>
    </row>
    <row r="53" spans="2:4">
      <c r="B53" s="60">
        <v>51</v>
      </c>
      <c r="C53" s="39" t="s">
        <v>166</v>
      </c>
    </row>
    <row r="54" spans="2:4">
      <c r="B54" s="60">
        <v>52</v>
      </c>
      <c r="C54" s="38" t="s">
        <v>187</v>
      </c>
      <c r="D54" s="65"/>
    </row>
    <row r="55" spans="2:4" ht="16.5" customHeight="1">
      <c r="B55" s="60">
        <v>53</v>
      </c>
      <c r="C55" s="39" t="s">
        <v>167</v>
      </c>
    </row>
    <row r="56" spans="2:4">
      <c r="B56" s="60">
        <v>54</v>
      </c>
      <c r="C56" s="39" t="s">
        <v>188</v>
      </c>
    </row>
    <row r="57" spans="2:4">
      <c r="B57" s="60">
        <v>55</v>
      </c>
      <c r="C57" s="39" t="s">
        <v>186</v>
      </c>
    </row>
    <row r="58" spans="2:4">
      <c r="B58" s="60">
        <v>56</v>
      </c>
      <c r="C58" s="41" t="s">
        <v>181</v>
      </c>
    </row>
    <row r="59" spans="2:4">
      <c r="B59" s="60">
        <v>57</v>
      </c>
      <c r="C59" s="41" t="s">
        <v>184</v>
      </c>
    </row>
    <row r="60" spans="2:4">
      <c r="B60" s="60">
        <v>58</v>
      </c>
      <c r="C60" s="41" t="s">
        <v>182</v>
      </c>
    </row>
    <row r="61" spans="2:4" ht="28.5" customHeight="1">
      <c r="B61" s="60">
        <v>59</v>
      </c>
      <c r="C61" s="41" t="s">
        <v>183</v>
      </c>
    </row>
    <row r="62" spans="2:4">
      <c r="B62" s="60">
        <v>60</v>
      </c>
      <c r="C62" s="41" t="s">
        <v>185</v>
      </c>
    </row>
    <row r="63" spans="2:4">
      <c r="B63" s="60">
        <v>61</v>
      </c>
      <c r="C63" s="40" t="s">
        <v>173</v>
      </c>
    </row>
    <row r="64" spans="2:4" ht="28.5">
      <c r="B64" s="60">
        <v>62</v>
      </c>
      <c r="C64" s="40" t="s">
        <v>174</v>
      </c>
    </row>
    <row r="65" spans="2:3" ht="38.25" customHeight="1">
      <c r="B65" s="60">
        <v>63</v>
      </c>
      <c r="C65" s="67" t="s">
        <v>194</v>
      </c>
    </row>
  </sheetData>
  <conditionalFormatting sqref="C1:C1048576">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73F38-8CED-49C7-B622-3F25B68DD587}">
  <dimension ref="A1:BF19"/>
  <sheetViews>
    <sheetView topLeftCell="AM1" zoomScale="115" zoomScaleNormal="115" workbookViewId="0">
      <pane ySplit="2" topLeftCell="A3" activePane="bottomLeft" state="frozen"/>
      <selection pane="bottomLeft" activeCell="BE3" sqref="BE3"/>
    </sheetView>
  </sheetViews>
  <sheetFormatPr baseColWidth="10" defaultColWidth="9.140625" defaultRowHeight="15"/>
  <cols>
    <col min="1" max="1" width="13.5703125" customWidth="1"/>
    <col min="2" max="2" width="55.85546875" customWidth="1"/>
    <col min="3" max="3" width="14.5703125" customWidth="1"/>
    <col min="4" max="4" width="16.140625" customWidth="1"/>
    <col min="5" max="5" width="15.140625" style="131" customWidth="1"/>
    <col min="12" max="12" width="14" style="131" customWidth="1"/>
    <col min="13" max="13" width="19.5703125" style="132" customWidth="1"/>
    <col min="14" max="14" width="17.85546875" style="132" customWidth="1"/>
    <col min="15" max="15" width="20.28515625" style="132" customWidth="1"/>
    <col min="18" max="18" width="14" customWidth="1"/>
    <col min="19" max="19" width="12.42578125" customWidth="1"/>
    <col min="23" max="23" width="12.7109375" customWidth="1"/>
    <col min="32" max="32" width="14.7109375" style="132" customWidth="1"/>
    <col min="33" max="33" width="17.140625" style="132" customWidth="1"/>
    <col min="35" max="35" width="11.7109375" customWidth="1"/>
    <col min="36" max="36" width="13.42578125" customWidth="1"/>
    <col min="38" max="38" width="12" style="132" customWidth="1"/>
    <col min="39" max="39" width="12.85546875" style="132" customWidth="1"/>
    <col min="41" max="41" width="15.42578125" customWidth="1"/>
    <col min="42" max="42" width="12.7109375" customWidth="1"/>
    <col min="47" max="47" width="16.85546875" customWidth="1"/>
    <col min="48" max="48" width="14" customWidth="1"/>
    <col min="50" max="50" width="13.28515625" customWidth="1"/>
    <col min="51" max="51" width="13.42578125" customWidth="1"/>
    <col min="52" max="52" width="9.140625" style="131"/>
    <col min="53" max="53" width="11.140625" customWidth="1"/>
    <col min="58" max="58" width="9" style="131" customWidth="1"/>
  </cols>
  <sheetData>
    <row r="1" spans="1:58">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8" ht="20.25" customHeight="1">
      <c r="A2" s="141" t="s">
        <v>477</v>
      </c>
      <c r="B2" s="141" t="s">
        <v>476</v>
      </c>
      <c r="C2" s="141" t="s">
        <v>475</v>
      </c>
      <c r="D2" s="141" t="s">
        <v>474</v>
      </c>
      <c r="E2" s="144" t="s">
        <v>558</v>
      </c>
      <c r="F2" s="141" t="s">
        <v>473</v>
      </c>
      <c r="G2" s="141" t="s">
        <v>472</v>
      </c>
      <c r="H2" s="144" t="s">
        <v>559</v>
      </c>
      <c r="I2" s="141" t="s">
        <v>560</v>
      </c>
      <c r="J2" s="141" t="s">
        <v>561</v>
      </c>
      <c r="K2" s="144" t="s">
        <v>562</v>
      </c>
      <c r="L2" s="140" t="s">
        <v>471</v>
      </c>
      <c r="M2" s="143" t="s">
        <v>470</v>
      </c>
      <c r="N2" s="143" t="s">
        <v>469</v>
      </c>
      <c r="O2" s="143" t="s">
        <v>468</v>
      </c>
      <c r="P2" s="140" t="s">
        <v>220</v>
      </c>
      <c r="Q2" s="140" t="s">
        <v>223</v>
      </c>
      <c r="R2" s="141" t="s">
        <v>467</v>
      </c>
      <c r="S2" s="141" t="s">
        <v>466</v>
      </c>
      <c r="T2" s="140" t="s">
        <v>226</v>
      </c>
      <c r="U2" s="139" t="s">
        <v>465</v>
      </c>
      <c r="V2" s="141" t="s">
        <v>464</v>
      </c>
      <c r="W2" s="141" t="s">
        <v>463</v>
      </c>
      <c r="X2" s="140" t="s">
        <v>231</v>
      </c>
      <c r="Y2" s="141" t="s">
        <v>462</v>
      </c>
      <c r="Z2" s="141" t="s">
        <v>461</v>
      </c>
      <c r="AA2" s="140" t="s">
        <v>237</v>
      </c>
      <c r="AB2" s="139" t="s">
        <v>460</v>
      </c>
      <c r="AC2" s="141" t="s">
        <v>459</v>
      </c>
      <c r="AD2" s="141" t="s">
        <v>458</v>
      </c>
      <c r="AE2" s="140" t="s">
        <v>242</v>
      </c>
      <c r="AF2" s="143" t="s">
        <v>457</v>
      </c>
      <c r="AG2" s="143" t="s">
        <v>456</v>
      </c>
      <c r="AH2" s="140" t="s">
        <v>249</v>
      </c>
      <c r="AI2" s="141" t="s">
        <v>455</v>
      </c>
      <c r="AJ2" s="141" t="s">
        <v>454</v>
      </c>
      <c r="AK2" s="140" t="s">
        <v>252</v>
      </c>
      <c r="AL2" s="143" t="s">
        <v>453</v>
      </c>
      <c r="AM2" s="143" t="s">
        <v>452</v>
      </c>
      <c r="AN2" s="140" t="s">
        <v>257</v>
      </c>
      <c r="AO2" s="141" t="s">
        <v>451</v>
      </c>
      <c r="AP2" s="141" t="s">
        <v>450</v>
      </c>
      <c r="AQ2" s="140" t="s">
        <v>261</v>
      </c>
      <c r="AR2" s="141" t="s">
        <v>449</v>
      </c>
      <c r="AS2" s="141" t="s">
        <v>448</v>
      </c>
      <c r="AT2" s="140" t="s">
        <v>265</v>
      </c>
      <c r="AU2" s="141" t="s">
        <v>447</v>
      </c>
      <c r="AV2" s="141" t="s">
        <v>446</v>
      </c>
      <c r="AW2" s="142" t="s">
        <v>271</v>
      </c>
      <c r="AX2" s="141" t="s">
        <v>445</v>
      </c>
      <c r="AY2" s="141" t="s">
        <v>444</v>
      </c>
      <c r="AZ2" s="140" t="s">
        <v>275</v>
      </c>
      <c r="BA2" s="141" t="s">
        <v>443</v>
      </c>
      <c r="BB2" s="141" t="s">
        <v>442</v>
      </c>
      <c r="BC2" s="140" t="s">
        <v>278</v>
      </c>
      <c r="BD2" s="139" t="s">
        <v>441</v>
      </c>
      <c r="BE2" s="139" t="s">
        <v>285</v>
      </c>
      <c r="BF2" s="138" t="s">
        <v>440</v>
      </c>
    </row>
    <row r="3" spans="1:58">
      <c r="A3" t="s">
        <v>429</v>
      </c>
      <c r="B3" t="s">
        <v>439</v>
      </c>
      <c r="C3">
        <v>42</v>
      </c>
      <c r="D3">
        <v>13</v>
      </c>
      <c r="E3" s="137">
        <v>0.30952380952380948</v>
      </c>
      <c r="F3">
        <v>48</v>
      </c>
      <c r="G3">
        <v>30</v>
      </c>
      <c r="H3" s="137">
        <v>0.625</v>
      </c>
      <c r="I3">
        <v>38</v>
      </c>
      <c r="J3">
        <v>18</v>
      </c>
      <c r="K3" s="137">
        <v>0.47368421052631582</v>
      </c>
      <c r="L3" s="135">
        <v>0.46940267335004182</v>
      </c>
      <c r="M3" s="132">
        <v>8988195</v>
      </c>
      <c r="N3" s="132">
        <v>5878372.8899999997</v>
      </c>
      <c r="O3" s="132">
        <v>10157799.73</v>
      </c>
      <c r="P3" s="135">
        <v>0.88485648850255483</v>
      </c>
      <c r="Q3" s="135">
        <v>0.57870533444746297</v>
      </c>
      <c r="R3">
        <v>64</v>
      </c>
      <c r="S3">
        <v>71</v>
      </c>
      <c r="T3" s="135">
        <v>0.90140845070422537</v>
      </c>
      <c r="U3" s="134">
        <v>0.70859323675107122</v>
      </c>
      <c r="V3">
        <v>37</v>
      </c>
      <c r="W3">
        <v>48</v>
      </c>
      <c r="X3" s="135">
        <v>0.77083333333333337</v>
      </c>
      <c r="Y3">
        <v>13</v>
      </c>
      <c r="Z3">
        <v>71</v>
      </c>
      <c r="AA3" s="135">
        <v>0.18309859154929581</v>
      </c>
      <c r="AB3" s="134">
        <v>0.47696596244131462</v>
      </c>
      <c r="AC3">
        <v>48</v>
      </c>
      <c r="AD3">
        <v>71</v>
      </c>
      <c r="AE3" s="135">
        <v>0.676056338028169</v>
      </c>
      <c r="AF3" s="132">
        <v>7950480.3700000001</v>
      </c>
      <c r="AG3" s="132">
        <v>206470833.47</v>
      </c>
      <c r="AH3" s="135">
        <v>3.850655434659829E-2</v>
      </c>
      <c r="AI3">
        <v>23</v>
      </c>
      <c r="AJ3">
        <v>71</v>
      </c>
      <c r="AK3" s="135">
        <v>0.323943661971831</v>
      </c>
      <c r="AL3" s="132">
        <v>2836866.72</v>
      </c>
      <c r="AM3" s="132">
        <v>3387735</v>
      </c>
      <c r="AN3" s="135">
        <v>0.83739333802673455</v>
      </c>
      <c r="AO3">
        <v>48</v>
      </c>
      <c r="AP3">
        <v>48</v>
      </c>
      <c r="AQ3" s="135">
        <v>1</v>
      </c>
      <c r="AR3">
        <v>17</v>
      </c>
      <c r="AS3">
        <v>38</v>
      </c>
      <c r="AT3" s="135">
        <v>0.44736842105263158</v>
      </c>
      <c r="AU3">
        <v>1.2</v>
      </c>
      <c r="AV3">
        <v>71</v>
      </c>
      <c r="AW3" s="136">
        <v>1.690140845070422E-2</v>
      </c>
      <c r="AX3">
        <v>32</v>
      </c>
      <c r="AY3">
        <v>71</v>
      </c>
      <c r="AZ3" s="135">
        <v>0.45070422535211269</v>
      </c>
      <c r="BA3">
        <v>48</v>
      </c>
      <c r="BB3">
        <v>48</v>
      </c>
      <c r="BC3" s="135">
        <v>1</v>
      </c>
      <c r="BD3" s="134">
        <v>0.53231932746986454</v>
      </c>
      <c r="BE3" s="134">
        <v>1</v>
      </c>
      <c r="BF3" s="133">
        <v>0.61536355799867504</v>
      </c>
    </row>
    <row r="4" spans="1:58">
      <c r="A4" t="s">
        <v>429</v>
      </c>
      <c r="B4" t="s">
        <v>438</v>
      </c>
      <c r="C4">
        <v>32</v>
      </c>
      <c r="D4">
        <v>8</v>
      </c>
      <c r="E4" s="137">
        <v>0.25</v>
      </c>
      <c r="F4">
        <v>40</v>
      </c>
      <c r="G4">
        <v>19</v>
      </c>
      <c r="H4" s="137">
        <v>0.47499999999999998</v>
      </c>
      <c r="I4">
        <v>24</v>
      </c>
      <c r="J4">
        <v>10</v>
      </c>
      <c r="K4" s="137">
        <v>0.41666666666666669</v>
      </c>
      <c r="L4" s="135">
        <v>0.38055555555555548</v>
      </c>
      <c r="M4" s="132">
        <v>7318761</v>
      </c>
      <c r="N4" s="132">
        <v>6666929.8399999999</v>
      </c>
      <c r="O4" s="132">
        <v>15834530.460000001</v>
      </c>
      <c r="P4" s="135">
        <v>0.462202590628633</v>
      </c>
      <c r="Q4" s="135">
        <v>0.42103741925543647</v>
      </c>
      <c r="R4">
        <v>68</v>
      </c>
      <c r="S4">
        <v>114</v>
      </c>
      <c r="T4" s="135">
        <v>0.59649122807017541</v>
      </c>
      <c r="U4" s="134">
        <v>0.4650716983774501</v>
      </c>
      <c r="V4">
        <v>49</v>
      </c>
      <c r="W4">
        <v>69</v>
      </c>
      <c r="X4" s="135">
        <v>0.71014492753623193</v>
      </c>
      <c r="Y4">
        <v>4</v>
      </c>
      <c r="Z4">
        <v>114</v>
      </c>
      <c r="AA4" s="135">
        <v>3.5087719298245612E-2</v>
      </c>
      <c r="AB4" s="134">
        <v>0.37261632341723883</v>
      </c>
      <c r="AC4">
        <v>69</v>
      </c>
      <c r="AD4">
        <v>114</v>
      </c>
      <c r="AE4" s="135">
        <v>0.60526315789473684</v>
      </c>
      <c r="AF4" s="132">
        <v>30064432.75</v>
      </c>
      <c r="AG4" s="132">
        <v>311144477.67000002</v>
      </c>
      <c r="AH4" s="135">
        <v>9.6625313665011758E-2</v>
      </c>
      <c r="AI4">
        <v>4</v>
      </c>
      <c r="AJ4">
        <v>114</v>
      </c>
      <c r="AK4" s="135">
        <v>3.5087719298245612E-2</v>
      </c>
      <c r="AL4" s="132">
        <v>7831849.7300000004</v>
      </c>
      <c r="AM4" s="132">
        <v>9712852</v>
      </c>
      <c r="AN4" s="135">
        <v>0.80633883127221551</v>
      </c>
      <c r="AO4">
        <v>67</v>
      </c>
      <c r="AP4">
        <v>69</v>
      </c>
      <c r="AQ4" s="135">
        <v>0.97101449275362317</v>
      </c>
      <c r="AR4">
        <v>28</v>
      </c>
      <c r="AS4">
        <v>67</v>
      </c>
      <c r="AT4" s="135">
        <v>0.41791044776119401</v>
      </c>
      <c r="AU4">
        <v>4</v>
      </c>
      <c r="AV4">
        <v>114</v>
      </c>
      <c r="AW4" s="136">
        <v>3.5087719298245612E-2</v>
      </c>
      <c r="AX4">
        <v>9</v>
      </c>
      <c r="AY4">
        <v>114</v>
      </c>
      <c r="AZ4" s="135">
        <v>7.8947368421052627E-2</v>
      </c>
      <c r="BA4">
        <v>67</v>
      </c>
      <c r="BB4">
        <v>69</v>
      </c>
      <c r="BC4" s="135">
        <v>0.97101449275362317</v>
      </c>
      <c r="BD4" s="134">
        <v>0.44636550479088322</v>
      </c>
      <c r="BE4" s="134">
        <v>1</v>
      </c>
      <c r="BF4" s="133">
        <v>0.48521605797567158</v>
      </c>
    </row>
    <row r="5" spans="1:58">
      <c r="A5" t="s">
        <v>429</v>
      </c>
      <c r="B5" t="s">
        <v>437</v>
      </c>
      <c r="C5">
        <v>19</v>
      </c>
      <c r="D5">
        <v>4</v>
      </c>
      <c r="E5" s="137">
        <v>0.2105263157894737</v>
      </c>
      <c r="F5">
        <v>22</v>
      </c>
      <c r="G5">
        <v>9</v>
      </c>
      <c r="H5" s="137">
        <v>0.40909090909090912</v>
      </c>
      <c r="I5">
        <v>20</v>
      </c>
      <c r="J5">
        <v>7</v>
      </c>
      <c r="K5" s="137">
        <v>0.35</v>
      </c>
      <c r="L5" s="135">
        <v>0.32320574162679427</v>
      </c>
      <c r="M5" s="132">
        <v>10079690</v>
      </c>
      <c r="N5" s="132">
        <v>8010629.1200000001</v>
      </c>
      <c r="O5" s="132">
        <v>9915567.1500000004</v>
      </c>
      <c r="P5" s="135">
        <v>0</v>
      </c>
      <c r="Q5" s="135">
        <v>0.80788410776886321</v>
      </c>
      <c r="R5">
        <v>58</v>
      </c>
      <c r="S5">
        <v>71</v>
      </c>
      <c r="T5" s="135">
        <v>0.81690140845070425</v>
      </c>
      <c r="U5" s="134">
        <v>0.48699781446159052</v>
      </c>
      <c r="V5">
        <v>48</v>
      </c>
      <c r="W5">
        <v>60</v>
      </c>
      <c r="X5" s="135">
        <v>0.8</v>
      </c>
      <c r="Y5">
        <v>5</v>
      </c>
      <c r="Z5">
        <v>71</v>
      </c>
      <c r="AA5" s="135">
        <v>7.0422535211267609E-2</v>
      </c>
      <c r="AB5" s="134">
        <v>0.43521126760563378</v>
      </c>
      <c r="AC5">
        <v>60</v>
      </c>
      <c r="AD5">
        <v>71</v>
      </c>
      <c r="AE5" s="135">
        <v>0.84507042253521125</v>
      </c>
      <c r="AF5" s="132">
        <v>34663929.909999996</v>
      </c>
      <c r="AG5" s="132">
        <v>130847119.09999999</v>
      </c>
      <c r="AH5" s="135">
        <v>0.26491932071892288</v>
      </c>
      <c r="AI5">
        <v>10</v>
      </c>
      <c r="AJ5">
        <v>71</v>
      </c>
      <c r="AK5" s="135">
        <v>0.14084507042253519</v>
      </c>
      <c r="AL5" s="132">
        <v>5034779.3499999996</v>
      </c>
      <c r="AM5" s="132">
        <v>5250325</v>
      </c>
      <c r="AN5" s="135">
        <v>0.9589462271383199</v>
      </c>
      <c r="AO5">
        <v>52</v>
      </c>
      <c r="AP5">
        <v>60</v>
      </c>
      <c r="AQ5" s="135">
        <v>0.8666666666666667</v>
      </c>
      <c r="AR5">
        <v>25</v>
      </c>
      <c r="AS5">
        <v>55</v>
      </c>
      <c r="AT5" s="135">
        <v>0.45454545454545447</v>
      </c>
      <c r="AU5">
        <v>1.8</v>
      </c>
      <c r="AV5">
        <v>71</v>
      </c>
      <c r="AW5" s="136">
        <v>2.5352112676056339E-2</v>
      </c>
      <c r="AX5">
        <v>25</v>
      </c>
      <c r="AY5">
        <v>71</v>
      </c>
      <c r="AZ5" s="135">
        <v>0.352112676056338</v>
      </c>
      <c r="BA5">
        <v>60</v>
      </c>
      <c r="BB5">
        <v>60</v>
      </c>
      <c r="BC5" s="135">
        <v>1</v>
      </c>
      <c r="BD5" s="134">
        <v>0.54538421675105608</v>
      </c>
      <c r="BE5" s="134">
        <v>1</v>
      </c>
      <c r="BF5" s="133">
        <v>0.54027798964548412</v>
      </c>
    </row>
    <row r="6" spans="1:58" s="66" customFormat="1">
      <c r="A6" s="66" t="s">
        <v>429</v>
      </c>
      <c r="B6" s="66" t="s">
        <v>436</v>
      </c>
      <c r="C6" s="66">
        <v>73</v>
      </c>
      <c r="D6" s="66">
        <v>10</v>
      </c>
      <c r="E6" s="195">
        <v>0.13698630136986301</v>
      </c>
      <c r="F6" s="66">
        <v>73</v>
      </c>
      <c r="G6" s="66">
        <v>24</v>
      </c>
      <c r="H6" s="195">
        <v>0.32876712328767121</v>
      </c>
      <c r="I6" s="66">
        <v>62</v>
      </c>
      <c r="J6" s="66">
        <v>20</v>
      </c>
      <c r="K6" s="195">
        <v>0.32258064516129031</v>
      </c>
      <c r="L6" s="195">
        <v>0.26277802327294147</v>
      </c>
      <c r="M6" s="196">
        <v>71074080</v>
      </c>
      <c r="N6" s="196">
        <v>65124302.809999987</v>
      </c>
      <c r="O6" s="196">
        <v>156929424.84999999</v>
      </c>
      <c r="P6" s="195">
        <v>0.45290473770572798</v>
      </c>
      <c r="Q6" s="195">
        <v>0.41499102461025811</v>
      </c>
      <c r="R6" s="66">
        <v>125</v>
      </c>
      <c r="S6" s="66">
        <v>282</v>
      </c>
      <c r="T6" s="195">
        <v>0.4432624113475177</v>
      </c>
      <c r="U6" s="195">
        <v>0.39348404923411129</v>
      </c>
      <c r="V6" s="66">
        <v>120</v>
      </c>
      <c r="W6" s="66">
        <v>191</v>
      </c>
      <c r="X6" s="195">
        <v>0.62827225130890052</v>
      </c>
      <c r="Y6" s="66">
        <v>18</v>
      </c>
      <c r="Z6" s="66">
        <v>282</v>
      </c>
      <c r="AA6" s="195">
        <v>6.3829787234042548E-2</v>
      </c>
      <c r="AB6" s="195">
        <v>0.34605101927147153</v>
      </c>
      <c r="AC6" s="66">
        <v>191</v>
      </c>
      <c r="AD6" s="66">
        <v>282</v>
      </c>
      <c r="AE6" s="195">
        <v>0.67730496453900713</v>
      </c>
      <c r="AF6" s="196">
        <v>162666395.97999999</v>
      </c>
      <c r="AG6" s="196">
        <v>699584736.80999994</v>
      </c>
      <c r="AH6" s="195">
        <v>0.2325185033649162</v>
      </c>
      <c r="AI6" s="66">
        <v>21</v>
      </c>
      <c r="AJ6" s="66">
        <v>282</v>
      </c>
      <c r="AK6" s="195">
        <v>7.4468085106382975E-2</v>
      </c>
      <c r="AL6" s="196">
        <v>24103379.32</v>
      </c>
      <c r="AM6" s="196">
        <v>24610706</v>
      </c>
      <c r="AN6" s="195">
        <v>0.97938593553553466</v>
      </c>
      <c r="AO6" s="66">
        <v>186</v>
      </c>
      <c r="AP6" s="66">
        <v>191</v>
      </c>
      <c r="AQ6" s="195">
        <v>0.97382198952879584</v>
      </c>
      <c r="AR6" s="66">
        <v>45</v>
      </c>
      <c r="AS6" s="66">
        <v>177</v>
      </c>
      <c r="AT6" s="195">
        <v>0.25423728813559321</v>
      </c>
      <c r="AU6" s="66">
        <v>8.6</v>
      </c>
      <c r="AV6" s="66">
        <v>282</v>
      </c>
      <c r="AW6" s="197">
        <v>3.0496453900709219E-2</v>
      </c>
      <c r="AX6" s="66">
        <v>42</v>
      </c>
      <c r="AY6" s="66">
        <v>282</v>
      </c>
      <c r="AZ6" s="195">
        <v>0.14893617021276601</v>
      </c>
      <c r="BA6" s="66">
        <v>186</v>
      </c>
      <c r="BB6" s="66">
        <v>191</v>
      </c>
      <c r="BC6" s="195">
        <v>0.97382198952879595</v>
      </c>
      <c r="BD6" s="195">
        <v>0.48277681998361133</v>
      </c>
      <c r="BE6" s="195">
        <v>1</v>
      </c>
      <c r="BF6" s="195">
        <v>0.4666935665467582</v>
      </c>
    </row>
    <row r="7" spans="1:58">
      <c r="A7" t="s">
        <v>429</v>
      </c>
      <c r="B7" t="s">
        <v>435</v>
      </c>
      <c r="C7">
        <v>51</v>
      </c>
      <c r="D7">
        <v>13</v>
      </c>
      <c r="E7" s="137">
        <v>0.25490196078431371</v>
      </c>
      <c r="F7">
        <v>56</v>
      </c>
      <c r="G7">
        <v>29</v>
      </c>
      <c r="H7" s="137">
        <v>0.5178571428571429</v>
      </c>
      <c r="I7">
        <v>50</v>
      </c>
      <c r="J7">
        <v>32</v>
      </c>
      <c r="K7" s="137">
        <v>0.64</v>
      </c>
      <c r="L7" s="135">
        <v>0.47091970121381888</v>
      </c>
      <c r="M7" s="132">
        <v>38153269</v>
      </c>
      <c r="N7" s="132">
        <v>24090353.219999999</v>
      </c>
      <c r="O7" s="132">
        <v>26456034.789999999</v>
      </c>
      <c r="P7" s="135">
        <v>0</v>
      </c>
      <c r="Q7" s="135">
        <v>0.9105806448782644</v>
      </c>
      <c r="R7">
        <v>67</v>
      </c>
      <c r="S7">
        <v>155</v>
      </c>
      <c r="T7" s="135">
        <v>0.43225806451612903</v>
      </c>
      <c r="U7" s="134">
        <v>0.45343960265205308</v>
      </c>
      <c r="V7">
        <v>49</v>
      </c>
      <c r="W7">
        <v>87</v>
      </c>
      <c r="X7" s="135">
        <v>0.56321839080459768</v>
      </c>
      <c r="Y7">
        <v>16</v>
      </c>
      <c r="Z7">
        <v>155</v>
      </c>
      <c r="AA7" s="135">
        <v>0.1032258064516129</v>
      </c>
      <c r="AB7" s="134">
        <v>0.33322209862810531</v>
      </c>
      <c r="AC7">
        <v>87</v>
      </c>
      <c r="AD7">
        <v>155</v>
      </c>
      <c r="AE7" s="135">
        <v>0.56129032258064515</v>
      </c>
      <c r="AF7" s="132">
        <v>110892509.88</v>
      </c>
      <c r="AG7" s="132">
        <v>384741275.51999998</v>
      </c>
      <c r="AH7" s="135">
        <v>0.28822618454472387</v>
      </c>
      <c r="AI7">
        <v>19</v>
      </c>
      <c r="AJ7">
        <v>155</v>
      </c>
      <c r="AK7" s="135">
        <v>0.1225806451612903</v>
      </c>
      <c r="AL7" s="132">
        <v>9665945.9299999997</v>
      </c>
      <c r="AM7" s="132">
        <v>14637166</v>
      </c>
      <c r="AN7" s="135">
        <v>0.660370042260913</v>
      </c>
      <c r="AO7">
        <v>85</v>
      </c>
      <c r="AP7">
        <v>87</v>
      </c>
      <c r="AQ7" s="135">
        <v>0.97701149425287359</v>
      </c>
      <c r="AR7">
        <v>26</v>
      </c>
      <c r="AS7">
        <v>81</v>
      </c>
      <c r="AT7" s="135">
        <v>0.32098765432098758</v>
      </c>
      <c r="AU7">
        <v>1.8</v>
      </c>
      <c r="AV7">
        <v>155</v>
      </c>
      <c r="AW7" s="136">
        <v>1.1612903225806451E-2</v>
      </c>
      <c r="AX7">
        <v>20</v>
      </c>
      <c r="AY7">
        <v>155</v>
      </c>
      <c r="AZ7" s="135">
        <v>0.1290322580645161</v>
      </c>
      <c r="BA7">
        <v>86</v>
      </c>
      <c r="BB7">
        <v>87</v>
      </c>
      <c r="BC7" s="135">
        <v>0.9885057471264368</v>
      </c>
      <c r="BD7" s="134">
        <v>0.45106858350424373</v>
      </c>
      <c r="BE7" s="134">
        <v>1</v>
      </c>
      <c r="BF7" s="133">
        <v>0.47131908543532058</v>
      </c>
    </row>
    <row r="8" spans="1:58">
      <c r="A8" t="s">
        <v>429</v>
      </c>
      <c r="B8" t="s">
        <v>434</v>
      </c>
      <c r="C8">
        <v>47</v>
      </c>
      <c r="D8">
        <v>21</v>
      </c>
      <c r="E8" s="137">
        <v>0.44680851063829791</v>
      </c>
      <c r="F8">
        <v>56</v>
      </c>
      <c r="G8">
        <v>34</v>
      </c>
      <c r="H8" s="137">
        <v>0.6071428571428571</v>
      </c>
      <c r="I8">
        <v>42</v>
      </c>
      <c r="J8">
        <v>25</v>
      </c>
      <c r="K8" s="137">
        <v>0.59523809523809523</v>
      </c>
      <c r="L8" s="135">
        <v>0.54972982100641676</v>
      </c>
      <c r="M8" s="132">
        <v>28104931</v>
      </c>
      <c r="N8" s="132">
        <v>17245214.870000001</v>
      </c>
      <c r="O8" s="132">
        <v>31472240.129999999</v>
      </c>
      <c r="P8" s="135">
        <v>0.89300700820497958</v>
      </c>
      <c r="Q8" s="135">
        <v>0.54795002830324424</v>
      </c>
      <c r="R8">
        <v>62</v>
      </c>
      <c r="S8">
        <v>127</v>
      </c>
      <c r="T8" s="135">
        <v>0.48818897637795278</v>
      </c>
      <c r="U8" s="134">
        <v>0.6197189584731484</v>
      </c>
      <c r="V8">
        <v>76</v>
      </c>
      <c r="W8">
        <v>100</v>
      </c>
      <c r="X8" s="135">
        <v>0.76</v>
      </c>
      <c r="Y8">
        <v>3</v>
      </c>
      <c r="Z8">
        <v>127</v>
      </c>
      <c r="AA8" s="135">
        <v>2.3622047244094491E-2</v>
      </c>
      <c r="AB8" s="134">
        <v>0.39181102362204723</v>
      </c>
      <c r="AC8">
        <v>100</v>
      </c>
      <c r="AD8">
        <v>127</v>
      </c>
      <c r="AE8" s="135">
        <v>0.78740157480314965</v>
      </c>
      <c r="AF8" s="132">
        <v>53404932.789999999</v>
      </c>
      <c r="AG8" s="132">
        <v>227837031.59</v>
      </c>
      <c r="AH8" s="135">
        <v>0.2343997041100144</v>
      </c>
      <c r="AI8">
        <v>18</v>
      </c>
      <c r="AJ8">
        <v>127</v>
      </c>
      <c r="AK8" s="135">
        <v>0.1417322834645669</v>
      </c>
      <c r="AL8" s="132">
        <v>5127851.67</v>
      </c>
      <c r="AM8" s="132">
        <v>10979183</v>
      </c>
      <c r="AN8" s="135">
        <v>0.46705220871170472</v>
      </c>
      <c r="AO8">
        <v>98</v>
      </c>
      <c r="AP8">
        <v>100</v>
      </c>
      <c r="AQ8" s="135">
        <v>0.98</v>
      </c>
      <c r="AR8">
        <v>35</v>
      </c>
      <c r="AS8">
        <v>100</v>
      </c>
      <c r="AT8" s="135">
        <v>0.35</v>
      </c>
      <c r="AU8">
        <v>1.8</v>
      </c>
      <c r="AV8">
        <v>127</v>
      </c>
      <c r="AW8" s="136">
        <v>1.4173228346456689E-2</v>
      </c>
      <c r="AX8">
        <v>26</v>
      </c>
      <c r="AY8">
        <v>127</v>
      </c>
      <c r="AZ8" s="135">
        <v>0.20472440944881889</v>
      </c>
      <c r="BA8">
        <v>90</v>
      </c>
      <c r="BB8">
        <v>100</v>
      </c>
      <c r="BC8" s="135">
        <v>0.9</v>
      </c>
      <c r="BD8" s="134">
        <v>0.45327593432052349</v>
      </c>
      <c r="BE8" s="134">
        <v>1</v>
      </c>
      <c r="BF8" s="133">
        <v>0.53944177492471568</v>
      </c>
    </row>
    <row r="9" spans="1:58">
      <c r="A9" t="s">
        <v>426</v>
      </c>
      <c r="B9" t="s">
        <v>433</v>
      </c>
      <c r="C9">
        <v>50</v>
      </c>
      <c r="D9">
        <v>12</v>
      </c>
      <c r="E9" s="137">
        <v>0.24</v>
      </c>
      <c r="F9">
        <v>49</v>
      </c>
      <c r="G9">
        <v>24</v>
      </c>
      <c r="H9" s="137">
        <v>0.48979591836734693</v>
      </c>
      <c r="I9">
        <v>18</v>
      </c>
      <c r="J9">
        <v>8</v>
      </c>
      <c r="K9" s="137">
        <v>0.44444444444444442</v>
      </c>
      <c r="L9" s="135">
        <v>0.39141345427059709</v>
      </c>
      <c r="M9" s="132">
        <v>7323332</v>
      </c>
      <c r="N9" s="132">
        <v>4646775.63</v>
      </c>
      <c r="O9" s="132">
        <v>6845996.4100000001</v>
      </c>
      <c r="P9" s="135">
        <v>0</v>
      </c>
      <c r="Q9" s="135">
        <v>0.67875811667274888</v>
      </c>
      <c r="R9">
        <v>87</v>
      </c>
      <c r="S9">
        <v>170</v>
      </c>
      <c r="T9" s="135">
        <v>0.5117647058823529</v>
      </c>
      <c r="U9" s="134">
        <v>0.39548406920642482</v>
      </c>
      <c r="V9">
        <v>103</v>
      </c>
      <c r="W9">
        <v>122</v>
      </c>
      <c r="X9" s="135">
        <v>0.84426229508196726</v>
      </c>
      <c r="Y9">
        <v>21</v>
      </c>
      <c r="Z9">
        <v>170</v>
      </c>
      <c r="AA9" s="135">
        <v>0.1235294117647059</v>
      </c>
      <c r="AB9" s="134">
        <v>0.48389585342333657</v>
      </c>
      <c r="AC9">
        <v>122</v>
      </c>
      <c r="AD9">
        <v>170</v>
      </c>
      <c r="AE9" s="135">
        <v>0.71764705882352942</v>
      </c>
      <c r="AF9" s="132">
        <v>97995570.5</v>
      </c>
      <c r="AG9" s="132">
        <v>540368586.66999996</v>
      </c>
      <c r="AH9" s="135">
        <v>0.18134949535814771</v>
      </c>
      <c r="AI9">
        <v>19</v>
      </c>
      <c r="AJ9">
        <v>170</v>
      </c>
      <c r="AK9" s="135">
        <v>0.1117647058823529</v>
      </c>
      <c r="AL9" s="132">
        <v>1618264.65</v>
      </c>
      <c r="AM9" s="132">
        <v>1819315</v>
      </c>
      <c r="AN9" s="135">
        <v>0.88949118212074318</v>
      </c>
      <c r="AO9">
        <v>122</v>
      </c>
      <c r="AP9">
        <v>122</v>
      </c>
      <c r="AQ9" s="135">
        <v>1</v>
      </c>
      <c r="AR9">
        <v>55</v>
      </c>
      <c r="AS9">
        <v>111</v>
      </c>
      <c r="AT9" s="135">
        <v>0.49549549549549549</v>
      </c>
      <c r="AU9">
        <v>5.5</v>
      </c>
      <c r="AV9">
        <v>170</v>
      </c>
      <c r="AW9" s="136">
        <v>3.2352941176470591E-2</v>
      </c>
      <c r="AX9">
        <v>52</v>
      </c>
      <c r="AY9">
        <v>170</v>
      </c>
      <c r="AZ9" s="135">
        <v>0.30588235294117649</v>
      </c>
      <c r="BA9">
        <v>118</v>
      </c>
      <c r="BB9">
        <v>122</v>
      </c>
      <c r="BC9" s="135">
        <v>0.96721311475409832</v>
      </c>
      <c r="BD9" s="134">
        <v>0.52235514961689034</v>
      </c>
      <c r="BE9" s="134">
        <v>1</v>
      </c>
      <c r="BF9" s="133">
        <v>0.52052052167399543</v>
      </c>
    </row>
    <row r="10" spans="1:58">
      <c r="A10" t="s">
        <v>426</v>
      </c>
      <c r="B10" t="s">
        <v>432</v>
      </c>
      <c r="C10">
        <v>47</v>
      </c>
      <c r="D10">
        <v>20</v>
      </c>
      <c r="E10" s="137">
        <v>0.42553191489361702</v>
      </c>
      <c r="F10">
        <v>56</v>
      </c>
      <c r="G10">
        <v>29</v>
      </c>
      <c r="H10" s="137">
        <v>0.5178571428571429</v>
      </c>
      <c r="I10">
        <v>32</v>
      </c>
      <c r="J10">
        <v>10</v>
      </c>
      <c r="K10" s="137">
        <v>0.3125</v>
      </c>
      <c r="L10" s="135">
        <v>0.41862968591692001</v>
      </c>
      <c r="M10" s="132">
        <v>5662633</v>
      </c>
      <c r="N10" s="132">
        <v>3562376.87</v>
      </c>
      <c r="O10" s="132">
        <v>47535874.450000003</v>
      </c>
      <c r="P10" s="135">
        <v>0.1191233582114108</v>
      </c>
      <c r="Q10" s="135">
        <v>7.4940808625431732E-2</v>
      </c>
      <c r="R10">
        <v>105</v>
      </c>
      <c r="S10">
        <v>184</v>
      </c>
      <c r="T10" s="135">
        <v>0.57065217391304346</v>
      </c>
      <c r="U10" s="134">
        <v>0.29583650666670153</v>
      </c>
      <c r="V10">
        <v>99</v>
      </c>
      <c r="W10">
        <v>123</v>
      </c>
      <c r="X10" s="135">
        <v>0.80487804878048785</v>
      </c>
      <c r="Y10">
        <v>17</v>
      </c>
      <c r="Z10">
        <v>184</v>
      </c>
      <c r="AA10" s="135">
        <v>9.2391304347826081E-2</v>
      </c>
      <c r="AB10" s="134">
        <v>0.44863467656415701</v>
      </c>
      <c r="AC10">
        <v>123</v>
      </c>
      <c r="AD10">
        <v>184</v>
      </c>
      <c r="AE10" s="135">
        <v>0.66847826086956519</v>
      </c>
      <c r="AF10" s="132">
        <v>30078562.140000001</v>
      </c>
      <c r="AG10" s="132">
        <v>342282086.79000002</v>
      </c>
      <c r="AH10" s="135">
        <v>8.7876530209581402E-2</v>
      </c>
      <c r="AI10">
        <v>31</v>
      </c>
      <c r="AJ10">
        <v>184</v>
      </c>
      <c r="AK10" s="135">
        <v>0.16847826086956519</v>
      </c>
      <c r="AL10" s="132">
        <v>1876651.7</v>
      </c>
      <c r="AM10" s="132">
        <v>1957585</v>
      </c>
      <c r="AN10" s="135">
        <v>0.95865655897445068</v>
      </c>
      <c r="AO10">
        <v>123</v>
      </c>
      <c r="AP10">
        <v>123</v>
      </c>
      <c r="AQ10" s="135">
        <v>1</v>
      </c>
      <c r="AR10">
        <v>52</v>
      </c>
      <c r="AS10">
        <v>113</v>
      </c>
      <c r="AT10" s="135">
        <v>0.46017699115044253</v>
      </c>
      <c r="AU10">
        <v>1.2</v>
      </c>
      <c r="AV10">
        <v>184</v>
      </c>
      <c r="AW10" s="136">
        <v>6.5217391304347823E-3</v>
      </c>
      <c r="AX10">
        <v>47</v>
      </c>
      <c r="AY10">
        <v>184</v>
      </c>
      <c r="AZ10" s="135">
        <v>0.25543478260869568</v>
      </c>
      <c r="BA10">
        <v>123</v>
      </c>
      <c r="BB10">
        <v>123</v>
      </c>
      <c r="BC10" s="135">
        <v>1</v>
      </c>
      <c r="BD10" s="134">
        <v>0.51173590264585955</v>
      </c>
      <c r="BE10" s="134">
        <v>1</v>
      </c>
      <c r="BF10" s="133">
        <v>0.47686212576301529</v>
      </c>
    </row>
    <row r="11" spans="1:58">
      <c r="A11" t="s">
        <v>429</v>
      </c>
      <c r="B11" t="s">
        <v>431</v>
      </c>
      <c r="C11">
        <v>15</v>
      </c>
      <c r="D11">
        <v>3</v>
      </c>
      <c r="E11" s="137">
        <v>0.2</v>
      </c>
      <c r="F11">
        <v>16</v>
      </c>
      <c r="G11">
        <v>10</v>
      </c>
      <c r="H11" s="137">
        <v>0.625</v>
      </c>
      <c r="I11">
        <v>9</v>
      </c>
      <c r="J11">
        <v>2</v>
      </c>
      <c r="K11" s="137">
        <v>0.22222222222222221</v>
      </c>
      <c r="L11" s="135">
        <v>0.34907407407407398</v>
      </c>
      <c r="M11" s="132">
        <v>2087654</v>
      </c>
      <c r="N11" s="132">
        <v>2055634.1</v>
      </c>
      <c r="O11" s="132">
        <v>2058647.7</v>
      </c>
      <c r="P11" s="135">
        <v>0</v>
      </c>
      <c r="Q11" s="135">
        <v>0.99853612640958433</v>
      </c>
      <c r="R11">
        <v>35</v>
      </c>
      <c r="S11">
        <v>37</v>
      </c>
      <c r="T11" s="135">
        <v>0.94594594594594594</v>
      </c>
      <c r="U11" s="134">
        <v>0.57338903660740104</v>
      </c>
      <c r="V11">
        <v>15</v>
      </c>
      <c r="W11">
        <v>18</v>
      </c>
      <c r="X11" s="135">
        <v>0.83333333333333337</v>
      </c>
      <c r="Y11">
        <v>5</v>
      </c>
      <c r="Z11">
        <v>37</v>
      </c>
      <c r="AA11" s="135">
        <v>0.13513513513513509</v>
      </c>
      <c r="AB11" s="134">
        <v>0.48423423423423428</v>
      </c>
      <c r="AC11">
        <v>18</v>
      </c>
      <c r="AD11">
        <v>37</v>
      </c>
      <c r="AE11" s="135">
        <v>0.48648648648648651</v>
      </c>
      <c r="AF11" s="132">
        <v>3093382.59</v>
      </c>
      <c r="AG11" s="132">
        <v>52403237.710000001</v>
      </c>
      <c r="AH11" s="135">
        <v>5.903037150335648E-2</v>
      </c>
      <c r="AI11">
        <v>12</v>
      </c>
      <c r="AJ11">
        <v>37</v>
      </c>
      <c r="AK11" s="135">
        <v>0.32432432432432429</v>
      </c>
      <c r="AL11" s="132">
        <v>864389.84</v>
      </c>
      <c r="AM11" s="132">
        <v>865380</v>
      </c>
      <c r="AN11" s="135">
        <v>0.99885580900875914</v>
      </c>
      <c r="AO11">
        <v>18</v>
      </c>
      <c r="AP11">
        <v>18</v>
      </c>
      <c r="AQ11" s="135">
        <v>1</v>
      </c>
      <c r="AR11">
        <v>9</v>
      </c>
      <c r="AS11">
        <v>16</v>
      </c>
      <c r="AT11" s="135">
        <v>0.5625</v>
      </c>
      <c r="AU11">
        <v>0</v>
      </c>
      <c r="AV11">
        <v>37</v>
      </c>
      <c r="AW11" s="136">
        <v>0</v>
      </c>
      <c r="AX11">
        <v>16</v>
      </c>
      <c r="AY11">
        <v>37</v>
      </c>
      <c r="AZ11" s="135">
        <v>0.43243243243243251</v>
      </c>
      <c r="BA11">
        <v>18</v>
      </c>
      <c r="BB11">
        <v>18</v>
      </c>
      <c r="BC11" s="135">
        <v>1</v>
      </c>
      <c r="BD11" s="134">
        <v>0.54040326930615101</v>
      </c>
      <c r="BE11" s="134">
        <v>1</v>
      </c>
      <c r="BF11" s="133">
        <v>0.57940796204433587</v>
      </c>
    </row>
    <row r="12" spans="1:58">
      <c r="A12" t="s">
        <v>429</v>
      </c>
      <c r="B12" t="s">
        <v>430</v>
      </c>
      <c r="C12">
        <v>15</v>
      </c>
      <c r="D12">
        <v>2</v>
      </c>
      <c r="E12" s="137">
        <v>0.1333333333333333</v>
      </c>
      <c r="F12">
        <v>14</v>
      </c>
      <c r="G12">
        <v>5</v>
      </c>
      <c r="H12" s="137">
        <v>0.35714285714285721</v>
      </c>
      <c r="I12">
        <v>9</v>
      </c>
      <c r="J12">
        <v>4</v>
      </c>
      <c r="K12" s="137">
        <v>0.44444444444444442</v>
      </c>
      <c r="L12" s="135">
        <v>0.31164021164021172</v>
      </c>
      <c r="M12" s="132">
        <v>4591628</v>
      </c>
      <c r="N12" s="132">
        <v>3703347.59</v>
      </c>
      <c r="O12" s="132">
        <v>7193053.4900000002</v>
      </c>
      <c r="P12" s="135">
        <v>0.63834197901953871</v>
      </c>
      <c r="Q12" s="135">
        <v>0.5148505561857013</v>
      </c>
      <c r="R12">
        <v>29</v>
      </c>
      <c r="S12">
        <v>33</v>
      </c>
      <c r="T12" s="135">
        <v>0.87878787878787878</v>
      </c>
      <c r="U12" s="134">
        <v>0.58590515640833263</v>
      </c>
      <c r="V12">
        <v>14</v>
      </c>
      <c r="W12">
        <v>19</v>
      </c>
      <c r="X12" s="135">
        <v>0.73684210526315785</v>
      </c>
      <c r="Y12">
        <v>1</v>
      </c>
      <c r="Z12">
        <v>33</v>
      </c>
      <c r="AA12" s="135">
        <v>3.03030303030303E-2</v>
      </c>
      <c r="AB12" s="134">
        <v>0.38357256778309412</v>
      </c>
      <c r="AC12">
        <v>19</v>
      </c>
      <c r="AD12">
        <v>33</v>
      </c>
      <c r="AE12" s="135">
        <v>0.5757575757575758</v>
      </c>
      <c r="AF12" s="132">
        <v>5384491.5899999999</v>
      </c>
      <c r="AG12" s="132">
        <v>52560432.57</v>
      </c>
      <c r="AH12" s="135">
        <v>0.10244382183934531</v>
      </c>
      <c r="AI12">
        <v>11</v>
      </c>
      <c r="AJ12">
        <v>33</v>
      </c>
      <c r="AK12" s="135">
        <v>0.33333333333333331</v>
      </c>
      <c r="AL12" s="132">
        <v>1557610.25</v>
      </c>
      <c r="AM12" s="132">
        <v>1842011</v>
      </c>
      <c r="AN12" s="135">
        <v>0.84560312071969168</v>
      </c>
      <c r="AO12">
        <v>18</v>
      </c>
      <c r="AP12">
        <v>19</v>
      </c>
      <c r="AQ12" s="135">
        <v>0.94736842105263153</v>
      </c>
      <c r="AR12">
        <v>11</v>
      </c>
      <c r="AS12">
        <v>17</v>
      </c>
      <c r="AT12" s="135">
        <v>0.6470588235294118</v>
      </c>
      <c r="AU12">
        <v>0.9</v>
      </c>
      <c r="AV12">
        <v>33</v>
      </c>
      <c r="AW12" s="136">
        <v>2.7272727272727271E-2</v>
      </c>
      <c r="AX12">
        <v>13</v>
      </c>
      <c r="AY12">
        <v>33</v>
      </c>
      <c r="AZ12" s="135">
        <v>0.39393939393939392</v>
      </c>
      <c r="BA12">
        <v>18</v>
      </c>
      <c r="BB12">
        <v>19</v>
      </c>
      <c r="BC12" s="135">
        <v>0.94736842105263153</v>
      </c>
      <c r="BD12" s="134">
        <v>0.53557173761074917</v>
      </c>
      <c r="BE12" s="134">
        <v>1</v>
      </c>
      <c r="BF12" s="133">
        <v>0.55151483854065264</v>
      </c>
    </row>
    <row r="13" spans="1:58">
      <c r="A13" t="s">
        <v>429</v>
      </c>
      <c r="B13" t="s">
        <v>428</v>
      </c>
      <c r="C13">
        <v>9</v>
      </c>
      <c r="D13">
        <v>2</v>
      </c>
      <c r="E13" s="137">
        <v>0.22222222222222221</v>
      </c>
      <c r="F13">
        <v>11</v>
      </c>
      <c r="G13">
        <v>7</v>
      </c>
      <c r="H13" s="137">
        <v>0.63636363636363635</v>
      </c>
      <c r="I13">
        <v>14</v>
      </c>
      <c r="J13">
        <v>7</v>
      </c>
      <c r="K13" s="137">
        <v>0.5</v>
      </c>
      <c r="L13" s="135">
        <v>0.45286195286195291</v>
      </c>
      <c r="M13" s="132">
        <v>1915540</v>
      </c>
      <c r="N13" s="132">
        <v>742707.89</v>
      </c>
      <c r="O13" s="132">
        <v>2119667</v>
      </c>
      <c r="P13" s="135">
        <v>0.90369855265001531</v>
      </c>
      <c r="Q13" s="135">
        <v>0.35038894788662561</v>
      </c>
      <c r="R13">
        <v>12</v>
      </c>
      <c r="S13">
        <v>16</v>
      </c>
      <c r="T13" s="135">
        <v>0.75</v>
      </c>
      <c r="U13" s="134">
        <v>0.61423736334964851</v>
      </c>
      <c r="V13">
        <v>10</v>
      </c>
      <c r="W13">
        <v>14</v>
      </c>
      <c r="X13" s="135">
        <v>0.7142857142857143</v>
      </c>
      <c r="Y13">
        <v>0</v>
      </c>
      <c r="Z13">
        <v>16</v>
      </c>
      <c r="AA13" s="135">
        <v>0</v>
      </c>
      <c r="AB13" s="134">
        <v>0.35714285714285721</v>
      </c>
      <c r="AC13">
        <v>14</v>
      </c>
      <c r="AD13">
        <v>16</v>
      </c>
      <c r="AE13" s="135">
        <v>0.875</v>
      </c>
      <c r="AF13" s="132">
        <v>3122706.02</v>
      </c>
      <c r="AG13" s="132">
        <v>77655001.549999997</v>
      </c>
      <c r="AH13" s="135">
        <v>4.0212554988996722E-2</v>
      </c>
      <c r="AI13">
        <v>4</v>
      </c>
      <c r="AJ13">
        <v>16</v>
      </c>
      <c r="AK13" s="135">
        <v>0.25</v>
      </c>
      <c r="AL13" s="132">
        <v>1597304.93</v>
      </c>
      <c r="AM13" s="132">
        <v>2641290</v>
      </c>
      <c r="AN13" s="135">
        <v>0.60474424618273648</v>
      </c>
      <c r="AO13">
        <v>14</v>
      </c>
      <c r="AP13">
        <v>14</v>
      </c>
      <c r="AQ13" s="135">
        <v>1</v>
      </c>
      <c r="AR13">
        <v>6</v>
      </c>
      <c r="AS13">
        <v>11</v>
      </c>
      <c r="AT13" s="135">
        <v>0.54545454545454541</v>
      </c>
      <c r="AU13">
        <v>1.2</v>
      </c>
      <c r="AV13">
        <v>16</v>
      </c>
      <c r="AW13" s="136">
        <v>7.4999999999999997E-2</v>
      </c>
      <c r="AX13">
        <v>8</v>
      </c>
      <c r="AY13">
        <v>16</v>
      </c>
      <c r="AZ13" s="135">
        <v>0.5</v>
      </c>
      <c r="BA13">
        <v>12</v>
      </c>
      <c r="BB13">
        <v>14</v>
      </c>
      <c r="BC13" s="135">
        <v>0.8571428571428571</v>
      </c>
      <c r="BD13" s="134">
        <v>0.52750602264101509</v>
      </c>
      <c r="BE13" s="134">
        <v>1</v>
      </c>
      <c r="BF13" s="133">
        <v>0.5496658729400562</v>
      </c>
    </row>
    <row r="14" spans="1:58">
      <c r="A14" t="s">
        <v>426</v>
      </c>
      <c r="B14" t="s">
        <v>427</v>
      </c>
      <c r="C14">
        <v>29</v>
      </c>
      <c r="D14">
        <v>13</v>
      </c>
      <c r="E14" s="137">
        <v>0.44827586206896552</v>
      </c>
      <c r="F14">
        <v>26</v>
      </c>
      <c r="G14">
        <v>17</v>
      </c>
      <c r="H14" s="137">
        <v>0.65384615384615385</v>
      </c>
      <c r="I14">
        <v>20</v>
      </c>
      <c r="J14">
        <v>11</v>
      </c>
      <c r="K14" s="137">
        <v>0.55000000000000004</v>
      </c>
      <c r="L14" s="135">
        <v>0.55070733863837318</v>
      </c>
      <c r="M14" s="132">
        <v>17027355</v>
      </c>
      <c r="N14" s="132">
        <v>15196437.26</v>
      </c>
      <c r="O14" s="132">
        <v>16263931.01</v>
      </c>
      <c r="P14" s="135">
        <v>0</v>
      </c>
      <c r="Q14" s="135">
        <v>0.93436434590483419</v>
      </c>
      <c r="R14">
        <v>46</v>
      </c>
      <c r="S14">
        <v>79</v>
      </c>
      <c r="T14" s="135">
        <v>0.58227848101265822</v>
      </c>
      <c r="U14" s="134">
        <v>0.51683754138896643</v>
      </c>
      <c r="V14">
        <v>26</v>
      </c>
      <c r="W14">
        <v>34</v>
      </c>
      <c r="X14" s="135">
        <v>0.76470588235294112</v>
      </c>
      <c r="Y14">
        <v>7</v>
      </c>
      <c r="Z14">
        <v>79</v>
      </c>
      <c r="AA14" s="135">
        <v>8.8607594936708861E-2</v>
      </c>
      <c r="AB14" s="134">
        <v>0.42665673864482501</v>
      </c>
      <c r="AC14">
        <v>34</v>
      </c>
      <c r="AD14">
        <v>79</v>
      </c>
      <c r="AE14" s="135">
        <v>0.43037974683544311</v>
      </c>
      <c r="AF14" s="132">
        <v>32622121.329999998</v>
      </c>
      <c r="AG14" s="132">
        <v>205096869.36000001</v>
      </c>
      <c r="AH14" s="135">
        <v>0.1590571393497939</v>
      </c>
      <c r="AI14">
        <v>20</v>
      </c>
      <c r="AJ14">
        <v>79</v>
      </c>
      <c r="AK14" s="135">
        <v>0.25316455696202528</v>
      </c>
      <c r="AL14" s="132">
        <v>4398693.09</v>
      </c>
      <c r="AM14" s="132">
        <v>6528377</v>
      </c>
      <c r="AN14" s="135">
        <v>0.67378049551978991</v>
      </c>
      <c r="AO14">
        <v>34</v>
      </c>
      <c r="AP14">
        <v>34</v>
      </c>
      <c r="AQ14" s="135">
        <v>1</v>
      </c>
      <c r="AR14">
        <v>15</v>
      </c>
      <c r="AS14">
        <v>29</v>
      </c>
      <c r="AT14" s="135">
        <v>0.51724137931034486</v>
      </c>
      <c r="AU14">
        <v>0.6</v>
      </c>
      <c r="AV14">
        <v>79</v>
      </c>
      <c r="AW14" s="136">
        <v>7.5949367088607592E-3</v>
      </c>
      <c r="AX14">
        <v>19</v>
      </c>
      <c r="AY14">
        <v>79</v>
      </c>
      <c r="AZ14" s="135">
        <v>0.24050632911392411</v>
      </c>
      <c r="BA14">
        <v>34</v>
      </c>
      <c r="BB14">
        <v>34</v>
      </c>
      <c r="BC14" s="135">
        <v>1</v>
      </c>
      <c r="BD14" s="134">
        <v>0.47574717597779798</v>
      </c>
      <c r="BE14" s="134">
        <v>1</v>
      </c>
      <c r="BF14" s="133">
        <v>0.52577243680347685</v>
      </c>
    </row>
    <row r="15" spans="1:58" s="201" customFormat="1">
      <c r="A15" s="201" t="s">
        <v>426</v>
      </c>
      <c r="B15" s="201" t="s">
        <v>425</v>
      </c>
      <c r="C15" s="201">
        <v>54</v>
      </c>
      <c r="D15" s="201">
        <v>21</v>
      </c>
      <c r="E15" s="134">
        <v>0.3888888888888889</v>
      </c>
      <c r="F15" s="201">
        <v>61</v>
      </c>
      <c r="G15" s="201">
        <v>26</v>
      </c>
      <c r="H15" s="134">
        <v>0.42622950819672129</v>
      </c>
      <c r="I15" s="201">
        <v>37</v>
      </c>
      <c r="J15" s="201">
        <v>9</v>
      </c>
      <c r="K15" s="134">
        <v>0.24324324324324331</v>
      </c>
      <c r="L15" s="134">
        <v>0.35278721344295111</v>
      </c>
      <c r="M15" s="198">
        <v>17552926</v>
      </c>
      <c r="N15" s="198">
        <v>15345263.710000001</v>
      </c>
      <c r="O15" s="198">
        <v>22959784.199999999</v>
      </c>
      <c r="P15" s="134">
        <v>0.76450744689490591</v>
      </c>
      <c r="Q15" s="134">
        <v>0.66835400438998904</v>
      </c>
      <c r="R15" s="201">
        <v>102</v>
      </c>
      <c r="S15" s="201">
        <v>188</v>
      </c>
      <c r="T15" s="134">
        <v>0.54255319148936165</v>
      </c>
      <c r="U15" s="134">
        <v>0.58205046405430194</v>
      </c>
      <c r="V15" s="201">
        <v>80</v>
      </c>
      <c r="W15" s="201">
        <v>131</v>
      </c>
      <c r="X15" s="134">
        <v>0.61068702290076338</v>
      </c>
      <c r="Y15" s="201">
        <v>21</v>
      </c>
      <c r="Z15" s="201">
        <v>188</v>
      </c>
      <c r="AA15" s="134">
        <v>0.1117021276595745</v>
      </c>
      <c r="AB15" s="134">
        <v>0.36119457528016891</v>
      </c>
      <c r="AC15" s="201">
        <v>131</v>
      </c>
      <c r="AD15" s="201">
        <v>188</v>
      </c>
      <c r="AE15" s="134">
        <v>0.69680851063829785</v>
      </c>
      <c r="AF15" s="198">
        <v>98363185.959999993</v>
      </c>
      <c r="AG15" s="198">
        <v>490126794.22000003</v>
      </c>
      <c r="AH15" s="134">
        <v>0.20068926473717399</v>
      </c>
      <c r="AI15" s="201">
        <v>33</v>
      </c>
      <c r="AJ15" s="201">
        <v>188</v>
      </c>
      <c r="AK15" s="134">
        <v>0.175531914893617</v>
      </c>
      <c r="AL15" s="198">
        <v>4038818.65</v>
      </c>
      <c r="AM15" s="198">
        <v>5483206</v>
      </c>
      <c r="AN15" s="134">
        <v>0.73657977650301676</v>
      </c>
      <c r="AO15" s="201">
        <v>130</v>
      </c>
      <c r="AP15" s="201">
        <v>131</v>
      </c>
      <c r="AQ15" s="134">
        <v>0.99236641221374045</v>
      </c>
      <c r="AR15" s="201">
        <v>40</v>
      </c>
      <c r="AS15" s="201">
        <v>108</v>
      </c>
      <c r="AT15" s="134">
        <v>0.37037037037037029</v>
      </c>
      <c r="AU15" s="201">
        <v>6.3999999999999986</v>
      </c>
      <c r="AV15" s="201">
        <v>188</v>
      </c>
      <c r="AW15" s="202">
        <v>3.4042553191489362E-2</v>
      </c>
      <c r="AX15" s="201">
        <v>47</v>
      </c>
      <c r="AY15" s="201">
        <v>188</v>
      </c>
      <c r="AZ15" s="134">
        <v>0.25</v>
      </c>
      <c r="BA15" s="201">
        <v>128</v>
      </c>
      <c r="BB15" s="201">
        <v>131</v>
      </c>
      <c r="BC15" s="134">
        <v>0.97709923664122134</v>
      </c>
      <c r="BD15" s="134">
        <v>0.49260978213210299</v>
      </c>
      <c r="BE15" s="134">
        <v>1</v>
      </c>
      <c r="BF15" s="134">
        <v>0.53075644643997211</v>
      </c>
    </row>
    <row r="16" spans="1:58" s="66" customFormat="1">
      <c r="A16" s="66" t="s">
        <v>424</v>
      </c>
      <c r="B16" s="66" t="s">
        <v>423</v>
      </c>
      <c r="C16" s="66">
        <v>100</v>
      </c>
      <c r="D16" s="66">
        <v>15</v>
      </c>
      <c r="E16" s="195">
        <v>0.15</v>
      </c>
      <c r="F16" s="66">
        <v>93</v>
      </c>
      <c r="G16" s="66">
        <v>18</v>
      </c>
      <c r="H16" s="195">
        <v>0.19354838709677419</v>
      </c>
      <c r="I16" s="66">
        <v>108</v>
      </c>
      <c r="J16" s="66">
        <v>29</v>
      </c>
      <c r="K16" s="195">
        <v>0.26851851851851849</v>
      </c>
      <c r="L16" s="195">
        <v>0.20402230187176429</v>
      </c>
      <c r="M16" s="196">
        <v>82065960</v>
      </c>
      <c r="N16" s="196">
        <v>40744022.259999998</v>
      </c>
      <c r="O16" s="196">
        <v>71759918.189999998</v>
      </c>
      <c r="P16" s="195">
        <v>0</v>
      </c>
      <c r="Q16" s="195">
        <v>0.56778245136959793</v>
      </c>
      <c r="R16" s="66">
        <v>175</v>
      </c>
      <c r="S16" s="66">
        <v>306</v>
      </c>
      <c r="T16" s="195">
        <v>0.57189542483660127</v>
      </c>
      <c r="U16" s="195">
        <v>0.3359250445194909</v>
      </c>
      <c r="V16" s="66">
        <v>111</v>
      </c>
      <c r="W16" s="66">
        <v>165</v>
      </c>
      <c r="X16" s="195">
        <v>0.67272727272727273</v>
      </c>
      <c r="Y16" s="66">
        <v>36</v>
      </c>
      <c r="Z16" s="66">
        <v>306</v>
      </c>
      <c r="AA16" s="195">
        <v>0.1176470588235294</v>
      </c>
      <c r="AB16" s="195">
        <v>0.39518716577540108</v>
      </c>
      <c r="AC16" s="66">
        <v>165</v>
      </c>
      <c r="AD16" s="66">
        <v>306</v>
      </c>
      <c r="AE16" s="195">
        <v>0.53921568627450978</v>
      </c>
      <c r="AF16" s="196">
        <v>106946440.08</v>
      </c>
      <c r="AG16" s="196">
        <v>817393687.91999996</v>
      </c>
      <c r="AH16" s="195">
        <v>0.13083834835101771</v>
      </c>
      <c r="AI16" s="66">
        <v>14</v>
      </c>
      <c r="AJ16" s="66">
        <v>306</v>
      </c>
      <c r="AK16" s="195">
        <v>4.5751633986928102E-2</v>
      </c>
      <c r="AL16" s="196">
        <v>9483248.1899999995</v>
      </c>
      <c r="AM16" s="196">
        <v>28816008</v>
      </c>
      <c r="AN16" s="195">
        <v>0.3290965282213969</v>
      </c>
      <c r="AO16" s="66">
        <v>158</v>
      </c>
      <c r="AP16" s="66">
        <v>165</v>
      </c>
      <c r="AQ16" s="195">
        <v>0.95757575757575752</v>
      </c>
      <c r="AR16" s="66">
        <v>33</v>
      </c>
      <c r="AS16" s="66">
        <v>153</v>
      </c>
      <c r="AT16" s="195">
        <v>0.2156862745098039</v>
      </c>
      <c r="AU16" s="66">
        <v>13.3</v>
      </c>
      <c r="AV16" s="66">
        <v>306</v>
      </c>
      <c r="AW16" s="197">
        <v>4.3464052287581698E-2</v>
      </c>
      <c r="AX16" s="66">
        <v>73</v>
      </c>
      <c r="AY16" s="66">
        <v>306</v>
      </c>
      <c r="AZ16" s="195">
        <v>0.23856209150326799</v>
      </c>
      <c r="BA16" s="66">
        <v>160</v>
      </c>
      <c r="BB16" s="66">
        <v>165</v>
      </c>
      <c r="BC16" s="195">
        <v>0.96969696969696995</v>
      </c>
      <c r="BD16" s="195">
        <v>0.38554303804524809</v>
      </c>
      <c r="BE16" s="195">
        <v>1</v>
      </c>
      <c r="BF16" s="195">
        <v>0.43499657450204199</v>
      </c>
    </row>
    <row r="17" spans="1:58" s="201" customFormat="1">
      <c r="A17" s="201" t="s">
        <v>422</v>
      </c>
      <c r="B17" s="201" t="s">
        <v>421</v>
      </c>
      <c r="C17" s="201">
        <v>88</v>
      </c>
      <c r="D17" s="201">
        <v>24</v>
      </c>
      <c r="E17" s="134">
        <v>0.27272727272727271</v>
      </c>
      <c r="F17" s="201">
        <v>90</v>
      </c>
      <c r="G17" s="201">
        <v>41</v>
      </c>
      <c r="H17" s="134">
        <v>0.45555555555555549</v>
      </c>
      <c r="I17" s="201">
        <v>92</v>
      </c>
      <c r="J17" s="201">
        <v>31</v>
      </c>
      <c r="K17" s="134">
        <v>0.33695652173913038</v>
      </c>
      <c r="L17" s="134">
        <v>0.35507978334065288</v>
      </c>
      <c r="M17" s="198">
        <v>229754174</v>
      </c>
      <c r="N17" s="198">
        <v>56089499.450000003</v>
      </c>
      <c r="O17" s="198">
        <v>214706920.41</v>
      </c>
      <c r="P17" s="134">
        <v>0</v>
      </c>
      <c r="Q17" s="134">
        <v>0.26123750153414999</v>
      </c>
      <c r="R17" s="201">
        <v>143</v>
      </c>
      <c r="S17" s="201">
        <v>243</v>
      </c>
      <c r="T17" s="134">
        <v>0.58847736625514402</v>
      </c>
      <c r="U17" s="134">
        <v>0.30119866278248669</v>
      </c>
      <c r="V17" s="201">
        <v>88</v>
      </c>
      <c r="W17" s="201">
        <v>135</v>
      </c>
      <c r="X17" s="134">
        <v>0.6518518518518519</v>
      </c>
      <c r="Y17" s="201">
        <v>42</v>
      </c>
      <c r="Z17" s="201">
        <v>243</v>
      </c>
      <c r="AA17" s="134">
        <v>0.1728395061728395</v>
      </c>
      <c r="AB17" s="134">
        <v>0.4123456790123457</v>
      </c>
      <c r="AC17" s="201">
        <v>135</v>
      </c>
      <c r="AD17" s="201">
        <v>243</v>
      </c>
      <c r="AE17" s="134">
        <v>0.55327868852459017</v>
      </c>
      <c r="AF17" s="198">
        <v>122127653.04000001</v>
      </c>
      <c r="AG17" s="198">
        <v>1054901309.17</v>
      </c>
      <c r="AH17" s="134">
        <v>0.1157716385204702</v>
      </c>
      <c r="AI17" s="201">
        <v>33</v>
      </c>
      <c r="AJ17" s="201">
        <v>243</v>
      </c>
      <c r="AK17" s="134">
        <v>0.13580246913580249</v>
      </c>
      <c r="AL17" s="198">
        <v>19503528.329999998</v>
      </c>
      <c r="AM17" s="198">
        <v>24986258</v>
      </c>
      <c r="AN17" s="134">
        <v>0.78057019702590114</v>
      </c>
      <c r="AO17" s="201">
        <v>126</v>
      </c>
      <c r="AP17" s="201">
        <v>135</v>
      </c>
      <c r="AQ17" s="134">
        <v>0.93333333333333335</v>
      </c>
      <c r="AR17" s="201">
        <v>41</v>
      </c>
      <c r="AS17" s="201">
        <v>109</v>
      </c>
      <c r="AT17" s="134">
        <v>0.37614678899082571</v>
      </c>
      <c r="AU17" s="201">
        <v>6.7</v>
      </c>
      <c r="AV17" s="201">
        <v>243</v>
      </c>
      <c r="AW17" s="202">
        <v>2.757201646090535E-2</v>
      </c>
      <c r="AX17" s="201">
        <v>53</v>
      </c>
      <c r="AY17" s="201">
        <v>243</v>
      </c>
      <c r="AZ17" s="134">
        <v>0.2181069958847737</v>
      </c>
      <c r="BA17" s="201">
        <v>132</v>
      </c>
      <c r="BB17" s="201">
        <v>135</v>
      </c>
      <c r="BC17" s="134">
        <v>0.97777777777777775</v>
      </c>
      <c r="BD17" s="134">
        <v>0.45784853029837169</v>
      </c>
      <c r="BE17" s="134">
        <v>1</v>
      </c>
      <c r="BF17" s="134">
        <v>0.45141786162796133</v>
      </c>
    </row>
    <row r="19" spans="1:58">
      <c r="O19" s="131"/>
      <c r="P19" s="131"/>
      <c r="AD19" s="66"/>
      <c r="AG19" s="198"/>
      <c r="AJ19" s="66"/>
      <c r="AM19" s="199"/>
      <c r="AP19" s="200"/>
      <c r="AV19" s="66"/>
      <c r="AY19" s="66"/>
      <c r="BB19" s="200"/>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FA9C1-BC0C-4506-9214-DA6BAE6DB41E}">
  <dimension ref="A1:DO128"/>
  <sheetViews>
    <sheetView showGridLines="0" zoomScale="85" zoomScaleNormal="85" workbookViewId="0">
      <selection activeCell="W2" sqref="W2"/>
    </sheetView>
  </sheetViews>
  <sheetFormatPr baseColWidth="10" defaultColWidth="9.140625" defaultRowHeight="15"/>
  <cols>
    <col min="1" max="1" width="30.28515625" customWidth="1"/>
    <col min="2" max="2" width="6.28515625" customWidth="1"/>
    <col min="3" max="3" width="54.85546875" customWidth="1"/>
    <col min="4" max="23" width="9.140625" style="131"/>
    <col min="27" max="27" width="13.5703125" bestFit="1" customWidth="1"/>
    <col min="32" max="32" width="5.42578125" customWidth="1"/>
    <col min="33" max="33" width="3" customWidth="1"/>
    <col min="36" max="36" width="9.7109375" customWidth="1"/>
    <col min="37" max="37" width="3.85546875" customWidth="1"/>
    <col min="40" max="40" width="3.28515625" customWidth="1"/>
    <col min="43" max="43" width="4.42578125" customWidth="1"/>
    <col min="46" max="46" width="5.42578125" customWidth="1"/>
  </cols>
  <sheetData>
    <row r="1" spans="1:119" ht="15.75" thickBot="1">
      <c r="X1" s="250" t="s">
        <v>534</v>
      </c>
      <c r="Y1" s="250"/>
      <c r="Z1" t="s">
        <v>535</v>
      </c>
      <c r="AB1" t="s">
        <v>536</v>
      </c>
      <c r="AD1" t="s">
        <v>537</v>
      </c>
      <c r="AI1" s="249" t="s">
        <v>540</v>
      </c>
      <c r="AJ1" s="249"/>
      <c r="AL1" s="249" t="s">
        <v>541</v>
      </c>
      <c r="AM1" s="249"/>
      <c r="AO1" s="249" t="s">
        <v>542</v>
      </c>
      <c r="AP1" s="249"/>
      <c r="AR1" s="249" t="s">
        <v>537</v>
      </c>
      <c r="AS1" s="249"/>
      <c r="AU1" s="249" t="s">
        <v>37</v>
      </c>
      <c r="AV1" s="249"/>
      <c r="AY1" s="247" t="s">
        <v>556</v>
      </c>
      <c r="AZ1" s="245" t="s">
        <v>440</v>
      </c>
      <c r="BA1" s="246"/>
      <c r="BB1" s="245" t="s">
        <v>535</v>
      </c>
      <c r="BC1" s="246"/>
      <c r="BD1" s="245" t="s">
        <v>536</v>
      </c>
      <c r="BE1" s="246"/>
      <c r="BF1" s="245" t="s">
        <v>537</v>
      </c>
      <c r="BG1" s="246"/>
      <c r="BH1" s="245" t="s">
        <v>37</v>
      </c>
      <c r="BI1" s="246"/>
    </row>
    <row r="2" spans="1:119" ht="15.75" thickBot="1">
      <c r="A2" s="141" t="s">
        <v>477</v>
      </c>
      <c r="B2" s="141" t="s">
        <v>483</v>
      </c>
      <c r="C2" s="141" t="s">
        <v>476</v>
      </c>
      <c r="D2" s="140" t="s">
        <v>208</v>
      </c>
      <c r="E2" s="140" t="s">
        <v>220</v>
      </c>
      <c r="F2" s="140" t="s">
        <v>223</v>
      </c>
      <c r="G2" s="140" t="s">
        <v>226</v>
      </c>
      <c r="H2" s="139" t="s">
        <v>465</v>
      </c>
      <c r="I2" s="140" t="s">
        <v>231</v>
      </c>
      <c r="J2" s="140" t="s">
        <v>237</v>
      </c>
      <c r="K2" s="139" t="s">
        <v>460</v>
      </c>
      <c r="L2" s="140" t="s">
        <v>242</v>
      </c>
      <c r="M2" s="140" t="s">
        <v>249</v>
      </c>
      <c r="N2" s="140" t="s">
        <v>252</v>
      </c>
      <c r="O2" s="140" t="s">
        <v>257</v>
      </c>
      <c r="P2" s="140" t="s">
        <v>261</v>
      </c>
      <c r="Q2" s="140" t="s">
        <v>265</v>
      </c>
      <c r="R2" s="140" t="s">
        <v>271</v>
      </c>
      <c r="S2" s="140" t="s">
        <v>275</v>
      </c>
      <c r="T2" s="140" t="s">
        <v>278</v>
      </c>
      <c r="U2" s="139" t="s">
        <v>441</v>
      </c>
      <c r="V2" s="139" t="s">
        <v>285</v>
      </c>
      <c r="W2" s="138" t="s">
        <v>440</v>
      </c>
      <c r="X2" s="6" t="s">
        <v>482</v>
      </c>
      <c r="Y2" s="6" t="s">
        <v>283</v>
      </c>
      <c r="Z2" s="6" t="s">
        <v>482</v>
      </c>
      <c r="AA2" s="6" t="s">
        <v>283</v>
      </c>
      <c r="AB2" s="6" t="s">
        <v>482</v>
      </c>
      <c r="AC2" s="6" t="s">
        <v>283</v>
      </c>
      <c r="AD2" s="6" t="s">
        <v>482</v>
      </c>
      <c r="AE2" s="6" t="s">
        <v>283</v>
      </c>
      <c r="AI2" s="6" t="s">
        <v>283</v>
      </c>
      <c r="AJ2" s="6" t="s">
        <v>482</v>
      </c>
      <c r="AL2" s="6" t="s">
        <v>283</v>
      </c>
      <c r="AM2" s="6" t="s">
        <v>482</v>
      </c>
      <c r="AO2" s="6" t="s">
        <v>283</v>
      </c>
      <c r="AP2" s="6" t="s">
        <v>482</v>
      </c>
      <c r="AR2" s="6" t="s">
        <v>283</v>
      </c>
      <c r="AS2" s="6" t="s">
        <v>482</v>
      </c>
      <c r="AU2" s="6" t="s">
        <v>283</v>
      </c>
      <c r="AV2" s="6" t="s">
        <v>482</v>
      </c>
      <c r="AY2" s="248"/>
      <c r="AZ2" s="191" t="s">
        <v>283</v>
      </c>
      <c r="BA2" s="191" t="s">
        <v>482</v>
      </c>
      <c r="BB2" s="191" t="s">
        <v>283</v>
      </c>
      <c r="BC2" s="191" t="s">
        <v>482</v>
      </c>
      <c r="BD2" s="191" t="s">
        <v>283</v>
      </c>
      <c r="BE2" s="191" t="s">
        <v>482</v>
      </c>
      <c r="BF2" s="191" t="s">
        <v>283</v>
      </c>
      <c r="BG2" s="191" t="s">
        <v>482</v>
      </c>
      <c r="BH2" s="191" t="s">
        <v>283</v>
      </c>
      <c r="BI2" s="191" t="s">
        <v>482</v>
      </c>
      <c r="DE2" s="247" t="s">
        <v>556</v>
      </c>
      <c r="DF2" s="245" t="s">
        <v>440</v>
      </c>
      <c r="DG2" s="246"/>
      <c r="DH2" s="245" t="s">
        <v>535</v>
      </c>
      <c r="DI2" s="246"/>
      <c r="DJ2" s="245" t="s">
        <v>536</v>
      </c>
      <c r="DK2" s="246"/>
      <c r="DL2" s="245" t="s">
        <v>537</v>
      </c>
      <c r="DM2" s="246"/>
      <c r="DN2" s="245" t="s">
        <v>37</v>
      </c>
      <c r="DO2" s="246"/>
    </row>
    <row r="3" spans="1:119" ht="87" thickBot="1">
      <c r="A3" s="177" t="s">
        <v>429</v>
      </c>
      <c r="B3" s="177">
        <v>1</v>
      </c>
      <c r="C3" s="177" t="s">
        <v>439</v>
      </c>
      <c r="D3" s="173">
        <v>0.46940267335004182</v>
      </c>
      <c r="E3" s="173">
        <v>0.88485648850255483</v>
      </c>
      <c r="F3" s="173">
        <v>0.57870533444746297</v>
      </c>
      <c r="G3" s="173">
        <v>0.90140845070422537</v>
      </c>
      <c r="H3" s="174">
        <v>0.70859323675107122</v>
      </c>
      <c r="I3" s="173">
        <v>0.77083333333333337</v>
      </c>
      <c r="J3" s="173">
        <v>0.18309859154929581</v>
      </c>
      <c r="K3" s="174">
        <v>0.47696596244131462</v>
      </c>
      <c r="L3" s="173">
        <v>0.676056338028169</v>
      </c>
      <c r="M3" s="173">
        <v>3.850655434659829E-2</v>
      </c>
      <c r="N3" s="173">
        <v>0.323943661971831</v>
      </c>
      <c r="O3" s="173">
        <v>0.83739333802673455</v>
      </c>
      <c r="P3" s="173">
        <v>1</v>
      </c>
      <c r="Q3" s="173">
        <v>0.44736842105263158</v>
      </c>
      <c r="R3" s="175">
        <v>1.690140845070422E-2</v>
      </c>
      <c r="S3" s="173">
        <v>0.45070422535211269</v>
      </c>
      <c r="T3" s="173">
        <v>1</v>
      </c>
      <c r="U3" s="174">
        <v>0.53231932746986454</v>
      </c>
      <c r="V3" s="174">
        <v>1</v>
      </c>
      <c r="W3" s="176">
        <v>0.61536355799867504</v>
      </c>
      <c r="X3" s="171">
        <f>+STDEVA(D3,E3,F3,G3,I3,J3,L3:T3,V3)</f>
        <v>0.33780417051028172</v>
      </c>
      <c r="Y3" s="171">
        <f t="shared" ref="Y3:Y12" si="0">+AVERAGE(D3:G3,I3:J3,L3:T3,V3)</f>
        <v>0.59869867619473094</v>
      </c>
      <c r="Z3" s="129">
        <f>+STDEVA(D3,E3,F3,G3)</f>
        <v>0.21781447260971182</v>
      </c>
      <c r="AA3" s="129">
        <f>+AVERAGE(D3:G3)</f>
        <v>0.70859323675107122</v>
      </c>
      <c r="AB3" s="129">
        <f>+STDEVA(I3:J3)</f>
        <v>0.41559122145441729</v>
      </c>
      <c r="AC3" s="129">
        <f>+AVERAGE(I3:J3)</f>
        <v>0.47696596244131462</v>
      </c>
      <c r="AD3" s="129">
        <f>+STDEVA(L3:T3)</f>
        <v>0.3738291201455306</v>
      </c>
      <c r="AE3" s="129">
        <f>+AVERAGE(L3:T3)</f>
        <v>0.53231932746986454</v>
      </c>
      <c r="AH3" t="s">
        <v>539</v>
      </c>
      <c r="AI3" s="129">
        <f>+W18</f>
        <v>0.52338972805537121</v>
      </c>
      <c r="AJ3" s="129">
        <f>+W19</f>
        <v>5.6586170657242162E-2</v>
      </c>
      <c r="AL3" s="129">
        <f>+H18</f>
        <v>0.52367619608342975</v>
      </c>
      <c r="AM3" s="129">
        <f>+H19</f>
        <v>0.11541091758045242</v>
      </c>
      <c r="AO3" s="129">
        <f>+K18</f>
        <v>0.39760145199213975</v>
      </c>
      <c r="AP3" s="129">
        <f>+K19</f>
        <v>5.2194010873388867E-2</v>
      </c>
      <c r="AR3" s="129">
        <f>+U18</f>
        <v>0.49002144544233461</v>
      </c>
      <c r="AS3" s="129">
        <f>+U19</f>
        <v>5.4379346055112882E-2</v>
      </c>
      <c r="AU3" s="129">
        <f>+V18</f>
        <v>1</v>
      </c>
      <c r="AV3" s="129">
        <f>+V19</f>
        <v>0</v>
      </c>
      <c r="AY3" s="192" t="s">
        <v>539</v>
      </c>
      <c r="AZ3" s="193">
        <f>+AI3</f>
        <v>0.52338972805537121</v>
      </c>
      <c r="BA3" s="193">
        <f>+AJ3</f>
        <v>5.6586170657242162E-2</v>
      </c>
      <c r="BB3" s="193">
        <f>+AL3</f>
        <v>0.52367619608342975</v>
      </c>
      <c r="BC3" s="193">
        <f>+AM3</f>
        <v>0.11541091758045242</v>
      </c>
      <c r="BD3" s="193">
        <f>+AO3</f>
        <v>0.39760145199213975</v>
      </c>
      <c r="BE3" s="193">
        <f>+AP3</f>
        <v>5.2194010873388867E-2</v>
      </c>
      <c r="BF3" s="193">
        <f>+AR3</f>
        <v>0.49002144544233461</v>
      </c>
      <c r="BG3" s="193">
        <f>+AS3</f>
        <v>5.4379346055112882E-2</v>
      </c>
      <c r="BH3" s="193">
        <f>+AU3</f>
        <v>1</v>
      </c>
      <c r="BI3" s="193">
        <f>+AV3</f>
        <v>0</v>
      </c>
      <c r="DE3" s="248"/>
      <c r="DF3" s="191" t="s">
        <v>283</v>
      </c>
      <c r="DG3" s="191" t="s">
        <v>482</v>
      </c>
      <c r="DH3" s="191" t="s">
        <v>283</v>
      </c>
      <c r="DI3" s="191" t="s">
        <v>482</v>
      </c>
      <c r="DJ3" s="191" t="s">
        <v>283</v>
      </c>
      <c r="DK3" s="191" t="s">
        <v>482</v>
      </c>
      <c r="DL3" s="191" t="s">
        <v>283</v>
      </c>
      <c r="DM3" s="191" t="s">
        <v>482</v>
      </c>
      <c r="DN3" s="191" t="s">
        <v>283</v>
      </c>
      <c r="DO3" s="191" t="s">
        <v>482</v>
      </c>
    </row>
    <row r="4" spans="1:119" ht="87" thickBot="1">
      <c r="A4" s="177" t="s">
        <v>429</v>
      </c>
      <c r="B4" s="177">
        <v>1</v>
      </c>
      <c r="C4" s="177" t="s">
        <v>438</v>
      </c>
      <c r="D4" s="173">
        <v>0.38055555555555548</v>
      </c>
      <c r="E4" s="173">
        <v>0.462202590628633</v>
      </c>
      <c r="F4" s="173">
        <v>0.42103741925543647</v>
      </c>
      <c r="G4" s="173">
        <v>0.59649122807017541</v>
      </c>
      <c r="H4" s="174">
        <v>0.4650716983774501</v>
      </c>
      <c r="I4" s="173">
        <v>0.71014492753623193</v>
      </c>
      <c r="J4" s="173">
        <v>3.5087719298245612E-2</v>
      </c>
      <c r="K4" s="174">
        <v>0.37261632341723883</v>
      </c>
      <c r="L4" s="173">
        <v>0.60526315789473684</v>
      </c>
      <c r="M4" s="173">
        <v>9.6625313665011758E-2</v>
      </c>
      <c r="N4" s="173">
        <v>3.5087719298245612E-2</v>
      </c>
      <c r="O4" s="173">
        <v>0.80633883127221551</v>
      </c>
      <c r="P4" s="173">
        <v>0.97101449275362317</v>
      </c>
      <c r="Q4" s="173">
        <v>0.41791044776119401</v>
      </c>
      <c r="R4" s="175">
        <v>3.5087719298245612E-2</v>
      </c>
      <c r="S4" s="173">
        <v>7.8947368421052627E-2</v>
      </c>
      <c r="T4" s="173">
        <v>0.97101449275362317</v>
      </c>
      <c r="U4" s="174">
        <v>0.44636550479088322</v>
      </c>
      <c r="V4" s="174">
        <v>1</v>
      </c>
      <c r="W4" s="176">
        <v>0.48521605797567158</v>
      </c>
      <c r="X4" s="171">
        <f t="shared" ref="X4:X12" si="1">+STDEVA(D4,E4,F4,G4,I4,J4,L4:T4,V4)</f>
        <v>0.35216555231290192</v>
      </c>
      <c r="Y4" s="171">
        <f t="shared" si="0"/>
        <v>0.47642556146638915</v>
      </c>
      <c r="Z4" s="129">
        <f t="shared" ref="Z4:Z12" si="2">+STDEVA(D4,E4,F4,G4)</f>
        <v>9.3739569551706384E-2</v>
      </c>
      <c r="AA4" s="129">
        <f t="shared" ref="AA4:AA12" si="3">+AVERAGE(D4:G4)</f>
        <v>0.4650716983774501</v>
      </c>
      <c r="AB4" s="129">
        <f t="shared" ref="AB4:AB12" si="4">+STDEVA(I4:J4)</f>
        <v>0.47733752963393938</v>
      </c>
      <c r="AC4" s="129">
        <f t="shared" ref="AC4:AC12" si="5">+AVERAGE(I4:J4)</f>
        <v>0.37261632341723877</v>
      </c>
      <c r="AD4" s="129">
        <f t="shared" ref="AD4:AD12" si="6">+STDEVA(L4:T4)</f>
        <v>0.4033864761696998</v>
      </c>
      <c r="AE4" s="129">
        <f t="shared" ref="AE4:AE12" si="7">+AVERAGE(L4:T4)</f>
        <v>0.44636550479088322</v>
      </c>
      <c r="AH4" t="s">
        <v>538</v>
      </c>
      <c r="AI4" s="129">
        <f>+W20</f>
        <v>0.50106587846168416</v>
      </c>
      <c r="AJ4" s="129">
        <f>+W21</f>
        <v>3.5075540675476476E-2</v>
      </c>
      <c r="AL4" s="129">
        <f>+H20</f>
        <v>0.41816085919554374</v>
      </c>
      <c r="AM4" s="129">
        <f>+H21</f>
        <v>0.12835102008225774</v>
      </c>
      <c r="AO4" s="129">
        <f>+K20</f>
        <v>0.42654550458496665</v>
      </c>
      <c r="AP4" s="129">
        <f>+K21</f>
        <v>4.5413063679184247E-2</v>
      </c>
      <c r="AR4" s="129">
        <f>+U20</f>
        <v>0.49205930813420451</v>
      </c>
      <c r="AS4" s="129">
        <f>+U21</f>
        <v>2.6180968182838774E-2</v>
      </c>
      <c r="AU4" s="129">
        <f>+V20</f>
        <v>1</v>
      </c>
      <c r="AV4" s="129">
        <f>+V21</f>
        <v>0</v>
      </c>
      <c r="AY4" s="192" t="s">
        <v>538</v>
      </c>
      <c r="AZ4" s="193">
        <f>+AI4</f>
        <v>0.50106587846168416</v>
      </c>
      <c r="BA4" s="193">
        <f>+AJ4</f>
        <v>3.5075540675476476E-2</v>
      </c>
      <c r="BB4" s="193">
        <f>+AL4</f>
        <v>0.41816085919554374</v>
      </c>
      <c r="BC4" s="193">
        <f>+AM4</f>
        <v>0.12835102008225774</v>
      </c>
      <c r="BD4" s="193">
        <f>+AO4</f>
        <v>0.42654550458496665</v>
      </c>
      <c r="BE4" s="193">
        <f>+AP4</f>
        <v>4.5413063679184247E-2</v>
      </c>
      <c r="BF4" s="193">
        <f>+AR4</f>
        <v>0.49205930813420451</v>
      </c>
      <c r="BG4" s="193">
        <f>+AS4</f>
        <v>2.6180968182838774E-2</v>
      </c>
      <c r="BH4" s="193">
        <f>+AU4</f>
        <v>1</v>
      </c>
      <c r="BI4" s="193">
        <f>+AV4</f>
        <v>0</v>
      </c>
      <c r="DE4" s="192" t="s">
        <v>539</v>
      </c>
      <c r="DF4" s="193">
        <f>+AZ3</f>
        <v>0.52338972805537121</v>
      </c>
      <c r="DG4" s="193">
        <f t="shared" ref="DG4:DO4" si="8">+BA3</f>
        <v>5.6586170657242162E-2</v>
      </c>
      <c r="DH4" s="193">
        <f t="shared" si="8"/>
        <v>0.52367619608342975</v>
      </c>
      <c r="DI4" s="193">
        <f t="shared" si="8"/>
        <v>0.11541091758045242</v>
      </c>
      <c r="DJ4" s="193">
        <f t="shared" si="8"/>
        <v>0.39760145199213975</v>
      </c>
      <c r="DK4" s="193">
        <f t="shared" si="8"/>
        <v>5.2194010873388867E-2</v>
      </c>
      <c r="DL4" s="193">
        <f t="shared" si="8"/>
        <v>0.49002144544233461</v>
      </c>
      <c r="DM4" s="193">
        <f t="shared" si="8"/>
        <v>5.4379346055112882E-2</v>
      </c>
      <c r="DN4" s="193">
        <f t="shared" si="8"/>
        <v>1</v>
      </c>
      <c r="DO4" s="193">
        <f t="shared" si="8"/>
        <v>0</v>
      </c>
    </row>
    <row r="5" spans="1:119" ht="72.75" thickBot="1">
      <c r="A5" s="177" t="s">
        <v>429</v>
      </c>
      <c r="B5" s="177">
        <v>1</v>
      </c>
      <c r="C5" s="177" t="s">
        <v>437</v>
      </c>
      <c r="D5" s="173">
        <v>0.32320574162679427</v>
      </c>
      <c r="E5" s="173">
        <v>0</v>
      </c>
      <c r="F5" s="173">
        <v>0.80788410776886321</v>
      </c>
      <c r="G5" s="173">
        <v>0.81690140845070425</v>
      </c>
      <c r="H5" s="174">
        <v>0.48699781446159052</v>
      </c>
      <c r="I5" s="173">
        <v>0.8</v>
      </c>
      <c r="J5" s="173">
        <v>7.0422535211267609E-2</v>
      </c>
      <c r="K5" s="174">
        <v>0.43521126760563378</v>
      </c>
      <c r="L5" s="173">
        <v>0.84507042253521125</v>
      </c>
      <c r="M5" s="173">
        <v>0.26491932071892288</v>
      </c>
      <c r="N5" s="173">
        <v>0.14084507042253519</v>
      </c>
      <c r="O5" s="173">
        <v>0.9589462271383199</v>
      </c>
      <c r="P5" s="173">
        <v>0.8666666666666667</v>
      </c>
      <c r="Q5" s="173">
        <v>0.45454545454545447</v>
      </c>
      <c r="R5" s="175">
        <v>2.5352112676056339E-2</v>
      </c>
      <c r="S5" s="173">
        <v>0.352112676056338</v>
      </c>
      <c r="T5" s="173">
        <v>1</v>
      </c>
      <c r="U5" s="174">
        <v>0.54538421675105608</v>
      </c>
      <c r="V5" s="174">
        <v>1</v>
      </c>
      <c r="W5" s="176">
        <v>0.54027798964548412</v>
      </c>
      <c r="X5" s="171">
        <f t="shared" si="1"/>
        <v>0.3755549661581401</v>
      </c>
      <c r="Y5" s="171">
        <f t="shared" si="0"/>
        <v>0.54542948398857094</v>
      </c>
      <c r="Z5" s="129">
        <f t="shared" si="2"/>
        <v>0.39824578213849288</v>
      </c>
      <c r="AA5" s="129">
        <f t="shared" si="3"/>
        <v>0.48699781446159046</v>
      </c>
      <c r="AB5" s="129">
        <f t="shared" si="4"/>
        <v>0.51588917275300239</v>
      </c>
      <c r="AC5" s="129">
        <f t="shared" si="5"/>
        <v>0.43521126760563383</v>
      </c>
      <c r="AD5" s="129">
        <f t="shared" si="6"/>
        <v>0.37568183324197962</v>
      </c>
      <c r="AE5" s="129">
        <f t="shared" si="7"/>
        <v>0.54538421675105608</v>
      </c>
      <c r="DE5" s="192" t="s">
        <v>538</v>
      </c>
      <c r="DF5" s="193">
        <f>+AZ4</f>
        <v>0.50106587846168416</v>
      </c>
      <c r="DG5" s="193">
        <f t="shared" ref="DG5" si="9">+BA4</f>
        <v>3.5075540675476476E-2</v>
      </c>
      <c r="DH5" s="193">
        <f t="shared" ref="DH5" si="10">+BB4</f>
        <v>0.41816085919554374</v>
      </c>
      <c r="DI5" s="193">
        <f t="shared" ref="DI5" si="11">+BC4</f>
        <v>0.12835102008225774</v>
      </c>
      <c r="DJ5" s="193">
        <f t="shared" ref="DJ5" si="12">+BD4</f>
        <v>0.42654550458496665</v>
      </c>
      <c r="DK5" s="193">
        <f t="shared" ref="DK5" si="13">+BE4</f>
        <v>4.5413063679184247E-2</v>
      </c>
      <c r="DL5" s="193">
        <f t="shared" ref="DL5" si="14">+BF4</f>
        <v>0.49205930813420451</v>
      </c>
      <c r="DM5" s="193">
        <f t="shared" ref="DM5" si="15">+BG4</f>
        <v>2.6180968182838774E-2</v>
      </c>
      <c r="DN5" s="193">
        <f t="shared" ref="DN5" si="16">+BH4</f>
        <v>1</v>
      </c>
      <c r="DO5" s="193">
        <f t="shared" ref="DO5" si="17">+BI4</f>
        <v>0</v>
      </c>
    </row>
    <row r="6" spans="1:119">
      <c r="A6" s="177" t="s">
        <v>429</v>
      </c>
      <c r="B6" s="177">
        <v>1</v>
      </c>
      <c r="C6" s="179" t="s">
        <v>436</v>
      </c>
      <c r="D6" s="173">
        <v>0.26277802327294147</v>
      </c>
      <c r="E6" s="173">
        <v>0.45290473770572798</v>
      </c>
      <c r="F6" s="173">
        <v>0.41499102461025811</v>
      </c>
      <c r="G6" s="173">
        <v>0.4432624113475177</v>
      </c>
      <c r="H6" s="174">
        <v>0.39348404923411129</v>
      </c>
      <c r="I6" s="173">
        <v>0.62827225130890052</v>
      </c>
      <c r="J6" s="173">
        <v>6.3829787234042548E-2</v>
      </c>
      <c r="K6" s="174">
        <v>0.34605101927147153</v>
      </c>
      <c r="L6" s="173">
        <v>0.67730496453900713</v>
      </c>
      <c r="M6" s="173">
        <v>0.2325185033649162</v>
      </c>
      <c r="N6" s="173">
        <v>7.4468085106382975E-2</v>
      </c>
      <c r="O6" s="173">
        <v>0.97938593553553466</v>
      </c>
      <c r="P6" s="173">
        <v>0.97382198952879584</v>
      </c>
      <c r="Q6" s="173">
        <v>0.25423728813559321</v>
      </c>
      <c r="R6" s="175">
        <v>3.0496453900709219E-2</v>
      </c>
      <c r="S6" s="173">
        <v>0.14893617021276601</v>
      </c>
      <c r="T6" s="173">
        <v>0.97382198952879584</v>
      </c>
      <c r="U6" s="174">
        <v>0.48277681998361133</v>
      </c>
      <c r="V6" s="174">
        <v>1</v>
      </c>
      <c r="W6" s="176">
        <v>0.4666935665467582</v>
      </c>
      <c r="X6" s="171">
        <f t="shared" si="1"/>
        <v>0.3543204724549931</v>
      </c>
      <c r="Y6" s="171">
        <f t="shared" si="0"/>
        <v>0.47568935095824305</v>
      </c>
      <c r="Z6" s="129">
        <f t="shared" si="2"/>
        <v>8.8610230345272489E-2</v>
      </c>
      <c r="AA6" s="129">
        <f t="shared" si="3"/>
        <v>0.39348404923411129</v>
      </c>
      <c r="AB6" s="129">
        <f t="shared" si="4"/>
        <v>0.39912109393697631</v>
      </c>
      <c r="AC6" s="129">
        <f t="shared" si="5"/>
        <v>0.34605101927147153</v>
      </c>
      <c r="AD6" s="129">
        <f t="shared" si="6"/>
        <v>0.41296113684513752</v>
      </c>
      <c r="AE6" s="129">
        <f t="shared" si="7"/>
        <v>0.48277681998361133</v>
      </c>
    </row>
    <row r="7" spans="1:119">
      <c r="A7" s="177" t="s">
        <v>429</v>
      </c>
      <c r="B7" s="177">
        <v>1</v>
      </c>
      <c r="C7" s="177" t="s">
        <v>435</v>
      </c>
      <c r="D7" s="173">
        <v>0.47091970121381888</v>
      </c>
      <c r="E7" s="173">
        <v>0</v>
      </c>
      <c r="F7" s="173">
        <v>0.9105806448782644</v>
      </c>
      <c r="G7" s="173">
        <v>0.43225806451612903</v>
      </c>
      <c r="H7" s="174">
        <v>0.45343960265205308</v>
      </c>
      <c r="I7" s="173">
        <v>0.56321839080459768</v>
      </c>
      <c r="J7" s="173">
        <v>0.1032258064516129</v>
      </c>
      <c r="K7" s="174">
        <v>0.33322209862810531</v>
      </c>
      <c r="L7" s="173">
        <v>0.56129032258064515</v>
      </c>
      <c r="M7" s="173">
        <v>0.28822618454472387</v>
      </c>
      <c r="N7" s="173">
        <v>0.1225806451612903</v>
      </c>
      <c r="O7" s="173">
        <v>0.660370042260913</v>
      </c>
      <c r="P7" s="173">
        <v>0.97701149425287359</v>
      </c>
      <c r="Q7" s="173">
        <v>0.32098765432098758</v>
      </c>
      <c r="R7" s="175">
        <v>1.1612903225806451E-2</v>
      </c>
      <c r="S7" s="173">
        <v>0.1290322580645161</v>
      </c>
      <c r="T7" s="173">
        <v>0.9885057471264368</v>
      </c>
      <c r="U7" s="174">
        <v>0.45106858350424373</v>
      </c>
      <c r="V7" s="174">
        <v>1</v>
      </c>
      <c r="W7" s="176">
        <v>0.47131908543532058</v>
      </c>
      <c r="X7" s="171">
        <f t="shared" si="1"/>
        <v>0.3571491667671875</v>
      </c>
      <c r="Y7" s="171">
        <f t="shared" si="0"/>
        <v>0.47123874121266346</v>
      </c>
      <c r="Z7" s="129">
        <f t="shared" si="2"/>
        <v>0.37208404836562181</v>
      </c>
      <c r="AA7" s="129">
        <f t="shared" si="3"/>
        <v>0.45343960265205308</v>
      </c>
      <c r="AB7" s="129">
        <f t="shared" si="4"/>
        <v>0.32526387569152043</v>
      </c>
      <c r="AC7" s="129">
        <f t="shared" si="5"/>
        <v>0.33322209862810531</v>
      </c>
      <c r="AD7" s="129">
        <f t="shared" si="6"/>
        <v>0.36564707935321422</v>
      </c>
      <c r="AE7" s="129">
        <f t="shared" si="7"/>
        <v>0.45106858350424367</v>
      </c>
    </row>
    <row r="8" spans="1:119">
      <c r="A8" s="177" t="s">
        <v>429</v>
      </c>
      <c r="B8" s="177">
        <v>1</v>
      </c>
      <c r="C8" s="177" t="s">
        <v>434</v>
      </c>
      <c r="D8" s="173">
        <v>0.54972982100641676</v>
      </c>
      <c r="E8" s="173">
        <v>0.89300700820497958</v>
      </c>
      <c r="F8" s="173">
        <v>0.54795002830324424</v>
      </c>
      <c r="G8" s="173">
        <v>0.48818897637795278</v>
      </c>
      <c r="H8" s="174">
        <v>0.6197189584731484</v>
      </c>
      <c r="I8" s="173">
        <v>0.76</v>
      </c>
      <c r="J8" s="173">
        <v>2.3622047244094491E-2</v>
      </c>
      <c r="K8" s="174">
        <v>0.39181102362204723</v>
      </c>
      <c r="L8" s="173">
        <v>0.78740157480314965</v>
      </c>
      <c r="M8" s="173">
        <v>0.2343997041100144</v>
      </c>
      <c r="N8" s="173">
        <v>0.1417322834645669</v>
      </c>
      <c r="O8" s="173">
        <v>0.46705220871170472</v>
      </c>
      <c r="P8" s="173">
        <v>0.98</v>
      </c>
      <c r="Q8" s="173">
        <v>0.35</v>
      </c>
      <c r="R8" s="175">
        <v>1.4173228346456689E-2</v>
      </c>
      <c r="S8" s="173">
        <v>0.20472440944881889</v>
      </c>
      <c r="T8" s="173">
        <v>0.9</v>
      </c>
      <c r="U8" s="174">
        <v>0.45327593432052349</v>
      </c>
      <c r="V8" s="174">
        <v>1</v>
      </c>
      <c r="W8" s="176">
        <v>0.53944177492471568</v>
      </c>
      <c r="X8" s="171">
        <f t="shared" si="1"/>
        <v>0.33816096712064786</v>
      </c>
      <c r="Y8" s="171">
        <f t="shared" si="0"/>
        <v>0.52137383062633735</v>
      </c>
      <c r="Z8" s="129">
        <f t="shared" si="2"/>
        <v>0.18442320264115317</v>
      </c>
      <c r="AA8" s="129">
        <f t="shared" si="3"/>
        <v>0.6197189584731484</v>
      </c>
      <c r="AB8" s="129">
        <f t="shared" si="4"/>
        <v>0.52069784390996798</v>
      </c>
      <c r="AC8" s="129">
        <f t="shared" si="5"/>
        <v>0.39181102362204723</v>
      </c>
      <c r="AD8" s="129">
        <f t="shared" si="6"/>
        <v>0.35338569185214286</v>
      </c>
      <c r="AE8" s="129">
        <f t="shared" si="7"/>
        <v>0.45327593432052349</v>
      </c>
      <c r="AH8" s="183" t="s">
        <v>440</v>
      </c>
      <c r="AV8" s="183" t="s">
        <v>543</v>
      </c>
      <c r="BG8" s="183" t="s">
        <v>546</v>
      </c>
      <c r="BU8" s="183" t="s">
        <v>440</v>
      </c>
      <c r="CI8" s="183" t="s">
        <v>543</v>
      </c>
      <c r="CT8" s="183" t="s">
        <v>546</v>
      </c>
    </row>
    <row r="9" spans="1:119" ht="15.75" thickBot="1">
      <c r="A9" s="177" t="s">
        <v>429</v>
      </c>
      <c r="B9" s="177">
        <v>1</v>
      </c>
      <c r="C9" s="177" t="s">
        <v>431</v>
      </c>
      <c r="D9" s="173">
        <v>0.34907407407407398</v>
      </c>
      <c r="E9" s="173">
        <v>0</v>
      </c>
      <c r="F9" s="173">
        <v>0.99853612640958433</v>
      </c>
      <c r="G9" s="173">
        <v>0.94594594594594594</v>
      </c>
      <c r="H9" s="174">
        <v>0.57338903660740104</v>
      </c>
      <c r="I9" s="173">
        <v>0.83333333333333337</v>
      </c>
      <c r="J9" s="173">
        <v>0.13513513513513509</v>
      </c>
      <c r="K9" s="174">
        <v>0.48423423423423428</v>
      </c>
      <c r="L9" s="173">
        <v>0.48648648648648651</v>
      </c>
      <c r="M9" s="173">
        <v>5.903037150335648E-2</v>
      </c>
      <c r="N9" s="173">
        <v>0.32432432432432429</v>
      </c>
      <c r="O9" s="173">
        <v>0.99885580900875914</v>
      </c>
      <c r="P9" s="173">
        <v>1</v>
      </c>
      <c r="Q9" s="173">
        <v>0.5625</v>
      </c>
      <c r="R9" s="175">
        <v>0</v>
      </c>
      <c r="S9" s="173">
        <v>0.43243243243243251</v>
      </c>
      <c r="T9" s="173">
        <v>1</v>
      </c>
      <c r="U9" s="174">
        <v>0.54040326930615101</v>
      </c>
      <c r="V9" s="174">
        <v>1</v>
      </c>
      <c r="W9" s="176">
        <v>0.57940796204433587</v>
      </c>
      <c r="X9" s="171">
        <f t="shared" si="1"/>
        <v>0.39732909316731796</v>
      </c>
      <c r="Y9" s="171">
        <f t="shared" si="0"/>
        <v>0.57035337741583947</v>
      </c>
      <c r="Z9" s="129">
        <f t="shared" si="2"/>
        <v>0.48257672563750453</v>
      </c>
      <c r="AA9" s="129">
        <f t="shared" si="3"/>
        <v>0.57338903660740104</v>
      </c>
      <c r="AB9" s="129">
        <f t="shared" si="4"/>
        <v>0.49370068055817523</v>
      </c>
      <c r="AC9" s="129">
        <f t="shared" si="5"/>
        <v>0.48423423423423423</v>
      </c>
      <c r="AD9" s="129">
        <f t="shared" si="6"/>
        <v>0.39021399548215935</v>
      </c>
      <c r="AE9" s="129">
        <f t="shared" si="7"/>
        <v>0.54040326930615101</v>
      </c>
    </row>
    <row r="10" spans="1:119" ht="15.75" thickBot="1">
      <c r="A10" s="177" t="s">
        <v>429</v>
      </c>
      <c r="B10" s="177">
        <v>1</v>
      </c>
      <c r="C10" s="177" t="s">
        <v>430</v>
      </c>
      <c r="D10" s="173">
        <v>0.31164021164021172</v>
      </c>
      <c r="E10" s="173">
        <v>0.63834197901953871</v>
      </c>
      <c r="F10" s="173">
        <v>0.5148505561857013</v>
      </c>
      <c r="G10" s="173">
        <v>0.87878787878787878</v>
      </c>
      <c r="H10" s="174">
        <v>0.58590515640833263</v>
      </c>
      <c r="I10" s="173">
        <v>0.73684210526315785</v>
      </c>
      <c r="J10" s="173">
        <v>3.03030303030303E-2</v>
      </c>
      <c r="K10" s="174">
        <v>0.38357256778309412</v>
      </c>
      <c r="L10" s="173">
        <v>0.5757575757575758</v>
      </c>
      <c r="M10" s="173">
        <v>0.10244382183934531</v>
      </c>
      <c r="N10" s="173">
        <v>0.33333333333333331</v>
      </c>
      <c r="O10" s="173">
        <v>0.84560312071969168</v>
      </c>
      <c r="P10" s="173">
        <v>0.94736842105263153</v>
      </c>
      <c r="Q10" s="173">
        <v>0.6470588235294118</v>
      </c>
      <c r="R10" s="175">
        <v>2.7272727272727271E-2</v>
      </c>
      <c r="S10" s="173">
        <v>0.39393939393939392</v>
      </c>
      <c r="T10" s="173">
        <v>0.94736842105263153</v>
      </c>
      <c r="U10" s="174">
        <v>0.53557173761074917</v>
      </c>
      <c r="V10" s="174">
        <v>1</v>
      </c>
      <c r="W10" s="176">
        <v>0.55151483854065264</v>
      </c>
      <c r="X10" s="171">
        <f t="shared" si="1"/>
        <v>0.33050451691688032</v>
      </c>
      <c r="Y10" s="171">
        <f t="shared" si="0"/>
        <v>0.55818196248101626</v>
      </c>
      <c r="Z10" s="129">
        <f t="shared" si="2"/>
        <v>0.23720590603627581</v>
      </c>
      <c r="AA10" s="129">
        <f t="shared" si="3"/>
        <v>0.58590515640833263</v>
      </c>
      <c r="AB10" s="129">
        <f t="shared" si="4"/>
        <v>0.49959857107757666</v>
      </c>
      <c r="AC10" s="129">
        <f t="shared" si="5"/>
        <v>0.38357256778309406</v>
      </c>
      <c r="AD10" s="129">
        <f t="shared" si="6"/>
        <v>0.34573192571769357</v>
      </c>
      <c r="AE10" s="129">
        <f t="shared" si="7"/>
        <v>0.53557173761074917</v>
      </c>
      <c r="DE10" s="247" t="s">
        <v>556</v>
      </c>
    </row>
    <row r="11" spans="1:119" ht="15.75" thickBot="1">
      <c r="A11" s="177" t="s">
        <v>429</v>
      </c>
      <c r="B11" s="177">
        <v>1</v>
      </c>
      <c r="C11" s="177" t="s">
        <v>428</v>
      </c>
      <c r="D11" s="173">
        <v>0.45286195286195291</v>
      </c>
      <c r="E11" s="173">
        <v>0.90369855265001531</v>
      </c>
      <c r="F11" s="173">
        <v>0.35038894788662561</v>
      </c>
      <c r="G11" s="173">
        <v>0.75</v>
      </c>
      <c r="H11" s="174">
        <v>0.61423736334964851</v>
      </c>
      <c r="I11" s="173">
        <v>0.7142857142857143</v>
      </c>
      <c r="J11" s="173">
        <v>0</v>
      </c>
      <c r="K11" s="174">
        <v>0.35714285714285721</v>
      </c>
      <c r="L11" s="173">
        <v>0.875</v>
      </c>
      <c r="M11" s="173">
        <v>4.0212554988996722E-2</v>
      </c>
      <c r="N11" s="173">
        <v>0.25</v>
      </c>
      <c r="O11" s="173">
        <v>0.60474424618273648</v>
      </c>
      <c r="P11" s="173">
        <v>1</v>
      </c>
      <c r="Q11" s="173">
        <v>0.54545454545454541</v>
      </c>
      <c r="R11" s="175">
        <v>7.4999999999999997E-2</v>
      </c>
      <c r="S11" s="173">
        <v>0.5</v>
      </c>
      <c r="T11" s="173">
        <v>0.8571428571428571</v>
      </c>
      <c r="U11" s="174">
        <v>0.52750602264101509</v>
      </c>
      <c r="V11" s="174">
        <v>1</v>
      </c>
      <c r="W11" s="176">
        <v>0.5496658729400562</v>
      </c>
      <c r="X11" s="171">
        <f t="shared" si="1"/>
        <v>0.33950733616535256</v>
      </c>
      <c r="Y11" s="171">
        <f t="shared" si="0"/>
        <v>0.55742433571584027</v>
      </c>
      <c r="Z11" s="129">
        <f t="shared" si="2"/>
        <v>0.25682502673601082</v>
      </c>
      <c r="AA11" s="129">
        <f t="shared" si="3"/>
        <v>0.61423736334964851</v>
      </c>
      <c r="AB11" s="129">
        <f t="shared" si="4"/>
        <v>0.50507627227610541</v>
      </c>
      <c r="AC11" s="129">
        <f t="shared" si="5"/>
        <v>0.35714285714285715</v>
      </c>
      <c r="AD11" s="129">
        <f t="shared" si="6"/>
        <v>0.34980954751747179</v>
      </c>
      <c r="AE11" s="129">
        <f t="shared" si="7"/>
        <v>0.52750602264101509</v>
      </c>
      <c r="DE11" s="248"/>
      <c r="DH11" s="191" t="s">
        <v>283</v>
      </c>
      <c r="DI11" s="191" t="s">
        <v>482</v>
      </c>
    </row>
    <row r="12" spans="1:119" ht="87" thickBot="1">
      <c r="A12" s="177" t="s">
        <v>424</v>
      </c>
      <c r="B12" s="177">
        <v>1</v>
      </c>
      <c r="C12" s="177" t="s">
        <v>423</v>
      </c>
      <c r="D12" s="173">
        <v>0.20402230187176429</v>
      </c>
      <c r="E12" s="173">
        <v>0</v>
      </c>
      <c r="F12" s="173">
        <v>0.56778245136959793</v>
      </c>
      <c r="G12" s="173">
        <v>0.57189542483660127</v>
      </c>
      <c r="H12" s="174">
        <v>0.3359250445194909</v>
      </c>
      <c r="I12" s="173">
        <v>0.67272727272727273</v>
      </c>
      <c r="J12" s="173">
        <v>0.1176470588235294</v>
      </c>
      <c r="K12" s="174">
        <v>0.39518716577540108</v>
      </c>
      <c r="L12" s="173">
        <v>0.53921568627450978</v>
      </c>
      <c r="M12" s="173">
        <v>0.13083834835101771</v>
      </c>
      <c r="N12" s="173">
        <v>4.5751633986928102E-2</v>
      </c>
      <c r="O12" s="173">
        <v>0.3290965282213969</v>
      </c>
      <c r="P12" s="173">
        <v>0.95757575757575752</v>
      </c>
      <c r="Q12" s="173">
        <v>0.2156862745098039</v>
      </c>
      <c r="R12" s="175">
        <v>4.3464052287581698E-2</v>
      </c>
      <c r="S12" s="173">
        <v>0.23856209150326799</v>
      </c>
      <c r="T12" s="173">
        <v>0.96969696969696972</v>
      </c>
      <c r="U12" s="174">
        <v>0.38554303804524809</v>
      </c>
      <c r="V12" s="174">
        <v>1</v>
      </c>
      <c r="W12" s="176">
        <v>0.43499657450204199</v>
      </c>
      <c r="X12" s="171">
        <f t="shared" si="1"/>
        <v>0.34761614549989045</v>
      </c>
      <c r="Y12" s="171">
        <f t="shared" si="0"/>
        <v>0.41274761575224994</v>
      </c>
      <c r="Z12" s="129">
        <f t="shared" si="2"/>
        <v>0.28265635587621951</v>
      </c>
      <c r="AA12" s="129">
        <f t="shared" si="3"/>
        <v>0.3359250445194909</v>
      </c>
      <c r="AB12" s="129">
        <f t="shared" si="4"/>
        <v>0.39250098335381622</v>
      </c>
      <c r="AC12" s="129">
        <f t="shared" si="5"/>
        <v>0.39518716577540108</v>
      </c>
      <c r="AD12" s="129">
        <f t="shared" si="6"/>
        <v>0.36108589141798869</v>
      </c>
      <c r="AE12" s="129">
        <f t="shared" si="7"/>
        <v>0.38554303804524814</v>
      </c>
      <c r="DE12" s="192" t="s">
        <v>539</v>
      </c>
      <c r="DF12" s="245" t="s">
        <v>440</v>
      </c>
      <c r="DG12" s="246"/>
      <c r="DH12" s="193">
        <f>+DF4</f>
        <v>0.52338972805537121</v>
      </c>
      <c r="DI12" s="193">
        <f>+DG4</f>
        <v>5.6586170657242162E-2</v>
      </c>
    </row>
    <row r="13" spans="1:119" ht="15.75" thickBot="1">
      <c r="C13" s="178" t="s">
        <v>433</v>
      </c>
      <c r="D13" s="173">
        <v>0.39141345427059709</v>
      </c>
      <c r="E13" s="173">
        <v>0</v>
      </c>
      <c r="F13" s="173">
        <v>0.67875811667274888</v>
      </c>
      <c r="G13" s="173">
        <v>0.5117647058823529</v>
      </c>
      <c r="H13" s="174">
        <v>0.39548406920642482</v>
      </c>
      <c r="I13" s="173">
        <v>0.84426229508196726</v>
      </c>
      <c r="J13" s="173">
        <v>0.1235294117647059</v>
      </c>
      <c r="K13" s="174">
        <v>0.48389585342333657</v>
      </c>
      <c r="L13" s="173">
        <v>0.71764705882352942</v>
      </c>
      <c r="M13" s="173">
        <v>0.18134949535814771</v>
      </c>
      <c r="N13" s="173">
        <v>0.1117647058823529</v>
      </c>
      <c r="O13" s="173">
        <v>0.88949118212074318</v>
      </c>
      <c r="P13" s="173">
        <v>1</v>
      </c>
      <c r="Q13" s="173">
        <v>0.49549549549549549</v>
      </c>
      <c r="R13" s="173">
        <v>3.2352941176470591E-2</v>
      </c>
      <c r="S13" s="173">
        <v>0.30588235294117649</v>
      </c>
      <c r="T13" s="173">
        <v>0.96721311475409832</v>
      </c>
      <c r="U13" s="174">
        <v>0.52235514961689034</v>
      </c>
      <c r="V13" s="174">
        <v>1</v>
      </c>
      <c r="W13" s="176">
        <v>0.52052052167399543</v>
      </c>
      <c r="X13" s="184"/>
      <c r="Y13" s="184"/>
      <c r="Z13" s="129"/>
      <c r="AA13" s="129"/>
      <c r="AB13" s="129"/>
      <c r="AC13" s="129"/>
      <c r="AD13" s="129"/>
      <c r="AE13" s="129"/>
      <c r="DF13" s="245" t="s">
        <v>535</v>
      </c>
      <c r="DG13" s="246"/>
      <c r="DH13" s="193">
        <f>+DH4</f>
        <v>0.52367619608342975</v>
      </c>
      <c r="DI13" s="193">
        <f>+DI4</f>
        <v>0.11541091758045242</v>
      </c>
    </row>
    <row r="14" spans="1:119" ht="15.75" thickBot="1">
      <c r="C14" s="178" t="s">
        <v>432</v>
      </c>
      <c r="D14" s="173">
        <v>0.41862968591692001</v>
      </c>
      <c r="E14" s="173">
        <v>0.1191233582114108</v>
      </c>
      <c r="F14" s="173">
        <v>7.4940808625431732E-2</v>
      </c>
      <c r="G14" s="173">
        <v>0.57065217391304346</v>
      </c>
      <c r="H14" s="174">
        <v>0.29583650666670153</v>
      </c>
      <c r="I14" s="173">
        <v>0.80487804878048785</v>
      </c>
      <c r="J14" s="173">
        <v>9.2391304347826081E-2</v>
      </c>
      <c r="K14" s="174">
        <v>0.44863467656415701</v>
      </c>
      <c r="L14" s="173">
        <v>0.66847826086956519</v>
      </c>
      <c r="M14" s="173">
        <v>8.7876530209581402E-2</v>
      </c>
      <c r="N14" s="173">
        <v>0.16847826086956519</v>
      </c>
      <c r="O14" s="173">
        <v>0.95865655897445068</v>
      </c>
      <c r="P14" s="173">
        <v>1</v>
      </c>
      <c r="Q14" s="173">
        <v>0.46017699115044253</v>
      </c>
      <c r="R14" s="173">
        <v>6.5217391304347823E-3</v>
      </c>
      <c r="S14" s="173">
        <v>0.25543478260869568</v>
      </c>
      <c r="T14" s="173">
        <v>1</v>
      </c>
      <c r="U14" s="174">
        <v>0.51173590264585955</v>
      </c>
      <c r="V14" s="174">
        <v>1</v>
      </c>
      <c r="W14" s="176">
        <v>0.47686212576301529</v>
      </c>
      <c r="X14" s="184"/>
      <c r="Y14" s="184"/>
      <c r="Z14" s="129"/>
      <c r="AA14" s="129"/>
      <c r="AB14" s="129"/>
      <c r="AC14" s="129"/>
      <c r="AD14" s="129"/>
      <c r="AE14" s="129"/>
      <c r="DF14" s="245" t="s">
        <v>536</v>
      </c>
      <c r="DG14" s="246"/>
      <c r="DH14" s="193">
        <f>+DJ4</f>
        <v>0.39760145199213975</v>
      </c>
      <c r="DI14" s="193">
        <f>+DK4</f>
        <v>5.2194010873388867E-2</v>
      </c>
    </row>
    <row r="15" spans="1:119" ht="15.75" thickBot="1">
      <c r="C15" s="178" t="s">
        <v>427</v>
      </c>
      <c r="D15" s="173">
        <v>0.55070733863837318</v>
      </c>
      <c r="E15" s="173">
        <v>0</v>
      </c>
      <c r="F15" s="173">
        <v>0.93436434590483419</v>
      </c>
      <c r="G15" s="173">
        <v>0.58227848101265822</v>
      </c>
      <c r="H15" s="174">
        <v>0.51683754138896643</v>
      </c>
      <c r="I15" s="173">
        <v>0.76470588235294112</v>
      </c>
      <c r="J15" s="173">
        <v>8.8607594936708861E-2</v>
      </c>
      <c r="K15" s="174">
        <v>0.42665673864482501</v>
      </c>
      <c r="L15" s="173">
        <v>0.43037974683544311</v>
      </c>
      <c r="M15" s="173">
        <v>0.1590571393497939</v>
      </c>
      <c r="N15" s="173">
        <v>0.25316455696202528</v>
      </c>
      <c r="O15" s="173">
        <v>0.67378049551978991</v>
      </c>
      <c r="P15" s="173">
        <v>1</v>
      </c>
      <c r="Q15" s="173">
        <v>0.51724137931034486</v>
      </c>
      <c r="R15" s="173">
        <v>7.5949367088607592E-3</v>
      </c>
      <c r="S15" s="173">
        <v>0.24050632911392411</v>
      </c>
      <c r="T15" s="173">
        <v>1</v>
      </c>
      <c r="U15" s="174">
        <v>0.47574717597779798</v>
      </c>
      <c r="V15" s="174">
        <v>1</v>
      </c>
      <c r="W15" s="176">
        <v>0.52577243680347685</v>
      </c>
      <c r="X15" s="184"/>
      <c r="Y15" s="184"/>
      <c r="Z15" s="129"/>
      <c r="AA15" s="129"/>
      <c r="AB15" s="129"/>
      <c r="AC15" s="129"/>
      <c r="AD15" s="129"/>
      <c r="AE15" s="129"/>
      <c r="DF15" s="245" t="s">
        <v>537</v>
      </c>
      <c r="DG15" s="246"/>
      <c r="DH15" s="193">
        <f>+DL4</f>
        <v>0.49002144544233461</v>
      </c>
      <c r="DI15" s="193">
        <f>+DM4</f>
        <v>5.4379346055112882E-2</v>
      </c>
    </row>
    <row r="16" spans="1:119" ht="15.75" thickBot="1">
      <c r="C16" s="180" t="s">
        <v>425</v>
      </c>
      <c r="D16" s="173">
        <v>0.35278721344295111</v>
      </c>
      <c r="E16" s="173">
        <v>0.76450744689490591</v>
      </c>
      <c r="F16" s="173">
        <v>0.66835400438998904</v>
      </c>
      <c r="G16" s="173">
        <v>0.54255319148936165</v>
      </c>
      <c r="H16" s="174">
        <v>0.58205046405430194</v>
      </c>
      <c r="I16" s="173">
        <v>0.61068702290076338</v>
      </c>
      <c r="J16" s="173">
        <v>0.1117021276595745</v>
      </c>
      <c r="K16" s="174">
        <v>0.36119457528016891</v>
      </c>
      <c r="L16" s="173">
        <v>0.69680851063829785</v>
      </c>
      <c r="M16" s="173">
        <v>0.20068926473717399</v>
      </c>
      <c r="N16" s="173">
        <v>0.175531914893617</v>
      </c>
      <c r="O16" s="173">
        <v>0.73657977650301676</v>
      </c>
      <c r="P16" s="173">
        <v>0.99236641221374045</v>
      </c>
      <c r="Q16" s="173">
        <v>0.37037037037037029</v>
      </c>
      <c r="R16" s="173">
        <v>3.4042553191489362E-2</v>
      </c>
      <c r="S16" s="173">
        <v>0.25</v>
      </c>
      <c r="T16" s="173">
        <v>0.97709923664122134</v>
      </c>
      <c r="U16" s="174">
        <v>0.49260978213210299</v>
      </c>
      <c r="V16" s="174">
        <v>1</v>
      </c>
      <c r="W16" s="176">
        <v>0.53075644643997211</v>
      </c>
      <c r="X16" s="184"/>
      <c r="Y16" s="184"/>
      <c r="Z16" s="129"/>
      <c r="AA16" s="129"/>
      <c r="AB16" s="129"/>
      <c r="AC16" s="129"/>
      <c r="AD16" s="129"/>
      <c r="AE16" s="129"/>
      <c r="DF16" s="245" t="s">
        <v>37</v>
      </c>
      <c r="DG16" s="246"/>
      <c r="DH16" s="193">
        <f>+DN4</f>
        <v>1</v>
      </c>
      <c r="DI16" s="193">
        <f>+DO4</f>
        <v>0</v>
      </c>
    </row>
    <row r="17" spans="1:113">
      <c r="C17" s="178" t="s">
        <v>421</v>
      </c>
      <c r="D17" s="173">
        <v>0.35507978334065288</v>
      </c>
      <c r="E17" s="173">
        <v>0</v>
      </c>
      <c r="F17" s="173">
        <v>0.26123750153414999</v>
      </c>
      <c r="G17" s="173">
        <v>0.58606557377049184</v>
      </c>
      <c r="H17" s="174">
        <v>0.30059571466132368</v>
      </c>
      <c r="I17" s="173">
        <v>0.6518518518518519</v>
      </c>
      <c r="J17" s="173">
        <v>0.1728395061728395</v>
      </c>
      <c r="K17" s="174">
        <v>0.4123456790123457</v>
      </c>
      <c r="L17" s="173">
        <v>0.55327868852459017</v>
      </c>
      <c r="M17" s="173">
        <v>0.1157716385204702</v>
      </c>
      <c r="N17" s="173">
        <v>0.13580246913580249</v>
      </c>
      <c r="O17" s="173">
        <v>0.78057019702590114</v>
      </c>
      <c r="P17" s="173">
        <v>0.93333333333333335</v>
      </c>
      <c r="Q17" s="173">
        <v>0.37614678899082571</v>
      </c>
      <c r="R17" s="173">
        <v>2.757201646090535E-2</v>
      </c>
      <c r="S17" s="173">
        <v>0.2181069958847737</v>
      </c>
      <c r="T17" s="173">
        <v>0.97777777777777775</v>
      </c>
      <c r="U17" s="174">
        <v>0.45784853029837169</v>
      </c>
      <c r="V17" s="174">
        <v>1</v>
      </c>
      <c r="W17" s="176">
        <v>0.45141786162796133</v>
      </c>
      <c r="X17" s="184"/>
      <c r="Y17" s="184"/>
      <c r="Z17" s="129"/>
      <c r="AA17" s="129"/>
      <c r="AB17" s="129"/>
      <c r="AC17" s="129"/>
      <c r="AD17" s="129"/>
      <c r="AE17" s="129"/>
    </row>
    <row r="18" spans="1:113">
      <c r="C18" s="6" t="s">
        <v>547</v>
      </c>
      <c r="D18" s="173">
        <f t="shared" ref="D18:W18" si="18">+AVERAGE(D3:D12)</f>
        <v>0.37741900564735709</v>
      </c>
      <c r="E18" s="173">
        <f t="shared" si="18"/>
        <v>0.423501135671145</v>
      </c>
      <c r="F18" s="173">
        <f t="shared" si="18"/>
        <v>0.61127066411150388</v>
      </c>
      <c r="G18" s="173">
        <f t="shared" si="18"/>
        <v>0.68251397890371301</v>
      </c>
      <c r="H18" s="174">
        <f t="shared" si="18"/>
        <v>0.52367619608342975</v>
      </c>
      <c r="I18" s="173">
        <f t="shared" si="18"/>
        <v>0.71896573285925414</v>
      </c>
      <c r="J18" s="173">
        <f t="shared" si="18"/>
        <v>7.6237171125025371E-2</v>
      </c>
      <c r="K18" s="174">
        <f t="shared" si="18"/>
        <v>0.39760145199213975</v>
      </c>
      <c r="L18" s="173">
        <f t="shared" si="18"/>
        <v>0.66288465288994924</v>
      </c>
      <c r="M18" s="173">
        <f t="shared" si="18"/>
        <v>0.14877206774329035</v>
      </c>
      <c r="N18" s="173">
        <f t="shared" si="18"/>
        <v>0.17920667570694376</v>
      </c>
      <c r="O18" s="173">
        <f t="shared" si="18"/>
        <v>0.74877862870780065</v>
      </c>
      <c r="P18" s="173">
        <f t="shared" si="18"/>
        <v>0.96734588218303474</v>
      </c>
      <c r="Q18" s="173">
        <f t="shared" si="18"/>
        <v>0.42157489093096218</v>
      </c>
      <c r="R18" s="173">
        <f t="shared" si="18"/>
        <v>2.7936060545828749E-2</v>
      </c>
      <c r="S18" s="173">
        <f t="shared" si="18"/>
        <v>0.29293910254306987</v>
      </c>
      <c r="T18" s="173">
        <f t="shared" si="18"/>
        <v>0.96075504773013165</v>
      </c>
      <c r="U18" s="174">
        <f t="shared" si="18"/>
        <v>0.49002144544233461</v>
      </c>
      <c r="V18" s="174">
        <f t="shared" si="18"/>
        <v>1</v>
      </c>
      <c r="W18" s="176">
        <f t="shared" si="18"/>
        <v>0.52338972805537121</v>
      </c>
      <c r="X18" s="129"/>
      <c r="Y18" s="129"/>
      <c r="Z18" s="129"/>
      <c r="AA18" s="129"/>
      <c r="AB18" s="129"/>
      <c r="AC18" s="129"/>
      <c r="AD18" s="129"/>
      <c r="AE18" s="129"/>
    </row>
    <row r="19" spans="1:113">
      <c r="C19" s="6" t="s">
        <v>548</v>
      </c>
      <c r="D19" s="173">
        <f t="shared" ref="D19:W19" si="19">+STDEVA(D3:D12)</f>
        <v>0.10743173704347683</v>
      </c>
      <c r="E19" s="173">
        <f t="shared" si="19"/>
        <v>0.39858163742913483</v>
      </c>
      <c r="F19" s="173">
        <f t="shared" si="19"/>
        <v>0.22041616415045276</v>
      </c>
      <c r="G19" s="173">
        <f t="shared" si="19"/>
        <v>0.19880668978223473</v>
      </c>
      <c r="H19" s="174">
        <f t="shared" si="19"/>
        <v>0.11541091758045242</v>
      </c>
      <c r="I19" s="173">
        <f t="shared" si="19"/>
        <v>8.1007798504468334E-2</v>
      </c>
      <c r="J19" s="173">
        <f t="shared" si="19"/>
        <v>5.7641547460049611E-2</v>
      </c>
      <c r="K19" s="174">
        <f t="shared" si="19"/>
        <v>5.2194010873388867E-2</v>
      </c>
      <c r="L19" s="173">
        <f t="shared" si="19"/>
        <v>0.13404542193739605</v>
      </c>
      <c r="M19" s="173">
        <f t="shared" si="19"/>
        <v>9.6877714771719872E-2</v>
      </c>
      <c r="N19" s="173">
        <f t="shared" si="19"/>
        <v>0.11851291199036716</v>
      </c>
      <c r="O19" s="173">
        <f t="shared" si="19"/>
        <v>0.22717939413584759</v>
      </c>
      <c r="P19" s="173">
        <f t="shared" si="19"/>
        <v>3.9635397171587289E-2</v>
      </c>
      <c r="Q19" s="173">
        <f t="shared" si="19"/>
        <v>0.13882347075722293</v>
      </c>
      <c r="R19" s="173">
        <f t="shared" si="19"/>
        <v>2.0760538421267731E-2</v>
      </c>
      <c r="S19" s="173">
        <f t="shared" si="19"/>
        <v>0.15094460383614006</v>
      </c>
      <c r="T19" s="173">
        <f t="shared" si="19"/>
        <v>4.7553972772915391E-2</v>
      </c>
      <c r="U19" s="174">
        <f t="shared" si="19"/>
        <v>5.4379346055112882E-2</v>
      </c>
      <c r="V19" s="174">
        <f t="shared" si="19"/>
        <v>0</v>
      </c>
      <c r="W19" s="176">
        <f t="shared" si="19"/>
        <v>5.6586170657242162E-2</v>
      </c>
      <c r="X19" s="129"/>
      <c r="Y19" s="129"/>
      <c r="Z19" s="129"/>
      <c r="AA19" s="129"/>
      <c r="AB19" s="129"/>
      <c r="AC19" s="129"/>
      <c r="AD19" s="129"/>
      <c r="AE19" s="129"/>
    </row>
    <row r="20" spans="1:113" ht="15.75" thickBot="1">
      <c r="A20" s="181"/>
      <c r="B20" s="181"/>
      <c r="C20" s="6" t="s">
        <v>549</v>
      </c>
      <c r="D20" s="173">
        <f>+AVERAGE(D13:D17)</f>
        <v>0.41372349512189882</v>
      </c>
      <c r="E20" s="173">
        <f t="shared" ref="E20:W20" si="20">+AVERAGE(E13:E17)</f>
        <v>0.17672616102126334</v>
      </c>
      <c r="F20" s="173">
        <f t="shared" si="20"/>
        <v>0.52353095542543082</v>
      </c>
      <c r="G20" s="173">
        <f t="shared" si="20"/>
        <v>0.55866282521358157</v>
      </c>
      <c r="H20" s="174">
        <f t="shared" si="20"/>
        <v>0.41816085919554374</v>
      </c>
      <c r="I20" s="173">
        <f t="shared" si="20"/>
        <v>0.7352770201936023</v>
      </c>
      <c r="J20" s="173">
        <f t="shared" si="20"/>
        <v>0.11781398897633096</v>
      </c>
      <c r="K20" s="174">
        <f t="shared" si="20"/>
        <v>0.42654550458496665</v>
      </c>
      <c r="L20" s="173">
        <f t="shared" si="20"/>
        <v>0.61331845313828504</v>
      </c>
      <c r="M20" s="173">
        <f t="shared" si="20"/>
        <v>0.14894881363503346</v>
      </c>
      <c r="N20" s="173">
        <f t="shared" si="20"/>
        <v>0.16894838154867256</v>
      </c>
      <c r="O20" s="173">
        <f t="shared" si="20"/>
        <v>0.80781564202878031</v>
      </c>
      <c r="P20" s="173">
        <f t="shared" si="20"/>
        <v>0.98513994910941471</v>
      </c>
      <c r="Q20" s="173">
        <f t="shared" si="20"/>
        <v>0.4438862050634958</v>
      </c>
      <c r="R20" s="173">
        <f t="shared" si="20"/>
        <v>2.1616837333632167E-2</v>
      </c>
      <c r="S20" s="173">
        <f t="shared" si="20"/>
        <v>0.25398609210971401</v>
      </c>
      <c r="T20" s="173">
        <f t="shared" si="20"/>
        <v>0.98441802583461935</v>
      </c>
      <c r="U20" s="174">
        <f t="shared" si="20"/>
        <v>0.49205930813420451</v>
      </c>
      <c r="V20" s="174">
        <f t="shared" si="20"/>
        <v>1</v>
      </c>
      <c r="W20" s="176">
        <f t="shared" si="20"/>
        <v>0.50106587846168416</v>
      </c>
      <c r="X20" s="182"/>
      <c r="Y20" s="182"/>
      <c r="Z20" s="129"/>
      <c r="AA20" s="129"/>
      <c r="AB20" s="129"/>
      <c r="AC20" s="129"/>
      <c r="AD20" s="129"/>
      <c r="AE20" s="129"/>
    </row>
    <row r="21" spans="1:113" ht="72.75" thickBot="1">
      <c r="A21" s="181"/>
      <c r="B21" s="181"/>
      <c r="C21" s="6" t="s">
        <v>550</v>
      </c>
      <c r="D21" s="173">
        <f>+STDEVA(D13:D17)</f>
        <v>8.1299903708103846E-2</v>
      </c>
      <c r="E21" s="173">
        <f t="shared" ref="E21:W21" si="21">+STDEVA(E13:E17)</f>
        <v>0.3326038675672473</v>
      </c>
      <c r="F21" s="173">
        <f t="shared" si="21"/>
        <v>0.34780894094076831</v>
      </c>
      <c r="G21" s="173">
        <f t="shared" si="21"/>
        <v>3.1270226274627784E-2</v>
      </c>
      <c r="H21" s="174">
        <f t="shared" si="21"/>
        <v>0.12835102008225774</v>
      </c>
      <c r="I21" s="173">
        <f t="shared" si="21"/>
        <v>0.10008818285531641</v>
      </c>
      <c r="J21" s="173">
        <f t="shared" si="21"/>
        <v>3.3901160731111074E-2</v>
      </c>
      <c r="K21" s="174">
        <f t="shared" si="21"/>
        <v>4.5413063679184247E-2</v>
      </c>
      <c r="L21" s="173">
        <f t="shared" si="21"/>
        <v>0.12038375684987634</v>
      </c>
      <c r="M21" s="173">
        <f t="shared" si="21"/>
        <v>4.6528500557487223E-2</v>
      </c>
      <c r="N21" s="173">
        <f t="shared" si="21"/>
        <v>5.3629638257222181E-2</v>
      </c>
      <c r="O21" s="173">
        <f t="shared" si="21"/>
        <v>0.11533230183324766</v>
      </c>
      <c r="P21" s="173">
        <f t="shared" si="21"/>
        <v>2.9148801624513901E-2</v>
      </c>
      <c r="Q21" s="173">
        <f t="shared" si="21"/>
        <v>6.764446873082848E-2</v>
      </c>
      <c r="R21" s="173">
        <f t="shared" si="21"/>
        <v>1.3505574641953065E-2</v>
      </c>
      <c r="S21" s="173">
        <f t="shared" si="21"/>
        <v>3.2327322341547941E-2</v>
      </c>
      <c r="T21" s="173">
        <f t="shared" si="21"/>
        <v>1.4826179317204445E-2</v>
      </c>
      <c r="U21" s="174">
        <f t="shared" si="21"/>
        <v>2.6180968182838774E-2</v>
      </c>
      <c r="V21" s="174">
        <f t="shared" si="21"/>
        <v>0</v>
      </c>
      <c r="W21" s="176">
        <f t="shared" si="21"/>
        <v>3.5075540675476476E-2</v>
      </c>
      <c r="X21" s="182"/>
      <c r="Y21" s="182"/>
      <c r="Z21" s="129"/>
      <c r="AA21" s="129"/>
      <c r="AB21" s="129"/>
      <c r="AC21" s="129"/>
      <c r="AD21" s="129"/>
      <c r="AE21" s="129"/>
      <c r="DE21" s="192" t="s">
        <v>538</v>
      </c>
      <c r="DH21" s="191" t="s">
        <v>283</v>
      </c>
      <c r="DI21" s="191" t="s">
        <v>482</v>
      </c>
    </row>
    <row r="22" spans="1:113" ht="15.75" thickBot="1">
      <c r="DF22" s="245" t="s">
        <v>440</v>
      </c>
      <c r="DG22" s="246"/>
      <c r="DH22" s="193">
        <f>+DF5</f>
        <v>0.50106587846168416</v>
      </c>
      <c r="DI22" s="193">
        <f>+DG5</f>
        <v>3.5075540675476476E-2</v>
      </c>
    </row>
    <row r="23" spans="1:113" ht="15.75" thickBot="1">
      <c r="DF23" s="245" t="s">
        <v>535</v>
      </c>
      <c r="DG23" s="246"/>
      <c r="DH23" s="193">
        <f>+DH5</f>
        <v>0.41816085919554374</v>
      </c>
      <c r="DI23" s="193">
        <f>+DI5</f>
        <v>0.12835102008225774</v>
      </c>
    </row>
    <row r="24" spans="1:113" ht="15.75" thickBot="1">
      <c r="DF24" s="245" t="s">
        <v>536</v>
      </c>
      <c r="DG24" s="246"/>
      <c r="DH24" s="193">
        <f>+DJ5</f>
        <v>0.42654550458496665</v>
      </c>
      <c r="DI24" s="193">
        <f>+DK5</f>
        <v>4.5413063679184247E-2</v>
      </c>
    </row>
    <row r="25" spans="1:113" ht="15.75" thickBot="1">
      <c r="C25" s="141" t="s">
        <v>476</v>
      </c>
      <c r="D25" s="140" t="s">
        <v>208</v>
      </c>
      <c r="E25" s="140" t="s">
        <v>220</v>
      </c>
      <c r="F25" s="140" t="s">
        <v>223</v>
      </c>
      <c r="G25" s="140" t="s">
        <v>226</v>
      </c>
      <c r="H25" s="139" t="s">
        <v>465</v>
      </c>
      <c r="I25" s="140" t="s">
        <v>231</v>
      </c>
      <c r="J25" s="140" t="s">
        <v>237</v>
      </c>
      <c r="K25" s="139" t="s">
        <v>460</v>
      </c>
      <c r="L25" s="140" t="s">
        <v>242</v>
      </c>
      <c r="M25" s="140" t="s">
        <v>249</v>
      </c>
      <c r="N25" s="140" t="s">
        <v>252</v>
      </c>
      <c r="O25" s="140" t="s">
        <v>257</v>
      </c>
      <c r="P25" s="140" t="s">
        <v>261</v>
      </c>
      <c r="Q25" s="140" t="s">
        <v>265</v>
      </c>
      <c r="R25" s="140" t="s">
        <v>271</v>
      </c>
      <c r="S25" s="140" t="s">
        <v>275</v>
      </c>
      <c r="T25" s="140" t="s">
        <v>278</v>
      </c>
      <c r="U25" s="139" t="s">
        <v>441</v>
      </c>
      <c r="V25" s="139" t="s">
        <v>285</v>
      </c>
      <c r="W25" s="138" t="s">
        <v>440</v>
      </c>
      <c r="X25" s="6" t="s">
        <v>482</v>
      </c>
      <c r="Y25" s="6" t="s">
        <v>283</v>
      </c>
      <c r="DF25" s="245" t="s">
        <v>537</v>
      </c>
      <c r="DG25" s="246"/>
      <c r="DH25" s="193">
        <f>+DL5</f>
        <v>0.49205930813420451</v>
      </c>
      <c r="DI25" s="193">
        <f>+DM5</f>
        <v>2.6180968182838774E-2</v>
      </c>
    </row>
    <row r="26" spans="1:113" ht="15.75" thickBot="1">
      <c r="C26" s="172" t="s">
        <v>423</v>
      </c>
      <c r="D26" s="173">
        <f>+D12</f>
        <v>0.20402230187176429</v>
      </c>
      <c r="E26" s="173">
        <f t="shared" ref="E26:W26" si="22">+E12</f>
        <v>0</v>
      </c>
      <c r="F26" s="173">
        <f t="shared" si="22"/>
        <v>0.56778245136959793</v>
      </c>
      <c r="G26" s="173">
        <f t="shared" si="22"/>
        <v>0.57189542483660127</v>
      </c>
      <c r="H26" s="174">
        <f t="shared" si="22"/>
        <v>0.3359250445194909</v>
      </c>
      <c r="I26" s="173">
        <f t="shared" si="22"/>
        <v>0.67272727272727273</v>
      </c>
      <c r="J26" s="173">
        <f t="shared" si="22"/>
        <v>0.1176470588235294</v>
      </c>
      <c r="K26" s="174">
        <f t="shared" si="22"/>
        <v>0.39518716577540108</v>
      </c>
      <c r="L26" s="173">
        <f t="shared" si="22"/>
        <v>0.53921568627450978</v>
      </c>
      <c r="M26" s="173">
        <f t="shared" si="22"/>
        <v>0.13083834835101771</v>
      </c>
      <c r="N26" s="173">
        <f t="shared" si="22"/>
        <v>4.5751633986928102E-2</v>
      </c>
      <c r="O26" s="173">
        <f t="shared" si="22"/>
        <v>0.3290965282213969</v>
      </c>
      <c r="P26" s="173">
        <f t="shared" si="22"/>
        <v>0.95757575757575752</v>
      </c>
      <c r="Q26" s="173">
        <f t="shared" si="22"/>
        <v>0.2156862745098039</v>
      </c>
      <c r="R26" s="175">
        <f t="shared" si="22"/>
        <v>4.3464052287581698E-2</v>
      </c>
      <c r="S26" s="173">
        <f t="shared" si="22"/>
        <v>0.23856209150326799</v>
      </c>
      <c r="T26" s="173">
        <f t="shared" si="22"/>
        <v>0.96969696969696972</v>
      </c>
      <c r="U26" s="174">
        <f t="shared" si="22"/>
        <v>0.38554303804524809</v>
      </c>
      <c r="V26" s="174">
        <f t="shared" si="22"/>
        <v>1</v>
      </c>
      <c r="W26" s="176">
        <f t="shared" si="22"/>
        <v>0.43499657450204199</v>
      </c>
      <c r="X26" s="148">
        <f>+STDEVA(D26,E26,F26,G26,I26,J26,L26:T26,V26)</f>
        <v>0.34761614549989045</v>
      </c>
      <c r="Y26" s="148">
        <f>+AVERAGE(D26:G26,I26:J26,L26:T26,V26)</f>
        <v>0.41274761575224994</v>
      </c>
      <c r="DF26" s="245" t="s">
        <v>37</v>
      </c>
      <c r="DG26" s="246"/>
      <c r="DH26" s="193">
        <f>+DN5</f>
        <v>1</v>
      </c>
      <c r="DI26" s="193">
        <f>+DO5</f>
        <v>0</v>
      </c>
    </row>
    <row r="27" spans="1:113">
      <c r="C27" s="172" t="s">
        <v>481</v>
      </c>
      <c r="D27" s="173">
        <f t="shared" ref="D27:W27" si="23">+AVERAGE(D3:D11,D12)</f>
        <v>0.37741900564735709</v>
      </c>
      <c r="E27" s="173">
        <f t="shared" si="23"/>
        <v>0.423501135671145</v>
      </c>
      <c r="F27" s="173">
        <f t="shared" si="23"/>
        <v>0.61127066411150388</v>
      </c>
      <c r="G27" s="173">
        <f t="shared" si="23"/>
        <v>0.68251397890371301</v>
      </c>
      <c r="H27" s="174">
        <f t="shared" si="23"/>
        <v>0.52367619608342975</v>
      </c>
      <c r="I27" s="173">
        <f t="shared" si="23"/>
        <v>0.71896573285925414</v>
      </c>
      <c r="J27" s="173">
        <f t="shared" si="23"/>
        <v>7.6237171125025371E-2</v>
      </c>
      <c r="K27" s="174">
        <f t="shared" si="23"/>
        <v>0.39760145199213975</v>
      </c>
      <c r="L27" s="173">
        <f t="shared" si="23"/>
        <v>0.66288465288994924</v>
      </c>
      <c r="M27" s="173">
        <f t="shared" si="23"/>
        <v>0.14877206774329035</v>
      </c>
      <c r="N27" s="173">
        <f t="shared" si="23"/>
        <v>0.17920667570694376</v>
      </c>
      <c r="O27" s="173">
        <f t="shared" si="23"/>
        <v>0.74877862870780065</v>
      </c>
      <c r="P27" s="173">
        <f t="shared" si="23"/>
        <v>0.96734588218303474</v>
      </c>
      <c r="Q27" s="173">
        <f t="shared" si="23"/>
        <v>0.42157489093096218</v>
      </c>
      <c r="R27" s="175">
        <f t="shared" si="23"/>
        <v>2.7936060545828749E-2</v>
      </c>
      <c r="S27" s="173">
        <f t="shared" si="23"/>
        <v>0.29293910254306987</v>
      </c>
      <c r="T27" s="173">
        <f t="shared" si="23"/>
        <v>0.96075504773013165</v>
      </c>
      <c r="U27" s="174">
        <f t="shared" si="23"/>
        <v>0.49002144544233461</v>
      </c>
      <c r="V27" s="174">
        <f t="shared" si="23"/>
        <v>1</v>
      </c>
      <c r="W27" s="176">
        <f t="shared" si="23"/>
        <v>0.52338972805537121</v>
      </c>
      <c r="X27" s="148">
        <f>+STDEVA(D27,E27,F27,G27,I27,J27,L27:T27,V27)</f>
        <v>0.32204874757381413</v>
      </c>
      <c r="Y27" s="148">
        <f>+AVERAGE(D27:G27,I27:J27,L27:T27,V27)</f>
        <v>0.51875629358118802</v>
      </c>
    </row>
    <row r="28" spans="1:113">
      <c r="C28" s="172" t="s">
        <v>436</v>
      </c>
      <c r="D28" s="173">
        <f>+D6</f>
        <v>0.26277802327294147</v>
      </c>
      <c r="E28" s="173">
        <f t="shared" ref="E28:W28" si="24">+E6</f>
        <v>0.45290473770572798</v>
      </c>
      <c r="F28" s="173">
        <f t="shared" si="24"/>
        <v>0.41499102461025811</v>
      </c>
      <c r="G28" s="173">
        <f t="shared" si="24"/>
        <v>0.4432624113475177</v>
      </c>
      <c r="H28" s="174">
        <f t="shared" si="24"/>
        <v>0.39348404923411129</v>
      </c>
      <c r="I28" s="173">
        <f t="shared" si="24"/>
        <v>0.62827225130890052</v>
      </c>
      <c r="J28" s="173">
        <f t="shared" si="24"/>
        <v>6.3829787234042548E-2</v>
      </c>
      <c r="K28" s="174">
        <f t="shared" si="24"/>
        <v>0.34605101927147153</v>
      </c>
      <c r="L28" s="173">
        <f t="shared" si="24"/>
        <v>0.67730496453900713</v>
      </c>
      <c r="M28" s="173">
        <f t="shared" si="24"/>
        <v>0.2325185033649162</v>
      </c>
      <c r="N28" s="173">
        <f t="shared" si="24"/>
        <v>7.4468085106382975E-2</v>
      </c>
      <c r="O28" s="173">
        <f t="shared" si="24"/>
        <v>0.97938593553553466</v>
      </c>
      <c r="P28" s="173">
        <f t="shared" si="24"/>
        <v>0.97382198952879584</v>
      </c>
      <c r="Q28" s="173">
        <f t="shared" si="24"/>
        <v>0.25423728813559321</v>
      </c>
      <c r="R28" s="175">
        <f t="shared" si="24"/>
        <v>3.0496453900709219E-2</v>
      </c>
      <c r="S28" s="173">
        <f t="shared" si="24"/>
        <v>0.14893617021276601</v>
      </c>
      <c r="T28" s="173">
        <f t="shared" si="24"/>
        <v>0.97382198952879584</v>
      </c>
      <c r="U28" s="174">
        <f t="shared" si="24"/>
        <v>0.48277681998361133</v>
      </c>
      <c r="V28" s="174">
        <f t="shared" si="24"/>
        <v>1</v>
      </c>
      <c r="W28" s="176">
        <f t="shared" si="24"/>
        <v>0.4666935665467582</v>
      </c>
      <c r="X28" s="148">
        <v>0.3543204724549931</v>
      </c>
      <c r="Y28" s="148">
        <v>0.47568935095824305</v>
      </c>
    </row>
    <row r="30" spans="1:113">
      <c r="AH30" s="183" t="s">
        <v>544</v>
      </c>
      <c r="AV30" s="183" t="s">
        <v>545</v>
      </c>
      <c r="BT30" s="183" t="s">
        <v>544</v>
      </c>
      <c r="CH30" s="183" t="s">
        <v>545</v>
      </c>
    </row>
    <row r="31" spans="1:113">
      <c r="C31" s="141" t="s">
        <v>476</v>
      </c>
      <c r="D31" s="140" t="s">
        <v>208</v>
      </c>
      <c r="E31" s="140" t="s">
        <v>220</v>
      </c>
      <c r="F31" s="140" t="s">
        <v>223</v>
      </c>
      <c r="G31" s="140" t="s">
        <v>226</v>
      </c>
      <c r="H31" s="139" t="s">
        <v>465</v>
      </c>
      <c r="I31" s="140" t="s">
        <v>231</v>
      </c>
      <c r="J31" s="140" t="s">
        <v>237</v>
      </c>
      <c r="K31" s="139" t="s">
        <v>460</v>
      </c>
      <c r="L31" s="140" t="s">
        <v>242</v>
      </c>
      <c r="M31" s="140" t="s">
        <v>249</v>
      </c>
      <c r="N31" s="140" t="s">
        <v>252</v>
      </c>
      <c r="O31" s="140" t="s">
        <v>257</v>
      </c>
      <c r="P31" s="140" t="s">
        <v>261</v>
      </c>
      <c r="Q31" s="140" t="s">
        <v>265</v>
      </c>
      <c r="R31" s="140" t="s">
        <v>271</v>
      </c>
      <c r="S31" s="140" t="s">
        <v>275</v>
      </c>
      <c r="T31" s="140" t="s">
        <v>278</v>
      </c>
      <c r="U31" s="139" t="s">
        <v>441</v>
      </c>
      <c r="V31" s="139" t="s">
        <v>285</v>
      </c>
      <c r="W31" s="138" t="s">
        <v>440</v>
      </c>
      <c r="X31" s="6" t="s">
        <v>482</v>
      </c>
      <c r="Y31" s="6" t="s">
        <v>283</v>
      </c>
    </row>
    <row r="32" spans="1:113">
      <c r="C32" s="172" t="s">
        <v>421</v>
      </c>
      <c r="D32" s="173">
        <f>+D17</f>
        <v>0.35507978334065288</v>
      </c>
      <c r="E32" s="173">
        <f t="shared" ref="E32:W32" si="25">+E17</f>
        <v>0</v>
      </c>
      <c r="F32" s="173">
        <f t="shared" si="25"/>
        <v>0.26123750153414999</v>
      </c>
      <c r="G32" s="173">
        <f t="shared" si="25"/>
        <v>0.58606557377049184</v>
      </c>
      <c r="H32" s="174">
        <f t="shared" si="25"/>
        <v>0.30059571466132368</v>
      </c>
      <c r="I32" s="173">
        <f t="shared" si="25"/>
        <v>0.6518518518518519</v>
      </c>
      <c r="J32" s="173">
        <f t="shared" si="25"/>
        <v>0.1728395061728395</v>
      </c>
      <c r="K32" s="174">
        <f t="shared" si="25"/>
        <v>0.4123456790123457</v>
      </c>
      <c r="L32" s="173">
        <f t="shared" si="25"/>
        <v>0.55327868852459017</v>
      </c>
      <c r="M32" s="173">
        <f t="shared" si="25"/>
        <v>0.1157716385204702</v>
      </c>
      <c r="N32" s="173">
        <f t="shared" si="25"/>
        <v>0.13580246913580249</v>
      </c>
      <c r="O32" s="173">
        <f t="shared" si="25"/>
        <v>0.78057019702590114</v>
      </c>
      <c r="P32" s="173">
        <f t="shared" si="25"/>
        <v>0.93333333333333335</v>
      </c>
      <c r="Q32" s="173">
        <f t="shared" si="25"/>
        <v>0.37614678899082571</v>
      </c>
      <c r="R32" s="175">
        <f t="shared" si="25"/>
        <v>2.757201646090535E-2</v>
      </c>
      <c r="S32" s="173">
        <f t="shared" si="25"/>
        <v>0.2181069958847737</v>
      </c>
      <c r="T32" s="173">
        <f t="shared" si="25"/>
        <v>0.97777777777777775</v>
      </c>
      <c r="U32" s="174">
        <f t="shared" si="25"/>
        <v>0.45784853029837169</v>
      </c>
      <c r="V32" s="174">
        <f t="shared" si="25"/>
        <v>1</v>
      </c>
      <c r="W32" s="176">
        <f t="shared" si="25"/>
        <v>0.45141786162796133</v>
      </c>
      <c r="X32" s="148">
        <f>+STDEVA(D32,E32,F32,G32,I32,J32,L32:T32,V32)</f>
        <v>0.34309739864858763</v>
      </c>
      <c r="Y32" s="148">
        <f>+AVERAGE(D32:G32,I32:J32,L32:T32,V32)</f>
        <v>0.44658963264527296</v>
      </c>
    </row>
    <row r="33" spans="3:25">
      <c r="C33" s="172" t="s">
        <v>481</v>
      </c>
      <c r="D33" s="173">
        <f>+AVERAGE(D13:D17)</f>
        <v>0.41372349512189882</v>
      </c>
      <c r="E33" s="173">
        <f t="shared" ref="E33:W33" si="26">+AVERAGE(E13:E17)</f>
        <v>0.17672616102126334</v>
      </c>
      <c r="F33" s="173">
        <f t="shared" si="26"/>
        <v>0.52353095542543082</v>
      </c>
      <c r="G33" s="173">
        <f t="shared" si="26"/>
        <v>0.55866282521358157</v>
      </c>
      <c r="H33" s="174">
        <f t="shared" si="26"/>
        <v>0.41816085919554374</v>
      </c>
      <c r="I33" s="173">
        <f t="shared" si="26"/>
        <v>0.7352770201936023</v>
      </c>
      <c r="J33" s="173">
        <f t="shared" si="26"/>
        <v>0.11781398897633096</v>
      </c>
      <c r="K33" s="174">
        <f t="shared" si="26"/>
        <v>0.42654550458496665</v>
      </c>
      <c r="L33" s="173">
        <f t="shared" si="26"/>
        <v>0.61331845313828504</v>
      </c>
      <c r="M33" s="173">
        <f t="shared" si="26"/>
        <v>0.14894881363503346</v>
      </c>
      <c r="N33" s="173">
        <f t="shared" si="26"/>
        <v>0.16894838154867256</v>
      </c>
      <c r="O33" s="173">
        <f t="shared" si="26"/>
        <v>0.80781564202878031</v>
      </c>
      <c r="P33" s="173">
        <f t="shared" si="26"/>
        <v>0.98513994910941471</v>
      </c>
      <c r="Q33" s="173">
        <f t="shared" si="26"/>
        <v>0.4438862050634958</v>
      </c>
      <c r="R33" s="175">
        <f t="shared" si="26"/>
        <v>2.1616837333632167E-2</v>
      </c>
      <c r="S33" s="173">
        <f t="shared" si="26"/>
        <v>0.25398609210971401</v>
      </c>
      <c r="T33" s="173">
        <f t="shared" si="26"/>
        <v>0.98441802583461935</v>
      </c>
      <c r="U33" s="174">
        <f t="shared" si="26"/>
        <v>0.49205930813420451</v>
      </c>
      <c r="V33" s="174">
        <f t="shared" si="26"/>
        <v>1</v>
      </c>
      <c r="W33" s="176">
        <f t="shared" si="26"/>
        <v>0.50106587846168416</v>
      </c>
      <c r="X33" s="148">
        <f>+STDEVA(D33,E33,F33,G33,I33,J33,L33:T33,V33)</f>
        <v>0.33368648300433346</v>
      </c>
      <c r="Y33" s="148">
        <f>+AVERAGE(D33:G33,I33:J33,L33:T33,V33)</f>
        <v>0.4971133028596097</v>
      </c>
    </row>
    <row r="34" spans="3:25">
      <c r="C34" s="172" t="s">
        <v>425</v>
      </c>
      <c r="D34" s="173">
        <f>+D16</f>
        <v>0.35278721344295111</v>
      </c>
      <c r="E34" s="173">
        <f t="shared" ref="E34:W34" si="27">+E16</f>
        <v>0.76450744689490591</v>
      </c>
      <c r="F34" s="173">
        <f t="shared" si="27"/>
        <v>0.66835400438998904</v>
      </c>
      <c r="G34" s="173">
        <f t="shared" si="27"/>
        <v>0.54255319148936165</v>
      </c>
      <c r="H34" s="174">
        <f t="shared" si="27"/>
        <v>0.58205046405430194</v>
      </c>
      <c r="I34" s="173">
        <f t="shared" si="27"/>
        <v>0.61068702290076338</v>
      </c>
      <c r="J34" s="173">
        <f t="shared" si="27"/>
        <v>0.1117021276595745</v>
      </c>
      <c r="K34" s="174">
        <f t="shared" si="27"/>
        <v>0.36119457528016891</v>
      </c>
      <c r="L34" s="173">
        <f t="shared" si="27"/>
        <v>0.69680851063829785</v>
      </c>
      <c r="M34" s="173">
        <f t="shared" si="27"/>
        <v>0.20068926473717399</v>
      </c>
      <c r="N34" s="173">
        <f t="shared" si="27"/>
        <v>0.175531914893617</v>
      </c>
      <c r="O34" s="173">
        <f t="shared" si="27"/>
        <v>0.73657977650301676</v>
      </c>
      <c r="P34" s="173">
        <f t="shared" si="27"/>
        <v>0.99236641221374045</v>
      </c>
      <c r="Q34" s="173">
        <f t="shared" si="27"/>
        <v>0.37037037037037029</v>
      </c>
      <c r="R34" s="175">
        <f t="shared" si="27"/>
        <v>3.4042553191489362E-2</v>
      </c>
      <c r="S34" s="173">
        <f t="shared" si="27"/>
        <v>0.25</v>
      </c>
      <c r="T34" s="173">
        <f t="shared" si="27"/>
        <v>0.97709923664122134</v>
      </c>
      <c r="U34" s="174">
        <f t="shared" si="27"/>
        <v>0.49260978213210299</v>
      </c>
      <c r="V34" s="174">
        <f t="shared" si="27"/>
        <v>1</v>
      </c>
      <c r="W34" s="176">
        <f t="shared" si="27"/>
        <v>0.53075644643997211</v>
      </c>
      <c r="X34" s="148">
        <f>+STDEVA(D34,E34,F34,G34,I34,J34,L34:T34,V34)</f>
        <v>0.32416140984805936</v>
      </c>
      <c r="Y34" s="148">
        <f>+AVERAGE(D34:G34,I34:J34,L34:T34,V34)</f>
        <v>0.53025494037290444</v>
      </c>
    </row>
    <row r="68" spans="4:65">
      <c r="D68" s="145" t="s">
        <v>480</v>
      </c>
    </row>
    <row r="70" spans="4:65" ht="15.75">
      <c r="D70" s="147" t="s">
        <v>479</v>
      </c>
      <c r="E70" s="146"/>
      <c r="F70" s="146"/>
      <c r="G70" s="146"/>
      <c r="H70" s="146"/>
      <c r="I70" s="146"/>
      <c r="J70" s="146"/>
      <c r="K70" s="146"/>
      <c r="L70" s="146"/>
      <c r="R70" s="147" t="s">
        <v>478</v>
      </c>
      <c r="S70" s="146"/>
      <c r="T70" s="146"/>
      <c r="U70" s="146"/>
      <c r="V70" s="146"/>
      <c r="W70" s="146"/>
      <c r="X70" s="146"/>
    </row>
    <row r="71" spans="4:65">
      <c r="D71" s="145"/>
    </row>
    <row r="74" spans="4:65">
      <c r="BM74" s="145"/>
    </row>
    <row r="127" spans="4:24" ht="15.75">
      <c r="D127" s="147" t="s">
        <v>436</v>
      </c>
      <c r="E127" s="146"/>
      <c r="F127" s="146"/>
      <c r="G127" s="146"/>
      <c r="H127" s="146"/>
      <c r="I127" s="146"/>
      <c r="J127" s="146"/>
      <c r="K127" s="146"/>
      <c r="L127" s="146"/>
    </row>
    <row r="128" spans="4:24" ht="15.75">
      <c r="R128" s="147" t="s">
        <v>425</v>
      </c>
      <c r="S128" s="146"/>
      <c r="T128" s="146"/>
      <c r="U128" s="146"/>
      <c r="V128" s="146"/>
      <c r="W128" s="146"/>
      <c r="X128" s="146"/>
    </row>
  </sheetData>
  <autoFilter ref="A2:Y19" xr:uid="{00000000-0001-0000-0100-000000000000}">
    <sortState xmlns:xlrd2="http://schemas.microsoft.com/office/spreadsheetml/2017/richdata2" ref="A3:Y19">
      <sortCondition ref="B2:B19"/>
    </sortState>
  </autoFilter>
  <mergeCells count="29">
    <mergeCell ref="AU1:AV1"/>
    <mergeCell ref="X1:Y1"/>
    <mergeCell ref="AI1:AJ1"/>
    <mergeCell ref="AL1:AM1"/>
    <mergeCell ref="AO1:AP1"/>
    <mergeCell ref="AR1:AS1"/>
    <mergeCell ref="DL2:DM2"/>
    <mergeCell ref="DN2:DO2"/>
    <mergeCell ref="AY1:AY2"/>
    <mergeCell ref="AZ1:BA1"/>
    <mergeCell ref="BB1:BC1"/>
    <mergeCell ref="BD1:BE1"/>
    <mergeCell ref="BF1:BG1"/>
    <mergeCell ref="BH1:BI1"/>
    <mergeCell ref="DF16:DG16"/>
    <mergeCell ref="DE2:DE3"/>
    <mergeCell ref="DF2:DG2"/>
    <mergeCell ref="DH2:DI2"/>
    <mergeCell ref="DJ2:DK2"/>
    <mergeCell ref="DE10:DE11"/>
    <mergeCell ref="DF12:DG12"/>
    <mergeCell ref="DF13:DG13"/>
    <mergeCell ref="DF14:DG14"/>
    <mergeCell ref="DF15:DG15"/>
    <mergeCell ref="DF22:DG22"/>
    <mergeCell ref="DF23:DG23"/>
    <mergeCell ref="DF24:DG24"/>
    <mergeCell ref="DF25:DG25"/>
    <mergeCell ref="DF26:DG26"/>
  </mergeCells>
  <pageMargins left="0.75" right="0.75" top="1" bottom="1" header="0.5" footer="0.5"/>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3</vt:i4>
      </vt:variant>
    </vt:vector>
  </HeadingPairs>
  <TitlesOfParts>
    <vt:vector size="18" baseType="lpstr">
      <vt:lpstr>Indicadores_priorizados</vt:lpstr>
      <vt:lpstr>INDICADORES</vt:lpstr>
      <vt:lpstr>FUENTE INFORMACIÓN</vt:lpstr>
      <vt:lpstr>VARIABLES</vt:lpstr>
      <vt:lpstr>INDICADORES_RESUMEN</vt:lpstr>
      <vt:lpstr>Solicitud adicional</vt:lpstr>
      <vt:lpstr>Solicitud inicial</vt:lpstr>
      <vt:lpstr>Base_indicadores_all</vt:lpstr>
      <vt:lpstr>Base_indicadores_resumen</vt:lpstr>
      <vt:lpstr>IDGIP</vt:lpstr>
      <vt:lpstr>Hoja1</vt:lpstr>
      <vt:lpstr>FORMATO_IDGIP_SEGUI</vt:lpstr>
      <vt:lpstr>FORMATO_INDICADORES_IDGIP</vt:lpstr>
      <vt:lpstr>FORMATO_PRG01</vt:lpstr>
      <vt:lpstr>Hoja1 (2)</vt:lpstr>
      <vt:lpstr>Indicadores_priorizados!_Hlk67423421</vt:lpstr>
      <vt:lpstr>FORMATO_INDICADORES_IDGIP!Área_de_impresión</vt:lpstr>
      <vt:lpstr>FORMATO_PRG01!Área_de_impresión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llan santillan</dc:creator>
  <cp:lastModifiedBy>llan santillan</cp:lastModifiedBy>
  <dcterms:created xsi:type="dcterms:W3CDTF">2023-01-02T20:05:52Z</dcterms:created>
  <dcterms:modified xsi:type="dcterms:W3CDTF">2023-03-13T04:12:12Z</dcterms:modified>
</cp:coreProperties>
</file>