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systems2atoms/systems/inputs/"/>
    </mc:Choice>
  </mc:AlternateContent>
  <xr:revisionPtr revIDLastSave="12" documentId="8_{401E820F-D25F-3D46-84BE-224BE0C8BBAC}" xr6:coauthVersionLast="47" xr6:coauthVersionMax="47" xr10:uidLastSave="{A63418F1-8263-41C5-8F45-0553FE2407F8}"/>
  <bookViews>
    <workbookView xWindow="-120" yWindow="-120" windowWidth="29040" windowHeight="1584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1" l="1"/>
  <c r="AF2" i="1" s="1"/>
  <c r="AE3" i="1"/>
  <c r="AF3" i="1" s="1"/>
  <c r="AE4" i="1"/>
  <c r="AF4" i="1" s="1"/>
  <c r="AE5" i="1"/>
  <c r="AF5" i="1" s="1"/>
  <c r="H5" i="1"/>
  <c r="H2" i="1"/>
  <c r="H3" i="1"/>
  <c r="H4" i="1"/>
  <c r="B3" i="1"/>
  <c r="B4" i="1" s="1"/>
  <c r="B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E69AF14B-AA4E-4E26-959E-FBBD27782D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Identifier; passthrough input (not used in calculations).</t>
        </r>
      </text>
    </comment>
    <comment ref="B1" authorId="0" shapeId="0" xr:uid="{CD81A55F-A99E-4A56-B972-678F29DCB64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output file #. Need to be different for each run.</t>
        </r>
      </text>
    </comment>
    <comment ref="C1" authorId="0" shapeId="0" xr:uid="{13073E9C-D811-47E4-B2BE-7D12539399F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Dollar year of calculated costs.</t>
        </r>
      </text>
    </comment>
    <comment ref="P1" authorId="0" shapeId="0" xr:uid="{ACA71E89-892C-48A7-882C-1D446A4F374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in delivery pathway name (in output files).</t>
        </r>
      </text>
    </comment>
    <comment ref="R1" authorId="0" shapeId="0" xr:uid="{E91F5129-45DF-4C7E-98CB-9EB0ECA2B40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At target transport and storage conditions for given LOHC.</t>
        </r>
      </text>
    </comment>
    <comment ref="U1" authorId="0" shapeId="0" xr:uid="{1FA48B68-1334-4FAC-BF0B-33E0BBEB747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Accepted values are "thermo", "electro", or "purchase".
Currently "thermo" formic acid production calculations are incomplete.</t>
        </r>
      </text>
    </comment>
    <comment ref="V1" authorId="0" shapeId="0" xr:uid="{BE111B58-CF02-47A8-A900-0FE1C58D67F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
Intended for "thermo" formic acid production calculations, which are currently incomplete.</t>
        </r>
      </text>
    </comment>
    <comment ref="W1" authorId="0" shapeId="0" xr:uid="{6762C2A9-ED90-4F8A-ACBA-004F9BE735F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Y1" authorId="0" shapeId="0" xr:uid="{D04DD905-76F8-48FD-B1A3-7586587FD9C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Z1" authorId="0" shapeId="0" xr:uid="{B12FB536-677E-448D-90D6-6B05614E32B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AA1" authorId="0" shapeId="0" xr:uid="{85A575E1-5A04-4DA1-BB58-B3BCF3F5505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AB1" authorId="0" shapeId="0" xr:uid="{53065B57-609C-4573-9453-189D2C9F884E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AC1" authorId="0" shapeId="0" xr:uid="{0F29EAB0-39C2-4C84-B012-71138AA8BEA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AD1" authorId="0" shapeId="0" xr:uid="{481A628E-2100-4163-B507-26D09F915FE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I1" authorId="0" shapeId="0" xr:uid="{7B3A9B9D-8EFE-4593-9AE8-1DC567406CA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V1" authorId="0" shapeId="0" xr:uid="{6CEB0D03-8142-4461-B5D8-E2E1F9D6992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W1" authorId="0" shapeId="0" xr:uid="{A7F3BD7A-BC91-4F82-8B30-22EC15A227B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2" authorId="0" shapeId="0" xr:uid="{1E7F2DFD-E28F-40BA-BF84-2656FEB4603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Example baseline inputs.</t>
        </r>
      </text>
    </comment>
    <comment ref="H2" authorId="0" shapeId="0" xr:uid="{214B6BAD-4E8B-4B8C-9A1B-A05799FF452B}">
      <text>
        <r>
          <rPr>
            <b/>
            <sz val="9"/>
            <color indexed="81"/>
            <rFont val="Tahoma"/>
            <charset val="1"/>
          </rPr>
          <t xml:space="preserve">Yuan, Mengyao:
</t>
        </r>
        <r>
          <rPr>
            <sz val="9"/>
            <color indexed="81"/>
            <rFont val="Tahoma"/>
            <charset val="1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I2" authorId="0" shapeId="0" xr:uid="{CD78496C-361F-4AA2-A7B5-C49F252EFCE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J2" authorId="0" shapeId="0" xr:uid="{6E182C7D-C4A7-4883-AEF9-502B2BDB4F6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2021 State Electricity Profiles, California, CO2 emissions rate. Converted from lb/MWh.
https://www.eia.gov/electricity/state/california/</t>
        </r>
      </text>
    </comment>
    <comment ref="K2" authorId="0" shapeId="0" xr:uid="{A4A58B15-9A8C-4A09-8F6B-3EA07859A59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N2" authorId="0" shapeId="0" xr:uid="{ED41E46E-89DA-4353-BA76-6AC3E7C714C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AG2" authorId="0" shapeId="0" xr:uid="{C26BA404-EDC2-4E3C-8D61-9D1F07B5884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Cell voltage for hydrogen oxidation. Calculated assuming a cell voltage of 2.5 V for water oxidation [1,2] and a reversible potential for water oxidation relative to hydrogen oxidation of 1.23 V (i.e., 2.5 V − 1.23 V = 1.27 V) [3].
[1] B. S. Crandall, T. Brix, R. S. Weber and F. Jiao, Energ Fuel, 2022, 37, 1441-1450.
[2] M. Ramdin, A. R. T. Morrison, M. de Groen, R. van Haperen, R. de Kler, L. J. P. van den Broeke, J. P. M. Trusler, W. de Jong and T. J. H. Vlugt, Ind Eng Chem Res, 2019, 58, 1834-1847.
[3] W. Q. Li, J. T. Feaster, S. A. Akhade, J. T. Davis, A. A. Wong, V. A. Beck, J. B. Varley, S. A. Hawks, M. Stadermann, C. Hahn, R. D. Aines, E. B. Duoss and S. E. Baker, ACS Sustain Chem Eng, 2021, 9, 14678-14689.</t>
        </r>
      </text>
    </comment>
    <comment ref="AH2" authorId="0" shapeId="0" xr:uid="{CE68BB1E-799F-4775-B8CB-797AF6A5911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[1] B. S. Crandall, T. Brix, R. S. Weber and F. Jiao, Energ Fuel, 2022, 37, 1441-1450.
[2] M. Ramdin, A. R. T. Morrison, M. de Groen, R. van Haperen, R. de Kler, L. J. P. van den Broeke, J. P. M. Trusler, W. de Jong and T. J. H. Vlugt, Ind Eng Chem Res, 2019, 58, 1834-1847.</t>
        </r>
      </text>
    </comment>
    <comment ref="AJ2" authorId="0" shapeId="0" xr:uid="{77C5F196-F835-437B-A591-6FA79B666A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current alkaline hydrogen electrolyzer cost as a target for CO2 electrolyzer.
Ramdin et al., 2019, Ind. Eng. Chem. Res. https://pubs.acs.org/doi/10.1021/acs.iecr.8b04944</t>
        </r>
      </text>
    </comment>
  </commentList>
</comments>
</file>

<file path=xl/sharedStrings.xml><?xml version="1.0" encoding="utf-8"?>
<sst xmlns="http://schemas.openxmlformats.org/spreadsheetml/2006/main" count="62" uniqueCount="57">
  <si>
    <t>run #</t>
  </si>
  <si>
    <t>output dollar year</t>
  </si>
  <si>
    <t>target station capacity (kg/day)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</si>
  <si>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</si>
  <si>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</si>
  <si>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</si>
  <si>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</si>
  <si>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</si>
  <si>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</si>
  <si>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</si>
  <si>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hydrogen purchase cost ($/kg)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</si>
  <si>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</si>
  <si>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</si>
  <si>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</si>
  <si>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</si>
  <si>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</si>
  <si>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</si>
  <si>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</si>
  <si>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</si>
  <si>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</si>
  <si>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CO2 electrolyzer purchase cost ($/m^2)</t>
  </si>
  <si>
    <t>hydr. separator energy (unit TBD)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</si>
  <si>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</si>
  <si>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</si>
  <si>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</si>
  <si>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</si>
  <si>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</si>
  <si>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</si>
  <si>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</si>
  <si>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</si>
  <si>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</si>
  <si>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</si>
  <si>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electro</t>
  </si>
  <si>
    <t>scenario</t>
  </si>
  <si>
    <t>baseline</t>
  </si>
  <si>
    <t>purchase</t>
  </si>
  <si>
    <t>station annual capacity factor</t>
  </si>
  <si>
    <t>FA - delivery only</t>
  </si>
  <si>
    <t>FA - closed loop</t>
  </si>
  <si>
    <t>FA - closed loop - 80 cap factor</t>
  </si>
  <si>
    <t>hydr. electrolyzer voltage (V)</t>
  </si>
  <si>
    <t>hydr. electrolyzer current density (A/m^2)</t>
  </si>
  <si>
    <t>LOHC prod. emission factor (kg CO2-eq/kg)</t>
  </si>
  <si>
    <t>LOHC purchase cost ($/kg)</t>
  </si>
  <si>
    <t>LOHC production pathway</t>
  </si>
  <si>
    <t>terminal LOHC storage amount (days)</t>
  </si>
  <si>
    <t>station LOHC storage amount (days)</t>
  </si>
  <si>
    <t>LOHC name</t>
  </si>
  <si>
    <t>formic acid</t>
  </si>
  <si>
    <t>LOHC molar mass (kg/kmol)</t>
  </si>
  <si>
    <t>LOHC density (kg/m^3)</t>
  </si>
  <si>
    <t>stoic. ratio (mol H2/mol LOHC)</t>
  </si>
  <si>
    <t>stoic. ratio (mol CO2/mol LOHC)</t>
  </si>
  <si>
    <t>hydr. LOHC output flowrate (kg/s)</t>
  </si>
  <si>
    <t>hydr. electrolyzer cell area (m^2/cell)</t>
  </si>
  <si>
    <t>terminal compressed hydrogen storage amount (days)</t>
  </si>
  <si>
    <t>terminal liquid hydrogen storage amount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</si>
</sst>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"/>
  <sheetViews>
    <sheetView tabSelected="1" zoomScale="115" zoomScaleNormal="115" workbookViewId="0">
      <pane xSplit="1" ySplit="2" topLeftCell="AI3" activePane="bottomRight" state="frozen"/>
      <selection pane="topRight" activeCell="B1" sqref="B1"/>
      <selection pane="bottomLeft" activeCell="A3" sqref="A3"/>
      <selection pane="bottomRight" activeCell="AM1" sqref="AM1"/>
    </sheetView>
  </sheetViews>
  <sheetFormatPr defaultColWidth="8.85546875" defaultRowHeight="15" x14ac:dyDescent="0.25"/>
  <cols>
    <col min="1" max="1" width="28.140625" bestFit="1" customWidth="1"/>
    <col min="2" max="2" width="5.42578125" bestFit="1" customWidth="1"/>
    <col min="3" max="3" width="17" bestFit="1" customWidth="1"/>
    <col min="4" max="4" width="28.85546875" bestFit="1" customWidth="1"/>
    <col min="5" max="5" width="27.28515625" bestFit="1" customWidth="1"/>
    <col min="6" max="6" width="23.85546875" bestFit="1" customWidth="1"/>
    <col min="7" max="7" width="30.85546875" bestFit="1" customWidth="1"/>
    <col min="8" max="8" width="22.140625" bestFit="1" customWidth="1"/>
    <col min="9" max="9" width="19.85546875" bestFit="1" customWidth="1"/>
    <col min="10" max="10" width="37.42578125" bestFit="1" customWidth="1"/>
    <col min="11" max="11" width="35.42578125" bestFit="1" customWidth="1"/>
    <col min="12" max="12" width="43.42578125" bestFit="1" customWidth="1"/>
    <col min="13" max="13" width="39.42578125" bestFit="1" customWidth="1"/>
    <col min="14" max="14" width="28.140625" bestFit="1" customWidth="1"/>
    <col min="15" max="15" width="24.28515625" bestFit="1" customWidth="1"/>
    <col min="16" max="16" width="11.140625" bestFit="1" customWidth="1"/>
    <col min="17" max="17" width="25.85546875" bestFit="1" customWidth="1"/>
    <col min="18" max="18" width="21.42578125" bestFit="1" customWidth="1"/>
    <col min="19" max="19" width="28.28515625" bestFit="1" customWidth="1"/>
    <col min="20" max="20" width="29.7109375" bestFit="1" customWidth="1"/>
    <col min="21" max="21" width="24.28515625" bestFit="1" customWidth="1"/>
    <col min="22" max="22" width="28.42578125" bestFit="1" customWidth="1"/>
    <col min="23" max="23" width="26.7109375" bestFit="1" customWidth="1"/>
    <col min="24" max="24" width="21.42578125" bestFit="1" customWidth="1"/>
    <col min="25" max="25" width="25.42578125" bestFit="1" customWidth="1"/>
    <col min="26" max="26" width="23.28515625" bestFit="1" customWidth="1"/>
    <col min="27" max="27" width="24.28515625" bestFit="1" customWidth="1"/>
    <col min="28" max="28" width="22.85546875" bestFit="1" customWidth="1"/>
    <col min="29" max="29" width="24.28515625" bestFit="1" customWidth="1"/>
    <col min="30" max="30" width="28.7109375" bestFit="1" customWidth="1"/>
    <col min="31" max="31" width="31.85546875" customWidth="1"/>
    <col min="32" max="32" width="34.140625" customWidth="1"/>
    <col min="33" max="33" width="27.28515625" bestFit="1" customWidth="1"/>
    <col min="34" max="34" width="39.140625" bestFit="1" customWidth="1"/>
    <col min="35" max="35" width="31" bestFit="1" customWidth="1"/>
    <col min="36" max="36" width="36.28515625" bestFit="1" customWidth="1"/>
    <col min="37" max="37" width="34.7109375" bestFit="1" customWidth="1"/>
    <col min="38" max="38" width="50" bestFit="1" customWidth="1"/>
    <col min="39" max="39" width="44.28515625" bestFit="1" customWidth="1"/>
    <col min="40" max="40" width="31" bestFit="1" customWidth="1"/>
    <col min="41" max="41" width="29" bestFit="1" customWidth="1"/>
    <col min="42" max="42" width="20.7109375" bestFit="1" customWidth="1"/>
    <col min="43" max="43" width="27.85546875" bestFit="1" customWidth="1"/>
    <col min="44" max="44" width="25.7109375" bestFit="1" customWidth="1"/>
    <col min="45" max="45" width="26.7109375" bestFit="1" customWidth="1"/>
    <col min="46" max="46" width="25.140625" bestFit="1" customWidth="1"/>
    <col min="47" max="47" width="26.7109375" bestFit="1" customWidth="1"/>
    <col min="48" max="48" width="31.140625" bestFit="1" customWidth="1"/>
    <col min="49" max="49" width="43" bestFit="1" customWidth="1"/>
    <col min="50" max="50" width="33.140625" bestFit="1" customWidth="1"/>
  </cols>
  <sheetData>
    <row r="1" spans="1:50" x14ac:dyDescent="0.25">
      <c r="A1" s="3" t="s">
        <v>33</v>
      </c>
      <c r="B1" s="2" t="s">
        <v>0</v>
      </c>
      <c r="C1" s="2" t="s">
        <v>1</v>
      </c>
      <c r="D1" s="2" t="s">
        <v>2</v>
      </c>
      <c r="E1" s="2" t="s">
        <v>36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42</v>
      </c>
      <c r="N1" s="2" t="s">
        <v>10</v>
      </c>
      <c r="O1" s="2" t="s">
        <v>43</v>
      </c>
      <c r="P1" s="2" t="s">
        <v>47</v>
      </c>
      <c r="Q1" s="2" t="s">
        <v>49</v>
      </c>
      <c r="R1" s="2" t="s">
        <v>50</v>
      </c>
      <c r="S1" s="2" t="s">
        <v>51</v>
      </c>
      <c r="T1" s="2" t="s">
        <v>52</v>
      </c>
      <c r="U1" s="2" t="s">
        <v>44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  <c r="AA1" s="2" t="s">
        <v>16</v>
      </c>
      <c r="AB1" s="2" t="s">
        <v>17</v>
      </c>
      <c r="AC1" s="2" t="s">
        <v>18</v>
      </c>
      <c r="AD1" s="2" t="s">
        <v>19</v>
      </c>
      <c r="AE1" s="2" t="s">
        <v>53</v>
      </c>
      <c r="AF1" s="2" t="s">
        <v>54</v>
      </c>
      <c r="AG1" s="2" t="s">
        <v>40</v>
      </c>
      <c r="AH1" s="2" t="s">
        <v>41</v>
      </c>
      <c r="AI1" s="2" t="s">
        <v>21</v>
      </c>
      <c r="AJ1" s="2" t="s">
        <v>20</v>
      </c>
      <c r="AK1" s="2" t="s">
        <v>45</v>
      </c>
      <c r="AL1" s="2" t="s">
        <v>55</v>
      </c>
      <c r="AM1" s="2" t="s">
        <v>56</v>
      </c>
      <c r="AN1" s="2" t="s">
        <v>22</v>
      </c>
      <c r="AO1" s="2" t="s">
        <v>23</v>
      </c>
      <c r="AP1" s="2" t="s">
        <v>24</v>
      </c>
      <c r="AQ1" s="2" t="s">
        <v>25</v>
      </c>
      <c r="AR1" s="2" t="s">
        <v>26</v>
      </c>
      <c r="AS1" s="2" t="s">
        <v>27</v>
      </c>
      <c r="AT1" s="2" t="s">
        <v>28</v>
      </c>
      <c r="AU1" s="2" t="s">
        <v>29</v>
      </c>
      <c r="AV1" s="2" t="s">
        <v>30</v>
      </c>
      <c r="AW1" s="2" t="s">
        <v>31</v>
      </c>
      <c r="AX1" s="2" t="s">
        <v>46</v>
      </c>
    </row>
    <row r="2" spans="1:50" x14ac:dyDescent="0.25">
      <c r="A2" s="1" t="s">
        <v>34</v>
      </c>
      <c r="B2" s="1">
        <v>0</v>
      </c>
      <c r="C2" s="1">
        <v>2022</v>
      </c>
      <c r="D2" s="1">
        <v>1000</v>
      </c>
      <c r="E2" s="1">
        <v>1</v>
      </c>
      <c r="F2" s="1">
        <v>10</v>
      </c>
      <c r="G2" s="1">
        <v>100</v>
      </c>
      <c r="H2" s="1">
        <f t="shared" ref="H2:H5" si="0">17.09/100</f>
        <v>0.1709</v>
      </c>
      <c r="I2" s="1">
        <v>6.0279999999999996</v>
      </c>
      <c r="J2" s="1">
        <v>0.22800000000000001</v>
      </c>
      <c r="K2" s="1">
        <v>10.18</v>
      </c>
      <c r="L2" s="1">
        <v>0</v>
      </c>
      <c r="M2" s="1">
        <v>0</v>
      </c>
      <c r="N2" s="1">
        <v>0.31</v>
      </c>
      <c r="O2" s="1">
        <v>0</v>
      </c>
      <c r="P2" s="1" t="s">
        <v>48</v>
      </c>
      <c r="Q2" s="1">
        <v>46.024999999999999</v>
      </c>
      <c r="R2" s="1">
        <v>1220</v>
      </c>
      <c r="S2" s="1">
        <v>1</v>
      </c>
      <c r="T2" s="1">
        <v>1</v>
      </c>
      <c r="U2" s="1" t="s">
        <v>32</v>
      </c>
      <c r="V2" s="1">
        <v>366.15</v>
      </c>
      <c r="W2" s="1">
        <v>105</v>
      </c>
      <c r="X2" s="1">
        <v>1</v>
      </c>
      <c r="Y2" s="1">
        <v>1</v>
      </c>
      <c r="Z2" s="1">
        <v>1</v>
      </c>
      <c r="AA2" s="1">
        <v>53</v>
      </c>
      <c r="AB2" s="1">
        <v>5450</v>
      </c>
      <c r="AC2" s="1">
        <v>1</v>
      </c>
      <c r="AD2" s="1">
        <v>0</v>
      </c>
      <c r="AE2" s="1">
        <f t="shared" ref="AE2:AE5" si="1">D2/2.016/S2*Q2/AP2/24/3600*F2</f>
        <v>2.6426092969379242</v>
      </c>
      <c r="AF2" s="1">
        <f t="shared" ref="AF2:AF5" si="2">2*96485/AH2*AE2</f>
        <v>254.97215801505561</v>
      </c>
      <c r="AG2" s="1">
        <v>1.27</v>
      </c>
      <c r="AH2" s="1">
        <v>2000</v>
      </c>
      <c r="AI2" s="1">
        <v>0</v>
      </c>
      <c r="AJ2" s="1">
        <v>5250</v>
      </c>
      <c r="AK2" s="1">
        <v>0.25</v>
      </c>
      <c r="AL2" s="1">
        <v>0.25</v>
      </c>
      <c r="AM2" s="1">
        <v>1</v>
      </c>
      <c r="AN2" s="1">
        <v>300</v>
      </c>
      <c r="AO2" s="1">
        <v>1</v>
      </c>
      <c r="AP2" s="1">
        <v>0.99990000000000001</v>
      </c>
      <c r="AQ2" s="1">
        <v>7.31028611028611E-2</v>
      </c>
      <c r="AR2" s="1">
        <v>1</v>
      </c>
      <c r="AS2" s="1">
        <v>9.6467120334224301</v>
      </c>
      <c r="AT2" s="1">
        <v>3500</v>
      </c>
      <c r="AU2" s="1">
        <v>1</v>
      </c>
      <c r="AV2" s="1">
        <v>0</v>
      </c>
      <c r="AW2" s="1">
        <v>0</v>
      </c>
      <c r="AX2" s="1">
        <v>1</v>
      </c>
    </row>
    <row r="3" spans="1:50" x14ac:dyDescent="0.25">
      <c r="A3" t="s">
        <v>37</v>
      </c>
      <c r="B3">
        <f t="shared" ref="B3:B5" si="3">B2+1</f>
        <v>1</v>
      </c>
      <c r="C3">
        <v>2022</v>
      </c>
      <c r="D3">
        <v>1000</v>
      </c>
      <c r="E3">
        <v>1</v>
      </c>
      <c r="F3">
        <v>10</v>
      </c>
      <c r="G3">
        <v>100</v>
      </c>
      <c r="H3">
        <f t="shared" si="0"/>
        <v>0.1709</v>
      </c>
      <c r="I3">
        <v>6.0279999999999996</v>
      </c>
      <c r="J3">
        <v>0</v>
      </c>
      <c r="K3">
        <v>10.18</v>
      </c>
      <c r="L3">
        <v>0</v>
      </c>
      <c r="M3">
        <v>0</v>
      </c>
      <c r="N3">
        <v>0</v>
      </c>
      <c r="O3">
        <v>0</v>
      </c>
      <c r="P3" t="s">
        <v>48</v>
      </c>
      <c r="Q3">
        <v>46.024999999999999</v>
      </c>
      <c r="R3">
        <v>1220</v>
      </c>
      <c r="S3">
        <v>1</v>
      </c>
      <c r="T3">
        <v>1</v>
      </c>
      <c r="U3" t="s">
        <v>35</v>
      </c>
      <c r="V3">
        <v>366.15</v>
      </c>
      <c r="W3">
        <v>105</v>
      </c>
      <c r="X3">
        <v>1</v>
      </c>
      <c r="Y3">
        <v>1</v>
      </c>
      <c r="Z3">
        <v>1</v>
      </c>
      <c r="AA3">
        <v>53</v>
      </c>
      <c r="AB3">
        <v>5450</v>
      </c>
      <c r="AC3">
        <v>1</v>
      </c>
      <c r="AD3">
        <v>0</v>
      </c>
      <c r="AE3">
        <f t="shared" si="1"/>
        <v>2.6426092969379242</v>
      </c>
      <c r="AF3">
        <f t="shared" si="2"/>
        <v>254.97215801505561</v>
      </c>
      <c r="AG3">
        <v>1.27</v>
      </c>
      <c r="AH3">
        <v>2000</v>
      </c>
      <c r="AI3">
        <v>0</v>
      </c>
      <c r="AJ3">
        <v>5250</v>
      </c>
      <c r="AK3">
        <v>0.25</v>
      </c>
      <c r="AL3">
        <v>0.25</v>
      </c>
      <c r="AM3">
        <v>1</v>
      </c>
      <c r="AN3">
        <v>300</v>
      </c>
      <c r="AO3">
        <v>1</v>
      </c>
      <c r="AP3">
        <v>0.99990000000000001</v>
      </c>
      <c r="AQ3">
        <v>7.31028611028611E-2</v>
      </c>
      <c r="AR3">
        <v>1</v>
      </c>
      <c r="AS3">
        <v>9.6467120334224301</v>
      </c>
      <c r="AT3">
        <v>3500</v>
      </c>
      <c r="AU3">
        <v>1</v>
      </c>
      <c r="AV3">
        <v>0</v>
      </c>
      <c r="AW3">
        <v>0</v>
      </c>
      <c r="AX3">
        <v>1</v>
      </c>
    </row>
    <row r="4" spans="1:50" x14ac:dyDescent="0.25">
      <c r="A4" t="s">
        <v>38</v>
      </c>
      <c r="B4">
        <f t="shared" si="3"/>
        <v>2</v>
      </c>
      <c r="C4">
        <v>2022</v>
      </c>
      <c r="D4">
        <v>1000</v>
      </c>
      <c r="E4">
        <v>1</v>
      </c>
      <c r="F4">
        <v>10</v>
      </c>
      <c r="G4">
        <v>100</v>
      </c>
      <c r="H4">
        <f t="shared" si="0"/>
        <v>0.1709</v>
      </c>
      <c r="I4">
        <v>6.0279999999999996</v>
      </c>
      <c r="J4">
        <v>0</v>
      </c>
      <c r="K4">
        <v>10.18</v>
      </c>
      <c r="L4">
        <v>0</v>
      </c>
      <c r="M4">
        <v>0</v>
      </c>
      <c r="N4">
        <v>0.31</v>
      </c>
      <c r="O4">
        <v>0</v>
      </c>
      <c r="P4" t="s">
        <v>48</v>
      </c>
      <c r="Q4">
        <v>46.024999999999999</v>
      </c>
      <c r="R4">
        <v>1220</v>
      </c>
      <c r="S4">
        <v>1</v>
      </c>
      <c r="T4">
        <v>1</v>
      </c>
      <c r="U4" t="s">
        <v>32</v>
      </c>
      <c r="V4">
        <v>366.15</v>
      </c>
      <c r="W4">
        <v>105</v>
      </c>
      <c r="X4">
        <v>1</v>
      </c>
      <c r="Y4">
        <v>1</v>
      </c>
      <c r="Z4">
        <v>1</v>
      </c>
      <c r="AA4">
        <v>53</v>
      </c>
      <c r="AB4">
        <v>5450</v>
      </c>
      <c r="AC4">
        <v>1</v>
      </c>
      <c r="AD4">
        <v>0</v>
      </c>
      <c r="AE4">
        <f t="shared" si="1"/>
        <v>2.6426092969379242</v>
      </c>
      <c r="AF4">
        <f t="shared" si="2"/>
        <v>254.97215801505561</v>
      </c>
      <c r="AG4">
        <v>1.27</v>
      </c>
      <c r="AH4">
        <v>2000</v>
      </c>
      <c r="AI4">
        <v>0</v>
      </c>
      <c r="AJ4">
        <v>5250</v>
      </c>
      <c r="AK4">
        <v>0.25</v>
      </c>
      <c r="AL4">
        <v>0.25</v>
      </c>
      <c r="AM4">
        <v>1</v>
      </c>
      <c r="AN4">
        <v>300</v>
      </c>
      <c r="AO4">
        <v>1</v>
      </c>
      <c r="AP4">
        <v>0.99990000000000001</v>
      </c>
      <c r="AQ4">
        <v>7.31028611028611E-2</v>
      </c>
      <c r="AR4">
        <v>1</v>
      </c>
      <c r="AS4">
        <v>9.6467120334224301</v>
      </c>
      <c r="AT4">
        <v>3500</v>
      </c>
      <c r="AU4">
        <v>1</v>
      </c>
      <c r="AV4">
        <v>0</v>
      </c>
      <c r="AW4">
        <v>0</v>
      </c>
      <c r="AX4">
        <v>1</v>
      </c>
    </row>
    <row r="5" spans="1:50" x14ac:dyDescent="0.25">
      <c r="A5" t="s">
        <v>39</v>
      </c>
      <c r="B5">
        <f t="shared" si="3"/>
        <v>3</v>
      </c>
      <c r="C5">
        <v>2022</v>
      </c>
      <c r="D5">
        <v>1000</v>
      </c>
      <c r="E5">
        <v>0.8</v>
      </c>
      <c r="F5">
        <v>10</v>
      </c>
      <c r="G5">
        <v>100</v>
      </c>
      <c r="H5">
        <f t="shared" si="0"/>
        <v>0.1709</v>
      </c>
      <c r="I5">
        <v>6.0279999999999996</v>
      </c>
      <c r="J5">
        <v>0</v>
      </c>
      <c r="K5">
        <v>10.18</v>
      </c>
      <c r="L5">
        <v>0</v>
      </c>
      <c r="M5">
        <v>0</v>
      </c>
      <c r="N5">
        <v>0.31</v>
      </c>
      <c r="O5">
        <v>0</v>
      </c>
      <c r="P5" t="s">
        <v>48</v>
      </c>
      <c r="Q5">
        <v>46.024999999999999</v>
      </c>
      <c r="R5">
        <v>1220</v>
      </c>
      <c r="S5">
        <v>1</v>
      </c>
      <c r="T5">
        <v>1</v>
      </c>
      <c r="U5" t="s">
        <v>32</v>
      </c>
      <c r="V5">
        <v>366.15</v>
      </c>
      <c r="W5">
        <v>105</v>
      </c>
      <c r="X5">
        <v>1</v>
      </c>
      <c r="Y5">
        <v>1</v>
      </c>
      <c r="Z5">
        <v>1</v>
      </c>
      <c r="AA5">
        <v>53</v>
      </c>
      <c r="AB5">
        <v>5450</v>
      </c>
      <c r="AC5">
        <v>1</v>
      </c>
      <c r="AD5">
        <v>0</v>
      </c>
      <c r="AE5">
        <f t="shared" si="1"/>
        <v>2.6426092969379242</v>
      </c>
      <c r="AF5">
        <f t="shared" si="2"/>
        <v>254.97215801505561</v>
      </c>
      <c r="AG5">
        <v>1.27</v>
      </c>
      <c r="AH5">
        <v>2000</v>
      </c>
      <c r="AI5">
        <v>0</v>
      </c>
      <c r="AJ5">
        <v>5250</v>
      </c>
      <c r="AK5">
        <v>0.25</v>
      </c>
      <c r="AL5">
        <v>0.25</v>
      </c>
      <c r="AM5">
        <v>1</v>
      </c>
      <c r="AN5">
        <v>300</v>
      </c>
      <c r="AO5">
        <v>1</v>
      </c>
      <c r="AP5">
        <v>0.99990000000000001</v>
      </c>
      <c r="AQ5">
        <v>7.31028611028611E-2</v>
      </c>
      <c r="AR5">
        <v>1</v>
      </c>
      <c r="AS5">
        <v>9.6467120334224301</v>
      </c>
      <c r="AT5">
        <v>3500</v>
      </c>
      <c r="AU5">
        <v>1</v>
      </c>
      <c r="AV5">
        <v>0</v>
      </c>
      <c r="AW5">
        <v>0</v>
      </c>
      <c r="AX5">
        <v>1</v>
      </c>
    </row>
  </sheetData>
  <conditionalFormatting sqref="C3:AX5">
    <cfRule type="expression" dxfId="0" priority="1">
      <formula>C3&lt;&gt;C$2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4E99C690CD84D8C14FB9B89CF5CA2" ma:contentTypeVersion="14" ma:contentTypeDescription="Create a new document." ma:contentTypeScope="" ma:versionID="7d6ebaee038f40569f500d908425f89c">
  <xsd:schema xmlns:xsd="http://www.w3.org/2001/XMLSchema" xmlns:xs="http://www.w3.org/2001/XMLSchema" xmlns:p="http://schemas.microsoft.com/office/2006/metadata/properties" xmlns:ns2="72d00a49-d4df-4ae2-8448-0e7c38748169" xmlns:ns3="cdbd341c-9425-4527-8200-dbc5093c0c26" xmlns:ns4="cc3aaed6-9815-470c-8f7f-f66d9ca72b53" targetNamespace="http://schemas.microsoft.com/office/2006/metadata/properties" ma:root="true" ma:fieldsID="0d22da384523c48d606acb8860bdc860" ns2:_="" ns3:_="" ns4:_="">
    <xsd:import namespace="72d00a49-d4df-4ae2-8448-0e7c38748169"/>
    <xsd:import namespace="cdbd341c-9425-4527-8200-dbc5093c0c26"/>
    <xsd:import namespace="cc3aaed6-9815-470c-8f7f-f66d9ca72b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00a49-d4df-4ae2-8448-0e7c38748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3a22c89-3912-4715-9657-2989270db2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d341c-9425-4527-8200-dbc5093c0c26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453f2cc4-5f9f-4bbb-9939-0cc4669e82ba}" ma:internalName="TaxCatchAll" ma:showField="CatchAllData" ma:web="cc3aaed6-9815-470c-8f7f-f66d9ca72b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aaed6-9815-470c-8f7f-f66d9ca72b5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d00a49-d4df-4ae2-8448-0e7c38748169">
      <Terms xmlns="http://schemas.microsoft.com/office/infopath/2007/PartnerControls"/>
    </lcf76f155ced4ddcb4097134ff3c332f>
    <TaxCatchAll xmlns="cdbd341c-9425-4527-8200-dbc5093c0c2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2DAFF9-D831-4A8A-A26B-34A3990B40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d00a49-d4df-4ae2-8448-0e7c38748169"/>
    <ds:schemaRef ds:uri="cdbd341c-9425-4527-8200-dbc5093c0c26"/>
    <ds:schemaRef ds:uri="cc3aaed6-9815-470c-8f7f-f66d9ca72b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3A8468-9818-4804-84E1-135F70628E6B}">
  <ds:schemaRefs>
    <ds:schemaRef ds:uri="http://schemas.microsoft.com/office/2006/metadata/properties"/>
    <ds:schemaRef ds:uri="http://schemas.microsoft.com/office/infopath/2007/PartnerControls"/>
    <ds:schemaRef ds:uri="72d00a49-d4df-4ae2-8448-0e7c38748169"/>
    <ds:schemaRef ds:uri="cdbd341c-9425-4527-8200-dbc5093c0c26"/>
  </ds:schemaRefs>
</ds:datastoreItem>
</file>

<file path=customXml/itemProps3.xml><?xml version="1.0" encoding="utf-8"?>
<ds:datastoreItem xmlns:ds="http://schemas.openxmlformats.org/officeDocument/2006/customXml" ds:itemID="{CB52D826-44CA-4104-AA1D-CE7759CCAD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Yuan, Mengyao</cp:lastModifiedBy>
  <dcterms:created xsi:type="dcterms:W3CDTF">2023-11-10T23:49:25Z</dcterms:created>
  <dcterms:modified xsi:type="dcterms:W3CDTF">2024-08-09T21:48:33Z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0x01010001B4E99C690CD84D8C14FB9B89CF5CA2</vt:lpwstr>
  </property>
  <property fmtid="{D5CDD505-2E9C-101B-9397-08002B2CF9AE}" pid="3" name="MediaServiceImageTags">
    <vt:lpwstr/>
  </property>
</Properties>
</file>