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Leonardo Pereira\OneDrive\Ambiente de Trabalho\Universidade\Mestrado\AGC2\Exercise2\"/>
    </mc:Choice>
  </mc:AlternateContent>
  <xr:revisionPtr revIDLastSave="0" documentId="13_ncr:1_{AEFE8DD9-0686-4605-A1EB-365167BFEF54}" xr6:coauthVersionLast="47" xr6:coauthVersionMax="47" xr10:uidLastSave="{00000000-0000-0000-0000-000000000000}"/>
  <bookViews>
    <workbookView xWindow="-108" yWindow="-108" windowWidth="23256" windowHeight="12456" firstSheet="1" activeTab="5" xr2:uid="{1F538902-FC2C-5E48-96A3-7E75BFE43AFB}"/>
  </bookViews>
  <sheets>
    <sheet name="1- Asset Valuation Table" sheetId="4" r:id="rId1"/>
    <sheet name="2 - Threat Id Table" sheetId="5" r:id="rId2"/>
    <sheet name="3 - Vulnerability Id Table" sheetId="6" r:id="rId3"/>
    <sheet name="4- TVA" sheetId="7" r:id="rId4"/>
    <sheet name="5-Ranked Vulnerability Risk" sheetId="2" r:id="rId5"/>
    <sheet name="Controls"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4" i="2" l="1"/>
  <c r="J84" i="2" s="1"/>
  <c r="G84" i="2"/>
  <c r="H83" i="2"/>
  <c r="J83" i="2" s="1"/>
  <c r="G83" i="2"/>
  <c r="L83" i="2" s="1"/>
  <c r="H82" i="2"/>
  <c r="J82" i="2" s="1"/>
  <c r="G82" i="2"/>
  <c r="L82" i="2" s="1"/>
  <c r="H81" i="2"/>
  <c r="J81" i="2" s="1"/>
  <c r="G81" i="2"/>
  <c r="L81" i="2" s="1"/>
  <c r="H62" i="2"/>
  <c r="J62" i="2" s="1"/>
  <c r="L62" i="2" s="1"/>
  <c r="G62" i="2"/>
  <c r="H61" i="2"/>
  <c r="J61" i="2" s="1"/>
  <c r="G61" i="2"/>
  <c r="L61" i="2" s="1"/>
  <c r="H60" i="2"/>
  <c r="J60" i="2" s="1"/>
  <c r="L60" i="2" s="1"/>
  <c r="G60" i="2"/>
  <c r="H59" i="2"/>
  <c r="J59" i="2" s="1"/>
  <c r="G59" i="2"/>
  <c r="L59" i="2" s="1"/>
  <c r="H104" i="2"/>
  <c r="J104" i="2" s="1"/>
  <c r="G104" i="2"/>
  <c r="H103" i="2"/>
  <c r="J103" i="2" s="1"/>
  <c r="G103" i="2"/>
  <c r="H102" i="2"/>
  <c r="J102" i="2" s="1"/>
  <c r="G102" i="2"/>
  <c r="H101" i="2"/>
  <c r="J101" i="2" s="1"/>
  <c r="G101" i="2"/>
  <c r="H120" i="2"/>
  <c r="J120" i="2" s="1"/>
  <c r="G120" i="2"/>
  <c r="H119" i="2"/>
  <c r="J119" i="2" s="1"/>
  <c r="G119" i="2"/>
  <c r="H118" i="2"/>
  <c r="J118" i="2" s="1"/>
  <c r="G118" i="2"/>
  <c r="H117" i="2"/>
  <c r="J117" i="2" s="1"/>
  <c r="G117" i="2"/>
  <c r="H46" i="2"/>
  <c r="J46" i="2" s="1"/>
  <c r="L46" i="2" s="1"/>
  <c r="G46" i="2"/>
  <c r="H45" i="2"/>
  <c r="J45" i="2" s="1"/>
  <c r="G45" i="2"/>
  <c r="L45" i="2" s="1"/>
  <c r="L44" i="2"/>
  <c r="J44" i="2"/>
  <c r="H44" i="2"/>
  <c r="G44" i="2"/>
  <c r="H43" i="2"/>
  <c r="J43" i="2" s="1"/>
  <c r="G43" i="2"/>
  <c r="H107" i="2"/>
  <c r="J107" i="2" s="1"/>
  <c r="G107" i="2"/>
  <c r="L107" i="2" s="1"/>
  <c r="H106" i="2"/>
  <c r="J106" i="2" s="1"/>
  <c r="G106" i="2"/>
  <c r="L106" i="2" s="1"/>
  <c r="H100" i="2"/>
  <c r="J100" i="2" s="1"/>
  <c r="G100" i="2"/>
  <c r="H99" i="2"/>
  <c r="J99" i="2" s="1"/>
  <c r="G99" i="2"/>
  <c r="L99" i="2" s="1"/>
  <c r="H98" i="2"/>
  <c r="J98" i="2" s="1"/>
  <c r="G98" i="2"/>
  <c r="L98" i="2" s="1"/>
  <c r="H97" i="2"/>
  <c r="J97" i="2" s="1"/>
  <c r="G97" i="2"/>
  <c r="L97" i="2" s="1"/>
  <c r="J96" i="2"/>
  <c r="L96" i="2" s="1"/>
  <c r="H96" i="2"/>
  <c r="G96" i="2"/>
  <c r="H95" i="2"/>
  <c r="J95" i="2" s="1"/>
  <c r="G95" i="2"/>
  <c r="L95" i="2" s="1"/>
  <c r="J94" i="2"/>
  <c r="L94" i="2" s="1"/>
  <c r="H94" i="2"/>
  <c r="G94" i="2"/>
  <c r="H93" i="2"/>
  <c r="J93" i="2" s="1"/>
  <c r="G93" i="2"/>
  <c r="J92" i="2"/>
  <c r="J78" i="2"/>
  <c r="L78" i="2" s="1"/>
  <c r="H78" i="2"/>
  <c r="G78" i="2"/>
  <c r="H77" i="2"/>
  <c r="J77" i="2" s="1"/>
  <c r="G77" i="2"/>
  <c r="L77" i="2" s="1"/>
  <c r="J76" i="2"/>
  <c r="L76" i="2" s="1"/>
  <c r="H76" i="2"/>
  <c r="G76" i="2"/>
  <c r="H75" i="2"/>
  <c r="J75" i="2" s="1"/>
  <c r="G75" i="2"/>
  <c r="L75" i="2" s="1"/>
  <c r="H50" i="2"/>
  <c r="J50" i="2" s="1"/>
  <c r="G50" i="2"/>
  <c r="L50" i="2" s="1"/>
  <c r="H49" i="2"/>
  <c r="J49" i="2" s="1"/>
  <c r="G49" i="2"/>
  <c r="L49" i="2" s="1"/>
  <c r="H42" i="2"/>
  <c r="J42" i="2" s="1"/>
  <c r="G42" i="2"/>
  <c r="L42" i="2" s="1"/>
  <c r="H41" i="2"/>
  <c r="J41" i="2" s="1"/>
  <c r="G41" i="2"/>
  <c r="L41" i="2" s="1"/>
  <c r="J40" i="2"/>
  <c r="H40" i="2"/>
  <c r="G40" i="2"/>
  <c r="L40" i="2" s="1"/>
  <c r="H39" i="2"/>
  <c r="J39" i="2" s="1"/>
  <c r="G39" i="2"/>
  <c r="G122" i="2"/>
  <c r="C122" i="2"/>
  <c r="H122" i="2" s="1"/>
  <c r="J122" i="2" s="1"/>
  <c r="G121" i="2"/>
  <c r="C121" i="2"/>
  <c r="H121" i="2" s="1"/>
  <c r="J121" i="2" s="1"/>
  <c r="C120" i="2"/>
  <c r="C119" i="2"/>
  <c r="C118" i="2"/>
  <c r="C117" i="2"/>
  <c r="G116" i="2"/>
  <c r="C116" i="2"/>
  <c r="H116" i="2" s="1"/>
  <c r="J116" i="2" s="1"/>
  <c r="G115" i="2"/>
  <c r="C115" i="2"/>
  <c r="H115" i="2" s="1"/>
  <c r="J115" i="2" s="1"/>
  <c r="G114" i="2"/>
  <c r="C114" i="2"/>
  <c r="H114" i="2" s="1"/>
  <c r="J114" i="2" s="1"/>
  <c r="G113" i="2"/>
  <c r="C113" i="2"/>
  <c r="H113" i="2" s="1"/>
  <c r="J113" i="2" s="1"/>
  <c r="G112" i="2"/>
  <c r="C112" i="2"/>
  <c r="H112" i="2" s="1"/>
  <c r="J112" i="2" s="1"/>
  <c r="G111" i="2"/>
  <c r="C111" i="2"/>
  <c r="H111" i="2" s="1"/>
  <c r="J111" i="2" s="1"/>
  <c r="G110" i="2"/>
  <c r="C110" i="2"/>
  <c r="H110" i="2" s="1"/>
  <c r="J110" i="2" s="1"/>
  <c r="G109" i="2"/>
  <c r="C109" i="2"/>
  <c r="H109" i="2" s="1"/>
  <c r="J109" i="2" s="1"/>
  <c r="G108" i="2"/>
  <c r="C108" i="2"/>
  <c r="H108" i="2" s="1"/>
  <c r="J108" i="2" s="1"/>
  <c r="C107" i="2"/>
  <c r="C106" i="2"/>
  <c r="G105" i="2"/>
  <c r="C105" i="2"/>
  <c r="H105" i="2" s="1"/>
  <c r="J105" i="2" s="1"/>
  <c r="C104" i="2"/>
  <c r="C103" i="2"/>
  <c r="C102" i="2"/>
  <c r="C101" i="2"/>
  <c r="C100" i="2"/>
  <c r="C99" i="2"/>
  <c r="C98" i="2"/>
  <c r="C97" i="2"/>
  <c r="C96" i="2"/>
  <c r="C95" i="2"/>
  <c r="C94" i="2"/>
  <c r="C93" i="2"/>
  <c r="G92" i="2"/>
  <c r="C92" i="2"/>
  <c r="H92" i="2" s="1"/>
  <c r="G91" i="2"/>
  <c r="C91" i="2"/>
  <c r="H91" i="2" s="1"/>
  <c r="J91" i="2" s="1"/>
  <c r="G90" i="2"/>
  <c r="C90" i="2"/>
  <c r="H90" i="2" s="1"/>
  <c r="J90" i="2" s="1"/>
  <c r="G89" i="2"/>
  <c r="C89" i="2"/>
  <c r="H89" i="2" s="1"/>
  <c r="J89" i="2" s="1"/>
  <c r="G88" i="2"/>
  <c r="C88" i="2"/>
  <c r="H88" i="2" s="1"/>
  <c r="J88" i="2" s="1"/>
  <c r="G87" i="2"/>
  <c r="C87" i="2"/>
  <c r="H87" i="2" s="1"/>
  <c r="J87" i="2" s="1"/>
  <c r="G86" i="2"/>
  <c r="C86" i="2"/>
  <c r="H86" i="2" s="1"/>
  <c r="J86" i="2" s="1"/>
  <c r="G85" i="2"/>
  <c r="C85" i="2"/>
  <c r="H85" i="2" s="1"/>
  <c r="J85" i="2" s="1"/>
  <c r="C84" i="2"/>
  <c r="C83" i="2"/>
  <c r="C82" i="2"/>
  <c r="C81" i="2"/>
  <c r="G80" i="2"/>
  <c r="C80" i="2"/>
  <c r="H80" i="2" s="1"/>
  <c r="J80" i="2" s="1"/>
  <c r="G79" i="2"/>
  <c r="C79" i="2"/>
  <c r="H79" i="2" s="1"/>
  <c r="J79" i="2" s="1"/>
  <c r="C78" i="2"/>
  <c r="C77" i="2"/>
  <c r="C76" i="2"/>
  <c r="C75" i="2"/>
  <c r="G74" i="2"/>
  <c r="C74" i="2"/>
  <c r="H74" i="2" s="1"/>
  <c r="J74" i="2" s="1"/>
  <c r="G73" i="2"/>
  <c r="C73" i="2"/>
  <c r="H73" i="2" s="1"/>
  <c r="J73" i="2" s="1"/>
  <c r="G72" i="2"/>
  <c r="C72" i="2"/>
  <c r="H72" i="2" s="1"/>
  <c r="J72" i="2" s="1"/>
  <c r="G71" i="2"/>
  <c r="C71" i="2"/>
  <c r="H71" i="2" s="1"/>
  <c r="J71" i="2" s="1"/>
  <c r="G70" i="2"/>
  <c r="C70" i="2"/>
  <c r="H70" i="2" s="1"/>
  <c r="J70" i="2" s="1"/>
  <c r="G69" i="2"/>
  <c r="C69" i="2"/>
  <c r="H69" i="2" s="1"/>
  <c r="J69" i="2" s="1"/>
  <c r="G68" i="2"/>
  <c r="C68" i="2"/>
  <c r="H68" i="2" s="1"/>
  <c r="J68" i="2" s="1"/>
  <c r="C5" i="2"/>
  <c r="C4" i="2"/>
  <c r="G47" i="2"/>
  <c r="C47" i="2"/>
  <c r="H47" i="2" s="1"/>
  <c r="J47" i="2" s="1"/>
  <c r="C45" i="2"/>
  <c r="C43" i="2"/>
  <c r="C41" i="2"/>
  <c r="C39" i="2"/>
  <c r="G37" i="2"/>
  <c r="C37" i="2"/>
  <c r="H37" i="2" s="1"/>
  <c r="J37" i="2" s="1"/>
  <c r="G35" i="2"/>
  <c r="C35" i="2"/>
  <c r="H35" i="2" s="1"/>
  <c r="J35" i="2" s="1"/>
  <c r="G33" i="2"/>
  <c r="C33" i="2"/>
  <c r="H33" i="2" s="1"/>
  <c r="J33" i="2" s="1"/>
  <c r="G31" i="2"/>
  <c r="C31" i="2"/>
  <c r="H31" i="2" s="1"/>
  <c r="J31" i="2" s="1"/>
  <c r="G29" i="2"/>
  <c r="C29" i="2"/>
  <c r="H29" i="2" s="1"/>
  <c r="J29" i="2" s="1"/>
  <c r="G27" i="2"/>
  <c r="C27" i="2"/>
  <c r="H27" i="2" s="1"/>
  <c r="J27" i="2" s="1"/>
  <c r="G25" i="2"/>
  <c r="C25" i="2"/>
  <c r="H25" i="2" s="1"/>
  <c r="J25" i="2" s="1"/>
  <c r="G23" i="2"/>
  <c r="C23" i="2"/>
  <c r="H23" i="2" s="1"/>
  <c r="J23" i="2" s="1"/>
  <c r="G21" i="2"/>
  <c r="C21" i="2"/>
  <c r="H21" i="2" s="1"/>
  <c r="J21" i="2" s="1"/>
  <c r="G19" i="2"/>
  <c r="C19" i="2"/>
  <c r="H19" i="2" s="1"/>
  <c r="J19" i="2" s="1"/>
  <c r="G17" i="2"/>
  <c r="C17" i="2"/>
  <c r="H17" i="2" s="1"/>
  <c r="J17" i="2" s="1"/>
  <c r="G15" i="2"/>
  <c r="C15" i="2"/>
  <c r="H15" i="2" s="1"/>
  <c r="J15" i="2" s="1"/>
  <c r="G13" i="2"/>
  <c r="C13" i="2"/>
  <c r="H13" i="2" s="1"/>
  <c r="J13" i="2" s="1"/>
  <c r="G11" i="2"/>
  <c r="C11" i="2"/>
  <c r="H11" i="2" s="1"/>
  <c r="J11" i="2" s="1"/>
  <c r="G9" i="2"/>
  <c r="C9" i="2"/>
  <c r="H9" i="2" s="1"/>
  <c r="J9" i="2" s="1"/>
  <c r="G7" i="2"/>
  <c r="C7" i="2"/>
  <c r="H7" i="2" s="1"/>
  <c r="J7" i="2" s="1"/>
  <c r="C46" i="2"/>
  <c r="C44" i="2"/>
  <c r="C42" i="2"/>
  <c r="C40" i="2"/>
  <c r="G38" i="2"/>
  <c r="C38" i="2"/>
  <c r="H38" i="2" s="1"/>
  <c r="J38" i="2" s="1"/>
  <c r="G36" i="2"/>
  <c r="C36" i="2"/>
  <c r="H36" i="2" s="1"/>
  <c r="J36" i="2" s="1"/>
  <c r="G34" i="2"/>
  <c r="C34" i="2"/>
  <c r="H34" i="2" s="1"/>
  <c r="J34" i="2" s="1"/>
  <c r="G32" i="2"/>
  <c r="C32" i="2"/>
  <c r="H32" i="2" s="1"/>
  <c r="J32" i="2" s="1"/>
  <c r="G30" i="2"/>
  <c r="C30" i="2"/>
  <c r="H30" i="2" s="1"/>
  <c r="J30" i="2" s="1"/>
  <c r="G28" i="2"/>
  <c r="C28" i="2"/>
  <c r="H28" i="2" s="1"/>
  <c r="J28" i="2" s="1"/>
  <c r="G26" i="2"/>
  <c r="C26" i="2"/>
  <c r="H26" i="2" s="1"/>
  <c r="J26" i="2" s="1"/>
  <c r="G24" i="2"/>
  <c r="C24" i="2"/>
  <c r="H24" i="2" s="1"/>
  <c r="J24" i="2" s="1"/>
  <c r="G22" i="2"/>
  <c r="C22" i="2"/>
  <c r="H22" i="2" s="1"/>
  <c r="J22" i="2" s="1"/>
  <c r="G20" i="2"/>
  <c r="C20" i="2"/>
  <c r="H20" i="2" s="1"/>
  <c r="J20" i="2" s="1"/>
  <c r="G18" i="2"/>
  <c r="C18" i="2"/>
  <c r="H18" i="2" s="1"/>
  <c r="J18" i="2" s="1"/>
  <c r="G16" i="2"/>
  <c r="C16" i="2"/>
  <c r="H16" i="2" s="1"/>
  <c r="J16" i="2" s="1"/>
  <c r="G14" i="2"/>
  <c r="C14" i="2"/>
  <c r="H14" i="2" s="1"/>
  <c r="J14" i="2" s="1"/>
  <c r="G12" i="2"/>
  <c r="C12" i="2"/>
  <c r="H12" i="2" s="1"/>
  <c r="J12" i="2" s="1"/>
  <c r="G10" i="2"/>
  <c r="C10" i="2"/>
  <c r="H10" i="2" s="1"/>
  <c r="J10" i="2" s="1"/>
  <c r="G8" i="2"/>
  <c r="C8" i="2"/>
  <c r="H8" i="2" s="1"/>
  <c r="J8" i="2" s="1"/>
  <c r="G6" i="2"/>
  <c r="C6" i="2"/>
  <c r="H6" i="2" s="1"/>
  <c r="J6" i="2" s="1"/>
  <c r="B25" i="6"/>
  <c r="L2" i="7"/>
  <c r="C5" i="6"/>
  <c r="B5" i="6"/>
  <c r="B4" i="6"/>
  <c r="C11" i="6"/>
  <c r="C12" i="6"/>
  <c r="B11" i="6"/>
  <c r="B10" i="6"/>
  <c r="C15" i="6"/>
  <c r="C14" i="6"/>
  <c r="C13" i="6"/>
  <c r="B15" i="6"/>
  <c r="B14" i="6"/>
  <c r="B13" i="6"/>
  <c r="B12" i="6"/>
  <c r="C21" i="6"/>
  <c r="B21" i="6"/>
  <c r="B20" i="6"/>
  <c r="C19" i="6"/>
  <c r="B19" i="6"/>
  <c r="C18" i="6"/>
  <c r="B18" i="6"/>
  <c r="C17" i="6"/>
  <c r="B17" i="6"/>
  <c r="B24" i="6"/>
  <c r="B23" i="6"/>
  <c r="B22" i="6"/>
  <c r="C22" i="6"/>
  <c r="C23" i="6"/>
  <c r="C24" i="6"/>
  <c r="C9" i="6"/>
  <c r="B9" i="6"/>
  <c r="B8" i="6"/>
  <c r="B7" i="6"/>
  <c r="P2" i="7"/>
  <c r="O2" i="7"/>
  <c r="M2" i="7"/>
  <c r="K2" i="7"/>
  <c r="J2" i="7"/>
  <c r="I2" i="7"/>
  <c r="H2" i="7"/>
  <c r="G2" i="7"/>
  <c r="F2" i="7"/>
  <c r="E2" i="7"/>
  <c r="D2" i="7"/>
  <c r="C2" i="7"/>
  <c r="A13" i="7"/>
  <c r="A12" i="7"/>
  <c r="A11" i="7"/>
  <c r="A10" i="7"/>
  <c r="A9" i="7"/>
  <c r="A8" i="7"/>
  <c r="A7" i="7"/>
  <c r="A6" i="7"/>
  <c r="A5" i="7"/>
  <c r="A4" i="7"/>
  <c r="G7" i="4"/>
  <c r="B6" i="6"/>
  <c r="C6" i="6"/>
  <c r="C4" i="6"/>
  <c r="C66" i="2"/>
  <c r="H66" i="2" s="1"/>
  <c r="J66" i="2" s="1"/>
  <c r="B5" i="7"/>
  <c r="B6" i="7"/>
  <c r="B7" i="7"/>
  <c r="B8" i="7"/>
  <c r="B9" i="7"/>
  <c r="B10" i="7"/>
  <c r="B11" i="7"/>
  <c r="B12" i="7"/>
  <c r="B13" i="7"/>
  <c r="B4" i="7"/>
  <c r="C25" i="6"/>
  <c r="C20" i="6"/>
  <c r="C16" i="6"/>
  <c r="C10" i="6"/>
  <c r="C8" i="6"/>
  <c r="C7" i="6"/>
  <c r="B16" i="6"/>
  <c r="G18" i="4"/>
  <c r="G17" i="4"/>
  <c r="G16" i="4"/>
  <c r="C61" i="2"/>
  <c r="G15" i="4"/>
  <c r="G14" i="4"/>
  <c r="G13" i="4"/>
  <c r="G12" i="4"/>
  <c r="G11" i="4"/>
  <c r="G10" i="4"/>
  <c r="G9" i="4"/>
  <c r="G8" i="4"/>
  <c r="G6" i="4"/>
  <c r="G4" i="4"/>
  <c r="G5" i="2"/>
  <c r="G48" i="2"/>
  <c r="G51" i="2"/>
  <c r="G52" i="2"/>
  <c r="G53" i="2"/>
  <c r="G54" i="2"/>
  <c r="G55" i="2"/>
  <c r="G56" i="2"/>
  <c r="G57" i="2"/>
  <c r="G58" i="2"/>
  <c r="G63" i="2"/>
  <c r="G64" i="2"/>
  <c r="G65" i="2"/>
  <c r="G66" i="2"/>
  <c r="G67" i="2"/>
  <c r="G4" i="2"/>
  <c r="L88" i="2" l="1"/>
  <c r="L74" i="2"/>
  <c r="L85" i="2"/>
  <c r="L80" i="2"/>
  <c r="L13" i="2"/>
  <c r="L8" i="2"/>
  <c r="L122" i="2"/>
  <c r="L24" i="2"/>
  <c r="L114" i="2"/>
  <c r="L9" i="2"/>
  <c r="L111" i="2"/>
  <c r="L109" i="2"/>
  <c r="L84" i="2"/>
  <c r="L102" i="2"/>
  <c r="L101" i="2"/>
  <c r="L103" i="2"/>
  <c r="L104" i="2"/>
  <c r="L118" i="2"/>
  <c r="L117" i="2"/>
  <c r="L119" i="2"/>
  <c r="L120" i="2"/>
  <c r="L43" i="2"/>
  <c r="L34" i="2"/>
  <c r="L100" i="2"/>
  <c r="L93" i="2"/>
  <c r="L90" i="2"/>
  <c r="L70" i="2"/>
  <c r="L39" i="2"/>
  <c r="L29" i="2"/>
  <c r="L25" i="2"/>
  <c r="L18" i="2"/>
  <c r="L121" i="2"/>
  <c r="L116" i="2"/>
  <c r="L112" i="2"/>
  <c r="L12" i="2"/>
  <c r="L28" i="2"/>
  <c r="L19" i="2"/>
  <c r="L35" i="2"/>
  <c r="L72" i="2"/>
  <c r="L79" i="2"/>
  <c r="L87" i="2"/>
  <c r="L71" i="2"/>
  <c r="L69" i="2"/>
  <c r="L110" i="2"/>
  <c r="L113" i="2"/>
  <c r="L105" i="2"/>
  <c r="L108" i="2"/>
  <c r="L115" i="2"/>
  <c r="L92" i="2"/>
  <c r="L91" i="2"/>
  <c r="L86" i="2"/>
  <c r="L89" i="2"/>
  <c r="L73" i="2"/>
  <c r="L68" i="2"/>
  <c r="L36" i="2"/>
  <c r="L33" i="2"/>
  <c r="L32" i="2"/>
  <c r="L23" i="2"/>
  <c r="L22" i="2"/>
  <c r="L20" i="2"/>
  <c r="L31" i="2"/>
  <c r="L37" i="2"/>
  <c r="L17" i="2"/>
  <c r="L7" i="2"/>
  <c r="L11" i="2"/>
  <c r="L27" i="2"/>
  <c r="L15" i="2"/>
  <c r="L21" i="2"/>
  <c r="L47" i="2"/>
  <c r="L30" i="2"/>
  <c r="L10" i="2"/>
  <c r="L38" i="2"/>
  <c r="L14" i="2"/>
  <c r="L16" i="2"/>
  <c r="L26" i="2"/>
  <c r="L6" i="2"/>
  <c r="L66" i="2"/>
  <c r="C64" i="2"/>
  <c r="H64" i="2" s="1"/>
  <c r="J64" i="2" s="1"/>
  <c r="L64" i="2" s="1"/>
  <c r="C51" i="2"/>
  <c r="H51" i="2" s="1"/>
  <c r="J51" i="2" s="1"/>
  <c r="L51" i="2" s="1"/>
  <c r="C63" i="2"/>
  <c r="H63" i="2" s="1"/>
  <c r="J63" i="2" s="1"/>
  <c r="L63" i="2" s="1"/>
  <c r="C59" i="2"/>
  <c r="C50" i="2"/>
  <c r="C62" i="2"/>
  <c r="C49" i="2"/>
  <c r="C65" i="2"/>
  <c r="H65" i="2" s="1"/>
  <c r="J65" i="2" s="1"/>
  <c r="L65" i="2" s="1"/>
  <c r="C60" i="2"/>
  <c r="C48" i="2"/>
  <c r="H48" i="2" s="1"/>
  <c r="J48" i="2" s="1"/>
  <c r="L48" i="2" s="1"/>
  <c r="C67" i="2"/>
  <c r="H67" i="2" s="1"/>
  <c r="J67" i="2" s="1"/>
  <c r="L67" i="2" s="1"/>
  <c r="C58" i="2"/>
  <c r="H58" i="2" s="1"/>
  <c r="J58" i="2" s="1"/>
  <c r="L58" i="2" s="1"/>
  <c r="C53" i="2"/>
  <c r="H53" i="2" s="1"/>
  <c r="J53" i="2" s="1"/>
  <c r="L53" i="2" s="1"/>
  <c r="C56" i="2"/>
  <c r="H56" i="2" s="1"/>
  <c r="J56" i="2" s="1"/>
  <c r="L56" i="2" s="1"/>
  <c r="C55" i="2"/>
  <c r="H55" i="2" s="1"/>
  <c r="J55" i="2" s="1"/>
  <c r="L55" i="2" s="1"/>
  <c r="C54" i="2"/>
  <c r="H54" i="2" s="1"/>
  <c r="J54" i="2" s="1"/>
  <c r="L54" i="2" s="1"/>
  <c r="C57" i="2"/>
  <c r="H57" i="2" s="1"/>
  <c r="J57" i="2" s="1"/>
  <c r="L57" i="2" s="1"/>
  <c r="C52" i="2"/>
  <c r="H52" i="2" s="1"/>
  <c r="J52" i="2" s="1"/>
  <c r="L52" i="2" s="1"/>
  <c r="H5" i="2"/>
  <c r="J5" i="2" s="1"/>
  <c r="L5" i="2" s="1"/>
  <c r="H4" i="2"/>
  <c r="J4" i="2" s="1"/>
  <c r="L4" i="2" s="1"/>
</calcChain>
</file>

<file path=xl/sharedStrings.xml><?xml version="1.0" encoding="utf-8"?>
<sst xmlns="http://schemas.openxmlformats.org/spreadsheetml/2006/main" count="472" uniqueCount="166">
  <si>
    <t>Asset</t>
  </si>
  <si>
    <t>Asset Relative value</t>
  </si>
  <si>
    <t>Vulnerability</t>
  </si>
  <si>
    <t>Loss Frequency</t>
  </si>
  <si>
    <t>Loss Magnitude</t>
  </si>
  <si>
    <t>A1</t>
  </si>
  <si>
    <t>V1</t>
  </si>
  <si>
    <t>V2</t>
  </si>
  <si>
    <t>V3</t>
  </si>
  <si>
    <t>V4</t>
  </si>
  <si>
    <t>V5</t>
  </si>
  <si>
    <t>A2</t>
  </si>
  <si>
    <t>A3</t>
  </si>
  <si>
    <t>A4</t>
  </si>
  <si>
    <t>V6</t>
  </si>
  <si>
    <t>V7</t>
  </si>
  <si>
    <t>V8</t>
  </si>
  <si>
    <t>V9</t>
  </si>
  <si>
    <t>A5</t>
  </si>
  <si>
    <t>V10</t>
  </si>
  <si>
    <t>Likelihood</t>
  </si>
  <si>
    <t>Attack Success Prob.</t>
  </si>
  <si>
    <t>Asset Value</t>
  </si>
  <si>
    <t>Probable
Loss</t>
  </si>
  <si>
    <t>Loss
Freq</t>
  </si>
  <si>
    <t>Loss
Magnitude</t>
  </si>
  <si>
    <t>Risk</t>
  </si>
  <si>
    <t>Uncertainty</t>
  </si>
  <si>
    <r>
      <t xml:space="preserve">Definitions
Likelihood: </t>
    </r>
    <r>
      <rPr>
        <sz val="12"/>
        <color theme="1"/>
        <rFont val="Calibri"/>
        <family val="2"/>
        <scheme val="minor"/>
      </rPr>
      <t>probability that the vulnerability in the organization is a target of an attack</t>
    </r>
    <r>
      <rPr>
        <b/>
        <sz val="12"/>
        <color theme="1"/>
        <rFont val="Calibri"/>
        <family val="2"/>
        <scheme val="minor"/>
      </rPr>
      <t xml:space="preserve">
Attack Success Probability: </t>
    </r>
    <r>
      <rPr>
        <sz val="12"/>
        <color theme="1"/>
        <rFont val="Calibri"/>
        <family val="2"/>
        <scheme val="minor"/>
      </rPr>
      <t>probability of the attack being executed with success</t>
    </r>
    <r>
      <rPr>
        <b/>
        <sz val="12"/>
        <color theme="1"/>
        <rFont val="Calibri"/>
        <family val="2"/>
        <scheme val="minor"/>
      </rPr>
      <t xml:space="preserve">
Loss Frequency: </t>
    </r>
    <r>
      <rPr>
        <sz val="12"/>
        <color theme="1"/>
        <rFont val="Calibri"/>
        <family val="2"/>
        <scheme val="minor"/>
      </rPr>
      <t>calculation of the likelihood of an attack coupled with the probability of its success</t>
    </r>
    <r>
      <rPr>
        <b/>
        <sz val="12"/>
        <color theme="1"/>
        <rFont val="Calibri"/>
        <family val="2"/>
        <scheme val="minor"/>
      </rPr>
      <t xml:space="preserve">
Asset Value: </t>
    </r>
    <r>
      <rPr>
        <sz val="12"/>
        <color theme="1"/>
        <rFont val="Calibri"/>
        <family val="2"/>
        <scheme val="minor"/>
      </rPr>
      <t>value resulting from asset valuation step</t>
    </r>
    <r>
      <rPr>
        <b/>
        <sz val="12"/>
        <color theme="1"/>
        <rFont val="Calibri"/>
        <family val="2"/>
        <scheme val="minor"/>
      </rPr>
      <t xml:space="preserve">
Probable Loss: </t>
    </r>
    <r>
      <rPr>
        <sz val="12"/>
        <color theme="1"/>
        <rFont val="Calibri"/>
        <family val="2"/>
        <scheme val="minor"/>
      </rPr>
      <t>percentage of asset value loss if attacked</t>
    </r>
    <r>
      <rPr>
        <b/>
        <sz val="12"/>
        <color theme="1"/>
        <rFont val="Calibri"/>
        <family val="2"/>
        <scheme val="minor"/>
      </rPr>
      <t xml:space="preserve">
Loss Magnitude: </t>
    </r>
    <r>
      <rPr>
        <sz val="12"/>
        <color theme="1"/>
        <rFont val="Calibri"/>
        <family val="2"/>
        <scheme val="minor"/>
      </rPr>
      <t>value of the asset that might be lost in an attack</t>
    </r>
    <r>
      <rPr>
        <b/>
        <sz val="12"/>
        <color theme="1"/>
        <rFont val="Calibri"/>
        <family val="2"/>
        <scheme val="minor"/>
      </rPr>
      <t xml:space="preserve">
Uncertainty:</t>
    </r>
    <r>
      <rPr>
        <sz val="12"/>
        <color theme="1"/>
        <rFont val="Calibri"/>
        <family val="2"/>
        <scheme val="minor"/>
      </rPr>
      <t xml:space="preserve"> percentage of compensation due to probability estimation</t>
    </r>
  </si>
  <si>
    <t>Selected Control</t>
  </si>
  <si>
    <t>Selected Metric</t>
  </si>
  <si>
    <t>Information Asset</t>
  </si>
  <si>
    <t>Criterion 1: Impact to Revenue</t>
  </si>
  <si>
    <t>Criterion 3: Impact to Public Image</t>
  </si>
  <si>
    <t>Weighted Score</t>
  </si>
  <si>
    <t>Weights</t>
  </si>
  <si>
    <t>Threat</t>
  </si>
  <si>
    <t>Example</t>
  </si>
  <si>
    <t>Possible Vulnerabilities</t>
  </si>
  <si>
    <t>ID Asset</t>
  </si>
  <si>
    <t>A6</t>
  </si>
  <si>
    <t>A7</t>
  </si>
  <si>
    <t>A8</t>
  </si>
  <si>
    <t>A9</t>
  </si>
  <si>
    <t>A10</t>
  </si>
  <si>
    <t>Threat ID</t>
  </si>
  <si>
    <t>T1</t>
  </si>
  <si>
    <t>T2</t>
  </si>
  <si>
    <t>T3</t>
  </si>
  <si>
    <t>T4</t>
  </si>
  <si>
    <t>T5</t>
  </si>
  <si>
    <t>T6</t>
  </si>
  <si>
    <t>T7</t>
  </si>
  <si>
    <t>T8</t>
  </si>
  <si>
    <t>T9</t>
  </si>
  <si>
    <t>Threat Description</t>
  </si>
  <si>
    <t>Vulnerability ID</t>
  </si>
  <si>
    <t>Priority of Controls</t>
  </si>
  <si>
    <t>Electrical Spike</t>
  </si>
  <si>
    <t>Lack of surge protection</t>
  </si>
  <si>
    <t>Lack of failure prediction system</t>
  </si>
  <si>
    <t>Transport Vehicles ( Ambulances)</t>
  </si>
  <si>
    <t>Databases containing staff information</t>
  </si>
  <si>
    <t>Databases containing inventory information</t>
  </si>
  <si>
    <t>Inventory</t>
  </si>
  <si>
    <t>Staff</t>
  </si>
  <si>
    <t>Vigilance System (video cameras)</t>
  </si>
  <si>
    <t>A11</t>
  </si>
  <si>
    <t>A12</t>
  </si>
  <si>
    <t>A13</t>
  </si>
  <si>
    <t>Plan/strategy for Marketing</t>
  </si>
  <si>
    <t>Building and grounds (hospital building, ICUs, emergency rooms)</t>
  </si>
  <si>
    <t>Backup databases</t>
  </si>
  <si>
    <t>Criterion 2: Impact to Profitability</t>
  </si>
  <si>
    <t>Business planning (Financial data, contracts)</t>
  </si>
  <si>
    <t>Hospital Website and Social Media Accounts</t>
  </si>
  <si>
    <t>Electronic Health Records (EHR) - Patient data management system</t>
  </si>
  <si>
    <t>Interruption of electrical power, or electrial spikes</t>
  </si>
  <si>
    <t>Natural Disasters</t>
  </si>
  <si>
    <t>Eartquakes, floods, hurricanes</t>
  </si>
  <si>
    <t>Fire</t>
  </si>
  <si>
    <t>Electrical fires, arson, wildfires</t>
  </si>
  <si>
    <t>Security Breaches</t>
  </si>
  <si>
    <t>Theft, vandalism, unauthorized access, terrorism, counterfeit currency</t>
  </si>
  <si>
    <t>CyberSecurity Breaches</t>
  </si>
  <si>
    <t>Third-party risks</t>
  </si>
  <si>
    <t>External vendors, suppliers, or partners who might have access to sensitive data or systems</t>
  </si>
  <si>
    <t>Data breaches, malware, phishing attacks, DDoS attacks,information disclosure of confidential or private planning documents</t>
  </si>
  <si>
    <t>Supply Chain Disruptions</t>
  </si>
  <si>
    <t>Employee Negligence</t>
  </si>
  <si>
    <t>Disruptions in the supply chain due to factors like strikes, or vendor failures, leading to inventory shortages or delivery delays</t>
  </si>
  <si>
    <t>Unplanned Downtime</t>
  </si>
  <si>
    <t>Hardware or software failures leading to unplanned system downtime and loss of revenue</t>
  </si>
  <si>
    <t>Healthcare Policy Changes</t>
  </si>
  <si>
    <t>Sudden changes in government healthcare policies or funding cuts can lead to significant financial strain or reduced patient access to services.</t>
  </si>
  <si>
    <t>less priority</t>
  </si>
  <si>
    <t>higher priority</t>
  </si>
  <si>
    <t>V11</t>
  </si>
  <si>
    <t>V12</t>
  </si>
  <si>
    <t>V13</t>
  </si>
  <si>
    <t>V14</t>
  </si>
  <si>
    <t>V15</t>
  </si>
  <si>
    <t>V16</t>
  </si>
  <si>
    <t>V17</t>
  </si>
  <si>
    <t>V18</t>
  </si>
  <si>
    <t>V19</t>
  </si>
  <si>
    <t>V20</t>
  </si>
  <si>
    <t>V21</t>
  </si>
  <si>
    <t>V22</t>
  </si>
  <si>
    <t>Building without seismic protection</t>
  </si>
  <si>
    <t>No Fire Detection System</t>
  </si>
  <si>
    <t>Fire extinguishers out of date</t>
  </si>
  <si>
    <t>Lack of redundancy</t>
  </si>
  <si>
    <t>Hardware failures due to poorly maintained hardware</t>
  </si>
  <si>
    <t>Bugs in software that cause systems to crash</t>
  </si>
  <si>
    <t>Insecure Data Transmission</t>
  </si>
  <si>
    <t>Insufficient Due Dilligence</t>
  </si>
  <si>
    <t>Lack of diversification</t>
  </si>
  <si>
    <t>Lack of training</t>
  </si>
  <si>
    <t>Accidental damage by employees</t>
  </si>
  <si>
    <t>Lack of security protocols (No emergency exit, no safety map)</t>
  </si>
  <si>
    <t>No slippery floor warning</t>
  </si>
  <si>
    <t>Lack of employee training on secure practices</t>
  </si>
  <si>
    <t>No policies for data operations</t>
  </si>
  <si>
    <t>Outdated software or operating systems</t>
  </si>
  <si>
    <t>Lack of network segmentation</t>
  </si>
  <si>
    <t>Lack of inventory tracking</t>
  </si>
  <si>
    <t>No anti-theft system</t>
  </si>
  <si>
    <t>Lack of Business Continuity Planning</t>
  </si>
  <si>
    <t>Lack of good quality generators</t>
  </si>
  <si>
    <t>V1
V2
V3</t>
  </si>
  <si>
    <t>V5
V6</t>
  </si>
  <si>
    <t>V7
V8</t>
  </si>
  <si>
    <t>V9
V10
V11
V12</t>
  </si>
  <si>
    <t>V13
V14</t>
  </si>
  <si>
    <t>Hospital Management and Control Center (including servers)</t>
  </si>
  <si>
    <t>V16
V17</t>
  </si>
  <si>
    <t>V16
V17
V18</t>
  </si>
  <si>
    <t>V17
V18</t>
  </si>
  <si>
    <t>V19
V20
V21</t>
  </si>
  <si>
    <t>V20
V21</t>
  </si>
  <si>
    <t>T10</t>
  </si>
  <si>
    <t>Defence - Document/implement/monitor policies for data operations (authentication, encryption)</t>
  </si>
  <si>
    <t>Defence - (Protection products/building) 
Acquire Fire Extinguishers</t>
  </si>
  <si>
    <t xml:space="preserve">Cost of implementation (price of HW, price of SW)
Cost of maintenance (costs with equipment, goods, ...)
Number of attacks attempts detected 
Number of attacks attempts unsuccessful 
Number of attacks successful </t>
  </si>
  <si>
    <t>Cost of equipment
Cost of  maintenance
Cost of training
Number of products that are protected
Number of incidents
Easiness of usage after training and rapid reaction from coworkers</t>
  </si>
  <si>
    <t>Defence - Acquire security system (anti-theft, security cameras, alarm)</t>
  </si>
  <si>
    <t>Cost of equipment
Cost of implementation
Cost of maintenance
Number of incidents
Number of features supported (e.g., able to connect to Information system to trigger an alarm in a map)</t>
  </si>
  <si>
    <t>Defence - (Protection products/building)
Acquire the fire detection system</t>
  </si>
  <si>
    <t>Cost of the implementation of the fire detection system (FDS) (cost of equipment and service provisioning) 
Cost of annual maintenance
Level of Accuracy and how fast the system performs detection in an accurate way (e.g. false positives)
Number of incidents
Number of working days (i.e., not having the impact to close doors</t>
  </si>
  <si>
    <t>Mitigation - Regular Software Updates/Patching: 
Regularly updating and patching software helps protect against known vulnerabilities</t>
  </si>
  <si>
    <t>Patching Compliance - Measure the percentage of systems with up-to-date patches
Vulnerabilities Patched - Track the number of vulnerabilities addressed
Downtime Due to Patching - Measure the impact on operations during patching</t>
  </si>
  <si>
    <t>False Positives - Measure the number of alerts triggered by non-threats
Time to Detect Intrusions - Track how quickly the system identifies suspicious activities
Incident Resolution Time - Measure how quickly incidents are resolved</t>
  </si>
  <si>
    <t>Training Completion Rate - Measure the percentage of employees who complete security training
Phishing Click Rates - Track the response to simulated phishing emails
Incident Reduction - Measure the reduction in security incidents attributed to improved user awareness</t>
  </si>
  <si>
    <t>Mitigation - Monitoring Network Traffic: Continuous monitoring of network traffic helps identify anomalies and threats</t>
  </si>
  <si>
    <t>Anomalies Detected - Measure the number of unusual network events
Incident Response Time - Track how quickly incidents are detected and resolved
False Positives - Measure the number of alerts that do not lead to incidents</t>
  </si>
  <si>
    <t>Cost of equipment
Cost of implementation
Cost of maintenence
Number of power outages where the systems remained online
Number of power outages where the systems went down</t>
  </si>
  <si>
    <t>Cost of implementation
Percentage of critical systems using MFA (should reach 100%)
Number of unauthorized login attempts blocked due to MFA</t>
  </si>
  <si>
    <t>Mitigation - Regular Equipment Maintenance:
Establish scheduled maintenance routines for all medical equipment, ensuring they are calibrated and updated regularly.</t>
  </si>
  <si>
    <t>Cost of implementation
Cost of maintence
Percentage of medical equipment that passes inspection and calibration tests
Equipment downtime due to malfunction before and after maintenance policies</t>
  </si>
  <si>
    <t>Defence - Implementing Multi-factor authentication mechanisms</t>
  </si>
  <si>
    <t>Defence - Buying Uninterruptible Power Supplies</t>
  </si>
  <si>
    <t>Defence - Security Training: Educate employees on security best practices to reduce human errors and improve awareness</t>
  </si>
  <si>
    <t>Defence - IDS monitors network traffic for signs of intrusion or suspicious activities</t>
  </si>
  <si>
    <t>Acceptance - Security Audits and Assessments: 
Regular security audits help identify vulnerabilities and weaknesses in the security infrastructure.</t>
  </si>
  <si>
    <t>Audit Findings - Document the number and severity of findings in each audit.
Audit Cost - Measure the expenses associated with security audits.
Improvement Rate - Track the rate at which identified issues are addressed.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</si>
</sst>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sz val="11"/>
      <color rgb="FFFFFFFF"/>
      <name val="Calibri"/>
      <family val="2"/>
      <scheme val="minor"/>
    </font>
    <font>
      <b/>
      <sz val="11"/>
      <color rgb="FF000000"/>
      <name val="Calibri"/>
      <family val="2"/>
      <scheme val="minor"/>
    </font>
    <font>
      <b/>
      <sz val="11"/>
      <color theme="1"/>
      <name val="Calibri"/>
      <family val="2"/>
      <scheme val="minor"/>
    </font>
    <font>
      <sz val="11"/>
      <color theme="1"/>
      <name val="Calibri"/>
      <family val="2"/>
      <scheme val="minor"/>
    </font>
    <font>
      <i/>
      <sz val="12"/>
      <color theme="1"/>
      <name val="Calibri"/>
      <family val="2"/>
      <scheme val="minor"/>
    </font>
    <font>
      <sz val="11"/>
      <color rgb="FF000000"/>
      <name val="Calibri"/>
      <family val="2"/>
      <scheme val="minor"/>
    </font>
    <font>
      <b/>
      <sz val="14"/>
      <color rgb="FFFFFFFF"/>
      <name val="Cambria"/>
      <family val="1"/>
    </font>
    <font>
      <sz val="12"/>
      <color rgb="FF000000"/>
      <name val="Calibri"/>
      <family val="2"/>
      <scheme val="minor"/>
    </font>
    <font>
      <sz val="12"/>
      <color rgb="FFFFFFFF"/>
      <name val="Calibri"/>
      <family val="2"/>
      <scheme val="minor"/>
    </font>
    <font>
      <sz val="12"/>
      <color theme="0"/>
      <name val="Calibri"/>
      <family val="2"/>
      <scheme val="minor"/>
    </font>
    <font>
      <sz val="10"/>
      <color rgb="FF000000"/>
      <name val="Cambria"/>
      <family val="1"/>
    </font>
  </fonts>
  <fills count="13">
    <fill>
      <patternFill patternType="none"/>
    </fill>
    <fill>
      <patternFill patternType="gray125"/>
    </fill>
    <fill>
      <patternFill patternType="solid">
        <fgColor rgb="FF4472C4"/>
        <bgColor indexed="64"/>
      </patternFill>
    </fill>
    <fill>
      <patternFill patternType="solid">
        <fgColor rgb="FFD9E2F3"/>
        <bgColor indexed="64"/>
      </patternFill>
    </fill>
    <fill>
      <patternFill patternType="solid">
        <fgColor theme="0" tint="-0.14999847407452621"/>
        <bgColor indexed="64"/>
      </patternFill>
    </fill>
    <fill>
      <patternFill patternType="solid">
        <fgColor rgb="FF548135"/>
        <bgColor indexed="64"/>
      </patternFill>
    </fill>
    <fill>
      <patternFill patternType="solid">
        <fgColor rgb="FF385623"/>
        <bgColor indexed="64"/>
      </patternFill>
    </fill>
    <fill>
      <patternFill patternType="solid">
        <fgColor theme="9" tint="-0.49998474074526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bgColor indexed="64"/>
      </patternFill>
    </fill>
    <fill>
      <patternFill patternType="solid">
        <fgColor theme="8" tint="0.79998168889431442"/>
        <bgColor indexed="64"/>
      </patternFill>
    </fill>
  </fills>
  <borders count="40">
    <border>
      <left/>
      <right/>
      <top/>
      <bottom/>
      <diagonal/>
    </border>
    <border>
      <left/>
      <right style="medium">
        <color rgb="FF4472C4"/>
      </right>
      <top style="medium">
        <color rgb="FF4472C4"/>
      </top>
      <bottom style="medium">
        <color rgb="FF4472C4"/>
      </bottom>
      <diagonal/>
    </border>
    <border>
      <left style="medium">
        <color rgb="FF4472C4"/>
      </left>
      <right/>
      <top style="medium">
        <color rgb="FF4472C4"/>
      </top>
      <bottom style="medium">
        <color rgb="FF4472C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8EAADB"/>
      </left>
      <right style="medium">
        <color rgb="FF8EAADB"/>
      </right>
      <top/>
      <bottom style="medium">
        <color rgb="FF8EAADB"/>
      </bottom>
      <diagonal/>
    </border>
    <border>
      <left/>
      <right style="medium">
        <color rgb="FF8EAADB"/>
      </right>
      <top/>
      <bottom style="medium">
        <color rgb="FF8EAADB"/>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rgb="FF4472C4"/>
      </top>
      <bottom style="medium">
        <color rgb="FF4472C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CCCCCC"/>
      </left>
      <right style="medium">
        <color rgb="FF000000"/>
      </right>
      <top style="medium">
        <color rgb="FF000000"/>
      </top>
      <bottom style="medium">
        <color rgb="FF000000"/>
      </bottom>
      <diagonal/>
    </border>
    <border>
      <left/>
      <right/>
      <top/>
      <bottom style="thin">
        <color indexed="64"/>
      </bottom>
      <diagonal/>
    </border>
    <border>
      <left style="medium">
        <color rgb="FFCCCCCC"/>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thin">
        <color indexed="64"/>
      </left>
      <right/>
      <top style="thin">
        <color indexed="64"/>
      </top>
      <bottom style="thin">
        <color indexed="64"/>
      </bottom>
      <diagonal/>
    </border>
    <border>
      <left/>
      <right style="thin">
        <color theme="4" tint="0.39997558519241921"/>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01">
    <xf numFmtId="0" fontId="0" fillId="0" borderId="0" xfId="0"/>
    <xf numFmtId="0" fontId="5"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6"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9" fontId="7" fillId="3" borderId="10" xfId="1" applyFont="1" applyFill="1" applyBorder="1" applyAlignment="1">
      <alignment horizontal="center" vertical="center" wrapText="1"/>
    </xf>
    <xf numFmtId="9" fontId="7" fillId="0" borderId="10" xfId="1" applyFont="1" applyBorder="1" applyAlignment="1">
      <alignment horizontal="center" vertical="center" wrapText="1"/>
    </xf>
    <xf numFmtId="0" fontId="4" fillId="2" borderId="18"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0" borderId="0" xfId="0" applyFont="1" applyAlignment="1">
      <alignment horizontal="right"/>
    </xf>
    <xf numFmtId="0" fontId="0" fillId="0" borderId="19" xfId="0" applyBorder="1"/>
    <xf numFmtId="0" fontId="8" fillId="0" borderId="7" xfId="0" applyFont="1" applyBorder="1" applyAlignment="1">
      <alignment horizontal="right"/>
    </xf>
    <xf numFmtId="0" fontId="8" fillId="0" borderId="8" xfId="0" applyFont="1" applyBorder="1" applyAlignment="1">
      <alignment horizontal="right"/>
    </xf>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10" fillId="2" borderId="28" xfId="0" applyFont="1" applyFill="1" applyBorder="1" applyAlignment="1">
      <alignment horizontal="center" vertical="center" wrapText="1"/>
    </xf>
    <xf numFmtId="0" fontId="0" fillId="0" borderId="19" xfId="0" applyBorder="1" applyAlignment="1">
      <alignment horizontal="center"/>
    </xf>
    <xf numFmtId="0" fontId="0" fillId="4" borderId="19" xfId="0" applyFill="1" applyBorder="1"/>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0" fillId="0" borderId="0" xfId="0" applyAlignment="1">
      <alignment wrapText="1"/>
    </xf>
    <xf numFmtId="0" fontId="0" fillId="0" borderId="19" xfId="0" applyBorder="1" applyAlignment="1">
      <alignment wrapText="1"/>
    </xf>
    <xf numFmtId="0" fontId="0" fillId="0" borderId="21" xfId="0" applyBorder="1" applyAlignment="1">
      <alignment horizontal="center" vertical="center"/>
    </xf>
    <xf numFmtId="0" fontId="0" fillId="0" borderId="29" xfId="0" applyBorder="1" applyAlignment="1">
      <alignment horizontal="center"/>
    </xf>
    <xf numFmtId="0" fontId="11" fillId="0" borderId="0" xfId="0" applyFont="1" applyAlignment="1">
      <alignment wrapText="1"/>
    </xf>
    <xf numFmtId="0" fontId="11" fillId="0" borderId="19" xfId="0" applyFont="1" applyBorder="1" applyAlignment="1">
      <alignment wrapText="1"/>
    </xf>
    <xf numFmtId="0" fontId="11" fillId="0" borderId="19" xfId="0" applyFont="1" applyBorder="1" applyAlignment="1">
      <alignment horizont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19" xfId="0" applyBorder="1" applyAlignment="1">
      <alignment horizontal="center" vertical="center"/>
    </xf>
    <xf numFmtId="0" fontId="11" fillId="0" borderId="19" xfId="0" applyFont="1" applyBorder="1"/>
    <xf numFmtId="0" fontId="0" fillId="0" borderId="26" xfId="0" applyBorder="1" applyAlignment="1">
      <alignment horizontal="center" vertical="center" wrapText="1"/>
    </xf>
    <xf numFmtId="0" fontId="0" fillId="0" borderId="0" xfId="0" applyAlignment="1">
      <alignment textRotation="255"/>
    </xf>
    <xf numFmtId="0" fontId="11" fillId="0" borderId="19" xfId="0" applyFont="1" applyBorder="1" applyAlignment="1">
      <alignment horizontal="left" wrapText="1"/>
    </xf>
    <xf numFmtId="0" fontId="0" fillId="0" borderId="31" xfId="0" applyBorder="1" applyAlignment="1">
      <alignment horizontal="center" vertical="center" wrapText="1"/>
    </xf>
    <xf numFmtId="0" fontId="0" fillId="5" borderId="31" xfId="0" applyFill="1" applyBorder="1" applyAlignment="1">
      <alignment vertical="center" wrapText="1"/>
    </xf>
    <xf numFmtId="0" fontId="11" fillId="0" borderId="0" xfId="0" applyFont="1" applyAlignment="1">
      <alignment horizontal="left" wrapText="1"/>
    </xf>
    <xf numFmtId="0" fontId="0" fillId="0" borderId="32" xfId="0" applyBorder="1"/>
    <xf numFmtId="0" fontId="0" fillId="0" borderId="7" xfId="0" applyBorder="1"/>
    <xf numFmtId="0" fontId="12" fillId="6" borderId="33" xfId="0" applyFont="1" applyFill="1" applyBorder="1" applyAlignment="1">
      <alignment horizontal="center" vertical="center" wrapText="1"/>
    </xf>
    <xf numFmtId="0" fontId="10" fillId="2" borderId="34" xfId="0" applyFont="1" applyFill="1" applyBorder="1" applyAlignment="1">
      <alignment horizontal="center" vertical="center" wrapText="1"/>
    </xf>
    <xf numFmtId="0" fontId="0" fillId="0" borderId="35" xfId="0" applyBorder="1" applyAlignment="1">
      <alignment horizontal="center"/>
    </xf>
    <xf numFmtId="0" fontId="11" fillId="0" borderId="29" xfId="0" applyFont="1" applyBorder="1"/>
    <xf numFmtId="0" fontId="0" fillId="0" borderId="30" xfId="0" applyBorder="1" applyAlignment="1">
      <alignment wrapText="1"/>
    </xf>
    <xf numFmtId="0" fontId="0" fillId="0" borderId="0" xfId="0" applyAlignment="1">
      <alignment horizontal="center"/>
    </xf>
    <xf numFmtId="0" fontId="0" fillId="8" borderId="19" xfId="0" applyFill="1" applyBorder="1" applyAlignment="1">
      <alignment horizontal="center" vertical="center" wrapText="1"/>
    </xf>
    <xf numFmtId="0" fontId="0" fillId="0" borderId="0" xfId="0" applyAlignment="1">
      <alignment horizontal="center" vertical="center"/>
    </xf>
    <xf numFmtId="0" fontId="0" fillId="0" borderId="24" xfId="0" applyBorder="1" applyAlignment="1">
      <alignment horizontal="center" vertical="center"/>
    </xf>
    <xf numFmtId="0" fontId="0" fillId="9" borderId="19" xfId="0" applyFill="1" applyBorder="1" applyAlignment="1">
      <alignment horizontal="center" vertical="center"/>
    </xf>
    <xf numFmtId="0" fontId="0" fillId="8" borderId="19" xfId="0" applyFill="1" applyBorder="1" applyAlignment="1">
      <alignment horizontal="center" vertical="center"/>
    </xf>
    <xf numFmtId="0" fontId="0" fillId="9" borderId="19" xfId="0" applyFill="1" applyBorder="1" applyAlignment="1">
      <alignment horizontal="center" vertical="center" wrapText="1"/>
    </xf>
    <xf numFmtId="0" fontId="0" fillId="10" borderId="31" xfId="0" applyFill="1" applyBorder="1" applyAlignment="1">
      <alignment horizontal="center" vertical="center" wrapText="1"/>
    </xf>
    <xf numFmtId="0" fontId="0" fillId="9" borderId="31" xfId="0" applyFill="1" applyBorder="1" applyAlignment="1">
      <alignment vertical="center" wrapText="1"/>
    </xf>
    <xf numFmtId="0" fontId="0" fillId="11" borderId="31" xfId="0" applyFill="1" applyBorder="1" applyAlignment="1">
      <alignment vertical="center" wrapText="1"/>
    </xf>
    <xf numFmtId="0" fontId="0" fillId="11" borderId="19" xfId="0" applyFill="1" applyBorder="1" applyAlignment="1">
      <alignment horizontal="center" vertical="center"/>
    </xf>
    <xf numFmtId="0" fontId="0" fillId="11" borderId="19" xfId="0" applyFill="1" applyBorder="1" applyAlignment="1">
      <alignment horizontal="center" vertical="center" wrapText="1"/>
    </xf>
    <xf numFmtId="0" fontId="13" fillId="7" borderId="19" xfId="0" applyFont="1" applyFill="1" applyBorder="1" applyAlignment="1">
      <alignment horizontal="center" vertical="center" wrapText="1"/>
    </xf>
    <xf numFmtId="0" fontId="13" fillId="8" borderId="19" xfId="0" applyFont="1" applyFill="1" applyBorder="1" applyAlignment="1">
      <alignment horizontal="center" vertical="center"/>
    </xf>
    <xf numFmtId="0" fontId="13" fillId="7" borderId="19" xfId="0" applyFont="1" applyFill="1" applyBorder="1" applyAlignment="1">
      <alignment horizontal="center" vertical="center"/>
    </xf>
    <xf numFmtId="0" fontId="0" fillId="0" borderId="26" xfId="0" applyBorder="1" applyAlignment="1">
      <alignment horizontal="center" vertical="center"/>
    </xf>
    <xf numFmtId="0" fontId="0" fillId="0" borderId="7" xfId="0" applyBorder="1" applyAlignment="1">
      <alignment horizontal="center" vertical="center"/>
    </xf>
    <xf numFmtId="0" fontId="0" fillId="0" borderId="27" xfId="0" applyBorder="1" applyAlignment="1">
      <alignment horizontal="center" vertical="center"/>
    </xf>
    <xf numFmtId="0" fontId="0" fillId="11" borderId="26" xfId="0" applyFill="1" applyBorder="1" applyAlignment="1">
      <alignment horizontal="center" vertical="center"/>
    </xf>
    <xf numFmtId="0" fontId="13" fillId="7" borderId="26" xfId="0" applyFont="1" applyFill="1" applyBorder="1" applyAlignment="1">
      <alignment horizontal="center" vertical="center"/>
    </xf>
    <xf numFmtId="0" fontId="1" fillId="0" borderId="10" xfId="0" applyFont="1" applyBorder="1" applyAlignment="1">
      <alignment horizontal="center" vertical="center" wrapText="1"/>
    </xf>
    <xf numFmtId="0" fontId="0" fillId="0" borderId="36" xfId="0" applyBorder="1"/>
    <xf numFmtId="0" fontId="10" fillId="2" borderId="37" xfId="0" applyFont="1" applyFill="1" applyBorder="1" applyAlignment="1">
      <alignment horizontal="center" vertical="center" wrapText="1"/>
    </xf>
    <xf numFmtId="0" fontId="14" fillId="12" borderId="39" xfId="0" applyFont="1" applyFill="1" applyBorder="1" applyAlignment="1">
      <alignment horizontal="left" vertical="center" wrapText="1"/>
    </xf>
    <xf numFmtId="0" fontId="14" fillId="12" borderId="38" xfId="0" applyFont="1" applyFill="1" applyBorder="1" applyAlignment="1">
      <alignment horizontal="left" vertical="center" wrapText="1"/>
    </xf>
    <xf numFmtId="0" fontId="14" fillId="0" borderId="39" xfId="0" applyFont="1" applyBorder="1" applyAlignment="1">
      <alignment horizontal="left" vertical="center" wrapText="1"/>
    </xf>
    <xf numFmtId="0" fontId="14" fillId="0" borderId="38" xfId="0" applyFont="1" applyBorder="1" applyAlignment="1">
      <alignment horizontal="left" vertical="center" wrapText="1"/>
    </xf>
    <xf numFmtId="0" fontId="14" fillId="0" borderId="37" xfId="0" applyFont="1" applyBorder="1" applyAlignment="1">
      <alignment horizontal="left" vertical="center" wrapText="1"/>
    </xf>
    <xf numFmtId="0" fontId="8" fillId="0" borderId="6" xfId="0" applyFont="1" applyBorder="1" applyAlignment="1">
      <alignment horizontal="center"/>
    </xf>
    <xf numFmtId="0" fontId="8" fillId="0" borderId="7" xfId="0" applyFont="1" applyBorder="1" applyAlignment="1">
      <alignment horizontal="center"/>
    </xf>
    <xf numFmtId="0" fontId="4" fillId="2" borderId="15" xfId="0" applyFont="1" applyFill="1" applyBorder="1" applyAlignment="1">
      <alignment horizontal="center" vertical="center" wrapText="1"/>
    </xf>
    <xf numFmtId="0" fontId="4" fillId="2" borderId="16" xfId="0" applyFont="1" applyFill="1" applyBorder="1" applyAlignment="1">
      <alignment horizontal="center" vertical="center" wrapText="1"/>
    </xf>
    <xf numFmtId="0" fontId="3" fillId="0" borderId="0" xfId="0" applyFont="1" applyAlignment="1">
      <alignment horizontal="left" vertical="top" wrapText="1"/>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3" xfId="0" applyFont="1" applyFill="1" applyBorder="1" applyAlignment="1">
      <alignment horizontal="center" vertical="center" wrapText="1"/>
    </xf>
  </cellXfs>
  <cellStyles count="2">
    <cellStyle name="Normal" xfId="0" builtinId="0"/>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8C3DF-EE9A-544F-A978-657C1D221620}">
  <dimension ref="B2:G18"/>
  <sheetViews>
    <sheetView workbookViewId="0">
      <selection activeCell="D15" sqref="D15"/>
    </sheetView>
  </sheetViews>
  <sheetFormatPr defaultColWidth="11.19921875" defaultRowHeight="15.6" x14ac:dyDescent="0.3"/>
  <cols>
    <col min="3" max="3" width="14.69921875" customWidth="1"/>
    <col min="4" max="4" width="15.296875" customWidth="1"/>
    <col min="5" max="5" width="15.69921875" customWidth="1"/>
    <col min="6" max="6" width="16.796875" customWidth="1"/>
  </cols>
  <sheetData>
    <row r="2" spans="2:7" ht="16.2" thickBot="1" x14ac:dyDescent="0.35"/>
    <row r="3" spans="2:7" ht="52.2" x14ac:dyDescent="0.3">
      <c r="B3" s="28" t="s">
        <v>39</v>
      </c>
      <c r="C3" s="29" t="s">
        <v>31</v>
      </c>
      <c r="D3" s="29" t="s">
        <v>32</v>
      </c>
      <c r="E3" s="29" t="s">
        <v>73</v>
      </c>
      <c r="F3" s="29" t="s">
        <v>33</v>
      </c>
      <c r="G3" s="30" t="s">
        <v>34</v>
      </c>
    </row>
    <row r="4" spans="2:7" ht="16.2" thickBot="1" x14ac:dyDescent="0.35">
      <c r="B4" s="87" t="s">
        <v>35</v>
      </c>
      <c r="C4" s="88"/>
      <c r="D4" s="15">
        <v>30</v>
      </c>
      <c r="E4" s="15">
        <v>30</v>
      </c>
      <c r="F4" s="15">
        <v>40</v>
      </c>
      <c r="G4" s="16">
        <f>SUM(D4:F4)</f>
        <v>100</v>
      </c>
    </row>
    <row r="5" spans="2:7" ht="16.2" thickBot="1" x14ac:dyDescent="0.35">
      <c r="C5" s="13"/>
      <c r="D5" s="13"/>
      <c r="E5" s="13"/>
      <c r="F5" s="13"/>
      <c r="G5" s="13"/>
    </row>
    <row r="6" spans="2:7" ht="16.2" thickBot="1" x14ac:dyDescent="0.35">
      <c r="B6" s="17" t="s">
        <v>5</v>
      </c>
      <c r="C6" s="37" t="s">
        <v>64</v>
      </c>
      <c r="D6" s="18">
        <v>1</v>
      </c>
      <c r="E6" s="18">
        <v>1</v>
      </c>
      <c r="F6" s="18">
        <v>0.9</v>
      </c>
      <c r="G6" s="19">
        <f>SUMPRODUCT(D6:F6,$D$4:$F$4)</f>
        <v>96</v>
      </c>
    </row>
    <row r="7" spans="2:7" ht="46.8" x14ac:dyDescent="0.3">
      <c r="B7" s="20" t="s">
        <v>11</v>
      </c>
      <c r="C7" s="43" t="s">
        <v>61</v>
      </c>
      <c r="D7" s="18">
        <v>0.9</v>
      </c>
      <c r="E7" s="14">
        <v>0.5</v>
      </c>
      <c r="F7" s="14">
        <v>1</v>
      </c>
      <c r="G7" s="21">
        <f>SUMPRODUCT(D7:F7,$D$4:$F$4)</f>
        <v>82</v>
      </c>
    </row>
    <row r="8" spans="2:7" ht="62.4" customHeight="1" x14ac:dyDescent="0.3">
      <c r="B8" s="20" t="s">
        <v>12</v>
      </c>
      <c r="C8" s="42" t="s">
        <v>76</v>
      </c>
      <c r="D8" s="14">
        <v>0.6</v>
      </c>
      <c r="E8" s="14">
        <v>0.7</v>
      </c>
      <c r="F8" s="14">
        <v>0.5</v>
      </c>
      <c r="G8" s="21">
        <f>SUMPRODUCT(D8:F8,$D$4:$F$4)</f>
        <v>59</v>
      </c>
    </row>
    <row r="9" spans="2:7" ht="46.8" x14ac:dyDescent="0.3">
      <c r="B9" s="20" t="s">
        <v>13</v>
      </c>
      <c r="C9" s="42" t="s">
        <v>62</v>
      </c>
      <c r="D9" s="14">
        <v>0.2</v>
      </c>
      <c r="E9" s="14">
        <v>0.2</v>
      </c>
      <c r="F9" s="14">
        <v>0.1</v>
      </c>
      <c r="G9" s="21">
        <f>SUMPRODUCT(D9:F9,$D$4:$F$4)</f>
        <v>16</v>
      </c>
    </row>
    <row r="10" spans="2:7" ht="62.4" x14ac:dyDescent="0.3">
      <c r="B10" s="20" t="s">
        <v>18</v>
      </c>
      <c r="C10" s="42" t="s">
        <v>63</v>
      </c>
      <c r="D10" s="14">
        <v>0.5</v>
      </c>
      <c r="E10" s="14">
        <v>0.5</v>
      </c>
      <c r="F10" s="14">
        <v>0.1</v>
      </c>
      <c r="G10" s="21">
        <f t="shared" ref="G10:G18" si="0">SUMPRODUCT(D10:F10,$D$4:$F$4)</f>
        <v>34</v>
      </c>
    </row>
    <row r="11" spans="2:7" x14ac:dyDescent="0.3">
      <c r="B11" s="20" t="s">
        <v>40</v>
      </c>
      <c r="C11" s="44" t="s">
        <v>65</v>
      </c>
      <c r="D11" s="14">
        <v>0.5</v>
      </c>
      <c r="E11" s="14">
        <v>0.5</v>
      </c>
      <c r="F11" s="14">
        <v>0.8</v>
      </c>
      <c r="G11" s="21">
        <f t="shared" si="0"/>
        <v>62</v>
      </c>
    </row>
    <row r="12" spans="2:7" ht="31.2" x14ac:dyDescent="0.3">
      <c r="B12" s="20" t="s">
        <v>41</v>
      </c>
      <c r="C12" s="43" t="s">
        <v>70</v>
      </c>
      <c r="D12" s="14">
        <v>0.8</v>
      </c>
      <c r="E12" s="14">
        <v>0.8</v>
      </c>
      <c r="F12" s="14">
        <v>1</v>
      </c>
      <c r="G12" s="21">
        <f t="shared" si="0"/>
        <v>88</v>
      </c>
    </row>
    <row r="13" spans="2:7" ht="93.6" x14ac:dyDescent="0.3">
      <c r="B13" s="20" t="s">
        <v>42</v>
      </c>
      <c r="C13" s="41" t="s">
        <v>71</v>
      </c>
      <c r="D13" s="14">
        <v>0.8</v>
      </c>
      <c r="E13" s="14">
        <v>0.8</v>
      </c>
      <c r="F13" s="14">
        <v>1</v>
      </c>
      <c r="G13" s="21">
        <f t="shared" si="0"/>
        <v>88</v>
      </c>
    </row>
    <row r="14" spans="2:7" ht="93.6" x14ac:dyDescent="0.3">
      <c r="B14" s="20" t="s">
        <v>43</v>
      </c>
      <c r="C14" s="43" t="s">
        <v>135</v>
      </c>
      <c r="D14" s="14">
        <v>0.8</v>
      </c>
      <c r="E14" s="14">
        <v>0.7</v>
      </c>
      <c r="F14" s="14">
        <v>0.3</v>
      </c>
      <c r="G14" s="21">
        <f t="shared" si="0"/>
        <v>57</v>
      </c>
    </row>
    <row r="15" spans="2:7" ht="46.8" x14ac:dyDescent="0.3">
      <c r="B15" s="20" t="s">
        <v>44</v>
      </c>
      <c r="C15" s="42" t="s">
        <v>66</v>
      </c>
      <c r="D15" s="14">
        <v>0.1</v>
      </c>
      <c r="E15" s="14">
        <v>0.1</v>
      </c>
      <c r="F15" s="14">
        <v>0.3</v>
      </c>
      <c r="G15" s="21">
        <f t="shared" si="0"/>
        <v>18</v>
      </c>
    </row>
    <row r="16" spans="2:7" ht="31.2" x14ac:dyDescent="0.3">
      <c r="B16" s="20" t="s">
        <v>67</v>
      </c>
      <c r="C16" s="41" t="s">
        <v>72</v>
      </c>
      <c r="D16" s="14">
        <v>0.1</v>
      </c>
      <c r="E16" s="14">
        <v>0.1</v>
      </c>
      <c r="F16" s="14">
        <v>0.2</v>
      </c>
      <c r="G16" s="21">
        <f t="shared" si="0"/>
        <v>14</v>
      </c>
    </row>
    <row r="17" spans="2:7" ht="62.4" x14ac:dyDescent="0.3">
      <c r="B17" s="20" t="s">
        <v>68</v>
      </c>
      <c r="C17" s="43" t="s">
        <v>74</v>
      </c>
      <c r="D17" s="14">
        <v>1</v>
      </c>
      <c r="E17" s="14">
        <v>1</v>
      </c>
      <c r="F17" s="14">
        <v>0.8</v>
      </c>
      <c r="G17" s="21">
        <f t="shared" si="0"/>
        <v>92</v>
      </c>
    </row>
    <row r="18" spans="2:7" ht="63" thickBot="1" x14ac:dyDescent="0.35">
      <c r="B18" s="22" t="s">
        <v>69</v>
      </c>
      <c r="C18" s="46" t="s">
        <v>75</v>
      </c>
      <c r="D18" s="23">
        <v>0.9</v>
      </c>
      <c r="E18" s="23">
        <v>0.9</v>
      </c>
      <c r="F18" s="23">
        <v>1</v>
      </c>
      <c r="G18" s="24">
        <f t="shared" si="0"/>
        <v>94</v>
      </c>
    </row>
  </sheetData>
  <mergeCells count="1">
    <mergeCell ref="B4:C4"/>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48BA1-08E3-D24A-A8FE-61ADDFFEFB7B}">
  <dimension ref="B1:E17"/>
  <sheetViews>
    <sheetView topLeftCell="A2" workbookViewId="0">
      <selection activeCell="B14" sqref="B14"/>
    </sheetView>
  </sheetViews>
  <sheetFormatPr defaultColWidth="11.19921875" defaultRowHeight="15.6" x14ac:dyDescent="0.3"/>
  <cols>
    <col min="2" max="2" width="7.796875" customWidth="1"/>
    <col min="3" max="3" width="41.69921875" customWidth="1"/>
    <col min="4" max="4" width="71.296875" customWidth="1"/>
    <col min="5" max="5" width="15.69921875" customWidth="1"/>
    <col min="6" max="6" width="16.796875" customWidth="1"/>
  </cols>
  <sheetData>
    <row r="1" spans="2:5" ht="16.2" thickBot="1" x14ac:dyDescent="0.35"/>
    <row r="2" spans="2:5" ht="35.4" thickBot="1" x14ac:dyDescent="0.35">
      <c r="B2" s="11" t="s">
        <v>45</v>
      </c>
      <c r="C2" s="11" t="s">
        <v>36</v>
      </c>
      <c r="D2" s="12" t="s">
        <v>37</v>
      </c>
    </row>
    <row r="4" spans="2:5" ht="31.95" customHeight="1" x14ac:dyDescent="0.3">
      <c r="B4" s="14" t="s">
        <v>46</v>
      </c>
      <c r="C4" s="14" t="s">
        <v>58</v>
      </c>
      <c r="D4" s="48" t="s">
        <v>77</v>
      </c>
    </row>
    <row r="5" spans="2:5" ht="31.95" customHeight="1" x14ac:dyDescent="0.3">
      <c r="B5" s="14" t="s">
        <v>47</v>
      </c>
      <c r="C5" s="14" t="s">
        <v>78</v>
      </c>
      <c r="D5" s="14" t="s">
        <v>79</v>
      </c>
    </row>
    <row r="6" spans="2:5" ht="31.95" customHeight="1" x14ac:dyDescent="0.3">
      <c r="B6" s="14" t="s">
        <v>48</v>
      </c>
      <c r="C6" s="14" t="s">
        <v>80</v>
      </c>
      <c r="D6" s="45" t="s">
        <v>81</v>
      </c>
      <c r="E6" s="47"/>
    </row>
    <row r="7" spans="2:5" ht="31.95" customHeight="1" x14ac:dyDescent="0.3">
      <c r="B7" s="14" t="s">
        <v>49</v>
      </c>
      <c r="C7" s="45" t="s">
        <v>82</v>
      </c>
      <c r="D7" s="40" t="s">
        <v>83</v>
      </c>
    </row>
    <row r="8" spans="2:5" ht="31.95" customHeight="1" x14ac:dyDescent="0.3">
      <c r="B8" s="14" t="s">
        <v>50</v>
      </c>
      <c r="C8" s="45" t="s">
        <v>84</v>
      </c>
      <c r="D8" s="48" t="s">
        <v>87</v>
      </c>
    </row>
    <row r="9" spans="2:5" ht="31.95" customHeight="1" x14ac:dyDescent="0.3">
      <c r="B9" s="14" t="s">
        <v>51</v>
      </c>
      <c r="C9" s="45" t="s">
        <v>85</v>
      </c>
      <c r="D9" s="40" t="s">
        <v>86</v>
      </c>
    </row>
    <row r="10" spans="2:5" ht="31.95" customHeight="1" x14ac:dyDescent="0.3">
      <c r="B10" s="14" t="s">
        <v>52</v>
      </c>
      <c r="C10" s="45" t="s">
        <v>88</v>
      </c>
      <c r="D10" s="40" t="s">
        <v>90</v>
      </c>
    </row>
    <row r="11" spans="2:5" ht="31.95" customHeight="1" x14ac:dyDescent="0.3">
      <c r="B11" s="14" t="s">
        <v>53</v>
      </c>
      <c r="C11" s="45" t="s">
        <v>89</v>
      </c>
      <c r="D11" s="40" t="s">
        <v>119</v>
      </c>
    </row>
    <row r="12" spans="2:5" ht="31.95" customHeight="1" x14ac:dyDescent="0.3">
      <c r="B12" s="14" t="s">
        <v>54</v>
      </c>
      <c r="C12" s="45" t="s">
        <v>91</v>
      </c>
      <c r="D12" s="40" t="s">
        <v>92</v>
      </c>
    </row>
    <row r="13" spans="2:5" ht="31.95" customHeight="1" x14ac:dyDescent="0.3">
      <c r="B13" s="14" t="s">
        <v>141</v>
      </c>
      <c r="C13" s="14" t="s">
        <v>93</v>
      </c>
      <c r="D13" s="36" t="s">
        <v>94</v>
      </c>
    </row>
    <row r="14" spans="2:5" x14ac:dyDescent="0.3">
      <c r="D14" s="35"/>
    </row>
    <row r="15" spans="2:5" x14ac:dyDescent="0.3">
      <c r="D15" s="35"/>
    </row>
    <row r="16" spans="2:5" x14ac:dyDescent="0.3">
      <c r="D16" s="35"/>
    </row>
    <row r="17" spans="4:4" x14ac:dyDescent="0.3">
      <c r="D17" s="3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2B4E8-DA85-564E-8034-53863B4F9178}">
  <dimension ref="B1:E26"/>
  <sheetViews>
    <sheetView workbookViewId="0">
      <selection activeCell="B25" sqref="B25"/>
    </sheetView>
  </sheetViews>
  <sheetFormatPr defaultColWidth="11.19921875" defaultRowHeight="15.6" x14ac:dyDescent="0.3"/>
  <cols>
    <col min="3" max="3" width="41.69921875" customWidth="1"/>
    <col min="4" max="4" width="16.8984375" customWidth="1"/>
    <col min="5" max="5" width="54.5" customWidth="1"/>
    <col min="6" max="6" width="15.69921875" customWidth="1"/>
    <col min="7" max="7" width="16.796875" customWidth="1"/>
  </cols>
  <sheetData>
    <row r="1" spans="2:5" ht="16.2" thickBot="1" x14ac:dyDescent="0.35"/>
    <row r="2" spans="2:5" ht="35.4" thickBot="1" x14ac:dyDescent="0.35">
      <c r="B2" s="11" t="s">
        <v>45</v>
      </c>
      <c r="C2" s="11" t="s">
        <v>55</v>
      </c>
      <c r="D2" s="25" t="s">
        <v>56</v>
      </c>
      <c r="E2" s="12" t="s">
        <v>38</v>
      </c>
    </row>
    <row r="4" spans="2:5" x14ac:dyDescent="0.3">
      <c r="B4" s="27" t="str">
        <f>'2 - Threat Id Table'!B4</f>
        <v>T1</v>
      </c>
      <c r="C4" s="27" t="str">
        <f>'2 - Threat Id Table'!C4</f>
        <v>Electrical Spike</v>
      </c>
      <c r="D4" s="26" t="s">
        <v>6</v>
      </c>
      <c r="E4" s="14" t="s">
        <v>59</v>
      </c>
    </row>
    <row r="5" spans="2:5" x14ac:dyDescent="0.3">
      <c r="B5" s="27" t="str">
        <f>'2 - Threat Id Table'!B4</f>
        <v>T1</v>
      </c>
      <c r="C5" s="27" t="str">
        <f>'2 - Threat Id Table'!C4</f>
        <v>Electrical Spike</v>
      </c>
      <c r="D5" s="26" t="s">
        <v>7</v>
      </c>
      <c r="E5" s="14" t="s">
        <v>129</v>
      </c>
    </row>
    <row r="6" spans="2:5" x14ac:dyDescent="0.3">
      <c r="B6" s="27" t="str">
        <f>'2 - Threat Id Table'!B4</f>
        <v>T1</v>
      </c>
      <c r="C6" s="27" t="str">
        <f>'2 - Threat Id Table'!C4</f>
        <v>Electrical Spike</v>
      </c>
      <c r="D6" s="26" t="s">
        <v>8</v>
      </c>
      <c r="E6" s="14" t="s">
        <v>60</v>
      </c>
    </row>
    <row r="7" spans="2:5" x14ac:dyDescent="0.3">
      <c r="B7" s="27" t="str">
        <f>'2 - Threat Id Table'!B5</f>
        <v>T2</v>
      </c>
      <c r="C7" s="27" t="str">
        <f>'2 - Threat Id Table'!C5</f>
        <v>Natural Disasters</v>
      </c>
      <c r="D7" s="26" t="s">
        <v>9</v>
      </c>
      <c r="E7" s="40" t="s">
        <v>109</v>
      </c>
    </row>
    <row r="8" spans="2:5" x14ac:dyDescent="0.3">
      <c r="B8" s="27" t="str">
        <f>'2 - Threat Id Table'!B6</f>
        <v>T3</v>
      </c>
      <c r="C8" s="27" t="str">
        <f>'2 - Threat Id Table'!C6</f>
        <v>Fire</v>
      </c>
      <c r="D8" s="26" t="s">
        <v>10</v>
      </c>
      <c r="E8" s="45" t="s">
        <v>110</v>
      </c>
    </row>
    <row r="9" spans="2:5" x14ac:dyDescent="0.3">
      <c r="B9" s="27" t="str">
        <f>'2 - Threat Id Table'!B6</f>
        <v>T3</v>
      </c>
      <c r="C9" s="27" t="str">
        <f>'2 - Threat Id Table'!C6</f>
        <v>Fire</v>
      </c>
      <c r="D9" s="26" t="s">
        <v>14</v>
      </c>
      <c r="E9" s="45" t="s">
        <v>111</v>
      </c>
    </row>
    <row r="10" spans="2:5" x14ac:dyDescent="0.3">
      <c r="B10" s="27" t="str">
        <f>'2 - Threat Id Table'!B7</f>
        <v>T4</v>
      </c>
      <c r="C10" s="27" t="str">
        <f>'2 - Threat Id Table'!C7</f>
        <v>Security Breaches</v>
      </c>
      <c r="D10" s="38" t="s">
        <v>15</v>
      </c>
      <c r="E10" s="45" t="s">
        <v>127</v>
      </c>
    </row>
    <row r="11" spans="2:5" x14ac:dyDescent="0.3">
      <c r="B11" s="27" t="str">
        <f>'2 - Threat Id Table'!B7</f>
        <v>T4</v>
      </c>
      <c r="C11" s="27" t="str">
        <f>'2 - Threat Id Table'!C7</f>
        <v>Security Breaches</v>
      </c>
      <c r="D11" s="26" t="s">
        <v>16</v>
      </c>
      <c r="E11" s="45" t="s">
        <v>126</v>
      </c>
    </row>
    <row r="12" spans="2:5" x14ac:dyDescent="0.3">
      <c r="B12" s="27" t="str">
        <f>'2 - Threat Id Table'!B8</f>
        <v>T5</v>
      </c>
      <c r="C12" s="27" t="str">
        <f>'2 - Threat Id Table'!C8</f>
        <v>CyberSecurity Breaches</v>
      </c>
      <c r="D12" s="56" t="s">
        <v>17</v>
      </c>
      <c r="E12" s="45" t="s">
        <v>122</v>
      </c>
    </row>
    <row r="13" spans="2:5" x14ac:dyDescent="0.3">
      <c r="B13" s="27" t="str">
        <f>'2 - Threat Id Table'!B8</f>
        <v>T5</v>
      </c>
      <c r="C13" s="27" t="str">
        <f>'2 - Threat Id Table'!C8</f>
        <v>CyberSecurity Breaches</v>
      </c>
      <c r="D13" s="56" t="s">
        <v>19</v>
      </c>
      <c r="E13" s="45" t="s">
        <v>123</v>
      </c>
    </row>
    <row r="14" spans="2:5" x14ac:dyDescent="0.3">
      <c r="B14" s="27" t="str">
        <f>'2 - Threat Id Table'!B8</f>
        <v>T5</v>
      </c>
      <c r="C14" s="27" t="str">
        <f>'2 - Threat Id Table'!C8</f>
        <v>CyberSecurity Breaches</v>
      </c>
      <c r="D14" s="56" t="s">
        <v>97</v>
      </c>
      <c r="E14" s="14" t="s">
        <v>124</v>
      </c>
    </row>
    <row r="15" spans="2:5" x14ac:dyDescent="0.3">
      <c r="B15" s="27" t="str">
        <f>'2 - Threat Id Table'!B8</f>
        <v>T5</v>
      </c>
      <c r="C15" s="27" t="str">
        <f>'2 - Threat Id Table'!C8</f>
        <v>CyberSecurity Breaches</v>
      </c>
      <c r="D15" s="56" t="s">
        <v>98</v>
      </c>
      <c r="E15" s="14" t="s">
        <v>125</v>
      </c>
    </row>
    <row r="16" spans="2:5" x14ac:dyDescent="0.3">
      <c r="B16" s="27" t="str">
        <f>'2 - Threat Id Table'!B9</f>
        <v>T6</v>
      </c>
      <c r="C16" s="27" t="str">
        <f>'2 - Threat Id Table'!C9</f>
        <v>Third-party risks</v>
      </c>
      <c r="D16" s="56" t="s">
        <v>99</v>
      </c>
      <c r="E16" s="36" t="s">
        <v>115</v>
      </c>
    </row>
    <row r="17" spans="2:5" x14ac:dyDescent="0.3">
      <c r="B17" s="27" t="str">
        <f>'2 - Threat Id Table'!B9</f>
        <v>T6</v>
      </c>
      <c r="C17" s="27" t="str">
        <f>'2 - Threat Id Table'!C9</f>
        <v>Third-party risks</v>
      </c>
      <c r="D17" s="56" t="s">
        <v>100</v>
      </c>
      <c r="E17" s="45" t="s">
        <v>116</v>
      </c>
    </row>
    <row r="18" spans="2:5" x14ac:dyDescent="0.3">
      <c r="B18" s="27" t="str">
        <f>'2 - Threat Id Table'!B10</f>
        <v>T7</v>
      </c>
      <c r="C18" s="27" t="str">
        <f>'2 - Threat Id Table'!C10</f>
        <v>Supply Chain Disruptions</v>
      </c>
      <c r="D18" s="26" t="s">
        <v>101</v>
      </c>
      <c r="E18" s="36" t="s">
        <v>117</v>
      </c>
    </row>
    <row r="19" spans="2:5" x14ac:dyDescent="0.3">
      <c r="B19" s="27" t="str">
        <f>'2 - Threat Id Table'!B11</f>
        <v>T8</v>
      </c>
      <c r="C19" s="27" t="str">
        <f>'2 - Threat Id Table'!C11</f>
        <v>Employee Negligence</v>
      </c>
      <c r="D19" s="26" t="s">
        <v>102</v>
      </c>
      <c r="E19" s="57" t="s">
        <v>118</v>
      </c>
    </row>
    <row r="20" spans="2:5" x14ac:dyDescent="0.3">
      <c r="B20" s="27" t="str">
        <f>'2 - Threat Id Table'!B11</f>
        <v>T8</v>
      </c>
      <c r="C20" s="27" t="str">
        <f>'2 - Threat Id Table'!C11</f>
        <v>Employee Negligence</v>
      </c>
      <c r="D20" s="26" t="s">
        <v>103</v>
      </c>
      <c r="E20" s="36" t="s">
        <v>120</v>
      </c>
    </row>
    <row r="21" spans="2:5" x14ac:dyDescent="0.3">
      <c r="B21" s="27" t="str">
        <f>'2 - Threat Id Table'!B11</f>
        <v>T8</v>
      </c>
      <c r="C21" s="27" t="str">
        <f>'2 - Threat Id Table'!C11</f>
        <v>Employee Negligence</v>
      </c>
      <c r="D21" s="26" t="s">
        <v>104</v>
      </c>
      <c r="E21" s="36" t="s">
        <v>121</v>
      </c>
    </row>
    <row r="22" spans="2:5" x14ac:dyDescent="0.3">
      <c r="B22" s="27" t="str">
        <f>'2 - Threat Id Table'!B12</f>
        <v>T9</v>
      </c>
      <c r="C22" s="27" t="str">
        <f>'2 - Threat Id Table'!C12</f>
        <v>Unplanned Downtime</v>
      </c>
      <c r="D22" s="26" t="s">
        <v>105</v>
      </c>
      <c r="E22" s="58" t="s">
        <v>112</v>
      </c>
    </row>
    <row r="23" spans="2:5" x14ac:dyDescent="0.3">
      <c r="B23" s="27" t="str">
        <f>'2 - Threat Id Table'!B12</f>
        <v>T9</v>
      </c>
      <c r="C23" s="27" t="str">
        <f>'2 - Threat Id Table'!C12</f>
        <v>Unplanned Downtime</v>
      </c>
      <c r="D23" s="26" t="s">
        <v>106</v>
      </c>
      <c r="E23" s="36" t="s">
        <v>113</v>
      </c>
    </row>
    <row r="24" spans="2:5" x14ac:dyDescent="0.3">
      <c r="B24" s="27" t="str">
        <f>'2 - Threat Id Table'!B12</f>
        <v>T9</v>
      </c>
      <c r="C24" s="27" t="str">
        <f>'2 - Threat Id Table'!C12</f>
        <v>Unplanned Downtime</v>
      </c>
      <c r="D24" s="26" t="s">
        <v>107</v>
      </c>
      <c r="E24" s="36" t="s">
        <v>114</v>
      </c>
    </row>
    <row r="25" spans="2:5" x14ac:dyDescent="0.3">
      <c r="B25" s="27" t="str">
        <f>'2 - Threat Id Table'!B13</f>
        <v>T10</v>
      </c>
      <c r="C25" s="27" t="str">
        <f>'2 - Threat Id Table'!C13</f>
        <v>Healthcare Policy Changes</v>
      </c>
      <c r="D25" s="26" t="s">
        <v>108</v>
      </c>
      <c r="E25" s="14" t="s">
        <v>128</v>
      </c>
    </row>
    <row r="26" spans="2:5" x14ac:dyDescent="0.3">
      <c r="D26" s="5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043B-0281-A042-AC89-11661CD38B8D}">
  <dimension ref="A1:P15"/>
  <sheetViews>
    <sheetView topLeftCell="A2" zoomScale="60" zoomScaleNormal="60" workbookViewId="0">
      <selection activeCell="L8" sqref="L8"/>
    </sheetView>
  </sheetViews>
  <sheetFormatPr defaultColWidth="11.19921875" defaultRowHeight="15.6" x14ac:dyDescent="0.3"/>
  <cols>
    <col min="1" max="1" width="20.5" customWidth="1"/>
    <col min="3" max="13" width="15" customWidth="1"/>
    <col min="14" max="14" width="3.09765625" hidden="1" customWidth="1"/>
    <col min="15" max="16" width="15" customWidth="1"/>
  </cols>
  <sheetData>
    <row r="1" spans="1:16" ht="42.6" customHeight="1" x14ac:dyDescent="0.3"/>
    <row r="2" spans="1:16" ht="108" customHeight="1" thickBot="1" x14ac:dyDescent="0.35">
      <c r="C2" t="str">
        <f>'1- Asset Valuation Table'!C6</f>
        <v>Inventory</v>
      </c>
      <c r="D2" s="39" t="str">
        <f>'1- Asset Valuation Table'!C7</f>
        <v>Transport Vehicles ( Ambulances)</v>
      </c>
      <c r="E2" s="39" t="str">
        <f>'1- Asset Valuation Table'!C8</f>
        <v>Electronic Health Records (EHR) - Patient data management system</v>
      </c>
      <c r="F2" s="39" t="str">
        <f>'1- Asset Valuation Table'!C9</f>
        <v>Databases containing staff information</v>
      </c>
      <c r="G2" s="39" t="str">
        <f>'1- Asset Valuation Table'!C10</f>
        <v>Databases containing inventory information</v>
      </c>
      <c r="H2" s="39" t="str">
        <f>'1- Asset Valuation Table'!C11</f>
        <v>Staff</v>
      </c>
      <c r="I2" s="39" t="str">
        <f>'1- Asset Valuation Table'!C12</f>
        <v>Plan/strategy for Marketing</v>
      </c>
      <c r="J2" s="39" t="str">
        <f>'1- Asset Valuation Table'!C13</f>
        <v>Building and grounds (hospital building, ICUs, emergency rooms)</v>
      </c>
      <c r="K2" s="39" t="str">
        <f>'1- Asset Valuation Table'!C14</f>
        <v>Hospital Management and Control Center (including servers)</v>
      </c>
      <c r="L2" s="39" t="str">
        <f>'1- Asset Valuation Table'!C15</f>
        <v>Vigilance System (video cameras)</v>
      </c>
      <c r="M2" s="39" t="str">
        <f>'1- Asset Valuation Table'!C16</f>
        <v>Backup databases</v>
      </c>
      <c r="N2" s="39"/>
      <c r="O2" s="39" t="str">
        <f>'1- Asset Valuation Table'!C17</f>
        <v>Business planning (Financial data, contracts)</v>
      </c>
      <c r="P2" s="39" t="str">
        <f>'1- Asset Valuation Table'!C18</f>
        <v>Hospital Website and Social Media Accounts</v>
      </c>
    </row>
    <row r="3" spans="1:16" ht="37.950000000000003" customHeight="1" x14ac:dyDescent="0.3">
      <c r="B3" s="17"/>
      <c r="C3" s="31" t="s">
        <v>5</v>
      </c>
      <c r="D3" s="31" t="s">
        <v>11</v>
      </c>
      <c r="E3" s="31" t="s">
        <v>12</v>
      </c>
      <c r="F3" s="31" t="s">
        <v>13</v>
      </c>
      <c r="G3" s="31" t="s">
        <v>18</v>
      </c>
      <c r="H3" s="31" t="s">
        <v>40</v>
      </c>
      <c r="I3" s="31" t="s">
        <v>41</v>
      </c>
      <c r="J3" s="31" t="s">
        <v>42</v>
      </c>
      <c r="K3" s="31" t="s">
        <v>43</v>
      </c>
      <c r="L3" s="31" t="s">
        <v>44</v>
      </c>
      <c r="M3" s="31" t="s">
        <v>67</v>
      </c>
      <c r="O3" s="31" t="s">
        <v>68</v>
      </c>
      <c r="P3" s="32" t="s">
        <v>69</v>
      </c>
    </row>
    <row r="4" spans="1:16" ht="60" customHeight="1" x14ac:dyDescent="0.3">
      <c r="A4" s="51" t="str">
        <f>'2 - Threat Id Table'!C4</f>
        <v>Electrical Spike</v>
      </c>
      <c r="B4" s="33" t="str">
        <f>'2 - Threat Id Table'!B4</f>
        <v>T1</v>
      </c>
      <c r="C4" s="14"/>
      <c r="D4" s="14"/>
      <c r="E4" s="60" t="s">
        <v>130</v>
      </c>
      <c r="F4" s="60" t="s">
        <v>130</v>
      </c>
      <c r="G4" s="60" t="s">
        <v>130</v>
      </c>
      <c r="H4" s="14"/>
      <c r="I4" s="14"/>
      <c r="J4" s="14"/>
      <c r="K4" s="60" t="s">
        <v>130</v>
      </c>
      <c r="L4" s="71" t="s">
        <v>130</v>
      </c>
      <c r="M4" s="71" t="s">
        <v>130</v>
      </c>
      <c r="O4" s="14"/>
      <c r="P4" s="21"/>
    </row>
    <row r="5" spans="1:16" ht="60" customHeight="1" x14ac:dyDescent="0.3">
      <c r="A5" t="str">
        <f>'2 - Threat Id Table'!C5</f>
        <v>Natural Disasters</v>
      </c>
      <c r="B5" s="33" t="str">
        <f>'2 - Threat Id Table'!B5</f>
        <v>T2</v>
      </c>
      <c r="C5" s="69" t="s">
        <v>9</v>
      </c>
      <c r="D5" s="72" t="s">
        <v>9</v>
      </c>
      <c r="E5" s="63" t="s">
        <v>9</v>
      </c>
      <c r="F5" s="63" t="s">
        <v>9</v>
      </c>
      <c r="G5" s="63" t="s">
        <v>9</v>
      </c>
      <c r="H5" s="69" t="s">
        <v>9</v>
      </c>
      <c r="I5" s="44"/>
      <c r="J5" s="73" t="s">
        <v>9</v>
      </c>
      <c r="K5" s="73" t="s">
        <v>9</v>
      </c>
      <c r="L5" s="63" t="s">
        <v>9</v>
      </c>
      <c r="M5" s="63" t="s">
        <v>9</v>
      </c>
      <c r="N5" s="61"/>
      <c r="O5" s="44"/>
      <c r="P5" s="62"/>
    </row>
    <row r="6" spans="1:16" ht="60" customHeight="1" x14ac:dyDescent="0.3">
      <c r="A6" t="str">
        <f>'2 - Threat Id Table'!C6</f>
        <v>Fire</v>
      </c>
      <c r="B6" s="33" t="str">
        <f>'2 - Threat Id Table'!B6</f>
        <v>T3</v>
      </c>
      <c r="C6" s="70" t="s">
        <v>131</v>
      </c>
      <c r="D6" s="63" t="s">
        <v>14</v>
      </c>
      <c r="E6" s="44"/>
      <c r="F6" s="44"/>
      <c r="G6" s="44"/>
      <c r="H6" s="70" t="s">
        <v>131</v>
      </c>
      <c r="I6" s="44"/>
      <c r="J6" s="71" t="s">
        <v>131</v>
      </c>
      <c r="K6" s="70" t="s">
        <v>131</v>
      </c>
      <c r="L6" s="44"/>
      <c r="M6" s="44"/>
      <c r="N6" s="61"/>
      <c r="O6" s="44"/>
      <c r="P6" s="62"/>
    </row>
    <row r="7" spans="1:16" ht="60" customHeight="1" x14ac:dyDescent="0.3">
      <c r="A7" t="str">
        <f>'2 - Threat Id Table'!C7</f>
        <v>Security Breaches</v>
      </c>
      <c r="B7" s="33" t="str">
        <f>'2 - Threat Id Table'!B7</f>
        <v>T4</v>
      </c>
      <c r="C7" s="71" t="s">
        <v>132</v>
      </c>
      <c r="D7" s="69" t="s">
        <v>16</v>
      </c>
      <c r="E7" s="44"/>
      <c r="F7" s="44"/>
      <c r="G7" s="44"/>
      <c r="H7" s="64" t="s">
        <v>15</v>
      </c>
      <c r="I7" s="44"/>
      <c r="J7" s="70" t="s">
        <v>132</v>
      </c>
      <c r="K7" s="44"/>
      <c r="L7" s="44"/>
      <c r="M7" s="44"/>
      <c r="N7" s="61"/>
      <c r="O7" s="44"/>
      <c r="P7" s="62"/>
    </row>
    <row r="8" spans="1:16" ht="60" customHeight="1" x14ac:dyDescent="0.3">
      <c r="A8" t="str">
        <f>'2 - Threat Id Table'!C8</f>
        <v>CyberSecurity Breaches</v>
      </c>
      <c r="B8" s="33" t="str">
        <f>'2 - Threat Id Table'!B8</f>
        <v>T5</v>
      </c>
      <c r="C8" s="44"/>
      <c r="D8" s="44"/>
      <c r="E8" s="71" t="s">
        <v>133</v>
      </c>
      <c r="F8" s="71" t="s">
        <v>133</v>
      </c>
      <c r="G8" s="71" t="s">
        <v>133</v>
      </c>
      <c r="H8" s="44"/>
      <c r="I8" s="60" t="s">
        <v>133</v>
      </c>
      <c r="J8" s="44"/>
      <c r="K8" s="71" t="s">
        <v>133</v>
      </c>
      <c r="L8" s="44"/>
      <c r="M8" s="70" t="s">
        <v>133</v>
      </c>
      <c r="N8" s="61"/>
      <c r="O8" s="71" t="s">
        <v>133</v>
      </c>
      <c r="P8" s="70" t="s">
        <v>133</v>
      </c>
    </row>
    <row r="9" spans="1:16" ht="60" customHeight="1" x14ac:dyDescent="0.3">
      <c r="A9" t="str">
        <f>'2 - Threat Id Table'!C9</f>
        <v>Third-party risks</v>
      </c>
      <c r="B9" s="33" t="str">
        <f>'2 - Threat Id Table'!B9</f>
        <v>T6</v>
      </c>
      <c r="C9" s="44"/>
      <c r="D9" s="44"/>
      <c r="E9" s="73" t="s">
        <v>99</v>
      </c>
      <c r="F9" s="69" t="s">
        <v>99</v>
      </c>
      <c r="G9" s="69" t="s">
        <v>99</v>
      </c>
      <c r="H9" s="44"/>
      <c r="I9" s="71" t="s">
        <v>134</v>
      </c>
      <c r="J9" s="44"/>
      <c r="K9" s="71" t="s">
        <v>134</v>
      </c>
      <c r="L9" s="44"/>
      <c r="M9" s="71" t="s">
        <v>99</v>
      </c>
      <c r="N9" s="61"/>
      <c r="O9" s="71" t="s">
        <v>134</v>
      </c>
      <c r="P9" s="65" t="s">
        <v>99</v>
      </c>
    </row>
    <row r="10" spans="1:16" ht="60" customHeight="1" x14ac:dyDescent="0.3">
      <c r="A10" s="35" t="str">
        <f>'2 - Threat Id Table'!C10</f>
        <v>Supply Chain Disruptions</v>
      </c>
      <c r="B10" s="33" t="str">
        <f>'2 - Threat Id Table'!B10</f>
        <v>T7</v>
      </c>
      <c r="C10" s="73" t="s">
        <v>101</v>
      </c>
      <c r="D10" s="63" t="s">
        <v>101</v>
      </c>
      <c r="E10" s="44"/>
      <c r="F10" s="44"/>
      <c r="G10" s="44"/>
      <c r="H10" s="69" t="s">
        <v>101</v>
      </c>
      <c r="I10" s="63" t="s">
        <v>101</v>
      </c>
      <c r="J10" s="44"/>
      <c r="K10" s="44"/>
      <c r="L10" s="44"/>
      <c r="M10" s="44"/>
      <c r="N10" s="61"/>
      <c r="O10" s="69" t="s">
        <v>101</v>
      </c>
      <c r="P10" s="62"/>
    </row>
    <row r="11" spans="1:16" ht="60" customHeight="1" x14ac:dyDescent="0.3">
      <c r="A11" t="str">
        <f>'2 - Threat Id Table'!C11</f>
        <v>Employee Negligence</v>
      </c>
      <c r="B11" s="33" t="str">
        <f>'2 - Threat Id Table'!B11</f>
        <v>T8</v>
      </c>
      <c r="C11" s="44"/>
      <c r="D11" s="42"/>
      <c r="E11" s="70" t="s">
        <v>102</v>
      </c>
      <c r="F11" s="70" t="s">
        <v>102</v>
      </c>
      <c r="G11" s="70" t="s">
        <v>102</v>
      </c>
      <c r="H11" s="71" t="s">
        <v>137</v>
      </c>
      <c r="I11" s="70" t="s">
        <v>102</v>
      </c>
      <c r="J11" s="71" t="s">
        <v>138</v>
      </c>
      <c r="K11" s="70" t="s">
        <v>136</v>
      </c>
      <c r="L11" s="44"/>
      <c r="M11" s="44"/>
      <c r="N11" s="61"/>
      <c r="O11" s="70" t="s">
        <v>102</v>
      </c>
      <c r="P11" s="65" t="s">
        <v>102</v>
      </c>
    </row>
    <row r="12" spans="1:16" ht="60" customHeight="1" x14ac:dyDescent="0.3">
      <c r="A12" t="str">
        <f>'2 - Threat Id Table'!C12</f>
        <v>Unplanned Downtime</v>
      </c>
      <c r="B12" s="33" t="str">
        <f>'2 - Threat Id Table'!B12</f>
        <v>T9</v>
      </c>
      <c r="C12" s="69" t="s">
        <v>106</v>
      </c>
      <c r="D12" s="44"/>
      <c r="E12" s="60" t="s">
        <v>140</v>
      </c>
      <c r="F12" s="60" t="s">
        <v>140</v>
      </c>
      <c r="G12" s="60" t="s">
        <v>140</v>
      </c>
      <c r="H12" s="44"/>
      <c r="I12" s="44"/>
      <c r="J12" s="44"/>
      <c r="K12" s="71" t="s">
        <v>139</v>
      </c>
      <c r="L12" s="44"/>
      <c r="M12" s="71" t="s">
        <v>140</v>
      </c>
      <c r="N12" s="61"/>
      <c r="O12" s="44"/>
      <c r="P12" s="62"/>
    </row>
    <row r="13" spans="1:16" ht="61.2" customHeight="1" thickBot="1" x14ac:dyDescent="0.35">
      <c r="A13" s="35" t="str">
        <f>'2 - Threat Id Table'!C13</f>
        <v>Healthcare Policy Changes</v>
      </c>
      <c r="B13" s="34" t="str">
        <f>'2 - Threat Id Table'!B13</f>
        <v>T10</v>
      </c>
      <c r="C13" s="74"/>
      <c r="D13" s="74"/>
      <c r="E13" s="74"/>
      <c r="F13" s="74"/>
      <c r="G13" s="74"/>
      <c r="H13" s="74"/>
      <c r="I13" s="78" t="s">
        <v>108</v>
      </c>
      <c r="J13" s="74"/>
      <c r="K13" s="77" t="s">
        <v>108</v>
      </c>
      <c r="L13" s="74"/>
      <c r="M13" s="74"/>
      <c r="N13" s="75"/>
      <c r="O13" s="78" t="s">
        <v>108</v>
      </c>
      <c r="P13" s="76"/>
    </row>
    <row r="14" spans="1:16" ht="52.2" customHeight="1" thickBot="1" x14ac:dyDescent="0.35">
      <c r="B14" s="53"/>
      <c r="C14" s="52"/>
      <c r="D14" s="52"/>
      <c r="E14" s="52"/>
      <c r="F14" s="52"/>
      <c r="G14" s="52"/>
      <c r="H14" s="52"/>
      <c r="I14" s="52"/>
      <c r="J14" s="52"/>
      <c r="K14" s="53"/>
    </row>
    <row r="15" spans="1:16" ht="52.8" thickBot="1" x14ac:dyDescent="0.35">
      <c r="B15" s="55" t="s">
        <v>57</v>
      </c>
      <c r="C15" s="49">
        <v>1</v>
      </c>
      <c r="D15" s="66" t="s">
        <v>95</v>
      </c>
      <c r="E15" s="49">
        <v>2</v>
      </c>
      <c r="F15" s="67"/>
      <c r="G15" s="49">
        <v>3</v>
      </c>
      <c r="H15" s="68"/>
      <c r="I15" s="49">
        <v>4</v>
      </c>
      <c r="J15" s="50"/>
      <c r="K15" s="49">
        <v>5</v>
      </c>
      <c r="L15" s="54" t="s">
        <v>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8E2F5-3F4B-C642-8DDC-28222A2D9DCC}">
  <dimension ref="B1:T122"/>
  <sheetViews>
    <sheetView zoomScaleNormal="100" workbookViewId="0">
      <selection activeCell="L88" sqref="L88"/>
    </sheetView>
  </sheetViews>
  <sheetFormatPr defaultColWidth="11.19921875" defaultRowHeight="15.6" x14ac:dyDescent="0.3"/>
  <cols>
    <col min="1" max="1" width="4.796875" customWidth="1"/>
    <col min="4" max="4" width="12" customWidth="1"/>
  </cols>
  <sheetData>
    <row r="1" spans="2:20" ht="16.2" thickBot="1" x14ac:dyDescent="0.35"/>
    <row r="2" spans="2:20" ht="37.950000000000003" customHeight="1" x14ac:dyDescent="0.3">
      <c r="B2" s="92" t="s">
        <v>0</v>
      </c>
      <c r="C2" s="94" t="s">
        <v>1</v>
      </c>
      <c r="D2" s="94" t="s">
        <v>2</v>
      </c>
      <c r="E2" s="96" t="s">
        <v>3</v>
      </c>
      <c r="F2" s="97"/>
      <c r="G2" s="98"/>
      <c r="H2" s="96" t="s">
        <v>4</v>
      </c>
      <c r="I2" s="97"/>
      <c r="J2" s="97"/>
      <c r="K2" s="99" t="s">
        <v>27</v>
      </c>
      <c r="L2" s="89" t="s">
        <v>26</v>
      </c>
    </row>
    <row r="3" spans="2:20" ht="29.4" thickBot="1" x14ac:dyDescent="0.35">
      <c r="B3" s="93"/>
      <c r="C3" s="95"/>
      <c r="D3" s="95"/>
      <c r="E3" s="7" t="s">
        <v>20</v>
      </c>
      <c r="F3" s="6" t="s">
        <v>21</v>
      </c>
      <c r="G3" s="10" t="s">
        <v>24</v>
      </c>
      <c r="H3" s="7" t="s">
        <v>22</v>
      </c>
      <c r="I3" s="6" t="s">
        <v>23</v>
      </c>
      <c r="J3" s="6" t="s">
        <v>25</v>
      </c>
      <c r="K3" s="100"/>
      <c r="L3" s="90"/>
    </row>
    <row r="4" spans="2:20" ht="16.95" customHeight="1" thickBot="1" x14ac:dyDescent="0.35">
      <c r="B4" s="1" t="s">
        <v>5</v>
      </c>
      <c r="C4" s="2">
        <f>_xlfn.XLOOKUP(B5,'1- Asset Valuation Table'!$B$6:$B$21,'1- Asset Valuation Table'!$G$6:$G$21)</f>
        <v>96</v>
      </c>
      <c r="D4" s="2" t="s">
        <v>9</v>
      </c>
      <c r="E4" s="8">
        <v>0.1</v>
      </c>
      <c r="F4" s="8">
        <v>0.7</v>
      </c>
      <c r="G4" s="8">
        <f>E4*F4</f>
        <v>6.9999999999999993E-2</v>
      </c>
      <c r="H4" s="3">
        <f>C4</f>
        <v>96</v>
      </c>
      <c r="I4" s="8">
        <v>0.9</v>
      </c>
      <c r="J4" s="3">
        <f>H4*I4</f>
        <v>86.4</v>
      </c>
      <c r="K4" s="8">
        <v>0.2</v>
      </c>
      <c r="L4" s="3">
        <f>G4*J4*(1+K4)</f>
        <v>7.2576000000000001</v>
      </c>
      <c r="N4" s="91" t="s">
        <v>28</v>
      </c>
      <c r="O4" s="91"/>
      <c r="P4" s="91"/>
      <c r="Q4" s="91"/>
      <c r="R4" s="91"/>
      <c r="S4" s="91"/>
      <c r="T4" s="91"/>
    </row>
    <row r="5" spans="2:20" ht="16.2" thickBot="1" x14ac:dyDescent="0.35">
      <c r="B5" s="4" t="s">
        <v>5</v>
      </c>
      <c r="C5" s="5">
        <f>_xlfn.XLOOKUP(B4,'1- Asset Valuation Table'!$B$6:$B$21,'1- Asset Valuation Table'!$G$6:$G$21)</f>
        <v>96</v>
      </c>
      <c r="D5" s="79" t="s">
        <v>10</v>
      </c>
      <c r="E5" s="9">
        <v>0.15</v>
      </c>
      <c r="F5" s="9">
        <v>0.9</v>
      </c>
      <c r="G5" s="9">
        <f t="shared" ref="G5:G67" si="0">E5*F5</f>
        <v>0.13500000000000001</v>
      </c>
      <c r="H5" s="5">
        <f t="shared" ref="H5:H67" si="1">C5</f>
        <v>96</v>
      </c>
      <c r="I5" s="9">
        <v>1</v>
      </c>
      <c r="J5" s="5">
        <f t="shared" ref="J5:J67" si="2">H5*I5</f>
        <v>96</v>
      </c>
      <c r="K5" s="9">
        <v>0.3</v>
      </c>
      <c r="L5" s="5">
        <f t="shared" ref="L5:L67" si="3">G5*J5*(1+K5)</f>
        <v>16.848000000000003</v>
      </c>
      <c r="N5" s="91"/>
      <c r="O5" s="91"/>
      <c r="P5" s="91"/>
      <c r="Q5" s="91"/>
      <c r="R5" s="91"/>
      <c r="S5" s="91"/>
      <c r="T5" s="91"/>
    </row>
    <row r="6" spans="2:20" ht="16.2" thickBot="1" x14ac:dyDescent="0.35">
      <c r="B6" s="1" t="s">
        <v>5</v>
      </c>
      <c r="C6" s="2">
        <f>_xlfn.XLOOKUP(B6,'1- Asset Valuation Table'!$B$6:$B$21,'1- Asset Valuation Table'!$G$6:$G$21)</f>
        <v>96</v>
      </c>
      <c r="D6" s="2" t="s">
        <v>14</v>
      </c>
      <c r="E6" s="8">
        <v>0.15</v>
      </c>
      <c r="F6" s="8">
        <v>0.9</v>
      </c>
      <c r="G6" s="8">
        <f t="shared" ref="G6:G7" si="4">E6*F6</f>
        <v>0.13500000000000001</v>
      </c>
      <c r="H6" s="3">
        <f t="shared" ref="H6:H7" si="5">C6</f>
        <v>96</v>
      </c>
      <c r="I6" s="8">
        <v>1</v>
      </c>
      <c r="J6" s="3">
        <f t="shared" ref="J6:J7" si="6">H6*I6</f>
        <v>96</v>
      </c>
      <c r="K6" s="8">
        <v>0.3</v>
      </c>
      <c r="L6" s="3">
        <f t="shared" ref="L6:L7" si="7">G6*J6*(1+K6)</f>
        <v>16.848000000000003</v>
      </c>
      <c r="N6" s="91"/>
      <c r="O6" s="91"/>
      <c r="P6" s="91"/>
      <c r="Q6" s="91"/>
      <c r="R6" s="91"/>
      <c r="S6" s="91"/>
      <c r="T6" s="91"/>
    </row>
    <row r="7" spans="2:20" ht="16.2" thickBot="1" x14ac:dyDescent="0.35">
      <c r="B7" s="4" t="s">
        <v>5</v>
      </c>
      <c r="C7" s="5">
        <f>_xlfn.XLOOKUP(B7,'1- Asset Valuation Table'!$B$6:$B$21,'1- Asset Valuation Table'!$G$6:$G$21)</f>
        <v>96</v>
      </c>
      <c r="D7" s="79" t="s">
        <v>15</v>
      </c>
      <c r="E7" s="9">
        <v>0.6</v>
      </c>
      <c r="F7" s="9">
        <v>1</v>
      </c>
      <c r="G7" s="9">
        <f t="shared" si="4"/>
        <v>0.6</v>
      </c>
      <c r="H7" s="5">
        <f t="shared" si="5"/>
        <v>96</v>
      </c>
      <c r="I7" s="9">
        <v>1</v>
      </c>
      <c r="J7" s="5">
        <f t="shared" si="6"/>
        <v>96</v>
      </c>
      <c r="K7" s="9">
        <v>0.25</v>
      </c>
      <c r="L7" s="5">
        <f t="shared" si="7"/>
        <v>72</v>
      </c>
      <c r="N7" s="91"/>
      <c r="O7" s="91"/>
      <c r="P7" s="91"/>
      <c r="Q7" s="91"/>
      <c r="R7" s="91"/>
      <c r="S7" s="91"/>
      <c r="T7" s="91"/>
    </row>
    <row r="8" spans="2:20" ht="16.2" thickBot="1" x14ac:dyDescent="0.35">
      <c r="B8" s="1" t="s">
        <v>5</v>
      </c>
      <c r="C8" s="2">
        <f>_xlfn.XLOOKUP(B8,'1- Asset Valuation Table'!$B$6:$B$21,'1- Asset Valuation Table'!$G$6:$G$21)</f>
        <v>96</v>
      </c>
      <c r="D8" s="2" t="s">
        <v>16</v>
      </c>
      <c r="E8" s="8">
        <v>0.9</v>
      </c>
      <c r="F8" s="8">
        <v>1</v>
      </c>
      <c r="G8" s="8">
        <f t="shared" ref="G8:G9" si="8">E8*F8</f>
        <v>0.9</v>
      </c>
      <c r="H8" s="3">
        <f t="shared" ref="H8:H9" si="9">C8</f>
        <v>96</v>
      </c>
      <c r="I8" s="8">
        <v>1</v>
      </c>
      <c r="J8" s="3">
        <f t="shared" ref="J8:J9" si="10">H8*I8</f>
        <v>96</v>
      </c>
      <c r="K8" s="8">
        <v>0.25</v>
      </c>
      <c r="L8" s="3">
        <f t="shared" ref="L8:L9" si="11">G8*J8*(1+K8)</f>
        <v>108</v>
      </c>
      <c r="N8" s="91"/>
      <c r="O8" s="91"/>
      <c r="P8" s="91"/>
      <c r="Q8" s="91"/>
      <c r="R8" s="91"/>
      <c r="S8" s="91"/>
      <c r="T8" s="91"/>
    </row>
    <row r="9" spans="2:20" ht="16.2" thickBot="1" x14ac:dyDescent="0.35">
      <c r="B9" s="4" t="s">
        <v>5</v>
      </c>
      <c r="C9" s="5">
        <f>_xlfn.XLOOKUP(B9,'1- Asset Valuation Table'!$B$6:$B$21,'1- Asset Valuation Table'!$G$6:$G$21)</f>
        <v>96</v>
      </c>
      <c r="D9" s="79" t="s">
        <v>101</v>
      </c>
      <c r="E9" s="9">
        <v>0.2</v>
      </c>
      <c r="F9" s="9">
        <v>0.8</v>
      </c>
      <c r="G9" s="9">
        <f t="shared" si="8"/>
        <v>0.16000000000000003</v>
      </c>
      <c r="H9" s="5">
        <f t="shared" si="9"/>
        <v>96</v>
      </c>
      <c r="I9" s="9">
        <v>0.3</v>
      </c>
      <c r="J9" s="5">
        <f t="shared" si="10"/>
        <v>28.799999999999997</v>
      </c>
      <c r="K9" s="9">
        <v>0.4</v>
      </c>
      <c r="L9" s="5">
        <f t="shared" si="11"/>
        <v>6.4512</v>
      </c>
      <c r="N9" s="91"/>
      <c r="O9" s="91"/>
      <c r="P9" s="91"/>
      <c r="Q9" s="91"/>
      <c r="R9" s="91"/>
      <c r="S9" s="91"/>
      <c r="T9" s="91"/>
    </row>
    <row r="10" spans="2:20" ht="16.2" thickBot="1" x14ac:dyDescent="0.35">
      <c r="B10" s="1" t="s">
        <v>5</v>
      </c>
      <c r="C10" s="2">
        <f>_xlfn.XLOOKUP(B10,'1- Asset Valuation Table'!$B$6:$B$21,'1- Asset Valuation Table'!$G$6:$G$21)</f>
        <v>96</v>
      </c>
      <c r="D10" s="2" t="s">
        <v>106</v>
      </c>
      <c r="E10" s="8">
        <v>0.2</v>
      </c>
      <c r="F10" s="8">
        <v>0.7</v>
      </c>
      <c r="G10" s="8">
        <f t="shared" ref="G10:G11" si="12">E10*F10</f>
        <v>0.13999999999999999</v>
      </c>
      <c r="H10" s="3">
        <f t="shared" ref="H10:H11" si="13">C10</f>
        <v>96</v>
      </c>
      <c r="I10" s="8">
        <v>1</v>
      </c>
      <c r="J10" s="3">
        <f t="shared" ref="J10:J11" si="14">H10*I10</f>
        <v>96</v>
      </c>
      <c r="K10" s="8">
        <v>0.1</v>
      </c>
      <c r="L10" s="3">
        <f t="shared" ref="L10:L11" si="15">G10*J10*(1+K10)</f>
        <v>14.783999999999999</v>
      </c>
      <c r="N10" s="91"/>
      <c r="O10" s="91"/>
      <c r="P10" s="91"/>
      <c r="Q10" s="91"/>
      <c r="R10" s="91"/>
      <c r="S10" s="91"/>
      <c r="T10" s="91"/>
    </row>
    <row r="11" spans="2:20" ht="16.2" thickBot="1" x14ac:dyDescent="0.35">
      <c r="B11" s="4" t="s">
        <v>11</v>
      </c>
      <c r="C11" s="5">
        <f>_xlfn.XLOOKUP(B11,'1- Asset Valuation Table'!$B$6:$B$21,'1- Asset Valuation Table'!$G$6:$G$21)</f>
        <v>82</v>
      </c>
      <c r="D11" s="79" t="s">
        <v>9</v>
      </c>
      <c r="E11" s="9">
        <v>0.1</v>
      </c>
      <c r="F11" s="9">
        <v>0.7</v>
      </c>
      <c r="G11" s="9">
        <f t="shared" si="12"/>
        <v>6.9999999999999993E-2</v>
      </c>
      <c r="H11" s="5">
        <f t="shared" si="13"/>
        <v>82</v>
      </c>
      <c r="I11" s="9">
        <v>0.9</v>
      </c>
      <c r="J11" s="5">
        <f t="shared" si="14"/>
        <v>73.8</v>
      </c>
      <c r="K11" s="9">
        <v>0.2</v>
      </c>
      <c r="L11" s="5">
        <f t="shared" si="15"/>
        <v>6.1991999999999994</v>
      </c>
      <c r="N11" s="91"/>
      <c r="O11" s="91"/>
      <c r="P11" s="91"/>
      <c r="Q11" s="91"/>
      <c r="R11" s="91"/>
      <c r="S11" s="91"/>
      <c r="T11" s="91"/>
    </row>
    <row r="12" spans="2:20" ht="16.2" thickBot="1" x14ac:dyDescent="0.35">
      <c r="B12" s="1" t="s">
        <v>11</v>
      </c>
      <c r="C12" s="2">
        <f>_xlfn.XLOOKUP(B12,'1- Asset Valuation Table'!$B$6:$B$21,'1- Asset Valuation Table'!$G$6:$G$21)</f>
        <v>82</v>
      </c>
      <c r="D12" s="2" t="s">
        <v>14</v>
      </c>
      <c r="E12" s="8">
        <v>0.15</v>
      </c>
      <c r="F12" s="8">
        <v>0.9</v>
      </c>
      <c r="G12" s="8">
        <f t="shared" ref="G12:G13" si="16">E12*F12</f>
        <v>0.13500000000000001</v>
      </c>
      <c r="H12" s="3">
        <f t="shared" ref="H12:H13" si="17">C12</f>
        <v>82</v>
      </c>
      <c r="I12" s="8">
        <v>1</v>
      </c>
      <c r="J12" s="3">
        <f t="shared" ref="J12:J13" si="18">H12*I12</f>
        <v>82</v>
      </c>
      <c r="K12" s="8">
        <v>0.3</v>
      </c>
      <c r="L12" s="3">
        <f t="shared" ref="L12:L13" si="19">G12*J12*(1+K12)</f>
        <v>14.391</v>
      </c>
      <c r="N12" s="91"/>
      <c r="O12" s="91"/>
      <c r="P12" s="91"/>
      <c r="Q12" s="91"/>
      <c r="R12" s="91"/>
      <c r="S12" s="91"/>
      <c r="T12" s="91"/>
    </row>
    <row r="13" spans="2:20" ht="16.2" thickBot="1" x14ac:dyDescent="0.35">
      <c r="B13" s="4" t="s">
        <v>11</v>
      </c>
      <c r="C13" s="5">
        <f>_xlfn.XLOOKUP(B13,'1- Asset Valuation Table'!$B$6:$B$21,'1- Asset Valuation Table'!$G$6:$G$21)</f>
        <v>82</v>
      </c>
      <c r="D13" s="79" t="s">
        <v>16</v>
      </c>
      <c r="E13" s="9">
        <v>0.7</v>
      </c>
      <c r="F13" s="9">
        <v>0.9</v>
      </c>
      <c r="G13" s="9">
        <f t="shared" si="16"/>
        <v>0.63</v>
      </c>
      <c r="H13" s="5">
        <f t="shared" si="17"/>
        <v>82</v>
      </c>
      <c r="I13" s="9">
        <v>0.8</v>
      </c>
      <c r="J13" s="5">
        <f t="shared" si="18"/>
        <v>65.600000000000009</v>
      </c>
      <c r="K13" s="9">
        <v>0.25</v>
      </c>
      <c r="L13" s="5">
        <f t="shared" si="19"/>
        <v>51.660000000000004</v>
      </c>
      <c r="N13" s="91"/>
      <c r="O13" s="91"/>
      <c r="P13" s="91"/>
      <c r="Q13" s="91"/>
      <c r="R13" s="91"/>
      <c r="S13" s="91"/>
      <c r="T13" s="91"/>
    </row>
    <row r="14" spans="2:20" ht="16.2" thickBot="1" x14ac:dyDescent="0.35">
      <c r="B14" s="1" t="s">
        <v>11</v>
      </c>
      <c r="C14" s="2">
        <f>_xlfn.XLOOKUP(B14,'1- Asset Valuation Table'!$B$6:$B$21,'1- Asset Valuation Table'!$G$6:$G$21)</f>
        <v>82</v>
      </c>
      <c r="D14" s="2" t="s">
        <v>101</v>
      </c>
      <c r="E14" s="8">
        <v>0.2</v>
      </c>
      <c r="F14" s="8">
        <v>0.8</v>
      </c>
      <c r="G14" s="8">
        <f t="shared" ref="G14:G15" si="20">E14*F14</f>
        <v>0.16000000000000003</v>
      </c>
      <c r="H14" s="3">
        <f t="shared" ref="H14:H15" si="21">C14</f>
        <v>82</v>
      </c>
      <c r="I14" s="8">
        <v>0.3</v>
      </c>
      <c r="J14" s="3">
        <f t="shared" ref="J14:J15" si="22">H14*I14</f>
        <v>24.599999999999998</v>
      </c>
      <c r="K14" s="8">
        <v>0.4</v>
      </c>
      <c r="L14" s="3">
        <f t="shared" ref="L14:L15" si="23">G14*J14*(1+K14)</f>
        <v>5.5104000000000006</v>
      </c>
      <c r="N14" s="91"/>
      <c r="O14" s="91"/>
      <c r="P14" s="91"/>
      <c r="Q14" s="91"/>
      <c r="R14" s="91"/>
      <c r="S14" s="91"/>
      <c r="T14" s="91"/>
    </row>
    <row r="15" spans="2:20" ht="16.2" thickBot="1" x14ac:dyDescent="0.35">
      <c r="B15" s="4" t="s">
        <v>12</v>
      </c>
      <c r="C15" s="5">
        <f>_xlfn.XLOOKUP(B15,'1- Asset Valuation Table'!$B$6:$B$21,'1- Asset Valuation Table'!$G$6:$G$21)</f>
        <v>59</v>
      </c>
      <c r="D15" s="79" t="s">
        <v>6</v>
      </c>
      <c r="E15" s="9">
        <v>0.8</v>
      </c>
      <c r="F15" s="9">
        <v>0.7</v>
      </c>
      <c r="G15" s="9">
        <f t="shared" si="20"/>
        <v>0.55999999999999994</v>
      </c>
      <c r="H15" s="5">
        <f t="shared" si="21"/>
        <v>59</v>
      </c>
      <c r="I15" s="9">
        <v>1</v>
      </c>
      <c r="J15" s="5">
        <f t="shared" si="22"/>
        <v>59</v>
      </c>
      <c r="K15" s="9">
        <v>0.6</v>
      </c>
      <c r="L15" s="5">
        <f t="shared" si="23"/>
        <v>52.864000000000004</v>
      </c>
      <c r="N15" s="91"/>
      <c r="O15" s="91"/>
      <c r="P15" s="91"/>
      <c r="Q15" s="91"/>
      <c r="R15" s="91"/>
      <c r="S15" s="91"/>
      <c r="T15" s="91"/>
    </row>
    <row r="16" spans="2:20" ht="16.2" thickBot="1" x14ac:dyDescent="0.35">
      <c r="B16" s="1" t="s">
        <v>12</v>
      </c>
      <c r="C16" s="2">
        <f>_xlfn.XLOOKUP(B16,'1- Asset Valuation Table'!$B$6:$B$21,'1- Asset Valuation Table'!$G$6:$G$21)</f>
        <v>59</v>
      </c>
      <c r="D16" s="2" t="s">
        <v>7</v>
      </c>
      <c r="E16" s="8">
        <v>0.8</v>
      </c>
      <c r="F16" s="8">
        <v>0.8</v>
      </c>
      <c r="G16" s="8">
        <f t="shared" ref="G16:G17" si="24">E16*F16</f>
        <v>0.64000000000000012</v>
      </c>
      <c r="H16" s="3">
        <f t="shared" ref="H16:H17" si="25">C16</f>
        <v>59</v>
      </c>
      <c r="I16" s="8">
        <v>1</v>
      </c>
      <c r="J16" s="3">
        <f t="shared" ref="J16:J17" si="26">H16*I16</f>
        <v>59</v>
      </c>
      <c r="K16" s="8">
        <v>0.6</v>
      </c>
      <c r="L16" s="3">
        <f t="shared" ref="L16:L17" si="27">G16*J16*(1+K16)</f>
        <v>60.416000000000011</v>
      </c>
    </row>
    <row r="17" spans="2:12" ht="16.2" thickBot="1" x14ac:dyDescent="0.35">
      <c r="B17" s="4" t="s">
        <v>12</v>
      </c>
      <c r="C17" s="5">
        <f>_xlfn.XLOOKUP(B17,'1- Asset Valuation Table'!$B$6:$B$21,'1- Asset Valuation Table'!$G$6:$G$21)</f>
        <v>59</v>
      </c>
      <c r="D17" s="79" t="s">
        <v>8</v>
      </c>
      <c r="E17" s="9">
        <v>0.8</v>
      </c>
      <c r="F17" s="9">
        <v>0.6</v>
      </c>
      <c r="G17" s="9">
        <f t="shared" si="24"/>
        <v>0.48</v>
      </c>
      <c r="H17" s="5">
        <f t="shared" si="25"/>
        <v>59</v>
      </c>
      <c r="I17" s="9">
        <v>1</v>
      </c>
      <c r="J17" s="5">
        <f t="shared" si="26"/>
        <v>59</v>
      </c>
      <c r="K17" s="9">
        <v>0.6</v>
      </c>
      <c r="L17" s="5">
        <f t="shared" si="27"/>
        <v>45.312000000000005</v>
      </c>
    </row>
    <row r="18" spans="2:12" ht="16.2" thickBot="1" x14ac:dyDescent="0.35">
      <c r="B18" s="1" t="s">
        <v>12</v>
      </c>
      <c r="C18" s="2">
        <f>_xlfn.XLOOKUP(B18,'1- Asset Valuation Table'!$B$6:$B$21,'1- Asset Valuation Table'!$G$6:$G$21)</f>
        <v>59</v>
      </c>
      <c r="D18" s="2" t="s">
        <v>9</v>
      </c>
      <c r="E18" s="8">
        <v>0.1</v>
      </c>
      <c r="F18" s="8">
        <v>0.7</v>
      </c>
      <c r="G18" s="8">
        <f t="shared" ref="G18:G19" si="28">E18*F18</f>
        <v>6.9999999999999993E-2</v>
      </c>
      <c r="H18" s="3">
        <f t="shared" ref="H18:H19" si="29">C18</f>
        <v>59</v>
      </c>
      <c r="I18" s="8">
        <v>0.9</v>
      </c>
      <c r="J18" s="3">
        <f t="shared" ref="J18:J19" si="30">H18*I18</f>
        <v>53.1</v>
      </c>
      <c r="K18" s="8">
        <v>0.2</v>
      </c>
      <c r="L18" s="3">
        <f t="shared" ref="L18:L19" si="31">G18*J18*(1+K18)</f>
        <v>4.460399999999999</v>
      </c>
    </row>
    <row r="19" spans="2:12" ht="16.2" thickBot="1" x14ac:dyDescent="0.35">
      <c r="B19" s="4" t="s">
        <v>12</v>
      </c>
      <c r="C19" s="5">
        <f>_xlfn.XLOOKUP(B19,'1- Asset Valuation Table'!$B$6:$B$21,'1- Asset Valuation Table'!$G$6:$G$21)</f>
        <v>59</v>
      </c>
      <c r="D19" s="79" t="s">
        <v>17</v>
      </c>
      <c r="E19" s="9">
        <v>0.9</v>
      </c>
      <c r="F19" s="9">
        <v>1</v>
      </c>
      <c r="G19" s="9">
        <f t="shared" si="28"/>
        <v>0.9</v>
      </c>
      <c r="H19" s="5">
        <f t="shared" si="29"/>
        <v>59</v>
      </c>
      <c r="I19" s="9">
        <v>1</v>
      </c>
      <c r="J19" s="5">
        <f t="shared" si="30"/>
        <v>59</v>
      </c>
      <c r="K19" s="9">
        <v>0.05</v>
      </c>
      <c r="L19" s="5">
        <f t="shared" si="31"/>
        <v>55.755000000000003</v>
      </c>
    </row>
    <row r="20" spans="2:12" ht="16.2" thickBot="1" x14ac:dyDescent="0.35">
      <c r="B20" s="1" t="s">
        <v>12</v>
      </c>
      <c r="C20" s="2">
        <f>_xlfn.XLOOKUP(B20,'1- Asset Valuation Table'!$B$6:$B$21,'1- Asset Valuation Table'!$G$6:$G$21)</f>
        <v>59</v>
      </c>
      <c r="D20" s="2" t="s">
        <v>19</v>
      </c>
      <c r="E20" s="8">
        <v>0.9</v>
      </c>
      <c r="F20" s="8">
        <v>1</v>
      </c>
      <c r="G20" s="8">
        <f t="shared" ref="G20:G21" si="32">E20*F20</f>
        <v>0.9</v>
      </c>
      <c r="H20" s="3">
        <f t="shared" ref="H20:H21" si="33">C20</f>
        <v>59</v>
      </c>
      <c r="I20" s="8">
        <v>1</v>
      </c>
      <c r="J20" s="3">
        <f t="shared" ref="J20:J21" si="34">H20*I20</f>
        <v>59</v>
      </c>
      <c r="K20" s="8">
        <v>0.05</v>
      </c>
      <c r="L20" s="3">
        <f t="shared" ref="L20:L21" si="35">G20*J20*(1+K20)</f>
        <v>55.755000000000003</v>
      </c>
    </row>
    <row r="21" spans="2:12" ht="16.2" thickBot="1" x14ac:dyDescent="0.35">
      <c r="B21" s="4" t="s">
        <v>12</v>
      </c>
      <c r="C21" s="5">
        <f>_xlfn.XLOOKUP(B21,'1- Asset Valuation Table'!$B$6:$B$21,'1- Asset Valuation Table'!$G$6:$G$21)</f>
        <v>59</v>
      </c>
      <c r="D21" s="79" t="s">
        <v>97</v>
      </c>
      <c r="E21" s="9">
        <v>0.9</v>
      </c>
      <c r="F21" s="9">
        <v>0.9</v>
      </c>
      <c r="G21" s="9">
        <f t="shared" si="32"/>
        <v>0.81</v>
      </c>
      <c r="H21" s="5">
        <f t="shared" si="33"/>
        <v>59</v>
      </c>
      <c r="I21" s="9">
        <v>1</v>
      </c>
      <c r="J21" s="5">
        <f t="shared" si="34"/>
        <v>59</v>
      </c>
      <c r="K21" s="9">
        <v>0.1</v>
      </c>
      <c r="L21" s="5">
        <f t="shared" si="35"/>
        <v>52.56900000000001</v>
      </c>
    </row>
    <row r="22" spans="2:12" ht="16.2" thickBot="1" x14ac:dyDescent="0.35">
      <c r="B22" s="1" t="s">
        <v>12</v>
      </c>
      <c r="C22" s="2">
        <f>_xlfn.XLOOKUP(B22,'1- Asset Valuation Table'!$B$6:$B$21,'1- Asset Valuation Table'!$G$6:$G$21)</f>
        <v>59</v>
      </c>
      <c r="D22" s="2" t="s">
        <v>98</v>
      </c>
      <c r="E22" s="8">
        <v>0.95</v>
      </c>
      <c r="F22" s="8">
        <v>1</v>
      </c>
      <c r="G22" s="8">
        <f t="shared" ref="G22:G23" si="36">E22*F22</f>
        <v>0.95</v>
      </c>
      <c r="H22" s="3">
        <f t="shared" ref="H22:H23" si="37">C22</f>
        <v>59</v>
      </c>
      <c r="I22" s="8">
        <v>1</v>
      </c>
      <c r="J22" s="3">
        <f t="shared" ref="J22:J23" si="38">H22*I22</f>
        <v>59</v>
      </c>
      <c r="K22" s="8">
        <v>0.05</v>
      </c>
      <c r="L22" s="3">
        <f t="shared" ref="L22:L23" si="39">G22*J22*(1+K22)</f>
        <v>58.852499999999999</v>
      </c>
    </row>
    <row r="23" spans="2:12" ht="16.2" thickBot="1" x14ac:dyDescent="0.35">
      <c r="B23" s="4" t="s">
        <v>12</v>
      </c>
      <c r="C23" s="5">
        <f>_xlfn.XLOOKUP(B23,'1- Asset Valuation Table'!$B$6:$B$21,'1- Asset Valuation Table'!$G$6:$G$21)</f>
        <v>59</v>
      </c>
      <c r="D23" s="79" t="s">
        <v>99</v>
      </c>
      <c r="E23" s="9">
        <v>0.9</v>
      </c>
      <c r="F23" s="9">
        <v>1</v>
      </c>
      <c r="G23" s="9">
        <f t="shared" si="36"/>
        <v>0.9</v>
      </c>
      <c r="H23" s="5">
        <f t="shared" si="37"/>
        <v>59</v>
      </c>
      <c r="I23" s="9">
        <v>1</v>
      </c>
      <c r="J23" s="5">
        <f t="shared" si="38"/>
        <v>59</v>
      </c>
      <c r="K23" s="9">
        <v>0.05</v>
      </c>
      <c r="L23" s="5">
        <f t="shared" si="39"/>
        <v>55.755000000000003</v>
      </c>
    </row>
    <row r="24" spans="2:12" ht="16.2" thickBot="1" x14ac:dyDescent="0.35">
      <c r="B24" s="1" t="s">
        <v>12</v>
      </c>
      <c r="C24" s="2">
        <f>_xlfn.XLOOKUP(B24,'1- Asset Valuation Table'!$B$6:$B$21,'1- Asset Valuation Table'!$G$6:$G$21)</f>
        <v>59</v>
      </c>
      <c r="D24" s="2" t="s">
        <v>102</v>
      </c>
      <c r="E24" s="8">
        <v>0.6</v>
      </c>
      <c r="F24" s="8">
        <v>0.85</v>
      </c>
      <c r="G24" s="8">
        <f t="shared" ref="G24:G25" si="40">E24*F24</f>
        <v>0.51</v>
      </c>
      <c r="H24" s="3">
        <f t="shared" ref="H24:H25" si="41">C24</f>
        <v>59</v>
      </c>
      <c r="I24" s="8">
        <v>0.75</v>
      </c>
      <c r="J24" s="3">
        <f t="shared" ref="J24:J25" si="42">H24*I24</f>
        <v>44.25</v>
      </c>
      <c r="K24" s="8">
        <v>0.3</v>
      </c>
      <c r="L24" s="3">
        <f t="shared" ref="L24:L25" si="43">G24*J24*(1+K24)</f>
        <v>29.33775</v>
      </c>
    </row>
    <row r="25" spans="2:12" ht="16.2" thickBot="1" x14ac:dyDescent="0.35">
      <c r="B25" s="4" t="s">
        <v>12</v>
      </c>
      <c r="C25" s="5">
        <f>_xlfn.XLOOKUP(B25,'1- Asset Valuation Table'!$B$6:$B$21,'1- Asset Valuation Table'!$G$6:$G$21)</f>
        <v>59</v>
      </c>
      <c r="D25" s="79" t="s">
        <v>106</v>
      </c>
      <c r="E25" s="9">
        <v>0.2</v>
      </c>
      <c r="F25" s="9">
        <v>0.7</v>
      </c>
      <c r="G25" s="9">
        <f t="shared" si="40"/>
        <v>0.13999999999999999</v>
      </c>
      <c r="H25" s="5">
        <f t="shared" si="41"/>
        <v>59</v>
      </c>
      <c r="I25" s="9">
        <v>1</v>
      </c>
      <c r="J25" s="5">
        <f t="shared" si="42"/>
        <v>59</v>
      </c>
      <c r="K25" s="9">
        <v>0.1</v>
      </c>
      <c r="L25" s="5">
        <f t="shared" si="43"/>
        <v>9.0860000000000003</v>
      </c>
    </row>
    <row r="26" spans="2:12" ht="16.2" thickBot="1" x14ac:dyDescent="0.35">
      <c r="B26" s="1" t="s">
        <v>12</v>
      </c>
      <c r="C26" s="2">
        <f>_xlfn.XLOOKUP(B26,'1- Asset Valuation Table'!$B$6:$B$21,'1- Asset Valuation Table'!$G$6:$G$21)</f>
        <v>59</v>
      </c>
      <c r="D26" s="2" t="s">
        <v>107</v>
      </c>
      <c r="E26" s="8">
        <v>0.8</v>
      </c>
      <c r="F26" s="8">
        <v>0.9</v>
      </c>
      <c r="G26" s="8">
        <f t="shared" ref="G26:G27" si="44">E26*F26</f>
        <v>0.72000000000000008</v>
      </c>
      <c r="H26" s="3">
        <f t="shared" ref="H26:H27" si="45">C26</f>
        <v>59</v>
      </c>
      <c r="I26" s="8">
        <v>1</v>
      </c>
      <c r="J26" s="3">
        <f t="shared" ref="J26:J27" si="46">H26*I26</f>
        <v>59</v>
      </c>
      <c r="K26" s="8">
        <v>0.2</v>
      </c>
      <c r="L26" s="3">
        <f t="shared" ref="L26:L27" si="47">G26*J26*(1+K26)</f>
        <v>50.976000000000006</v>
      </c>
    </row>
    <row r="27" spans="2:12" ht="16.2" thickBot="1" x14ac:dyDescent="0.35">
      <c r="B27" s="4" t="s">
        <v>13</v>
      </c>
      <c r="C27" s="5">
        <f>_xlfn.XLOOKUP(B27,'1- Asset Valuation Table'!$B$6:$B$21,'1- Asset Valuation Table'!$G$6:$G$21)</f>
        <v>16</v>
      </c>
      <c r="D27" s="79" t="s">
        <v>6</v>
      </c>
      <c r="E27" s="9">
        <v>0.8</v>
      </c>
      <c r="F27" s="9">
        <v>0.7</v>
      </c>
      <c r="G27" s="9">
        <f t="shared" si="44"/>
        <v>0.55999999999999994</v>
      </c>
      <c r="H27" s="5">
        <f t="shared" si="45"/>
        <v>16</v>
      </c>
      <c r="I27" s="9">
        <v>1</v>
      </c>
      <c r="J27" s="5">
        <f t="shared" si="46"/>
        <v>16</v>
      </c>
      <c r="K27" s="9">
        <v>0.6</v>
      </c>
      <c r="L27" s="5">
        <f t="shared" si="47"/>
        <v>14.335999999999999</v>
      </c>
    </row>
    <row r="28" spans="2:12" ht="16.2" thickBot="1" x14ac:dyDescent="0.35">
      <c r="B28" s="1" t="s">
        <v>13</v>
      </c>
      <c r="C28" s="2">
        <f>_xlfn.XLOOKUP(B28,'1- Asset Valuation Table'!$B$6:$B$21,'1- Asset Valuation Table'!$G$6:$G$21)</f>
        <v>16</v>
      </c>
      <c r="D28" s="2" t="s">
        <v>7</v>
      </c>
      <c r="E28" s="8">
        <v>0.8</v>
      </c>
      <c r="F28" s="8">
        <v>0.8</v>
      </c>
      <c r="G28" s="8">
        <f t="shared" ref="G28:G29" si="48">E28*F28</f>
        <v>0.64000000000000012</v>
      </c>
      <c r="H28" s="3">
        <f t="shared" ref="H28:H29" si="49">C28</f>
        <v>16</v>
      </c>
      <c r="I28" s="8">
        <v>1</v>
      </c>
      <c r="J28" s="3">
        <f t="shared" ref="J28:J29" si="50">H28*I28</f>
        <v>16</v>
      </c>
      <c r="K28" s="8">
        <v>0.6</v>
      </c>
      <c r="L28" s="3">
        <f t="shared" ref="L28:L29" si="51">G28*J28*(1+K28)</f>
        <v>16.384000000000004</v>
      </c>
    </row>
    <row r="29" spans="2:12" ht="16.2" thickBot="1" x14ac:dyDescent="0.35">
      <c r="B29" s="4" t="s">
        <v>13</v>
      </c>
      <c r="C29" s="5">
        <f>_xlfn.XLOOKUP(B29,'1- Asset Valuation Table'!$B$6:$B$21,'1- Asset Valuation Table'!$G$6:$G$21)</f>
        <v>16</v>
      </c>
      <c r="D29" s="79" t="s">
        <v>8</v>
      </c>
      <c r="E29" s="9">
        <v>0.8</v>
      </c>
      <c r="F29" s="9">
        <v>0.6</v>
      </c>
      <c r="G29" s="9">
        <f t="shared" si="48"/>
        <v>0.48</v>
      </c>
      <c r="H29" s="5">
        <f t="shared" si="49"/>
        <v>16</v>
      </c>
      <c r="I29" s="9">
        <v>1</v>
      </c>
      <c r="J29" s="5">
        <f t="shared" si="50"/>
        <v>16</v>
      </c>
      <c r="K29" s="9">
        <v>0.6</v>
      </c>
      <c r="L29" s="5">
        <f t="shared" si="51"/>
        <v>12.288</v>
      </c>
    </row>
    <row r="30" spans="2:12" ht="16.2" thickBot="1" x14ac:dyDescent="0.35">
      <c r="B30" s="1" t="s">
        <v>13</v>
      </c>
      <c r="C30" s="2">
        <f>_xlfn.XLOOKUP(B30,'1- Asset Valuation Table'!$B$6:$B$21,'1- Asset Valuation Table'!$G$6:$G$21)</f>
        <v>16</v>
      </c>
      <c r="D30" s="2" t="s">
        <v>9</v>
      </c>
      <c r="E30" s="8">
        <v>0.1</v>
      </c>
      <c r="F30" s="8">
        <v>0.7</v>
      </c>
      <c r="G30" s="8">
        <f t="shared" ref="G30:G31" si="52">E30*F30</f>
        <v>6.9999999999999993E-2</v>
      </c>
      <c r="H30" s="3">
        <f t="shared" ref="H30:H31" si="53">C30</f>
        <v>16</v>
      </c>
      <c r="I30" s="8">
        <v>0.9</v>
      </c>
      <c r="J30" s="3">
        <f t="shared" ref="J30:J31" si="54">H30*I30</f>
        <v>14.4</v>
      </c>
      <c r="K30" s="8">
        <v>0.2</v>
      </c>
      <c r="L30" s="3">
        <f t="shared" ref="L30:L31" si="55">G30*J30*(1+K30)</f>
        <v>1.2096</v>
      </c>
    </row>
    <row r="31" spans="2:12" ht="16.2" thickBot="1" x14ac:dyDescent="0.35">
      <c r="B31" s="4" t="s">
        <v>13</v>
      </c>
      <c r="C31" s="5">
        <f>_xlfn.XLOOKUP(B31,'1- Asset Valuation Table'!$B$6:$B$21,'1- Asset Valuation Table'!$G$6:$G$21)</f>
        <v>16</v>
      </c>
      <c r="D31" s="79" t="s">
        <v>17</v>
      </c>
      <c r="E31" s="9">
        <v>0.7</v>
      </c>
      <c r="F31" s="9">
        <v>0.9</v>
      </c>
      <c r="G31" s="9">
        <f t="shared" si="52"/>
        <v>0.63</v>
      </c>
      <c r="H31" s="5">
        <f t="shared" si="53"/>
        <v>16</v>
      </c>
      <c r="I31" s="9">
        <v>0.25</v>
      </c>
      <c r="J31" s="5">
        <f t="shared" si="54"/>
        <v>4</v>
      </c>
      <c r="K31" s="9">
        <v>0.1</v>
      </c>
      <c r="L31" s="5">
        <f t="shared" si="55"/>
        <v>2.7720000000000002</v>
      </c>
    </row>
    <row r="32" spans="2:12" ht="16.2" thickBot="1" x14ac:dyDescent="0.35">
      <c r="B32" s="1" t="s">
        <v>13</v>
      </c>
      <c r="C32" s="2">
        <f>_xlfn.XLOOKUP(B32,'1- Asset Valuation Table'!$B$6:$B$21,'1- Asset Valuation Table'!$G$6:$G$21)</f>
        <v>16</v>
      </c>
      <c r="D32" s="2" t="s">
        <v>19</v>
      </c>
      <c r="E32" s="8">
        <v>0.9</v>
      </c>
      <c r="F32" s="8">
        <v>1</v>
      </c>
      <c r="G32" s="8">
        <f t="shared" ref="G32:G33" si="56">E32*F32</f>
        <v>0.9</v>
      </c>
      <c r="H32" s="3">
        <f t="shared" ref="H32:H33" si="57">C32</f>
        <v>16</v>
      </c>
      <c r="I32" s="8">
        <v>0.25</v>
      </c>
      <c r="J32" s="3">
        <f t="shared" ref="J32:J33" si="58">H32*I32</f>
        <v>4</v>
      </c>
      <c r="K32" s="8">
        <v>0.05</v>
      </c>
      <c r="L32" s="3">
        <f t="shared" ref="L32:L33" si="59">G32*J32*(1+K32)</f>
        <v>3.7800000000000002</v>
      </c>
    </row>
    <row r="33" spans="2:12" ht="16.2" thickBot="1" x14ac:dyDescent="0.35">
      <c r="B33" s="4" t="s">
        <v>13</v>
      </c>
      <c r="C33" s="5">
        <f>_xlfn.XLOOKUP(B33,'1- Asset Valuation Table'!$B$6:$B$21,'1- Asset Valuation Table'!$G$6:$G$21)</f>
        <v>16</v>
      </c>
      <c r="D33" s="79" t="s">
        <v>97</v>
      </c>
      <c r="E33" s="9">
        <v>0.7</v>
      </c>
      <c r="F33" s="9">
        <v>0.9</v>
      </c>
      <c r="G33" s="9">
        <f t="shared" si="56"/>
        <v>0.63</v>
      </c>
      <c r="H33" s="5">
        <f t="shared" si="57"/>
        <v>16</v>
      </c>
      <c r="I33" s="9">
        <v>0.25</v>
      </c>
      <c r="J33" s="5">
        <f t="shared" si="58"/>
        <v>4</v>
      </c>
      <c r="K33" s="9">
        <v>0.1</v>
      </c>
      <c r="L33" s="5">
        <f t="shared" si="59"/>
        <v>2.7720000000000002</v>
      </c>
    </row>
    <row r="34" spans="2:12" ht="16.2" thickBot="1" x14ac:dyDescent="0.35">
      <c r="B34" s="1" t="s">
        <v>13</v>
      </c>
      <c r="C34" s="2">
        <f>_xlfn.XLOOKUP(B34,'1- Asset Valuation Table'!$B$6:$B$21,'1- Asset Valuation Table'!$G$6:$G$21)</f>
        <v>16</v>
      </c>
      <c r="D34" s="2" t="s">
        <v>98</v>
      </c>
      <c r="E34" s="8">
        <v>0.95</v>
      </c>
      <c r="F34" s="8">
        <v>1</v>
      </c>
      <c r="G34" s="8">
        <f t="shared" ref="G34:G35" si="60">E34*F34</f>
        <v>0.95</v>
      </c>
      <c r="H34" s="3">
        <f t="shared" ref="H34:H35" si="61">C34</f>
        <v>16</v>
      </c>
      <c r="I34" s="8">
        <v>0.25</v>
      </c>
      <c r="J34" s="3">
        <f t="shared" ref="J34:J35" si="62">H34*I34</f>
        <v>4</v>
      </c>
      <c r="K34" s="8">
        <v>0.05</v>
      </c>
      <c r="L34" s="3">
        <f t="shared" ref="L34:L35" si="63">G34*J34*(1+K34)</f>
        <v>3.9899999999999998</v>
      </c>
    </row>
    <row r="35" spans="2:12" ht="16.2" thickBot="1" x14ac:dyDescent="0.35">
      <c r="B35" s="4" t="s">
        <v>13</v>
      </c>
      <c r="C35" s="5">
        <f>_xlfn.XLOOKUP(B35,'1- Asset Valuation Table'!$B$6:$B$21,'1- Asset Valuation Table'!$G$6:$G$21)</f>
        <v>16</v>
      </c>
      <c r="D35" s="79" t="s">
        <v>99</v>
      </c>
      <c r="E35" s="9">
        <v>0.9</v>
      </c>
      <c r="F35" s="9">
        <v>1</v>
      </c>
      <c r="G35" s="9">
        <f t="shared" si="60"/>
        <v>0.9</v>
      </c>
      <c r="H35" s="5">
        <f t="shared" si="61"/>
        <v>16</v>
      </c>
      <c r="I35" s="9">
        <v>0.4</v>
      </c>
      <c r="J35" s="5">
        <f t="shared" si="62"/>
        <v>6.4</v>
      </c>
      <c r="K35" s="9">
        <v>0.05</v>
      </c>
      <c r="L35" s="5">
        <f t="shared" si="63"/>
        <v>6.0480000000000009</v>
      </c>
    </row>
    <row r="36" spans="2:12" ht="16.2" thickBot="1" x14ac:dyDescent="0.35">
      <c r="B36" s="1" t="s">
        <v>13</v>
      </c>
      <c r="C36" s="2">
        <f>_xlfn.XLOOKUP(B36,'1- Asset Valuation Table'!$B$6:$B$21,'1- Asset Valuation Table'!$G$6:$G$21)</f>
        <v>16</v>
      </c>
      <c r="D36" s="2" t="s">
        <v>102</v>
      </c>
      <c r="E36" s="8">
        <v>0.6</v>
      </c>
      <c r="F36" s="8">
        <v>0.85</v>
      </c>
      <c r="G36" s="8">
        <f t="shared" ref="G36:G37" si="64">E36*F36</f>
        <v>0.51</v>
      </c>
      <c r="H36" s="3">
        <f t="shared" ref="H36:H37" si="65">C36</f>
        <v>16</v>
      </c>
      <c r="I36" s="8">
        <v>0.75</v>
      </c>
      <c r="J36" s="3">
        <f t="shared" ref="J36:J37" si="66">H36*I36</f>
        <v>12</v>
      </c>
      <c r="K36" s="8">
        <v>0.3</v>
      </c>
      <c r="L36" s="3">
        <f t="shared" ref="L36:L37" si="67">G36*J36*(1+K36)</f>
        <v>7.9560000000000004</v>
      </c>
    </row>
    <row r="37" spans="2:12" ht="16.2" thickBot="1" x14ac:dyDescent="0.35">
      <c r="B37" s="4" t="s">
        <v>13</v>
      </c>
      <c r="C37" s="5">
        <f>_xlfn.XLOOKUP(B37,'1- Asset Valuation Table'!$B$6:$B$21,'1- Asset Valuation Table'!$G$6:$G$21)</f>
        <v>16</v>
      </c>
      <c r="D37" s="79" t="s">
        <v>106</v>
      </c>
      <c r="E37" s="9">
        <v>0.2</v>
      </c>
      <c r="F37" s="9">
        <v>0.7</v>
      </c>
      <c r="G37" s="9">
        <f t="shared" si="64"/>
        <v>0.13999999999999999</v>
      </c>
      <c r="H37" s="5">
        <f t="shared" si="65"/>
        <v>16</v>
      </c>
      <c r="I37" s="9">
        <v>1</v>
      </c>
      <c r="J37" s="5">
        <f t="shared" si="66"/>
        <v>16</v>
      </c>
      <c r="K37" s="9">
        <v>0.1</v>
      </c>
      <c r="L37" s="5">
        <f t="shared" si="67"/>
        <v>2.464</v>
      </c>
    </row>
    <row r="38" spans="2:12" ht="16.2" thickBot="1" x14ac:dyDescent="0.35">
      <c r="B38" s="1" t="s">
        <v>13</v>
      </c>
      <c r="C38" s="2">
        <f>_xlfn.XLOOKUP(B38,'1- Asset Valuation Table'!$B$6:$B$21,'1- Asset Valuation Table'!$G$6:$G$21)</f>
        <v>16</v>
      </c>
      <c r="D38" s="2" t="s">
        <v>107</v>
      </c>
      <c r="E38" s="8">
        <v>0.8</v>
      </c>
      <c r="F38" s="8">
        <v>0.9</v>
      </c>
      <c r="G38" s="8">
        <f t="shared" ref="G38:G46" si="68">E38*F38</f>
        <v>0.72000000000000008</v>
      </c>
      <c r="H38" s="3">
        <f t="shared" ref="H38:H46" si="69">C38</f>
        <v>16</v>
      </c>
      <c r="I38" s="8">
        <v>1</v>
      </c>
      <c r="J38" s="3">
        <f t="shared" ref="J38:J46" si="70">H38*I38</f>
        <v>16</v>
      </c>
      <c r="K38" s="8">
        <v>0.2</v>
      </c>
      <c r="L38" s="3">
        <f t="shared" ref="L38:L46" si="71">G38*J38*(1+K38)</f>
        <v>13.824000000000002</v>
      </c>
    </row>
    <row r="39" spans="2:12" ht="16.2" thickBot="1" x14ac:dyDescent="0.35">
      <c r="B39" s="4" t="s">
        <v>18</v>
      </c>
      <c r="C39" s="5">
        <f>_xlfn.XLOOKUP(B39,'1- Asset Valuation Table'!$B$6:$B$21,'1- Asset Valuation Table'!$G$6:$G$21)</f>
        <v>34</v>
      </c>
      <c r="D39" s="79" t="s">
        <v>6</v>
      </c>
      <c r="E39" s="9">
        <v>0.8</v>
      </c>
      <c r="F39" s="9">
        <v>0.7</v>
      </c>
      <c r="G39" s="9">
        <f t="shared" si="68"/>
        <v>0.55999999999999994</v>
      </c>
      <c r="H39" s="5">
        <f t="shared" si="69"/>
        <v>34</v>
      </c>
      <c r="I39" s="9">
        <v>1</v>
      </c>
      <c r="J39" s="5">
        <f t="shared" si="70"/>
        <v>34</v>
      </c>
      <c r="K39" s="9">
        <v>0.6</v>
      </c>
      <c r="L39" s="5">
        <f t="shared" si="71"/>
        <v>30.463999999999999</v>
      </c>
    </row>
    <row r="40" spans="2:12" ht="16.2" thickBot="1" x14ac:dyDescent="0.35">
      <c r="B40" s="1" t="s">
        <v>18</v>
      </c>
      <c r="C40" s="2">
        <f>_xlfn.XLOOKUP(B40,'1- Asset Valuation Table'!$B$6:$B$21,'1- Asset Valuation Table'!$G$6:$G$21)</f>
        <v>34</v>
      </c>
      <c r="D40" s="2" t="s">
        <v>7</v>
      </c>
      <c r="E40" s="8">
        <v>0.8</v>
      </c>
      <c r="F40" s="8">
        <v>0.8</v>
      </c>
      <c r="G40" s="8">
        <f t="shared" si="68"/>
        <v>0.64000000000000012</v>
      </c>
      <c r="H40" s="3">
        <f t="shared" si="69"/>
        <v>34</v>
      </c>
      <c r="I40" s="8">
        <v>1</v>
      </c>
      <c r="J40" s="3">
        <f t="shared" si="70"/>
        <v>34</v>
      </c>
      <c r="K40" s="8">
        <v>0.6</v>
      </c>
      <c r="L40" s="3">
        <f t="shared" si="71"/>
        <v>34.81600000000001</v>
      </c>
    </row>
    <row r="41" spans="2:12" ht="16.2" thickBot="1" x14ac:dyDescent="0.35">
      <c r="B41" s="4" t="s">
        <v>18</v>
      </c>
      <c r="C41" s="5">
        <f>_xlfn.XLOOKUP(B41,'1- Asset Valuation Table'!$B$6:$B$21,'1- Asset Valuation Table'!$G$6:$G$21)</f>
        <v>34</v>
      </c>
      <c r="D41" s="79" t="s">
        <v>8</v>
      </c>
      <c r="E41" s="9">
        <v>0.8</v>
      </c>
      <c r="F41" s="9">
        <v>0.6</v>
      </c>
      <c r="G41" s="9">
        <f t="shared" si="68"/>
        <v>0.48</v>
      </c>
      <c r="H41" s="5">
        <f t="shared" si="69"/>
        <v>34</v>
      </c>
      <c r="I41" s="9">
        <v>1</v>
      </c>
      <c r="J41" s="5">
        <f t="shared" si="70"/>
        <v>34</v>
      </c>
      <c r="K41" s="9">
        <v>0.6</v>
      </c>
      <c r="L41" s="5">
        <f t="shared" si="71"/>
        <v>26.112000000000002</v>
      </c>
    </row>
    <row r="42" spans="2:12" ht="16.2" thickBot="1" x14ac:dyDescent="0.35">
      <c r="B42" s="1" t="s">
        <v>18</v>
      </c>
      <c r="C42" s="2">
        <f>_xlfn.XLOOKUP(B42,'1- Asset Valuation Table'!$B$6:$B$21,'1- Asset Valuation Table'!$G$6:$G$21)</f>
        <v>34</v>
      </c>
      <c r="D42" s="2" t="s">
        <v>9</v>
      </c>
      <c r="E42" s="8">
        <v>0.1</v>
      </c>
      <c r="F42" s="8">
        <v>0.7</v>
      </c>
      <c r="G42" s="8">
        <f t="shared" si="68"/>
        <v>6.9999999999999993E-2</v>
      </c>
      <c r="H42" s="3">
        <f t="shared" si="69"/>
        <v>34</v>
      </c>
      <c r="I42" s="8">
        <v>0.9</v>
      </c>
      <c r="J42" s="3">
        <f t="shared" si="70"/>
        <v>30.6</v>
      </c>
      <c r="K42" s="8">
        <v>0.2</v>
      </c>
      <c r="L42" s="3">
        <f t="shared" si="71"/>
        <v>2.5703999999999998</v>
      </c>
    </row>
    <row r="43" spans="2:12" ht="16.2" thickBot="1" x14ac:dyDescent="0.35">
      <c r="B43" s="4" t="s">
        <v>18</v>
      </c>
      <c r="C43" s="5">
        <f>_xlfn.XLOOKUP(B43,'1- Asset Valuation Table'!$B$6:$B$21,'1- Asset Valuation Table'!$G$6:$G$21)</f>
        <v>34</v>
      </c>
      <c r="D43" s="79" t="s">
        <v>17</v>
      </c>
      <c r="E43" s="9">
        <v>0.7</v>
      </c>
      <c r="F43" s="9">
        <v>0.9</v>
      </c>
      <c r="G43" s="9">
        <f t="shared" si="68"/>
        <v>0.63</v>
      </c>
      <c r="H43" s="5">
        <f t="shared" si="69"/>
        <v>34</v>
      </c>
      <c r="I43" s="9">
        <v>0.25</v>
      </c>
      <c r="J43" s="5">
        <f t="shared" si="70"/>
        <v>8.5</v>
      </c>
      <c r="K43" s="9">
        <v>0.1</v>
      </c>
      <c r="L43" s="5">
        <f t="shared" si="71"/>
        <v>5.8905000000000012</v>
      </c>
    </row>
    <row r="44" spans="2:12" ht="16.2" thickBot="1" x14ac:dyDescent="0.35">
      <c r="B44" s="1" t="s">
        <v>18</v>
      </c>
      <c r="C44" s="2">
        <f>_xlfn.XLOOKUP(B44,'1- Asset Valuation Table'!$B$6:$B$21,'1- Asset Valuation Table'!$G$6:$G$21)</f>
        <v>34</v>
      </c>
      <c r="D44" s="2" t="s">
        <v>19</v>
      </c>
      <c r="E44" s="8">
        <v>0.9</v>
      </c>
      <c r="F44" s="8">
        <v>1</v>
      </c>
      <c r="G44" s="8">
        <f t="shared" si="68"/>
        <v>0.9</v>
      </c>
      <c r="H44" s="3">
        <f t="shared" si="69"/>
        <v>34</v>
      </c>
      <c r="I44" s="8">
        <v>0.25</v>
      </c>
      <c r="J44" s="3">
        <f t="shared" si="70"/>
        <v>8.5</v>
      </c>
      <c r="K44" s="8">
        <v>0.05</v>
      </c>
      <c r="L44" s="3">
        <f t="shared" si="71"/>
        <v>8.0325000000000006</v>
      </c>
    </row>
    <row r="45" spans="2:12" ht="16.2" thickBot="1" x14ac:dyDescent="0.35">
      <c r="B45" s="4" t="s">
        <v>18</v>
      </c>
      <c r="C45" s="5">
        <f>_xlfn.XLOOKUP(B45,'1- Asset Valuation Table'!$B$6:$B$21,'1- Asset Valuation Table'!$G$6:$G$21)</f>
        <v>34</v>
      </c>
      <c r="D45" s="79" t="s">
        <v>97</v>
      </c>
      <c r="E45" s="9">
        <v>0.7</v>
      </c>
      <c r="F45" s="9">
        <v>0.9</v>
      </c>
      <c r="G45" s="9">
        <f t="shared" si="68"/>
        <v>0.63</v>
      </c>
      <c r="H45" s="5">
        <f t="shared" si="69"/>
        <v>34</v>
      </c>
      <c r="I45" s="9">
        <v>0.25</v>
      </c>
      <c r="J45" s="5">
        <f t="shared" si="70"/>
        <v>8.5</v>
      </c>
      <c r="K45" s="9">
        <v>0.1</v>
      </c>
      <c r="L45" s="5">
        <f t="shared" si="71"/>
        <v>5.8905000000000012</v>
      </c>
    </row>
    <row r="46" spans="2:12" ht="16.2" thickBot="1" x14ac:dyDescent="0.35">
      <c r="B46" s="1" t="s">
        <v>18</v>
      </c>
      <c r="C46" s="2">
        <f>_xlfn.XLOOKUP(B46,'1- Asset Valuation Table'!$B$6:$B$21,'1- Asset Valuation Table'!$G$6:$G$21)</f>
        <v>34</v>
      </c>
      <c r="D46" s="2" t="s">
        <v>98</v>
      </c>
      <c r="E46" s="8">
        <v>0.95</v>
      </c>
      <c r="F46" s="8">
        <v>1</v>
      </c>
      <c r="G46" s="8">
        <f t="shared" si="68"/>
        <v>0.95</v>
      </c>
      <c r="H46" s="3">
        <f t="shared" si="69"/>
        <v>34</v>
      </c>
      <c r="I46" s="8">
        <v>0.25</v>
      </c>
      <c r="J46" s="3">
        <f t="shared" si="70"/>
        <v>8.5</v>
      </c>
      <c r="K46" s="8">
        <v>0.05</v>
      </c>
      <c r="L46" s="3">
        <f t="shared" si="71"/>
        <v>8.4787499999999998</v>
      </c>
    </row>
    <row r="47" spans="2:12" ht="16.2" thickBot="1" x14ac:dyDescent="0.35">
      <c r="B47" s="4" t="s">
        <v>18</v>
      </c>
      <c r="C47" s="5">
        <f>_xlfn.XLOOKUP(B47,'1- Asset Valuation Table'!$B$6:$B$21,'1- Asset Valuation Table'!$G$6:$G$21)</f>
        <v>34</v>
      </c>
      <c r="D47" s="79" t="s">
        <v>99</v>
      </c>
      <c r="E47" s="9">
        <v>0.9</v>
      </c>
      <c r="F47" s="9">
        <v>1</v>
      </c>
      <c r="G47" s="9">
        <f t="shared" ref="G47" si="72">E47*F47</f>
        <v>0.9</v>
      </c>
      <c r="H47" s="5">
        <f t="shared" ref="H47" si="73">C47</f>
        <v>34</v>
      </c>
      <c r="I47" s="9">
        <v>0.4</v>
      </c>
      <c r="J47" s="5">
        <f t="shared" ref="J47" si="74">H47*I47</f>
        <v>13.600000000000001</v>
      </c>
      <c r="K47" s="9">
        <v>0.05</v>
      </c>
      <c r="L47" s="5">
        <f t="shared" ref="L47" si="75">G47*J47*(1+K47)</f>
        <v>12.852000000000002</v>
      </c>
    </row>
    <row r="48" spans="2:12" ht="16.2" thickBot="1" x14ac:dyDescent="0.35">
      <c r="B48" s="1" t="s">
        <v>18</v>
      </c>
      <c r="C48" s="2">
        <f>_xlfn.XLOOKUP(B48,'1- Asset Valuation Table'!$B$6:$B$21,'1- Asset Valuation Table'!$G$6:$G$21)</f>
        <v>34</v>
      </c>
      <c r="D48" s="2" t="s">
        <v>102</v>
      </c>
      <c r="E48" s="8">
        <v>0.6</v>
      </c>
      <c r="F48" s="8">
        <v>0.85</v>
      </c>
      <c r="G48" s="8">
        <f t="shared" si="0"/>
        <v>0.51</v>
      </c>
      <c r="H48" s="3">
        <f t="shared" si="1"/>
        <v>34</v>
      </c>
      <c r="I48" s="8">
        <v>0.75</v>
      </c>
      <c r="J48" s="3">
        <f t="shared" si="2"/>
        <v>25.5</v>
      </c>
      <c r="K48" s="8">
        <v>0.3</v>
      </c>
      <c r="L48" s="3">
        <f t="shared" si="3"/>
        <v>16.906500000000001</v>
      </c>
    </row>
    <row r="49" spans="2:12" ht="16.2" thickBot="1" x14ac:dyDescent="0.35">
      <c r="B49" s="4" t="s">
        <v>18</v>
      </c>
      <c r="C49" s="5">
        <f>_xlfn.XLOOKUP(B49,'1- Asset Valuation Table'!$B$6:$B$21,'1- Asset Valuation Table'!$G$6:$G$21)</f>
        <v>34</v>
      </c>
      <c r="D49" s="79" t="s">
        <v>106</v>
      </c>
      <c r="E49" s="9">
        <v>0.2</v>
      </c>
      <c r="F49" s="9">
        <v>0.7</v>
      </c>
      <c r="G49" s="9">
        <f t="shared" si="0"/>
        <v>0.13999999999999999</v>
      </c>
      <c r="H49" s="5">
        <f t="shared" si="1"/>
        <v>34</v>
      </c>
      <c r="I49" s="9">
        <v>1</v>
      </c>
      <c r="J49" s="5">
        <f t="shared" si="2"/>
        <v>34</v>
      </c>
      <c r="K49" s="9">
        <v>0.1</v>
      </c>
      <c r="L49" s="5">
        <f t="shared" si="3"/>
        <v>5.2359999999999998</v>
      </c>
    </row>
    <row r="50" spans="2:12" ht="16.2" thickBot="1" x14ac:dyDescent="0.35">
      <c r="B50" s="1" t="s">
        <v>18</v>
      </c>
      <c r="C50" s="2">
        <f>_xlfn.XLOOKUP(B50,'1- Asset Valuation Table'!$B$6:$B$21,'1- Asset Valuation Table'!$G$6:$G$21)</f>
        <v>34</v>
      </c>
      <c r="D50" s="2" t="s">
        <v>107</v>
      </c>
      <c r="E50" s="8">
        <v>0.8</v>
      </c>
      <c r="F50" s="8">
        <v>0.9</v>
      </c>
      <c r="G50" s="8">
        <f t="shared" si="0"/>
        <v>0.72000000000000008</v>
      </c>
      <c r="H50" s="3">
        <f t="shared" si="1"/>
        <v>34</v>
      </c>
      <c r="I50" s="8">
        <v>1</v>
      </c>
      <c r="J50" s="3">
        <f t="shared" si="2"/>
        <v>34</v>
      </c>
      <c r="K50" s="8">
        <v>0.2</v>
      </c>
      <c r="L50" s="3">
        <f t="shared" si="3"/>
        <v>29.376000000000005</v>
      </c>
    </row>
    <row r="51" spans="2:12" ht="16.2" thickBot="1" x14ac:dyDescent="0.35">
      <c r="B51" s="4" t="s">
        <v>40</v>
      </c>
      <c r="C51" s="5">
        <f>_xlfn.XLOOKUP(B51,'1- Asset Valuation Table'!$B$6:$B$21,'1- Asset Valuation Table'!$G$6:$G$21)</f>
        <v>62</v>
      </c>
      <c r="D51" s="79" t="s">
        <v>9</v>
      </c>
      <c r="E51" s="9">
        <v>0.1</v>
      </c>
      <c r="F51" s="9">
        <v>0.7</v>
      </c>
      <c r="G51" s="9">
        <f t="shared" si="0"/>
        <v>6.9999999999999993E-2</v>
      </c>
      <c r="H51" s="5">
        <f t="shared" si="1"/>
        <v>62</v>
      </c>
      <c r="I51" s="9">
        <v>0.9</v>
      </c>
      <c r="J51" s="5">
        <f t="shared" si="2"/>
        <v>55.800000000000004</v>
      </c>
      <c r="K51" s="9">
        <v>0.2</v>
      </c>
      <c r="L51" s="5">
        <f t="shared" si="3"/>
        <v>4.6871999999999998</v>
      </c>
    </row>
    <row r="52" spans="2:12" ht="16.2" thickBot="1" x14ac:dyDescent="0.35">
      <c r="B52" s="1" t="s">
        <v>40</v>
      </c>
      <c r="C52" s="2">
        <f>_xlfn.XLOOKUP(B52,'1- Asset Valuation Table'!$B$6:$B$21,'1- Asset Valuation Table'!$G$6:$G$21)</f>
        <v>62</v>
      </c>
      <c r="D52" s="2" t="s">
        <v>10</v>
      </c>
      <c r="E52" s="8">
        <v>0.15</v>
      </c>
      <c r="F52" s="8">
        <v>0.9</v>
      </c>
      <c r="G52" s="8">
        <f t="shared" si="0"/>
        <v>0.13500000000000001</v>
      </c>
      <c r="H52" s="3">
        <f t="shared" si="1"/>
        <v>62</v>
      </c>
      <c r="I52" s="8">
        <v>1</v>
      </c>
      <c r="J52" s="3">
        <f t="shared" si="2"/>
        <v>62</v>
      </c>
      <c r="K52" s="8">
        <v>0.3</v>
      </c>
      <c r="L52" s="3">
        <f t="shared" si="3"/>
        <v>10.881000000000002</v>
      </c>
    </row>
    <row r="53" spans="2:12" ht="16.2" thickBot="1" x14ac:dyDescent="0.35">
      <c r="B53" s="4" t="s">
        <v>40</v>
      </c>
      <c r="C53" s="5">
        <f>_xlfn.XLOOKUP(B53,'1- Asset Valuation Table'!$B$6:$B$21,'1- Asset Valuation Table'!$G$6:$G$21)</f>
        <v>62</v>
      </c>
      <c r="D53" s="79" t="s">
        <v>14</v>
      </c>
      <c r="E53" s="9">
        <v>0.15</v>
      </c>
      <c r="F53" s="9">
        <v>0.9</v>
      </c>
      <c r="G53" s="9">
        <f t="shared" si="0"/>
        <v>0.13500000000000001</v>
      </c>
      <c r="H53" s="5">
        <f t="shared" si="1"/>
        <v>62</v>
      </c>
      <c r="I53" s="9">
        <v>1</v>
      </c>
      <c r="J53" s="5">
        <f t="shared" si="2"/>
        <v>62</v>
      </c>
      <c r="K53" s="9">
        <v>0.3</v>
      </c>
      <c r="L53" s="5">
        <f t="shared" si="3"/>
        <v>10.881000000000002</v>
      </c>
    </row>
    <row r="54" spans="2:12" ht="16.2" thickBot="1" x14ac:dyDescent="0.35">
      <c r="B54" s="1" t="s">
        <v>40</v>
      </c>
      <c r="C54" s="2">
        <f>_xlfn.XLOOKUP(B54,'1- Asset Valuation Table'!$B$6:$B$21,'1- Asset Valuation Table'!$G$6:$G$21)</f>
        <v>62</v>
      </c>
      <c r="D54" s="2" t="s">
        <v>15</v>
      </c>
      <c r="E54" s="8">
        <v>0.3</v>
      </c>
      <c r="F54" s="8">
        <v>0.8</v>
      </c>
      <c r="G54" s="8">
        <f t="shared" si="0"/>
        <v>0.24</v>
      </c>
      <c r="H54" s="3">
        <f t="shared" si="1"/>
        <v>62</v>
      </c>
      <c r="I54" s="8">
        <v>0.8</v>
      </c>
      <c r="J54" s="3">
        <f t="shared" si="2"/>
        <v>49.6</v>
      </c>
      <c r="K54" s="8">
        <v>0.25</v>
      </c>
      <c r="L54" s="3">
        <f t="shared" si="3"/>
        <v>14.879999999999999</v>
      </c>
    </row>
    <row r="55" spans="2:12" ht="16.2" thickBot="1" x14ac:dyDescent="0.35">
      <c r="B55" s="4" t="s">
        <v>40</v>
      </c>
      <c r="C55" s="5">
        <f>_xlfn.XLOOKUP(B55,'1- Asset Valuation Table'!$B$6:$B$21,'1- Asset Valuation Table'!$G$6:$G$21)</f>
        <v>62</v>
      </c>
      <c r="D55" s="79" t="s">
        <v>101</v>
      </c>
      <c r="E55" s="9">
        <v>0.2</v>
      </c>
      <c r="F55" s="9">
        <v>0.8</v>
      </c>
      <c r="G55" s="9">
        <f t="shared" si="0"/>
        <v>0.16000000000000003</v>
      </c>
      <c r="H55" s="5">
        <f t="shared" si="1"/>
        <v>62</v>
      </c>
      <c r="I55" s="9">
        <v>0.3</v>
      </c>
      <c r="J55" s="5">
        <f t="shared" si="2"/>
        <v>18.599999999999998</v>
      </c>
      <c r="K55" s="9">
        <v>0.4</v>
      </c>
      <c r="L55" s="5">
        <f t="shared" si="3"/>
        <v>4.1664000000000003</v>
      </c>
    </row>
    <row r="56" spans="2:12" ht="16.2" thickBot="1" x14ac:dyDescent="0.35">
      <c r="B56" s="1" t="s">
        <v>40</v>
      </c>
      <c r="C56" s="2">
        <f>_xlfn.XLOOKUP(B56,'1- Asset Valuation Table'!$B$6:$B$21,'1- Asset Valuation Table'!$G$6:$G$21)</f>
        <v>62</v>
      </c>
      <c r="D56" s="2" t="s">
        <v>102</v>
      </c>
      <c r="E56" s="8">
        <v>0.75</v>
      </c>
      <c r="F56" s="8">
        <v>0.9</v>
      </c>
      <c r="G56" s="8">
        <f t="shared" si="0"/>
        <v>0.67500000000000004</v>
      </c>
      <c r="H56" s="3">
        <f t="shared" si="1"/>
        <v>62</v>
      </c>
      <c r="I56" s="8">
        <v>0.85</v>
      </c>
      <c r="J56" s="3">
        <f t="shared" si="2"/>
        <v>52.699999999999996</v>
      </c>
      <c r="K56" s="8">
        <v>0.2</v>
      </c>
      <c r="L56" s="3">
        <f t="shared" si="3"/>
        <v>42.686999999999998</v>
      </c>
    </row>
    <row r="57" spans="2:12" ht="16.2" thickBot="1" x14ac:dyDescent="0.35">
      <c r="B57" s="4" t="s">
        <v>40</v>
      </c>
      <c r="C57" s="5">
        <f>_xlfn.XLOOKUP(B57,'1- Asset Valuation Table'!$B$6:$B$21,'1- Asset Valuation Table'!$G$6:$G$21)</f>
        <v>62</v>
      </c>
      <c r="D57" s="79" t="s">
        <v>103</v>
      </c>
      <c r="E57" s="9">
        <v>0.8</v>
      </c>
      <c r="F57" s="9">
        <v>0.9</v>
      </c>
      <c r="G57" s="9">
        <f t="shared" si="0"/>
        <v>0.72000000000000008</v>
      </c>
      <c r="H57" s="5">
        <f t="shared" si="1"/>
        <v>62</v>
      </c>
      <c r="I57" s="9">
        <v>0.9</v>
      </c>
      <c r="J57" s="5">
        <f t="shared" si="2"/>
        <v>55.800000000000004</v>
      </c>
      <c r="K57" s="9">
        <v>0.4</v>
      </c>
      <c r="L57" s="5">
        <f t="shared" si="3"/>
        <v>56.246400000000008</v>
      </c>
    </row>
    <row r="58" spans="2:12" ht="16.2" thickBot="1" x14ac:dyDescent="0.35">
      <c r="B58" s="1" t="s">
        <v>40</v>
      </c>
      <c r="C58" s="2">
        <f>_xlfn.XLOOKUP(B58,'1- Asset Valuation Table'!$B$6:$B$21,'1- Asset Valuation Table'!$G$6:$G$21)</f>
        <v>62</v>
      </c>
      <c r="D58" s="2" t="s">
        <v>104</v>
      </c>
      <c r="E58" s="8">
        <v>0.75</v>
      </c>
      <c r="F58" s="8">
        <v>1</v>
      </c>
      <c r="G58" s="8">
        <f t="shared" si="0"/>
        <v>0.75</v>
      </c>
      <c r="H58" s="3">
        <f t="shared" si="1"/>
        <v>62</v>
      </c>
      <c r="I58" s="8">
        <v>0.15</v>
      </c>
      <c r="J58" s="3">
        <f t="shared" si="2"/>
        <v>9.2999999999999989</v>
      </c>
      <c r="K58" s="8">
        <v>0.05</v>
      </c>
      <c r="L58" s="3">
        <f t="shared" si="3"/>
        <v>7.3237499999999995</v>
      </c>
    </row>
    <row r="59" spans="2:12" ht="16.2" thickBot="1" x14ac:dyDescent="0.35">
      <c r="B59" s="4" t="s">
        <v>41</v>
      </c>
      <c r="C59" s="5">
        <f>_xlfn.XLOOKUP(B59,'1- Asset Valuation Table'!$B$6:$B$21,'1- Asset Valuation Table'!$G$6:$G$21)</f>
        <v>88</v>
      </c>
      <c r="D59" s="79" t="s">
        <v>17</v>
      </c>
      <c r="E59" s="9">
        <v>0.9</v>
      </c>
      <c r="F59" s="9">
        <v>1</v>
      </c>
      <c r="G59" s="9">
        <f t="shared" si="0"/>
        <v>0.9</v>
      </c>
      <c r="H59" s="5">
        <f t="shared" si="1"/>
        <v>88</v>
      </c>
      <c r="I59" s="9">
        <v>1</v>
      </c>
      <c r="J59" s="5">
        <f t="shared" si="2"/>
        <v>88</v>
      </c>
      <c r="K59" s="9">
        <v>0.05</v>
      </c>
      <c r="L59" s="5">
        <f t="shared" si="3"/>
        <v>83.160000000000011</v>
      </c>
    </row>
    <row r="60" spans="2:12" ht="16.2" thickBot="1" x14ac:dyDescent="0.35">
      <c r="B60" s="1" t="s">
        <v>41</v>
      </c>
      <c r="C60" s="2">
        <f>_xlfn.XLOOKUP(B60,'1- Asset Valuation Table'!$B$6:$B$21,'1- Asset Valuation Table'!$G$6:$G$21)</f>
        <v>88</v>
      </c>
      <c r="D60" s="2" t="s">
        <v>19</v>
      </c>
      <c r="E60" s="8">
        <v>0.9</v>
      </c>
      <c r="F60" s="8">
        <v>1</v>
      </c>
      <c r="G60" s="8">
        <f t="shared" si="0"/>
        <v>0.9</v>
      </c>
      <c r="H60" s="3">
        <f t="shared" si="1"/>
        <v>88</v>
      </c>
      <c r="I60" s="8">
        <v>1</v>
      </c>
      <c r="J60" s="3">
        <f t="shared" si="2"/>
        <v>88</v>
      </c>
      <c r="K60" s="8">
        <v>0.05</v>
      </c>
      <c r="L60" s="3">
        <f t="shared" si="3"/>
        <v>83.160000000000011</v>
      </c>
    </row>
    <row r="61" spans="2:12" ht="16.2" thickBot="1" x14ac:dyDescent="0.35">
      <c r="B61" s="4" t="s">
        <v>41</v>
      </c>
      <c r="C61" s="5">
        <f>_xlfn.XLOOKUP(B61,'1- Asset Valuation Table'!$B$6:$B$21,'1- Asset Valuation Table'!$G$6:$G$21)</f>
        <v>88</v>
      </c>
      <c r="D61" s="79" t="s">
        <v>97</v>
      </c>
      <c r="E61" s="9">
        <v>0.9</v>
      </c>
      <c r="F61" s="9">
        <v>0.9</v>
      </c>
      <c r="G61" s="9">
        <f t="shared" si="0"/>
        <v>0.81</v>
      </c>
      <c r="H61" s="5">
        <f t="shared" si="1"/>
        <v>88</v>
      </c>
      <c r="I61" s="9">
        <v>1</v>
      </c>
      <c r="J61" s="5">
        <f t="shared" si="2"/>
        <v>88</v>
      </c>
      <c r="K61" s="9">
        <v>0.1</v>
      </c>
      <c r="L61" s="5">
        <f t="shared" si="3"/>
        <v>78.408000000000001</v>
      </c>
    </row>
    <row r="62" spans="2:12" ht="16.2" thickBot="1" x14ac:dyDescent="0.35">
      <c r="B62" s="1" t="s">
        <v>41</v>
      </c>
      <c r="C62" s="2">
        <f>_xlfn.XLOOKUP(B62,'1- Asset Valuation Table'!$B$6:$B$21,'1- Asset Valuation Table'!$G$6:$G$21)</f>
        <v>88</v>
      </c>
      <c r="D62" s="2" t="s">
        <v>98</v>
      </c>
      <c r="E62" s="8">
        <v>0.95</v>
      </c>
      <c r="F62" s="8">
        <v>1</v>
      </c>
      <c r="G62" s="8">
        <f t="shared" si="0"/>
        <v>0.95</v>
      </c>
      <c r="H62" s="3">
        <f t="shared" si="1"/>
        <v>88</v>
      </c>
      <c r="I62" s="8">
        <v>1</v>
      </c>
      <c r="J62" s="3">
        <f t="shared" si="2"/>
        <v>88</v>
      </c>
      <c r="K62" s="8">
        <v>0.05</v>
      </c>
      <c r="L62" s="3">
        <f t="shared" si="3"/>
        <v>87.78</v>
      </c>
    </row>
    <row r="63" spans="2:12" ht="16.2" thickBot="1" x14ac:dyDescent="0.35">
      <c r="B63" s="4" t="s">
        <v>41</v>
      </c>
      <c r="C63" s="5">
        <f>_xlfn.XLOOKUP(B63,'1- Asset Valuation Table'!$B$6:$B$21,'1- Asset Valuation Table'!$G$6:$G$21)</f>
        <v>88</v>
      </c>
      <c r="D63" s="79" t="s">
        <v>99</v>
      </c>
      <c r="E63" s="9">
        <v>0.9</v>
      </c>
      <c r="F63" s="9">
        <v>1</v>
      </c>
      <c r="G63" s="9">
        <f t="shared" si="0"/>
        <v>0.9</v>
      </c>
      <c r="H63" s="5">
        <f t="shared" si="1"/>
        <v>88</v>
      </c>
      <c r="I63" s="9">
        <v>1</v>
      </c>
      <c r="J63" s="5">
        <f t="shared" si="2"/>
        <v>88</v>
      </c>
      <c r="K63" s="9">
        <v>0.05</v>
      </c>
      <c r="L63" s="5">
        <f t="shared" si="3"/>
        <v>83.160000000000011</v>
      </c>
    </row>
    <row r="64" spans="2:12" ht="16.2" thickBot="1" x14ac:dyDescent="0.35">
      <c r="B64" s="1" t="s">
        <v>41</v>
      </c>
      <c r="C64" s="2">
        <f>_xlfn.XLOOKUP(B64,'1- Asset Valuation Table'!$B$6:$B$21,'1- Asset Valuation Table'!$G$6:$G$21)</f>
        <v>88</v>
      </c>
      <c r="D64" s="2" t="s">
        <v>100</v>
      </c>
      <c r="E64" s="8">
        <v>0.7</v>
      </c>
      <c r="F64" s="8">
        <v>0.9</v>
      </c>
      <c r="G64" s="8">
        <f t="shared" si="0"/>
        <v>0.63</v>
      </c>
      <c r="H64" s="3">
        <f t="shared" si="1"/>
        <v>88</v>
      </c>
      <c r="I64" s="8">
        <v>1</v>
      </c>
      <c r="J64" s="3">
        <f t="shared" si="2"/>
        <v>88</v>
      </c>
      <c r="K64" s="8">
        <v>0.2</v>
      </c>
      <c r="L64" s="3">
        <f t="shared" si="3"/>
        <v>66.527999999999992</v>
      </c>
    </row>
    <row r="65" spans="2:12" ht="16.2" thickBot="1" x14ac:dyDescent="0.35">
      <c r="B65" s="4" t="s">
        <v>41</v>
      </c>
      <c r="C65" s="5">
        <f>_xlfn.XLOOKUP(B65,'1- Asset Valuation Table'!$B$6:$B$21,'1- Asset Valuation Table'!$G$6:$G$21)</f>
        <v>88</v>
      </c>
      <c r="D65" s="79" t="s">
        <v>101</v>
      </c>
      <c r="E65" s="9">
        <v>0.2</v>
      </c>
      <c r="F65" s="9">
        <v>0.8</v>
      </c>
      <c r="G65" s="9">
        <f t="shared" si="0"/>
        <v>0.16000000000000003</v>
      </c>
      <c r="H65" s="5">
        <f t="shared" si="1"/>
        <v>88</v>
      </c>
      <c r="I65" s="9">
        <v>0.3</v>
      </c>
      <c r="J65" s="5">
        <f t="shared" si="2"/>
        <v>26.4</v>
      </c>
      <c r="K65" s="9">
        <v>0.4</v>
      </c>
      <c r="L65" s="5">
        <f t="shared" si="3"/>
        <v>5.9135999999999997</v>
      </c>
    </row>
    <row r="66" spans="2:12" ht="16.2" thickBot="1" x14ac:dyDescent="0.35">
      <c r="B66" s="1" t="s">
        <v>41</v>
      </c>
      <c r="C66" s="2">
        <f>_xlfn.XLOOKUP(B66,'1- Asset Valuation Table'!$B$6:$B$21,'1- Asset Valuation Table'!$G$6:$G$21)</f>
        <v>88</v>
      </c>
      <c r="D66" s="2" t="s">
        <v>102</v>
      </c>
      <c r="E66" s="8">
        <v>0.6</v>
      </c>
      <c r="F66" s="8">
        <v>0.85</v>
      </c>
      <c r="G66" s="8">
        <f t="shared" si="0"/>
        <v>0.51</v>
      </c>
      <c r="H66" s="3">
        <f t="shared" si="1"/>
        <v>88</v>
      </c>
      <c r="I66" s="8">
        <v>0.75</v>
      </c>
      <c r="J66" s="3">
        <f t="shared" si="2"/>
        <v>66</v>
      </c>
      <c r="K66" s="8">
        <v>0.3</v>
      </c>
      <c r="L66" s="3">
        <f t="shared" si="3"/>
        <v>43.75800000000001</v>
      </c>
    </row>
    <row r="67" spans="2:12" ht="16.2" thickBot="1" x14ac:dyDescent="0.35">
      <c r="B67" s="4" t="s">
        <v>41</v>
      </c>
      <c r="C67" s="5">
        <f>_xlfn.XLOOKUP(B67,'1- Asset Valuation Table'!$B$6:$B$21,'1- Asset Valuation Table'!$G$6:$G$21)</f>
        <v>88</v>
      </c>
      <c r="D67" s="79" t="s">
        <v>108</v>
      </c>
      <c r="E67" s="9">
        <v>0.2</v>
      </c>
      <c r="F67" s="9">
        <v>0.7</v>
      </c>
      <c r="G67" s="9">
        <f t="shared" si="0"/>
        <v>0.13999999999999999</v>
      </c>
      <c r="H67" s="5">
        <f t="shared" si="1"/>
        <v>88</v>
      </c>
      <c r="I67" s="9">
        <v>0.8</v>
      </c>
      <c r="J67" s="5">
        <f t="shared" si="2"/>
        <v>70.400000000000006</v>
      </c>
      <c r="K67" s="9">
        <v>0.5</v>
      </c>
      <c r="L67" s="5">
        <f t="shared" si="3"/>
        <v>14.783999999999999</v>
      </c>
    </row>
    <row r="68" spans="2:12" ht="16.2" thickBot="1" x14ac:dyDescent="0.35">
      <c r="B68" s="1" t="s">
        <v>42</v>
      </c>
      <c r="C68" s="2">
        <f>_xlfn.XLOOKUP(B68,'1- Asset Valuation Table'!$B$6:$B$21,'1- Asset Valuation Table'!$G$6:$G$21)</f>
        <v>88</v>
      </c>
      <c r="D68" s="2" t="s">
        <v>9</v>
      </c>
      <c r="E68" s="8">
        <v>0.1</v>
      </c>
      <c r="F68" s="8">
        <v>0.7</v>
      </c>
      <c r="G68" s="8">
        <f t="shared" ref="G68:G115" si="76">E68*F68</f>
        <v>6.9999999999999993E-2</v>
      </c>
      <c r="H68" s="3">
        <f t="shared" ref="H68:H115" si="77">C68</f>
        <v>88</v>
      </c>
      <c r="I68" s="8">
        <v>0.9</v>
      </c>
      <c r="J68" s="3">
        <f t="shared" ref="J68:J115" si="78">H68*I68</f>
        <v>79.2</v>
      </c>
      <c r="K68" s="8">
        <v>0.2</v>
      </c>
      <c r="L68" s="3">
        <f t="shared" ref="L68:L115" si="79">G68*J68*(1+K68)</f>
        <v>6.6527999999999992</v>
      </c>
    </row>
    <row r="69" spans="2:12" ht="16.2" thickBot="1" x14ac:dyDescent="0.35">
      <c r="B69" s="4" t="s">
        <v>42</v>
      </c>
      <c r="C69" s="5">
        <f>_xlfn.XLOOKUP(B69,'1- Asset Valuation Table'!$B$6:$B$21,'1- Asset Valuation Table'!$G$6:$G$21)</f>
        <v>88</v>
      </c>
      <c r="D69" s="79" t="s">
        <v>10</v>
      </c>
      <c r="E69" s="9">
        <v>0.15</v>
      </c>
      <c r="F69" s="9">
        <v>0.9</v>
      </c>
      <c r="G69" s="9">
        <f t="shared" si="76"/>
        <v>0.13500000000000001</v>
      </c>
      <c r="H69" s="5">
        <f t="shared" si="77"/>
        <v>88</v>
      </c>
      <c r="I69" s="9">
        <v>1</v>
      </c>
      <c r="J69" s="5">
        <f t="shared" si="78"/>
        <v>88</v>
      </c>
      <c r="K69" s="9">
        <v>0.3</v>
      </c>
      <c r="L69" s="5">
        <f t="shared" si="79"/>
        <v>15.444000000000001</v>
      </c>
    </row>
    <row r="70" spans="2:12" ht="16.2" thickBot="1" x14ac:dyDescent="0.35">
      <c r="B70" s="1" t="s">
        <v>42</v>
      </c>
      <c r="C70" s="2">
        <f>_xlfn.XLOOKUP(B70,'1- Asset Valuation Table'!$B$6:$B$21,'1- Asset Valuation Table'!$G$6:$G$21)</f>
        <v>88</v>
      </c>
      <c r="D70" s="2" t="s">
        <v>14</v>
      </c>
      <c r="E70" s="8">
        <v>0.15</v>
      </c>
      <c r="F70" s="8">
        <v>0.9</v>
      </c>
      <c r="G70" s="8">
        <f t="shared" si="76"/>
        <v>0.13500000000000001</v>
      </c>
      <c r="H70" s="3">
        <f t="shared" si="77"/>
        <v>88</v>
      </c>
      <c r="I70" s="8">
        <v>1</v>
      </c>
      <c r="J70" s="3">
        <f t="shared" si="78"/>
        <v>88</v>
      </c>
      <c r="K70" s="8">
        <v>0.3</v>
      </c>
      <c r="L70" s="3">
        <f t="shared" si="79"/>
        <v>15.444000000000001</v>
      </c>
    </row>
    <row r="71" spans="2:12" ht="16.2" thickBot="1" x14ac:dyDescent="0.35">
      <c r="B71" s="4" t="s">
        <v>42</v>
      </c>
      <c r="C71" s="5">
        <f>_xlfn.XLOOKUP(B71,'1- Asset Valuation Table'!$B$6:$B$21,'1- Asset Valuation Table'!$G$6:$G$21)</f>
        <v>88</v>
      </c>
      <c r="D71" s="79" t="s">
        <v>15</v>
      </c>
      <c r="E71" s="9">
        <v>0.3</v>
      </c>
      <c r="F71" s="9">
        <v>0.8</v>
      </c>
      <c r="G71" s="9">
        <f t="shared" si="76"/>
        <v>0.24</v>
      </c>
      <c r="H71" s="5">
        <f t="shared" si="77"/>
        <v>88</v>
      </c>
      <c r="I71" s="9">
        <v>0.8</v>
      </c>
      <c r="J71" s="5">
        <f t="shared" si="78"/>
        <v>70.400000000000006</v>
      </c>
      <c r="K71" s="9">
        <v>0.25</v>
      </c>
      <c r="L71" s="5">
        <f t="shared" si="79"/>
        <v>21.12</v>
      </c>
    </row>
    <row r="72" spans="2:12" ht="16.2" thickBot="1" x14ac:dyDescent="0.35">
      <c r="B72" s="1" t="s">
        <v>42</v>
      </c>
      <c r="C72" s="2">
        <f>_xlfn.XLOOKUP(B72,'1- Asset Valuation Table'!$B$6:$B$21,'1- Asset Valuation Table'!$G$6:$G$21)</f>
        <v>88</v>
      </c>
      <c r="D72" s="2" t="s">
        <v>16</v>
      </c>
      <c r="E72" s="8">
        <v>0.7</v>
      </c>
      <c r="F72" s="8">
        <v>0.9</v>
      </c>
      <c r="G72" s="8">
        <f t="shared" si="76"/>
        <v>0.63</v>
      </c>
      <c r="H72" s="3">
        <f t="shared" si="77"/>
        <v>88</v>
      </c>
      <c r="I72" s="8">
        <v>0.8</v>
      </c>
      <c r="J72" s="3">
        <f t="shared" si="78"/>
        <v>70.400000000000006</v>
      </c>
      <c r="K72" s="8">
        <v>0.3</v>
      </c>
      <c r="L72" s="3">
        <f t="shared" si="79"/>
        <v>57.657600000000009</v>
      </c>
    </row>
    <row r="73" spans="2:12" ht="16.2" thickBot="1" x14ac:dyDescent="0.35">
      <c r="B73" s="4" t="s">
        <v>42</v>
      </c>
      <c r="C73" s="5">
        <f>_xlfn.XLOOKUP(B73,'1- Asset Valuation Table'!$B$6:$B$21,'1- Asset Valuation Table'!$G$6:$G$21)</f>
        <v>88</v>
      </c>
      <c r="D73" s="79" t="s">
        <v>103</v>
      </c>
      <c r="E73" s="9">
        <v>0.8</v>
      </c>
      <c r="F73" s="9">
        <v>0.9</v>
      </c>
      <c r="G73" s="9">
        <f t="shared" si="76"/>
        <v>0.72000000000000008</v>
      </c>
      <c r="H73" s="5">
        <f t="shared" si="77"/>
        <v>88</v>
      </c>
      <c r="I73" s="9">
        <v>0.9</v>
      </c>
      <c r="J73" s="5">
        <f t="shared" si="78"/>
        <v>79.2</v>
      </c>
      <c r="K73" s="9">
        <v>0.4</v>
      </c>
      <c r="L73" s="5">
        <f t="shared" si="79"/>
        <v>79.833600000000004</v>
      </c>
    </row>
    <row r="74" spans="2:12" ht="16.2" thickBot="1" x14ac:dyDescent="0.35">
      <c r="B74" s="1" t="s">
        <v>42</v>
      </c>
      <c r="C74" s="2">
        <f>_xlfn.XLOOKUP(B74,'1- Asset Valuation Table'!$B$6:$B$21,'1- Asset Valuation Table'!$G$6:$G$21)</f>
        <v>88</v>
      </c>
      <c r="D74" s="2" t="s">
        <v>104</v>
      </c>
      <c r="E74" s="8">
        <v>0.75</v>
      </c>
      <c r="F74" s="8">
        <v>1</v>
      </c>
      <c r="G74" s="8">
        <f t="shared" si="76"/>
        <v>0.75</v>
      </c>
      <c r="H74" s="3">
        <f t="shared" si="77"/>
        <v>88</v>
      </c>
      <c r="I74" s="8">
        <v>0.15</v>
      </c>
      <c r="J74" s="3">
        <f t="shared" si="78"/>
        <v>13.2</v>
      </c>
      <c r="K74" s="8">
        <v>0.05</v>
      </c>
      <c r="L74" s="3">
        <f t="shared" si="79"/>
        <v>10.395</v>
      </c>
    </row>
    <row r="75" spans="2:12" ht="16.2" thickBot="1" x14ac:dyDescent="0.35">
      <c r="B75" s="4" t="s">
        <v>43</v>
      </c>
      <c r="C75" s="5">
        <f>_xlfn.XLOOKUP(B75,'1- Asset Valuation Table'!$B$6:$B$21,'1- Asset Valuation Table'!$G$6:$G$21)</f>
        <v>57</v>
      </c>
      <c r="D75" s="79" t="s">
        <v>6</v>
      </c>
      <c r="E75" s="9">
        <v>0.8</v>
      </c>
      <c r="F75" s="9">
        <v>0.7</v>
      </c>
      <c r="G75" s="9">
        <f t="shared" si="76"/>
        <v>0.55999999999999994</v>
      </c>
      <c r="H75" s="5">
        <f t="shared" si="77"/>
        <v>57</v>
      </c>
      <c r="I75" s="9">
        <v>1</v>
      </c>
      <c r="J75" s="5">
        <f t="shared" si="78"/>
        <v>57</v>
      </c>
      <c r="K75" s="9">
        <v>0.6</v>
      </c>
      <c r="L75" s="5">
        <f t="shared" si="79"/>
        <v>51.072000000000003</v>
      </c>
    </row>
    <row r="76" spans="2:12" ht="16.2" thickBot="1" x14ac:dyDescent="0.35">
      <c r="B76" s="1" t="s">
        <v>43</v>
      </c>
      <c r="C76" s="2">
        <f>_xlfn.XLOOKUP(B76,'1- Asset Valuation Table'!$B$6:$B$21,'1- Asset Valuation Table'!$G$6:$G$21)</f>
        <v>57</v>
      </c>
      <c r="D76" s="2" t="s">
        <v>7</v>
      </c>
      <c r="E76" s="8">
        <v>0.8</v>
      </c>
      <c r="F76" s="8">
        <v>0.8</v>
      </c>
      <c r="G76" s="8">
        <f t="shared" si="76"/>
        <v>0.64000000000000012</v>
      </c>
      <c r="H76" s="3">
        <f t="shared" si="77"/>
        <v>57</v>
      </c>
      <c r="I76" s="8">
        <v>1</v>
      </c>
      <c r="J76" s="3">
        <f t="shared" si="78"/>
        <v>57</v>
      </c>
      <c r="K76" s="8">
        <v>0.6</v>
      </c>
      <c r="L76" s="3">
        <f t="shared" si="79"/>
        <v>58.368000000000009</v>
      </c>
    </row>
    <row r="77" spans="2:12" ht="16.2" thickBot="1" x14ac:dyDescent="0.35">
      <c r="B77" s="4" t="s">
        <v>43</v>
      </c>
      <c r="C77" s="5">
        <f>_xlfn.XLOOKUP(B77,'1- Asset Valuation Table'!$B$6:$B$21,'1- Asset Valuation Table'!$G$6:$G$21)</f>
        <v>57</v>
      </c>
      <c r="D77" s="79" t="s">
        <v>8</v>
      </c>
      <c r="E77" s="9">
        <v>0.8</v>
      </c>
      <c r="F77" s="9">
        <v>0.6</v>
      </c>
      <c r="G77" s="9">
        <f t="shared" si="76"/>
        <v>0.48</v>
      </c>
      <c r="H77" s="5">
        <f t="shared" si="77"/>
        <v>57</v>
      </c>
      <c r="I77" s="9">
        <v>1</v>
      </c>
      <c r="J77" s="5">
        <f t="shared" si="78"/>
        <v>57</v>
      </c>
      <c r="K77" s="9">
        <v>0.6</v>
      </c>
      <c r="L77" s="5">
        <f t="shared" si="79"/>
        <v>43.776000000000003</v>
      </c>
    </row>
    <row r="78" spans="2:12" ht="16.2" thickBot="1" x14ac:dyDescent="0.35">
      <c r="B78" s="1" t="s">
        <v>43</v>
      </c>
      <c r="C78" s="2">
        <f>_xlfn.XLOOKUP(B78,'1- Asset Valuation Table'!$B$6:$B$21,'1- Asset Valuation Table'!$G$6:$G$21)</f>
        <v>57</v>
      </c>
      <c r="D78" s="2" t="s">
        <v>9</v>
      </c>
      <c r="E78" s="8">
        <v>0.1</v>
      </c>
      <c r="F78" s="8">
        <v>0.7</v>
      </c>
      <c r="G78" s="8">
        <f t="shared" si="76"/>
        <v>6.9999999999999993E-2</v>
      </c>
      <c r="H78" s="3">
        <f t="shared" si="77"/>
        <v>57</v>
      </c>
      <c r="I78" s="8">
        <v>0.9</v>
      </c>
      <c r="J78" s="3">
        <f t="shared" si="78"/>
        <v>51.300000000000004</v>
      </c>
      <c r="K78" s="8">
        <v>0.2</v>
      </c>
      <c r="L78" s="3">
        <f t="shared" si="79"/>
        <v>4.3091999999999997</v>
      </c>
    </row>
    <row r="79" spans="2:12" ht="16.2" thickBot="1" x14ac:dyDescent="0.35">
      <c r="B79" s="4" t="s">
        <v>43</v>
      </c>
      <c r="C79" s="5">
        <f>_xlfn.XLOOKUP(B79,'1- Asset Valuation Table'!$B$6:$B$21,'1- Asset Valuation Table'!$G$6:$G$21)</f>
        <v>57</v>
      </c>
      <c r="D79" s="79" t="s">
        <v>10</v>
      </c>
      <c r="E79" s="9">
        <v>0.15</v>
      </c>
      <c r="F79" s="9">
        <v>0.9</v>
      </c>
      <c r="G79" s="9">
        <f t="shared" si="76"/>
        <v>0.13500000000000001</v>
      </c>
      <c r="H79" s="5">
        <f t="shared" si="77"/>
        <v>57</v>
      </c>
      <c r="I79" s="9">
        <v>1</v>
      </c>
      <c r="J79" s="5">
        <f t="shared" si="78"/>
        <v>57</v>
      </c>
      <c r="K79" s="9">
        <v>0.3</v>
      </c>
      <c r="L79" s="5">
        <f t="shared" si="79"/>
        <v>10.003500000000001</v>
      </c>
    </row>
    <row r="80" spans="2:12" ht="16.2" thickBot="1" x14ac:dyDescent="0.35">
      <c r="B80" s="1" t="s">
        <v>43</v>
      </c>
      <c r="C80" s="2">
        <f>_xlfn.XLOOKUP(B80,'1- Asset Valuation Table'!$B$6:$B$21,'1- Asset Valuation Table'!$G$6:$G$21)</f>
        <v>57</v>
      </c>
      <c r="D80" s="2" t="s">
        <v>14</v>
      </c>
      <c r="E80" s="8">
        <v>0.15</v>
      </c>
      <c r="F80" s="8">
        <v>0.9</v>
      </c>
      <c r="G80" s="8">
        <f t="shared" si="76"/>
        <v>0.13500000000000001</v>
      </c>
      <c r="H80" s="3">
        <f t="shared" si="77"/>
        <v>57</v>
      </c>
      <c r="I80" s="8">
        <v>1</v>
      </c>
      <c r="J80" s="3">
        <f t="shared" si="78"/>
        <v>57</v>
      </c>
      <c r="K80" s="8">
        <v>0.3</v>
      </c>
      <c r="L80" s="3">
        <f t="shared" si="79"/>
        <v>10.003500000000001</v>
      </c>
    </row>
    <row r="81" spans="2:12" ht="16.2" thickBot="1" x14ac:dyDescent="0.35">
      <c r="B81" s="4" t="s">
        <v>43</v>
      </c>
      <c r="C81" s="5">
        <f>_xlfn.XLOOKUP(B81,'1- Asset Valuation Table'!$B$6:$B$21,'1- Asset Valuation Table'!$G$6:$G$21)</f>
        <v>57</v>
      </c>
      <c r="D81" s="79" t="s">
        <v>17</v>
      </c>
      <c r="E81" s="9">
        <v>0.9</v>
      </c>
      <c r="F81" s="9">
        <v>1</v>
      </c>
      <c r="G81" s="9">
        <f t="shared" si="76"/>
        <v>0.9</v>
      </c>
      <c r="H81" s="5">
        <f t="shared" si="77"/>
        <v>57</v>
      </c>
      <c r="I81" s="9">
        <v>1</v>
      </c>
      <c r="J81" s="5">
        <f t="shared" si="78"/>
        <v>57</v>
      </c>
      <c r="K81" s="9">
        <v>0.05</v>
      </c>
      <c r="L81" s="5">
        <f t="shared" si="79"/>
        <v>53.865000000000009</v>
      </c>
    </row>
    <row r="82" spans="2:12" ht="16.2" thickBot="1" x14ac:dyDescent="0.35">
      <c r="B82" s="1" t="s">
        <v>43</v>
      </c>
      <c r="C82" s="2">
        <f>_xlfn.XLOOKUP(B82,'1- Asset Valuation Table'!$B$6:$B$21,'1- Asset Valuation Table'!$G$6:$G$21)</f>
        <v>57</v>
      </c>
      <c r="D82" s="2" t="s">
        <v>19</v>
      </c>
      <c r="E82" s="8">
        <v>0.9</v>
      </c>
      <c r="F82" s="8">
        <v>1</v>
      </c>
      <c r="G82" s="8">
        <f t="shared" si="76"/>
        <v>0.9</v>
      </c>
      <c r="H82" s="3">
        <f t="shared" si="77"/>
        <v>57</v>
      </c>
      <c r="I82" s="8">
        <v>1</v>
      </c>
      <c r="J82" s="3">
        <f t="shared" si="78"/>
        <v>57</v>
      </c>
      <c r="K82" s="8">
        <v>0.05</v>
      </c>
      <c r="L82" s="3">
        <f t="shared" si="79"/>
        <v>53.865000000000009</v>
      </c>
    </row>
    <row r="83" spans="2:12" ht="16.2" thickBot="1" x14ac:dyDescent="0.35">
      <c r="B83" s="4" t="s">
        <v>43</v>
      </c>
      <c r="C83" s="5">
        <f>_xlfn.XLOOKUP(B83,'1- Asset Valuation Table'!$B$6:$B$21,'1- Asset Valuation Table'!$G$6:$G$21)</f>
        <v>57</v>
      </c>
      <c r="D83" s="79" t="s">
        <v>97</v>
      </c>
      <c r="E83" s="9">
        <v>0.9</v>
      </c>
      <c r="F83" s="9">
        <v>0.9</v>
      </c>
      <c r="G83" s="9">
        <f t="shared" si="76"/>
        <v>0.81</v>
      </c>
      <c r="H83" s="5">
        <f t="shared" si="77"/>
        <v>57</v>
      </c>
      <c r="I83" s="9">
        <v>1</v>
      </c>
      <c r="J83" s="5">
        <f t="shared" si="78"/>
        <v>57</v>
      </c>
      <c r="K83" s="9">
        <v>0.1</v>
      </c>
      <c r="L83" s="5">
        <f t="shared" si="79"/>
        <v>50.787000000000006</v>
      </c>
    </row>
    <row r="84" spans="2:12" ht="16.2" thickBot="1" x14ac:dyDescent="0.35">
      <c r="B84" s="1" t="s">
        <v>43</v>
      </c>
      <c r="C84" s="2">
        <f>_xlfn.XLOOKUP(B84,'1- Asset Valuation Table'!$B$6:$B$21,'1- Asset Valuation Table'!$G$6:$G$21)</f>
        <v>57</v>
      </c>
      <c r="D84" s="2" t="s">
        <v>98</v>
      </c>
      <c r="E84" s="8">
        <v>0.95</v>
      </c>
      <c r="F84" s="8">
        <v>1</v>
      </c>
      <c r="G84" s="8">
        <f t="shared" si="76"/>
        <v>0.95</v>
      </c>
      <c r="H84" s="3">
        <f t="shared" si="77"/>
        <v>57</v>
      </c>
      <c r="I84" s="8">
        <v>1</v>
      </c>
      <c r="J84" s="3">
        <f t="shared" si="78"/>
        <v>57</v>
      </c>
      <c r="K84" s="8">
        <v>0.05</v>
      </c>
      <c r="L84" s="3">
        <f t="shared" si="79"/>
        <v>56.857500000000002</v>
      </c>
    </row>
    <row r="85" spans="2:12" ht="16.2" thickBot="1" x14ac:dyDescent="0.35">
      <c r="B85" s="4" t="s">
        <v>43</v>
      </c>
      <c r="C85" s="5">
        <f>_xlfn.XLOOKUP(B85,'1- Asset Valuation Table'!$B$6:$B$21,'1- Asset Valuation Table'!$G$6:$G$21)</f>
        <v>57</v>
      </c>
      <c r="D85" s="79" t="s">
        <v>99</v>
      </c>
      <c r="E85" s="9">
        <v>0.9</v>
      </c>
      <c r="F85" s="9">
        <v>1</v>
      </c>
      <c r="G85" s="9">
        <f t="shared" si="76"/>
        <v>0.9</v>
      </c>
      <c r="H85" s="5">
        <f t="shared" si="77"/>
        <v>57</v>
      </c>
      <c r="I85" s="9">
        <v>1</v>
      </c>
      <c r="J85" s="5">
        <f t="shared" si="78"/>
        <v>57</v>
      </c>
      <c r="K85" s="9">
        <v>0.05</v>
      </c>
      <c r="L85" s="5">
        <f t="shared" si="79"/>
        <v>53.865000000000009</v>
      </c>
    </row>
    <row r="86" spans="2:12" ht="16.2" thickBot="1" x14ac:dyDescent="0.35">
      <c r="B86" s="1" t="s">
        <v>43</v>
      </c>
      <c r="C86" s="2">
        <f>_xlfn.XLOOKUP(B86,'1- Asset Valuation Table'!$B$6:$B$21,'1- Asset Valuation Table'!$G$6:$G$21)</f>
        <v>57</v>
      </c>
      <c r="D86" s="2" t="s">
        <v>100</v>
      </c>
      <c r="E86" s="8">
        <v>0.7</v>
      </c>
      <c r="F86" s="8">
        <v>0.9</v>
      </c>
      <c r="G86" s="8">
        <f t="shared" si="76"/>
        <v>0.63</v>
      </c>
      <c r="H86" s="3">
        <f t="shared" si="77"/>
        <v>57</v>
      </c>
      <c r="I86" s="8">
        <v>1</v>
      </c>
      <c r="J86" s="3">
        <f t="shared" si="78"/>
        <v>57</v>
      </c>
      <c r="K86" s="8">
        <v>0.2</v>
      </c>
      <c r="L86" s="3">
        <f t="shared" si="79"/>
        <v>43.092000000000006</v>
      </c>
    </row>
    <row r="87" spans="2:12" ht="16.2" thickBot="1" x14ac:dyDescent="0.35">
      <c r="B87" s="4" t="s">
        <v>43</v>
      </c>
      <c r="C87" s="5">
        <f>_xlfn.XLOOKUP(B87,'1- Asset Valuation Table'!$B$6:$B$21,'1- Asset Valuation Table'!$G$6:$G$21)</f>
        <v>57</v>
      </c>
      <c r="D87" s="79" t="s">
        <v>102</v>
      </c>
      <c r="E87" s="9">
        <v>0.6</v>
      </c>
      <c r="F87" s="9">
        <v>0.85</v>
      </c>
      <c r="G87" s="9">
        <f t="shared" si="76"/>
        <v>0.51</v>
      </c>
      <c r="H87" s="5">
        <f t="shared" si="77"/>
        <v>57</v>
      </c>
      <c r="I87" s="9">
        <v>0.75</v>
      </c>
      <c r="J87" s="5">
        <f t="shared" si="78"/>
        <v>42.75</v>
      </c>
      <c r="K87" s="9">
        <v>0.3</v>
      </c>
      <c r="L87" s="5">
        <f t="shared" si="79"/>
        <v>28.343250000000005</v>
      </c>
    </row>
    <row r="88" spans="2:12" ht="16.2" thickBot="1" x14ac:dyDescent="0.35">
      <c r="B88" s="1" t="s">
        <v>43</v>
      </c>
      <c r="C88" s="2">
        <f>_xlfn.XLOOKUP(B88,'1- Asset Valuation Table'!$B$6:$B$21,'1- Asset Valuation Table'!$G$6:$G$21)</f>
        <v>57</v>
      </c>
      <c r="D88" s="2" t="s">
        <v>103</v>
      </c>
      <c r="E88" s="8">
        <v>0.8</v>
      </c>
      <c r="F88" s="8">
        <v>0.9</v>
      </c>
      <c r="G88" s="8">
        <f t="shared" si="76"/>
        <v>0.72000000000000008</v>
      </c>
      <c r="H88" s="3">
        <f t="shared" si="77"/>
        <v>57</v>
      </c>
      <c r="I88" s="8">
        <v>0.9</v>
      </c>
      <c r="J88" s="3">
        <f t="shared" si="78"/>
        <v>51.300000000000004</v>
      </c>
      <c r="K88" s="8">
        <v>0.4</v>
      </c>
      <c r="L88" s="3">
        <f t="shared" si="79"/>
        <v>51.710400000000007</v>
      </c>
    </row>
    <row r="89" spans="2:12" ht="16.2" thickBot="1" x14ac:dyDescent="0.35">
      <c r="B89" s="4" t="s">
        <v>43</v>
      </c>
      <c r="C89" s="5">
        <f>_xlfn.XLOOKUP(B89,'1- Asset Valuation Table'!$B$6:$B$21,'1- Asset Valuation Table'!$G$6:$G$21)</f>
        <v>57</v>
      </c>
      <c r="D89" s="79" t="s">
        <v>105</v>
      </c>
      <c r="E89" s="9">
        <v>0.5</v>
      </c>
      <c r="F89" s="9">
        <v>0.4</v>
      </c>
      <c r="G89" s="9">
        <f t="shared" si="76"/>
        <v>0.2</v>
      </c>
      <c r="H89" s="5">
        <f t="shared" si="77"/>
        <v>57</v>
      </c>
      <c r="I89" s="9">
        <v>0.9</v>
      </c>
      <c r="J89" s="5">
        <f t="shared" si="78"/>
        <v>51.300000000000004</v>
      </c>
      <c r="K89" s="9">
        <v>0.3</v>
      </c>
      <c r="L89" s="5">
        <f t="shared" si="79"/>
        <v>13.338000000000003</v>
      </c>
    </row>
    <row r="90" spans="2:12" ht="16.2" thickBot="1" x14ac:dyDescent="0.35">
      <c r="B90" s="1" t="s">
        <v>43</v>
      </c>
      <c r="C90" s="2">
        <f>_xlfn.XLOOKUP(B90,'1- Asset Valuation Table'!$B$6:$B$21,'1- Asset Valuation Table'!$G$6:$G$21)</f>
        <v>57</v>
      </c>
      <c r="D90" s="2" t="s">
        <v>106</v>
      </c>
      <c r="E90" s="8">
        <v>0.2</v>
      </c>
      <c r="F90" s="8">
        <v>0.7</v>
      </c>
      <c r="G90" s="8">
        <f t="shared" si="76"/>
        <v>0.13999999999999999</v>
      </c>
      <c r="H90" s="3">
        <f t="shared" si="77"/>
        <v>57</v>
      </c>
      <c r="I90" s="8">
        <v>1</v>
      </c>
      <c r="J90" s="3">
        <f t="shared" si="78"/>
        <v>57</v>
      </c>
      <c r="K90" s="8">
        <v>0.1</v>
      </c>
      <c r="L90" s="3">
        <f t="shared" si="79"/>
        <v>8.7780000000000005</v>
      </c>
    </row>
    <row r="91" spans="2:12" ht="16.2" thickBot="1" x14ac:dyDescent="0.35">
      <c r="B91" s="4" t="s">
        <v>43</v>
      </c>
      <c r="C91" s="5">
        <f>_xlfn.XLOOKUP(B91,'1- Asset Valuation Table'!$B$6:$B$21,'1- Asset Valuation Table'!$G$6:$G$21)</f>
        <v>57</v>
      </c>
      <c r="D91" s="79" t="s">
        <v>107</v>
      </c>
      <c r="E91" s="9">
        <v>0.8</v>
      </c>
      <c r="F91" s="9">
        <v>0.9</v>
      </c>
      <c r="G91" s="9">
        <f t="shared" si="76"/>
        <v>0.72000000000000008</v>
      </c>
      <c r="H91" s="5">
        <f t="shared" si="77"/>
        <v>57</v>
      </c>
      <c r="I91" s="9">
        <v>1</v>
      </c>
      <c r="J91" s="5">
        <f t="shared" si="78"/>
        <v>57</v>
      </c>
      <c r="K91" s="9">
        <v>0.2</v>
      </c>
      <c r="L91" s="5">
        <f t="shared" si="79"/>
        <v>49.248000000000005</v>
      </c>
    </row>
    <row r="92" spans="2:12" ht="16.2" thickBot="1" x14ac:dyDescent="0.35">
      <c r="B92" s="1" t="s">
        <v>43</v>
      </c>
      <c r="C92" s="2">
        <f>_xlfn.XLOOKUP(B92,'1- Asset Valuation Table'!$B$6:$B$21,'1- Asset Valuation Table'!$G$6:$G$21)</f>
        <v>57</v>
      </c>
      <c r="D92" s="2" t="s">
        <v>108</v>
      </c>
      <c r="E92" s="8">
        <v>0.2</v>
      </c>
      <c r="F92" s="8">
        <v>0.7</v>
      </c>
      <c r="G92" s="8">
        <f t="shared" si="76"/>
        <v>0.13999999999999999</v>
      </c>
      <c r="H92" s="3">
        <f t="shared" si="77"/>
        <v>57</v>
      </c>
      <c r="I92" s="8">
        <v>0.8</v>
      </c>
      <c r="J92" s="3">
        <f t="shared" si="78"/>
        <v>45.6</v>
      </c>
      <c r="K92" s="8">
        <v>0.5</v>
      </c>
      <c r="L92" s="3">
        <f t="shared" si="79"/>
        <v>9.5759999999999987</v>
      </c>
    </row>
    <row r="93" spans="2:12" ht="16.2" thickBot="1" x14ac:dyDescent="0.35">
      <c r="B93" s="4" t="s">
        <v>44</v>
      </c>
      <c r="C93" s="5">
        <f>_xlfn.XLOOKUP(B93,'1- Asset Valuation Table'!$B$6:$B$21,'1- Asset Valuation Table'!$G$6:$G$21)</f>
        <v>18</v>
      </c>
      <c r="D93" s="79" t="s">
        <v>6</v>
      </c>
      <c r="E93" s="9">
        <v>0.8</v>
      </c>
      <c r="F93" s="9">
        <v>0.7</v>
      </c>
      <c r="G93" s="9">
        <f t="shared" si="76"/>
        <v>0.55999999999999994</v>
      </c>
      <c r="H93" s="5">
        <f t="shared" si="77"/>
        <v>18</v>
      </c>
      <c r="I93" s="9">
        <v>1</v>
      </c>
      <c r="J93" s="5">
        <f t="shared" si="78"/>
        <v>18</v>
      </c>
      <c r="K93" s="9">
        <v>0.6</v>
      </c>
      <c r="L93" s="5">
        <f t="shared" si="79"/>
        <v>16.127999999999997</v>
      </c>
    </row>
    <row r="94" spans="2:12" ht="16.2" thickBot="1" x14ac:dyDescent="0.35">
      <c r="B94" s="1" t="s">
        <v>44</v>
      </c>
      <c r="C94" s="2">
        <f>_xlfn.XLOOKUP(B94,'1- Asset Valuation Table'!$B$6:$B$21,'1- Asset Valuation Table'!$G$6:$G$21)</f>
        <v>18</v>
      </c>
      <c r="D94" s="2" t="s">
        <v>7</v>
      </c>
      <c r="E94" s="8">
        <v>0.8</v>
      </c>
      <c r="F94" s="8">
        <v>0.8</v>
      </c>
      <c r="G94" s="8">
        <f t="shared" si="76"/>
        <v>0.64000000000000012</v>
      </c>
      <c r="H94" s="3">
        <f t="shared" si="77"/>
        <v>18</v>
      </c>
      <c r="I94" s="8">
        <v>1</v>
      </c>
      <c r="J94" s="3">
        <f t="shared" si="78"/>
        <v>18</v>
      </c>
      <c r="K94" s="8">
        <v>0.6</v>
      </c>
      <c r="L94" s="3">
        <f t="shared" si="79"/>
        <v>18.432000000000006</v>
      </c>
    </row>
    <row r="95" spans="2:12" ht="16.2" thickBot="1" x14ac:dyDescent="0.35">
      <c r="B95" s="4" t="s">
        <v>44</v>
      </c>
      <c r="C95" s="5">
        <f>_xlfn.XLOOKUP(B95,'1- Asset Valuation Table'!$B$6:$B$21,'1- Asset Valuation Table'!$G$6:$G$21)</f>
        <v>18</v>
      </c>
      <c r="D95" s="79" t="s">
        <v>8</v>
      </c>
      <c r="E95" s="9">
        <v>0.8</v>
      </c>
      <c r="F95" s="9">
        <v>0.6</v>
      </c>
      <c r="G95" s="9">
        <f t="shared" si="76"/>
        <v>0.48</v>
      </c>
      <c r="H95" s="5">
        <f t="shared" si="77"/>
        <v>18</v>
      </c>
      <c r="I95" s="9">
        <v>1</v>
      </c>
      <c r="J95" s="5">
        <f t="shared" si="78"/>
        <v>18</v>
      </c>
      <c r="K95" s="9">
        <v>0.6</v>
      </c>
      <c r="L95" s="5">
        <f t="shared" si="79"/>
        <v>13.824000000000002</v>
      </c>
    </row>
    <row r="96" spans="2:12" ht="16.2" thickBot="1" x14ac:dyDescent="0.35">
      <c r="B96" s="1" t="s">
        <v>44</v>
      </c>
      <c r="C96" s="2">
        <f>_xlfn.XLOOKUP(B96,'1- Asset Valuation Table'!$B$6:$B$21,'1- Asset Valuation Table'!$G$6:$G$21)</f>
        <v>18</v>
      </c>
      <c r="D96" s="2" t="s">
        <v>9</v>
      </c>
      <c r="E96" s="8">
        <v>0.1</v>
      </c>
      <c r="F96" s="8">
        <v>0.7</v>
      </c>
      <c r="G96" s="8">
        <f t="shared" si="76"/>
        <v>6.9999999999999993E-2</v>
      </c>
      <c r="H96" s="3">
        <f t="shared" si="77"/>
        <v>18</v>
      </c>
      <c r="I96" s="8">
        <v>0.9</v>
      </c>
      <c r="J96" s="3">
        <f t="shared" si="78"/>
        <v>16.2</v>
      </c>
      <c r="K96" s="8">
        <v>0.2</v>
      </c>
      <c r="L96" s="3">
        <f t="shared" si="79"/>
        <v>1.3607999999999998</v>
      </c>
    </row>
    <row r="97" spans="2:12" ht="16.2" thickBot="1" x14ac:dyDescent="0.35">
      <c r="B97" s="4" t="s">
        <v>67</v>
      </c>
      <c r="C97" s="5">
        <f>_xlfn.XLOOKUP(B97,'1- Asset Valuation Table'!$B$6:$B$21,'1- Asset Valuation Table'!$G$6:$G$21)</f>
        <v>14</v>
      </c>
      <c r="D97" s="79" t="s">
        <v>6</v>
      </c>
      <c r="E97" s="9">
        <v>0.8</v>
      </c>
      <c r="F97" s="9">
        <v>0.7</v>
      </c>
      <c r="G97" s="9">
        <f t="shared" si="76"/>
        <v>0.55999999999999994</v>
      </c>
      <c r="H97" s="5">
        <f t="shared" si="77"/>
        <v>14</v>
      </c>
      <c r="I97" s="9">
        <v>1</v>
      </c>
      <c r="J97" s="5">
        <f t="shared" si="78"/>
        <v>14</v>
      </c>
      <c r="K97" s="9">
        <v>0.6</v>
      </c>
      <c r="L97" s="5">
        <f t="shared" si="79"/>
        <v>12.543999999999999</v>
      </c>
    </row>
    <row r="98" spans="2:12" ht="16.2" thickBot="1" x14ac:dyDescent="0.35">
      <c r="B98" s="1" t="s">
        <v>67</v>
      </c>
      <c r="C98" s="2">
        <f>_xlfn.XLOOKUP(B98,'1- Asset Valuation Table'!$B$6:$B$21,'1- Asset Valuation Table'!$G$6:$G$21)</f>
        <v>14</v>
      </c>
      <c r="D98" s="2" t="s">
        <v>7</v>
      </c>
      <c r="E98" s="8">
        <v>0.8</v>
      </c>
      <c r="F98" s="8">
        <v>0.8</v>
      </c>
      <c r="G98" s="8">
        <f t="shared" si="76"/>
        <v>0.64000000000000012</v>
      </c>
      <c r="H98" s="3">
        <f t="shared" si="77"/>
        <v>14</v>
      </c>
      <c r="I98" s="8">
        <v>1</v>
      </c>
      <c r="J98" s="3">
        <f t="shared" si="78"/>
        <v>14</v>
      </c>
      <c r="K98" s="8">
        <v>0.6</v>
      </c>
      <c r="L98" s="3">
        <f t="shared" si="79"/>
        <v>14.336000000000002</v>
      </c>
    </row>
    <row r="99" spans="2:12" ht="16.2" thickBot="1" x14ac:dyDescent="0.35">
      <c r="B99" s="4" t="s">
        <v>67</v>
      </c>
      <c r="C99" s="5">
        <f>_xlfn.XLOOKUP(B99,'1- Asset Valuation Table'!$B$6:$B$21,'1- Asset Valuation Table'!$G$6:$G$21)</f>
        <v>14</v>
      </c>
      <c r="D99" s="79" t="s">
        <v>8</v>
      </c>
      <c r="E99" s="9">
        <v>0.8</v>
      </c>
      <c r="F99" s="9">
        <v>0.6</v>
      </c>
      <c r="G99" s="9">
        <f t="shared" si="76"/>
        <v>0.48</v>
      </c>
      <c r="H99" s="5">
        <f t="shared" si="77"/>
        <v>14</v>
      </c>
      <c r="I99" s="9">
        <v>1</v>
      </c>
      <c r="J99" s="5">
        <f t="shared" si="78"/>
        <v>14</v>
      </c>
      <c r="K99" s="9">
        <v>0.6</v>
      </c>
      <c r="L99" s="5">
        <f t="shared" si="79"/>
        <v>10.752000000000001</v>
      </c>
    </row>
    <row r="100" spans="2:12" ht="16.2" thickBot="1" x14ac:dyDescent="0.35">
      <c r="B100" s="1" t="s">
        <v>67</v>
      </c>
      <c r="C100" s="2">
        <f>_xlfn.XLOOKUP(B100,'1- Asset Valuation Table'!$B$6:$B$21,'1- Asset Valuation Table'!$G$6:$G$21)</f>
        <v>14</v>
      </c>
      <c r="D100" s="2" t="s">
        <v>9</v>
      </c>
      <c r="E100" s="8">
        <v>0.1</v>
      </c>
      <c r="F100" s="8">
        <v>0.7</v>
      </c>
      <c r="G100" s="8">
        <f t="shared" si="76"/>
        <v>6.9999999999999993E-2</v>
      </c>
      <c r="H100" s="3">
        <f t="shared" si="77"/>
        <v>14</v>
      </c>
      <c r="I100" s="8">
        <v>0.9</v>
      </c>
      <c r="J100" s="3">
        <f t="shared" si="78"/>
        <v>12.6</v>
      </c>
      <c r="K100" s="8">
        <v>0.2</v>
      </c>
      <c r="L100" s="3">
        <f t="shared" si="79"/>
        <v>1.0583999999999998</v>
      </c>
    </row>
    <row r="101" spans="2:12" ht="16.2" thickBot="1" x14ac:dyDescent="0.35">
      <c r="B101" s="4" t="s">
        <v>67</v>
      </c>
      <c r="C101" s="5">
        <f>_xlfn.XLOOKUP(B101,'1- Asset Valuation Table'!$B$6:$B$21,'1- Asset Valuation Table'!$G$6:$G$21)</f>
        <v>14</v>
      </c>
      <c r="D101" s="79" t="s">
        <v>17</v>
      </c>
      <c r="E101" s="9">
        <v>0.3</v>
      </c>
      <c r="F101" s="9">
        <v>0.9</v>
      </c>
      <c r="G101" s="9">
        <f t="shared" si="76"/>
        <v>0.27</v>
      </c>
      <c r="H101" s="5">
        <f t="shared" si="77"/>
        <v>14</v>
      </c>
      <c r="I101" s="9">
        <v>0.8</v>
      </c>
      <c r="J101" s="5">
        <f t="shared" si="78"/>
        <v>11.200000000000001</v>
      </c>
      <c r="K101" s="9">
        <v>0.15</v>
      </c>
      <c r="L101" s="5">
        <f t="shared" si="79"/>
        <v>3.4776000000000002</v>
      </c>
    </row>
    <row r="102" spans="2:12" ht="16.2" thickBot="1" x14ac:dyDescent="0.35">
      <c r="B102" s="1" t="s">
        <v>67</v>
      </c>
      <c r="C102" s="2">
        <f>_xlfn.XLOOKUP(B102,'1- Asset Valuation Table'!$B$6:$B$21,'1- Asset Valuation Table'!$G$6:$G$21)</f>
        <v>14</v>
      </c>
      <c r="D102" s="2" t="s">
        <v>19</v>
      </c>
      <c r="E102" s="8">
        <v>0.3</v>
      </c>
      <c r="F102" s="8">
        <v>1</v>
      </c>
      <c r="G102" s="8">
        <f t="shared" si="76"/>
        <v>0.3</v>
      </c>
      <c r="H102" s="3">
        <f t="shared" si="77"/>
        <v>14</v>
      </c>
      <c r="I102" s="8">
        <v>0.8</v>
      </c>
      <c r="J102" s="3">
        <f t="shared" si="78"/>
        <v>11.200000000000001</v>
      </c>
      <c r="K102" s="8">
        <v>0.15</v>
      </c>
      <c r="L102" s="3">
        <f t="shared" si="79"/>
        <v>3.8639999999999999</v>
      </c>
    </row>
    <row r="103" spans="2:12" ht="16.2" thickBot="1" x14ac:dyDescent="0.35">
      <c r="B103" s="4" t="s">
        <v>67</v>
      </c>
      <c r="C103" s="5">
        <f>_xlfn.XLOOKUP(B103,'1- Asset Valuation Table'!$B$6:$B$21,'1- Asset Valuation Table'!$G$6:$G$21)</f>
        <v>14</v>
      </c>
      <c r="D103" s="79" t="s">
        <v>97</v>
      </c>
      <c r="E103" s="9">
        <v>0.3</v>
      </c>
      <c r="F103" s="9">
        <v>0.9</v>
      </c>
      <c r="G103" s="9">
        <f t="shared" si="76"/>
        <v>0.27</v>
      </c>
      <c r="H103" s="5">
        <f t="shared" si="77"/>
        <v>14</v>
      </c>
      <c r="I103" s="9">
        <v>0.8</v>
      </c>
      <c r="J103" s="5">
        <f t="shared" si="78"/>
        <v>11.200000000000001</v>
      </c>
      <c r="K103" s="9">
        <v>0.15</v>
      </c>
      <c r="L103" s="5">
        <f t="shared" si="79"/>
        <v>3.4776000000000002</v>
      </c>
    </row>
    <row r="104" spans="2:12" ht="16.2" thickBot="1" x14ac:dyDescent="0.35">
      <c r="B104" s="1" t="s">
        <v>67</v>
      </c>
      <c r="C104" s="2">
        <f>_xlfn.XLOOKUP(B104,'1- Asset Valuation Table'!$B$6:$B$21,'1- Asset Valuation Table'!$G$6:$G$21)</f>
        <v>14</v>
      </c>
      <c r="D104" s="2" t="s">
        <v>98</v>
      </c>
      <c r="E104" s="8">
        <v>0.3</v>
      </c>
      <c r="F104" s="8">
        <v>1</v>
      </c>
      <c r="G104" s="8">
        <f t="shared" si="76"/>
        <v>0.3</v>
      </c>
      <c r="H104" s="3">
        <f t="shared" si="77"/>
        <v>14</v>
      </c>
      <c r="I104" s="8">
        <v>0.8</v>
      </c>
      <c r="J104" s="3">
        <f t="shared" si="78"/>
        <v>11.200000000000001</v>
      </c>
      <c r="K104" s="8">
        <v>0.15</v>
      </c>
      <c r="L104" s="3">
        <f t="shared" si="79"/>
        <v>3.8639999999999999</v>
      </c>
    </row>
    <row r="105" spans="2:12" ht="16.2" thickBot="1" x14ac:dyDescent="0.35">
      <c r="B105" s="4" t="s">
        <v>67</v>
      </c>
      <c r="C105" s="5">
        <f>_xlfn.XLOOKUP(B105,'1- Asset Valuation Table'!$B$6:$B$21,'1- Asset Valuation Table'!$G$6:$G$21)</f>
        <v>14</v>
      </c>
      <c r="D105" s="79" t="s">
        <v>99</v>
      </c>
      <c r="E105" s="9">
        <v>0.9</v>
      </c>
      <c r="F105" s="9">
        <v>1</v>
      </c>
      <c r="G105" s="9">
        <f t="shared" si="76"/>
        <v>0.9</v>
      </c>
      <c r="H105" s="5">
        <f t="shared" si="77"/>
        <v>14</v>
      </c>
      <c r="I105" s="9">
        <v>1</v>
      </c>
      <c r="J105" s="5">
        <f t="shared" si="78"/>
        <v>14</v>
      </c>
      <c r="K105" s="9">
        <v>0.05</v>
      </c>
      <c r="L105" s="5">
        <f t="shared" si="79"/>
        <v>13.23</v>
      </c>
    </row>
    <row r="106" spans="2:12" ht="16.2" thickBot="1" x14ac:dyDescent="0.35">
      <c r="B106" s="1" t="s">
        <v>67</v>
      </c>
      <c r="C106" s="2">
        <f>_xlfn.XLOOKUP(B106,'1- Asset Valuation Table'!$B$6:$B$21,'1- Asset Valuation Table'!$G$6:$G$21)</f>
        <v>14</v>
      </c>
      <c r="D106" s="2" t="s">
        <v>106</v>
      </c>
      <c r="E106" s="8">
        <v>0.2</v>
      </c>
      <c r="F106" s="8">
        <v>0.7</v>
      </c>
      <c r="G106" s="8">
        <f t="shared" ref="G106:G107" si="80">E106*F106</f>
        <v>0.13999999999999999</v>
      </c>
      <c r="H106" s="3">
        <f t="shared" ref="H106:H107" si="81">C106</f>
        <v>14</v>
      </c>
      <c r="I106" s="8">
        <v>1</v>
      </c>
      <c r="J106" s="3">
        <f t="shared" ref="J106:J107" si="82">H106*I106</f>
        <v>14</v>
      </c>
      <c r="K106" s="8">
        <v>0.1</v>
      </c>
      <c r="L106" s="3">
        <f t="shared" ref="L106:L107" si="83">G106*J106*(1+K106)</f>
        <v>2.1559999999999997</v>
      </c>
    </row>
    <row r="107" spans="2:12" ht="16.2" thickBot="1" x14ac:dyDescent="0.35">
      <c r="B107" s="4" t="s">
        <v>67</v>
      </c>
      <c r="C107" s="5">
        <f>_xlfn.XLOOKUP(B107,'1- Asset Valuation Table'!$B$6:$B$21,'1- Asset Valuation Table'!$G$6:$G$21)</f>
        <v>14</v>
      </c>
      <c r="D107" s="79" t="s">
        <v>107</v>
      </c>
      <c r="E107" s="9">
        <v>0.8</v>
      </c>
      <c r="F107" s="9">
        <v>0.9</v>
      </c>
      <c r="G107" s="9">
        <f t="shared" si="80"/>
        <v>0.72000000000000008</v>
      </c>
      <c r="H107" s="5">
        <f t="shared" si="81"/>
        <v>14</v>
      </c>
      <c r="I107" s="9">
        <v>1</v>
      </c>
      <c r="J107" s="5">
        <f t="shared" si="82"/>
        <v>14</v>
      </c>
      <c r="K107" s="9">
        <v>0.2</v>
      </c>
      <c r="L107" s="5">
        <f t="shared" si="83"/>
        <v>12.096000000000002</v>
      </c>
    </row>
    <row r="108" spans="2:12" ht="16.2" thickBot="1" x14ac:dyDescent="0.35">
      <c r="B108" s="1" t="s">
        <v>68</v>
      </c>
      <c r="C108" s="2">
        <f>_xlfn.XLOOKUP(B108,'1- Asset Valuation Table'!$B$6:$B$21,'1- Asset Valuation Table'!$G$6:$G$21)</f>
        <v>92</v>
      </c>
      <c r="D108" s="2" t="s">
        <v>17</v>
      </c>
      <c r="E108" s="8">
        <v>0.9</v>
      </c>
      <c r="F108" s="8">
        <v>0.9</v>
      </c>
      <c r="G108" s="8">
        <f t="shared" si="76"/>
        <v>0.81</v>
      </c>
      <c r="H108" s="3">
        <f t="shared" si="77"/>
        <v>92</v>
      </c>
      <c r="I108" s="8">
        <v>1</v>
      </c>
      <c r="J108" s="3">
        <f t="shared" si="78"/>
        <v>92</v>
      </c>
      <c r="K108" s="8">
        <v>0.05</v>
      </c>
      <c r="L108" s="3">
        <f t="shared" si="79"/>
        <v>78.246000000000009</v>
      </c>
    </row>
    <row r="109" spans="2:12" ht="16.2" thickBot="1" x14ac:dyDescent="0.35">
      <c r="B109" s="4" t="s">
        <v>68</v>
      </c>
      <c r="C109" s="5">
        <f>_xlfn.XLOOKUP(B109,'1- Asset Valuation Table'!$B$6:$B$21,'1- Asset Valuation Table'!$G$6:$G$21)</f>
        <v>92</v>
      </c>
      <c r="D109" s="79" t="s">
        <v>19</v>
      </c>
      <c r="E109" s="9">
        <v>0.9</v>
      </c>
      <c r="F109" s="9">
        <v>1</v>
      </c>
      <c r="G109" s="9">
        <f t="shared" si="76"/>
        <v>0.9</v>
      </c>
      <c r="H109" s="5">
        <f t="shared" si="77"/>
        <v>92</v>
      </c>
      <c r="I109" s="9">
        <v>1</v>
      </c>
      <c r="J109" s="5">
        <f t="shared" si="78"/>
        <v>92</v>
      </c>
      <c r="K109" s="9">
        <v>0.05</v>
      </c>
      <c r="L109" s="5">
        <f t="shared" si="79"/>
        <v>86.94</v>
      </c>
    </row>
    <row r="110" spans="2:12" ht="16.2" thickBot="1" x14ac:dyDescent="0.35">
      <c r="B110" s="1" t="s">
        <v>68</v>
      </c>
      <c r="C110" s="2">
        <f>_xlfn.XLOOKUP(B110,'1- Asset Valuation Table'!$B$6:$B$21,'1- Asset Valuation Table'!$G$6:$G$21)</f>
        <v>92</v>
      </c>
      <c r="D110" s="2" t="s">
        <v>97</v>
      </c>
      <c r="E110" s="8">
        <v>0.9</v>
      </c>
      <c r="F110" s="8">
        <v>0.9</v>
      </c>
      <c r="G110" s="8">
        <f t="shared" si="76"/>
        <v>0.81</v>
      </c>
      <c r="H110" s="3">
        <f t="shared" si="77"/>
        <v>92</v>
      </c>
      <c r="I110" s="8">
        <v>1</v>
      </c>
      <c r="J110" s="3">
        <f t="shared" si="78"/>
        <v>92</v>
      </c>
      <c r="K110" s="8">
        <v>0.1</v>
      </c>
      <c r="L110" s="3">
        <f t="shared" si="79"/>
        <v>81.972000000000023</v>
      </c>
    </row>
    <row r="111" spans="2:12" ht="16.2" thickBot="1" x14ac:dyDescent="0.35">
      <c r="B111" s="4" t="s">
        <v>68</v>
      </c>
      <c r="C111" s="5">
        <f>_xlfn.XLOOKUP(B111,'1- Asset Valuation Table'!$B$6:$B$21,'1- Asset Valuation Table'!$G$6:$G$21)</f>
        <v>92</v>
      </c>
      <c r="D111" s="79" t="s">
        <v>98</v>
      </c>
      <c r="E111" s="9">
        <v>0.95</v>
      </c>
      <c r="F111" s="9">
        <v>1</v>
      </c>
      <c r="G111" s="9">
        <f t="shared" si="76"/>
        <v>0.95</v>
      </c>
      <c r="H111" s="5">
        <f t="shared" si="77"/>
        <v>92</v>
      </c>
      <c r="I111" s="9">
        <v>1</v>
      </c>
      <c r="J111" s="5">
        <f t="shared" si="78"/>
        <v>92</v>
      </c>
      <c r="K111" s="9">
        <v>0.05</v>
      </c>
      <c r="L111" s="5">
        <f t="shared" si="79"/>
        <v>91.77</v>
      </c>
    </row>
    <row r="112" spans="2:12" ht="16.2" thickBot="1" x14ac:dyDescent="0.35">
      <c r="B112" s="1" t="s">
        <v>68</v>
      </c>
      <c r="C112" s="2">
        <f>_xlfn.XLOOKUP(B112,'1- Asset Valuation Table'!$B$6:$B$21,'1- Asset Valuation Table'!$G$6:$G$21)</f>
        <v>92</v>
      </c>
      <c r="D112" s="2" t="s">
        <v>99</v>
      </c>
      <c r="E112" s="8">
        <v>0.9</v>
      </c>
      <c r="F112" s="8">
        <v>1</v>
      </c>
      <c r="G112" s="8">
        <f t="shared" si="76"/>
        <v>0.9</v>
      </c>
      <c r="H112" s="3">
        <f t="shared" si="77"/>
        <v>92</v>
      </c>
      <c r="I112" s="8">
        <v>1</v>
      </c>
      <c r="J112" s="3">
        <f t="shared" si="78"/>
        <v>92</v>
      </c>
      <c r="K112" s="8">
        <v>0.05</v>
      </c>
      <c r="L112" s="3">
        <f t="shared" si="79"/>
        <v>86.94</v>
      </c>
    </row>
    <row r="113" spans="2:12" ht="16.2" thickBot="1" x14ac:dyDescent="0.35">
      <c r="B113" s="4" t="s">
        <v>68</v>
      </c>
      <c r="C113" s="5">
        <f>_xlfn.XLOOKUP(B113,'1- Asset Valuation Table'!$B$6:$B$21,'1- Asset Valuation Table'!$G$6:$G$21)</f>
        <v>92</v>
      </c>
      <c r="D113" s="79" t="s">
        <v>100</v>
      </c>
      <c r="E113" s="9">
        <v>0.7</v>
      </c>
      <c r="F113" s="9">
        <v>0.9</v>
      </c>
      <c r="G113" s="9">
        <f t="shared" si="76"/>
        <v>0.63</v>
      </c>
      <c r="H113" s="5">
        <f t="shared" si="77"/>
        <v>92</v>
      </c>
      <c r="I113" s="9">
        <v>1</v>
      </c>
      <c r="J113" s="5">
        <f t="shared" si="78"/>
        <v>92</v>
      </c>
      <c r="K113" s="9">
        <v>0.2</v>
      </c>
      <c r="L113" s="5">
        <f t="shared" si="79"/>
        <v>69.551999999999992</v>
      </c>
    </row>
    <row r="114" spans="2:12" ht="16.2" thickBot="1" x14ac:dyDescent="0.35">
      <c r="B114" s="1" t="s">
        <v>68</v>
      </c>
      <c r="C114" s="2">
        <f>_xlfn.XLOOKUP(B114,'1- Asset Valuation Table'!$B$6:$B$21,'1- Asset Valuation Table'!$G$6:$G$21)</f>
        <v>92</v>
      </c>
      <c r="D114" s="2" t="s">
        <v>101</v>
      </c>
      <c r="E114" s="8">
        <v>0.2</v>
      </c>
      <c r="F114" s="8">
        <v>0.8</v>
      </c>
      <c r="G114" s="8">
        <f t="shared" si="76"/>
        <v>0.16000000000000003</v>
      </c>
      <c r="H114" s="3">
        <f t="shared" si="77"/>
        <v>92</v>
      </c>
      <c r="I114" s="8">
        <v>0.3</v>
      </c>
      <c r="J114" s="3">
        <f t="shared" si="78"/>
        <v>27.599999999999998</v>
      </c>
      <c r="K114" s="8">
        <v>0.4</v>
      </c>
      <c r="L114" s="3">
        <f t="shared" si="79"/>
        <v>6.1824000000000003</v>
      </c>
    </row>
    <row r="115" spans="2:12" ht="16.2" thickBot="1" x14ac:dyDescent="0.35">
      <c r="B115" s="4" t="s">
        <v>68</v>
      </c>
      <c r="C115" s="5">
        <f>_xlfn.XLOOKUP(B115,'1- Asset Valuation Table'!$B$6:$B$21,'1- Asset Valuation Table'!$G$6:$G$21)</f>
        <v>92</v>
      </c>
      <c r="D115" s="79" t="s">
        <v>102</v>
      </c>
      <c r="E115" s="9">
        <v>0.6</v>
      </c>
      <c r="F115" s="9">
        <v>0.85</v>
      </c>
      <c r="G115" s="9">
        <f t="shared" si="76"/>
        <v>0.51</v>
      </c>
      <c r="H115" s="5">
        <f t="shared" si="77"/>
        <v>92</v>
      </c>
      <c r="I115" s="9">
        <v>0.75</v>
      </c>
      <c r="J115" s="5">
        <f t="shared" si="78"/>
        <v>69</v>
      </c>
      <c r="K115" s="9">
        <v>0.3</v>
      </c>
      <c r="L115" s="5">
        <f t="shared" si="79"/>
        <v>45.747</v>
      </c>
    </row>
    <row r="116" spans="2:12" ht="16.2" thickBot="1" x14ac:dyDescent="0.35">
      <c r="B116" s="1" t="s">
        <v>68</v>
      </c>
      <c r="C116" s="2">
        <f>_xlfn.XLOOKUP(B116,'1- Asset Valuation Table'!$B$6:$B$21,'1- Asset Valuation Table'!$G$6:$G$21)</f>
        <v>92</v>
      </c>
      <c r="D116" s="2" t="s">
        <v>108</v>
      </c>
      <c r="E116" s="8">
        <v>0.2</v>
      </c>
      <c r="F116" s="8">
        <v>0.7</v>
      </c>
      <c r="G116" s="8">
        <f t="shared" ref="G116:G122" si="84">E116*F116</f>
        <v>0.13999999999999999</v>
      </c>
      <c r="H116" s="3">
        <f t="shared" ref="H116:H122" si="85">C116</f>
        <v>92</v>
      </c>
      <c r="I116" s="8">
        <v>0.8</v>
      </c>
      <c r="J116" s="3">
        <f t="shared" ref="J116:J122" si="86">H116*I116</f>
        <v>73.600000000000009</v>
      </c>
      <c r="K116" s="8">
        <v>0.5</v>
      </c>
      <c r="L116" s="3">
        <f t="shared" ref="L116:L122" si="87">G116*J116*(1+K116)</f>
        <v>15.456</v>
      </c>
    </row>
    <row r="117" spans="2:12" ht="16.2" thickBot="1" x14ac:dyDescent="0.35">
      <c r="B117" s="4" t="s">
        <v>69</v>
      </c>
      <c r="C117" s="5">
        <f>_xlfn.XLOOKUP(B117,'1- Asset Valuation Table'!$B$6:$B$21,'1- Asset Valuation Table'!$G$6:$G$21)</f>
        <v>94</v>
      </c>
      <c r="D117" s="79" t="s">
        <v>17</v>
      </c>
      <c r="E117" s="9">
        <v>0.7</v>
      </c>
      <c r="F117" s="9">
        <v>0.9</v>
      </c>
      <c r="G117" s="9">
        <f t="shared" si="84"/>
        <v>0.63</v>
      </c>
      <c r="H117" s="5">
        <f t="shared" si="85"/>
        <v>94</v>
      </c>
      <c r="I117" s="9">
        <v>0.15</v>
      </c>
      <c r="J117" s="5">
        <f t="shared" si="86"/>
        <v>14.1</v>
      </c>
      <c r="K117" s="9">
        <v>0.1</v>
      </c>
      <c r="L117" s="5">
        <f t="shared" si="87"/>
        <v>9.7713000000000001</v>
      </c>
    </row>
    <row r="118" spans="2:12" ht="16.2" thickBot="1" x14ac:dyDescent="0.35">
      <c r="B118" s="1" t="s">
        <v>69</v>
      </c>
      <c r="C118" s="2">
        <f>_xlfn.XLOOKUP(B118,'1- Asset Valuation Table'!$B$6:$B$21,'1- Asset Valuation Table'!$G$6:$G$21)</f>
        <v>94</v>
      </c>
      <c r="D118" s="2" t="s">
        <v>19</v>
      </c>
      <c r="E118" s="8">
        <v>0.9</v>
      </c>
      <c r="F118" s="8">
        <v>1</v>
      </c>
      <c r="G118" s="8">
        <f t="shared" si="84"/>
        <v>0.9</v>
      </c>
      <c r="H118" s="3">
        <f t="shared" si="85"/>
        <v>94</v>
      </c>
      <c r="I118" s="8">
        <v>0.15</v>
      </c>
      <c r="J118" s="3">
        <f t="shared" si="86"/>
        <v>14.1</v>
      </c>
      <c r="K118" s="8">
        <v>0.05</v>
      </c>
      <c r="L118" s="3">
        <f t="shared" si="87"/>
        <v>13.3245</v>
      </c>
    </row>
    <row r="119" spans="2:12" ht="16.2" thickBot="1" x14ac:dyDescent="0.35">
      <c r="B119" s="4" t="s">
        <v>69</v>
      </c>
      <c r="C119" s="5">
        <f>_xlfn.XLOOKUP(B119,'1- Asset Valuation Table'!$B$6:$B$21,'1- Asset Valuation Table'!$G$6:$G$21)</f>
        <v>94</v>
      </c>
      <c r="D119" s="79" t="s">
        <v>97</v>
      </c>
      <c r="E119" s="9">
        <v>0.7</v>
      </c>
      <c r="F119" s="9">
        <v>0.9</v>
      </c>
      <c r="G119" s="9">
        <f t="shared" si="84"/>
        <v>0.63</v>
      </c>
      <c r="H119" s="5">
        <f t="shared" si="85"/>
        <v>94</v>
      </c>
      <c r="I119" s="9">
        <v>0.15</v>
      </c>
      <c r="J119" s="5">
        <f t="shared" si="86"/>
        <v>14.1</v>
      </c>
      <c r="K119" s="9">
        <v>0.1</v>
      </c>
      <c r="L119" s="5">
        <f t="shared" si="87"/>
        <v>9.7713000000000001</v>
      </c>
    </row>
    <row r="120" spans="2:12" ht="16.2" thickBot="1" x14ac:dyDescent="0.35">
      <c r="B120" s="1" t="s">
        <v>69</v>
      </c>
      <c r="C120" s="2">
        <f>_xlfn.XLOOKUP(B120,'1- Asset Valuation Table'!$B$6:$B$21,'1- Asset Valuation Table'!$G$6:$G$21)</f>
        <v>94</v>
      </c>
      <c r="D120" s="2" t="s">
        <v>98</v>
      </c>
      <c r="E120" s="8">
        <v>0.95</v>
      </c>
      <c r="F120" s="8">
        <v>1</v>
      </c>
      <c r="G120" s="8">
        <f t="shared" si="84"/>
        <v>0.95</v>
      </c>
      <c r="H120" s="3">
        <f t="shared" si="85"/>
        <v>94</v>
      </c>
      <c r="I120" s="8">
        <v>0.15</v>
      </c>
      <c r="J120" s="3">
        <f t="shared" si="86"/>
        <v>14.1</v>
      </c>
      <c r="K120" s="8">
        <v>0.05</v>
      </c>
      <c r="L120" s="3">
        <f t="shared" si="87"/>
        <v>14.06475</v>
      </c>
    </row>
    <row r="121" spans="2:12" ht="16.2" thickBot="1" x14ac:dyDescent="0.35">
      <c r="B121" s="4" t="s">
        <v>69</v>
      </c>
      <c r="C121" s="5">
        <f>_xlfn.XLOOKUP(B121,'1- Asset Valuation Table'!$B$6:$B$21,'1- Asset Valuation Table'!$G$6:$G$21)</f>
        <v>94</v>
      </c>
      <c r="D121" s="79" t="s">
        <v>99</v>
      </c>
      <c r="E121" s="9">
        <v>0.9</v>
      </c>
      <c r="F121" s="9">
        <v>1</v>
      </c>
      <c r="G121" s="9">
        <f t="shared" si="84"/>
        <v>0.9</v>
      </c>
      <c r="H121" s="5">
        <f t="shared" si="85"/>
        <v>94</v>
      </c>
      <c r="I121" s="9">
        <v>0.1</v>
      </c>
      <c r="J121" s="5">
        <f t="shared" si="86"/>
        <v>9.4</v>
      </c>
      <c r="K121" s="9">
        <v>0.05</v>
      </c>
      <c r="L121" s="5">
        <f t="shared" si="87"/>
        <v>8.8830000000000009</v>
      </c>
    </row>
    <row r="122" spans="2:12" ht="16.2" thickBot="1" x14ac:dyDescent="0.35">
      <c r="B122" s="1" t="s">
        <v>69</v>
      </c>
      <c r="C122" s="2">
        <f>_xlfn.XLOOKUP(B122,'1- Asset Valuation Table'!$B$6:$B$21,'1- Asset Valuation Table'!$G$6:$G$21)</f>
        <v>94</v>
      </c>
      <c r="D122" s="2" t="s">
        <v>102</v>
      </c>
      <c r="E122" s="8">
        <v>0.3</v>
      </c>
      <c r="F122" s="8">
        <v>0.9</v>
      </c>
      <c r="G122" s="8">
        <f t="shared" si="84"/>
        <v>0.27</v>
      </c>
      <c r="H122" s="3">
        <f t="shared" si="85"/>
        <v>94</v>
      </c>
      <c r="I122" s="8">
        <v>0.1</v>
      </c>
      <c r="J122" s="3">
        <f t="shared" si="86"/>
        <v>9.4</v>
      </c>
      <c r="K122" s="8">
        <v>0.05</v>
      </c>
      <c r="L122" s="3">
        <f t="shared" si="87"/>
        <v>2.6649000000000003</v>
      </c>
    </row>
  </sheetData>
  <mergeCells count="8">
    <mergeCell ref="L2:L3"/>
    <mergeCell ref="N4:T15"/>
    <mergeCell ref="B2:B3"/>
    <mergeCell ref="C2:C3"/>
    <mergeCell ref="D2:D3"/>
    <mergeCell ref="E2:G2"/>
    <mergeCell ref="H2:J2"/>
    <mergeCell ref="K2:K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AAB66-BCA0-704E-AA9F-28E118F19EEA}">
  <dimension ref="A2:C14"/>
  <sheetViews>
    <sheetView tabSelected="1" workbookViewId="0">
      <selection activeCell="E16" sqref="E16"/>
    </sheetView>
  </sheetViews>
  <sheetFormatPr defaultColWidth="11.19921875" defaultRowHeight="15.6" x14ac:dyDescent="0.3"/>
  <cols>
    <col min="1" max="1" width="4.796875" customWidth="1"/>
    <col min="2" max="2" width="50" customWidth="1"/>
    <col min="3" max="3" width="75.5" customWidth="1"/>
  </cols>
  <sheetData>
    <row r="2" spans="1:3" ht="17.399999999999999" x14ac:dyDescent="0.3">
      <c r="B2" s="81" t="s">
        <v>29</v>
      </c>
      <c r="C2" s="81" t="s">
        <v>30</v>
      </c>
    </row>
    <row r="3" spans="1:3" ht="93" customHeight="1" x14ac:dyDescent="0.3">
      <c r="A3" s="80"/>
      <c r="B3" s="82" t="s">
        <v>142</v>
      </c>
      <c r="C3" s="83" t="s">
        <v>144</v>
      </c>
    </row>
    <row r="4" spans="1:3" ht="93" customHeight="1" x14ac:dyDescent="0.3">
      <c r="A4" s="80"/>
      <c r="B4" s="84" t="s">
        <v>148</v>
      </c>
      <c r="C4" s="85" t="s">
        <v>149</v>
      </c>
    </row>
    <row r="5" spans="1:3" ht="93" customHeight="1" x14ac:dyDescent="0.3">
      <c r="A5" s="80"/>
      <c r="B5" s="82" t="s">
        <v>143</v>
      </c>
      <c r="C5" s="83" t="s">
        <v>145</v>
      </c>
    </row>
    <row r="6" spans="1:3" ht="93" customHeight="1" x14ac:dyDescent="0.3">
      <c r="A6" s="80"/>
      <c r="B6" s="84" t="s">
        <v>150</v>
      </c>
      <c r="C6" s="85" t="s">
        <v>151</v>
      </c>
    </row>
    <row r="7" spans="1:3" ht="93" customHeight="1" x14ac:dyDescent="0.3">
      <c r="A7" s="80"/>
      <c r="B7" s="82" t="s">
        <v>146</v>
      </c>
      <c r="C7" s="83" t="s">
        <v>147</v>
      </c>
    </row>
    <row r="8" spans="1:3" ht="93" customHeight="1" x14ac:dyDescent="0.3">
      <c r="A8" s="80"/>
      <c r="B8" s="84" t="s">
        <v>163</v>
      </c>
      <c r="C8" s="85" t="s">
        <v>152</v>
      </c>
    </row>
    <row r="9" spans="1:3" ht="93" customHeight="1" x14ac:dyDescent="0.3">
      <c r="A9" s="80"/>
      <c r="B9" s="82" t="s">
        <v>162</v>
      </c>
      <c r="C9" s="83" t="s">
        <v>153</v>
      </c>
    </row>
    <row r="10" spans="1:3" ht="93" customHeight="1" x14ac:dyDescent="0.3">
      <c r="A10" s="80"/>
      <c r="B10" s="84" t="s">
        <v>154</v>
      </c>
      <c r="C10" s="85" t="s">
        <v>155</v>
      </c>
    </row>
    <row r="11" spans="1:3" ht="93" customHeight="1" x14ac:dyDescent="0.3">
      <c r="A11" s="80"/>
      <c r="B11" s="82" t="s">
        <v>161</v>
      </c>
      <c r="C11" s="83" t="s">
        <v>156</v>
      </c>
    </row>
    <row r="12" spans="1:3" ht="93" customHeight="1" x14ac:dyDescent="0.3">
      <c r="A12" s="80"/>
      <c r="B12" s="84" t="s">
        <v>160</v>
      </c>
      <c r="C12" s="86" t="s">
        <v>157</v>
      </c>
    </row>
    <row r="13" spans="1:3" ht="93" customHeight="1" x14ac:dyDescent="0.3">
      <c r="A13" s="80"/>
      <c r="B13" s="82" t="s">
        <v>158</v>
      </c>
      <c r="C13" s="83" t="s">
        <v>159</v>
      </c>
    </row>
    <row r="14" spans="1:3" ht="93" customHeight="1" x14ac:dyDescent="0.3">
      <c r="A14" s="80"/>
      <c r="B14" s="84" t="s">
        <v>164</v>
      </c>
      <c r="C14" s="86"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1- Asset Valuation Table</vt:lpstr>
      <vt:lpstr>2 - Threat Id Table</vt:lpstr>
      <vt:lpstr>3 - Vulnerability Id Table</vt:lpstr>
      <vt:lpstr>4- TVA</vt:lpstr>
      <vt:lpstr>5-Ranked Vulnerability Risk</vt:lpstr>
      <vt:lpstr>Controls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Leonardo Oliveira Pereira</cp:lastModifiedBy>
  <dcterms:created xsi:type="dcterms:W3CDTF">2021-10-15T17:16:23Z</dcterms:created>
  <dcterms:modified xsi:type="dcterms:W3CDTF">2024-10-08T13:58:20Z</dcterms:modified>
</cp:coreProperties>
</file>