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会员加入表格" sheetId="1" r:id="rId1"/>
    <sheet name="月度销售汇总" sheetId="2" r:id="rId2"/>
    <sheet name="网络图" sheetId="3" r:id="rId3"/>
  </sheets>
  <calcPr calcId="124519"/>
</workbook>
</file>

<file path=xl/calcChain.xml><?xml version="1.0" encoding="utf-8"?>
<calcChain xmlns="http://schemas.openxmlformats.org/spreadsheetml/2006/main">
  <c r="N6" i="3"/>
  <c r="S42"/>
  <c r="R32"/>
  <c r="R33"/>
  <c r="R42"/>
  <c r="P49" l="1"/>
  <c r="R45"/>
  <c r="R49" s="1"/>
  <c r="Q45"/>
  <c r="N42"/>
  <c r="S32" s="1"/>
  <c r="S49" s="1"/>
  <c r="N32"/>
  <c r="N16"/>
  <c r="Q46"/>
  <c r="Q44"/>
  <c r="Q43"/>
  <c r="Q42"/>
  <c r="Q41"/>
  <c r="Q40"/>
  <c r="Q39"/>
  <c r="Q38"/>
  <c r="Q37"/>
  <c r="Q36"/>
  <c r="Q35"/>
  <c r="Q33"/>
  <c r="Q32"/>
  <c r="E53" i="2"/>
  <c r="Q49" i="3" l="1"/>
  <c r="R51" l="1"/>
  <c r="Q51"/>
</calcChain>
</file>

<file path=xl/sharedStrings.xml><?xml version="1.0" encoding="utf-8"?>
<sst xmlns="http://schemas.openxmlformats.org/spreadsheetml/2006/main" count="298" uniqueCount="174">
  <si>
    <t>会员编号</t>
    <phoneticPr fontId="1" type="noConversion"/>
  </si>
  <si>
    <t>上线编号</t>
    <phoneticPr fontId="1" type="noConversion"/>
  </si>
  <si>
    <t>会员姓名</t>
    <phoneticPr fontId="1" type="noConversion"/>
  </si>
  <si>
    <t>加入月份</t>
    <phoneticPr fontId="1" type="noConversion"/>
  </si>
  <si>
    <t>银行账号</t>
    <phoneticPr fontId="1" type="noConversion"/>
  </si>
  <si>
    <t>电话号码</t>
    <phoneticPr fontId="1" type="noConversion"/>
  </si>
  <si>
    <t>序号</t>
    <phoneticPr fontId="1" type="noConversion"/>
  </si>
  <si>
    <t>000001</t>
    <phoneticPr fontId="1" type="noConversion"/>
  </si>
  <si>
    <t>ANGEL</t>
    <phoneticPr fontId="1" type="noConversion"/>
  </si>
  <si>
    <t>050467763</t>
    <phoneticPr fontId="1" type="noConversion"/>
  </si>
  <si>
    <t>00000010000</t>
    <phoneticPr fontId="1" type="noConversion"/>
  </si>
  <si>
    <t>所属专卖店</t>
    <phoneticPr fontId="1" type="noConversion"/>
  </si>
  <si>
    <t>PV</t>
    <phoneticPr fontId="1" type="noConversion"/>
  </si>
  <si>
    <t>BV</t>
    <phoneticPr fontId="1" type="noConversion"/>
  </si>
  <si>
    <t>000002</t>
    <phoneticPr fontId="1" type="noConversion"/>
  </si>
  <si>
    <t>QUENTIN</t>
    <phoneticPr fontId="1" type="noConversion"/>
  </si>
  <si>
    <t>000001</t>
    <phoneticPr fontId="1" type="noConversion"/>
  </si>
  <si>
    <t>000003</t>
    <phoneticPr fontId="1" type="noConversion"/>
  </si>
  <si>
    <t>ALEX</t>
    <phoneticPr fontId="1" type="noConversion"/>
  </si>
  <si>
    <t>000004</t>
    <phoneticPr fontId="1" type="noConversion"/>
  </si>
  <si>
    <t>MILANDOU</t>
    <phoneticPr fontId="1" type="noConversion"/>
  </si>
  <si>
    <t>000005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</si>
  <si>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</si>
  <si>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</si>
  <si>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</si>
  <si>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</si>
  <si>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</si>
  <si>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</si>
  <si>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</si>
  <si>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</si>
  <si>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</si>
  <si>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</si>
  <si>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</si>
  <si>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000010</t>
    <phoneticPr fontId="1" type="noConversion"/>
  </si>
  <si>
    <t>099999</t>
    <phoneticPr fontId="1" type="noConversion"/>
  </si>
  <si>
    <t>012345</t>
    <phoneticPr fontId="1" type="noConversion"/>
  </si>
  <si>
    <t>000007</t>
    <phoneticPr fontId="1" type="noConversion"/>
  </si>
  <si>
    <t>000008</t>
    <phoneticPr fontId="1" type="noConversion"/>
  </si>
  <si>
    <t>000009</t>
    <phoneticPr fontId="1" type="noConversion"/>
  </si>
  <si>
    <t>000001</t>
  </si>
  <si>
    <t>000099</t>
    <phoneticPr fontId="1" type="noConversion"/>
  </si>
  <si>
    <t>000094</t>
    <phoneticPr fontId="1" type="noConversion"/>
  </si>
  <si>
    <t>000097</t>
    <phoneticPr fontId="1" type="noConversion"/>
  </si>
  <si>
    <t>000031</t>
    <phoneticPr fontId="1" type="noConversion"/>
  </si>
  <si>
    <t>000002</t>
    <phoneticPr fontId="1" type="noConversion"/>
  </si>
  <si>
    <t>000003</t>
  </si>
  <si>
    <t>000004</t>
  </si>
  <si>
    <t>CG982000</t>
  </si>
  <si>
    <t>CG982000</t>
    <phoneticPr fontId="1" type="noConversion"/>
  </si>
  <si>
    <t>CG982001</t>
    <phoneticPr fontId="1" type="noConversion"/>
  </si>
  <si>
    <t>CG982002</t>
    <phoneticPr fontId="1" type="noConversion"/>
  </si>
  <si>
    <t>CG982003</t>
    <phoneticPr fontId="1" type="noConversion"/>
  </si>
  <si>
    <t>CG982004</t>
  </si>
  <si>
    <t>CG982005</t>
  </si>
  <si>
    <t>CG982006</t>
  </si>
  <si>
    <t>CG982007</t>
  </si>
  <si>
    <t>Distributor ID: 000001</t>
  </si>
  <si>
    <t>Tier</t>
  </si>
  <si>
    <t>Distributor ID/Name</t>
  </si>
  <si>
    <t>Sponsor's ID/Name</t>
  </si>
  <si>
    <t>Shop ID</t>
  </si>
  <si>
    <t>Rank</t>
  </si>
  <si>
    <t>TNPV</t>
  </si>
  <si>
    <t>Personal PV/BV</t>
  </si>
  <si>
    <t>000000/null</t>
  </si>
  <si>
    <t>1000/1000</t>
  </si>
  <si>
    <t>1</t>
  </si>
  <si>
    <t>/</t>
  </si>
  <si>
    <r>
      <t>Accmulative</t>
    </r>
    <r>
      <rPr>
        <sz val="12"/>
        <color indexed="8"/>
        <rFont val="宋体"/>
        <family val="3"/>
        <charset val="134"/>
      </rPr>
      <t xml:space="preserve"> </t>
    </r>
    <r>
      <rPr>
        <sz val="12"/>
        <color indexed="8"/>
        <rFont val="宋体"/>
        <family val="3"/>
        <charset val="134"/>
      </rPr>
      <t>TN</t>
    </r>
    <r>
      <rPr>
        <sz val="12"/>
        <color indexed="8"/>
        <rFont val="宋体"/>
        <family val="3"/>
        <charset val="134"/>
      </rPr>
      <t>PV</t>
    </r>
    <phoneticPr fontId="1" type="noConversion"/>
  </si>
  <si>
    <r>
      <t>A</t>
    </r>
    <r>
      <rPr>
        <sz val="12"/>
        <color indexed="8"/>
        <rFont val="宋体"/>
        <family val="3"/>
        <charset val="134"/>
      </rPr>
      <t>ccmulative P</t>
    </r>
    <r>
      <rPr>
        <sz val="12"/>
        <color indexed="8"/>
        <rFont val="宋体"/>
        <family val="3"/>
        <charset val="134"/>
      </rPr>
      <t>PV</t>
    </r>
    <phoneticPr fontId="1" type="noConversion"/>
  </si>
  <si>
    <r>
      <t>G</t>
    </r>
    <r>
      <rPr>
        <sz val="12"/>
        <color indexed="8"/>
        <rFont val="宋体"/>
        <family val="3"/>
        <charset val="134"/>
      </rPr>
      <t>PV</t>
    </r>
    <phoneticPr fontId="1" type="noConversion"/>
  </si>
  <si>
    <t>000001/ANGEL</t>
    <phoneticPr fontId="1" type="noConversion"/>
  </si>
  <si>
    <t>000002/QUENTIN</t>
    <phoneticPr fontId="1" type="noConversion"/>
  </si>
  <si>
    <t>000010/B</t>
    <phoneticPr fontId="1" type="noConversion"/>
  </si>
  <si>
    <t>099999/C</t>
    <phoneticPr fontId="1" type="noConversion"/>
  </si>
  <si>
    <t>012345/D</t>
    <phoneticPr fontId="1" type="noConversion"/>
  </si>
  <si>
    <t>000007/E</t>
    <phoneticPr fontId="1" type="noConversion"/>
  </si>
  <si>
    <t>000008/F</t>
    <phoneticPr fontId="1" type="noConversion"/>
  </si>
  <si>
    <t>000003/ALEX</t>
    <phoneticPr fontId="1" type="noConversion"/>
  </si>
  <si>
    <t>000009/G</t>
    <phoneticPr fontId="1" type="noConversion"/>
  </si>
  <si>
    <t>000099/H</t>
    <phoneticPr fontId="1" type="noConversion"/>
  </si>
  <si>
    <t>000004/MILANDOU</t>
    <phoneticPr fontId="1" type="noConversion"/>
  </si>
  <si>
    <t>000094/I</t>
    <phoneticPr fontId="1" type="noConversion"/>
  </si>
  <si>
    <t>000097/G</t>
    <phoneticPr fontId="1" type="noConversion"/>
  </si>
  <si>
    <t>000005/A</t>
    <phoneticPr fontId="1" type="noConversion"/>
  </si>
  <si>
    <t>000031/K</t>
    <phoneticPr fontId="1" type="noConversion"/>
  </si>
  <si>
    <t>CG982004</t>
    <phoneticPr fontId="1" type="noConversion"/>
  </si>
  <si>
    <t>CG982007</t>
    <phoneticPr fontId="1" type="noConversion"/>
  </si>
  <si>
    <t>CG982003</t>
    <phoneticPr fontId="1" type="noConversion"/>
  </si>
  <si>
    <t>CG982002</t>
    <phoneticPr fontId="1" type="noConversion"/>
  </si>
  <si>
    <t>CG982001</t>
    <phoneticPr fontId="1" type="noConversion"/>
  </si>
  <si>
    <t>CG982005</t>
    <phoneticPr fontId="1" type="noConversion"/>
  </si>
  <si>
    <t>CG982006</t>
    <phoneticPr fontId="1" type="noConversion"/>
  </si>
  <si>
    <t>200/200</t>
    <phoneticPr fontId="1" type="noConversion"/>
  </si>
  <si>
    <t>150/150</t>
    <phoneticPr fontId="1" type="noConversion"/>
  </si>
  <si>
    <t>0/0</t>
    <phoneticPr fontId="1" type="noConversion"/>
  </si>
  <si>
    <t>800/800</t>
    <phoneticPr fontId="1" type="noConversion"/>
  </si>
  <si>
    <t>320/320</t>
    <phoneticPr fontId="1" type="noConversion"/>
  </si>
  <si>
    <t>3200/3200</t>
    <phoneticPr fontId="1" type="noConversion"/>
  </si>
  <si>
    <t>4100/4100</t>
    <phoneticPr fontId="1" type="noConversion"/>
  </si>
  <si>
    <t>170/170</t>
    <phoneticPr fontId="1" type="noConversion"/>
  </si>
  <si>
    <t>7000/7000</t>
    <phoneticPr fontId="1" type="noConversion"/>
  </si>
  <si>
    <t>3500/3500</t>
    <phoneticPr fontId="1" type="noConversion"/>
  </si>
  <si>
    <t>165/165</t>
    <phoneticPr fontId="1" type="noConversion"/>
  </si>
  <si>
    <t>200/200</t>
    <phoneticPr fontId="1" type="noConversion"/>
  </si>
  <si>
    <t>100/100</t>
    <phoneticPr fontId="1" type="noConversion"/>
  </si>
  <si>
    <t>=N4+H4 简单说就是上个月的累计PPV+本月个人购买的PPV</t>
    <phoneticPr fontId="1" type="noConversion"/>
  </si>
  <si>
    <t>这个是从000001号展开的网络图，所以第一个TIER是0，网络图的展开是一条分支一条分支的展开，先展示完第一条腿，然后展示第二条腿（可参考网络树）</t>
    <phoneticPr fontId="1" type="noConversion"/>
  </si>
  <si>
    <t>这个主要就是收集经销商编号、姓名</t>
    <phoneticPr fontId="1" type="noConversion"/>
  </si>
  <si>
    <t>这个主要就是收集上线编号、姓名</t>
    <phoneticPr fontId="1" type="noConversion"/>
  </si>
  <si>
    <t>累计的整网业绩</t>
    <phoneticPr fontId="1" type="noConversion"/>
  </si>
  <si>
    <r>
      <t>1.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华文新魏"/>
        <family val="3"/>
        <charset val="134"/>
      </rPr>
      <t>整网业绩(Total Network PV/TNPV)：一个业绩核算月内，本人及其所有下线直销商个人业绩（PPV）之和。</t>
    </r>
    <phoneticPr fontId="1" type="noConversion"/>
  </si>
  <si>
    <t>个人当月购买的PV/BV</t>
    <phoneticPr fontId="1" type="noConversion"/>
  </si>
  <si>
    <t>确  认  星  级</t>
    <phoneticPr fontId="1" type="noConversion"/>
  </si>
  <si>
    <t>2014年5月直销商加入汇总表</t>
    <phoneticPr fontId="1" type="noConversion"/>
  </si>
  <si>
    <t>NETWORK INFORMATION OF ANGEL DISTRIBUTOR</t>
    <phoneticPr fontId="1" type="noConversion"/>
  </si>
  <si>
    <r>
      <t>Year/Month :201</t>
    </r>
    <r>
      <rPr>
        <b/>
        <sz val="12"/>
        <color indexed="8"/>
        <rFont val="宋体"/>
        <family val="3"/>
        <charset val="134"/>
      </rPr>
      <t>405</t>
    </r>
    <phoneticPr fontId="1" type="noConversion"/>
  </si>
  <si>
    <t>Total Records : 15</t>
    <phoneticPr fontId="1" type="noConversion"/>
  </si>
  <si>
    <t>专卖店编码，收集该经销商在哪个专卖店领奖金， 这个在经销商申请后，是可以改变的，比如一开始是在CG982000号店，经申请是可以转到CG982003号店的</t>
    <phoneticPr fontId="1" type="noConversion"/>
  </si>
  <si>
    <t>主要是计算星级，先利用升级条件确认级别，然后再根据星级和BV，计算奖金</t>
    <phoneticPr fontId="1" type="noConversion"/>
  </si>
  <si>
    <r>
      <t>1.</t>
    </r>
    <r>
      <rPr>
        <sz val="10"/>
        <color rgb="FFFF0000"/>
        <rFont val="华文新魏"/>
        <family val="3"/>
        <charset val="134"/>
      </rPr>
      <t>小组业绩(Group PV/GPV)：本人下线网络中除去同职级及以上职级网络以外的业绩。（就是TNPV-比他级别高的下线的TNPV）</t>
    </r>
    <phoneticPr fontId="1" type="noConversion"/>
  </si>
  <si>
    <t>300/300</t>
    <phoneticPr fontId="1" type="noConversion"/>
  </si>
  <si>
    <t>一条4星下线、一条5星下线，ATNPV&gt;7800，所以5星</t>
    <phoneticPr fontId="1" type="noConversion"/>
  </si>
  <si>
    <t>一条4星下线、一条5星下线，ATNPV&lt;7800，所以4星</t>
    <phoneticPr fontId="1" type="noConversion"/>
  </si>
  <si>
    <r>
      <t xml:space="preserve">Print Date: 2014-5-29 </t>
    </r>
    <r>
      <rPr>
        <sz val="10"/>
        <color indexed="8"/>
        <rFont val="宋体"/>
        <family val="3"/>
        <charset val="134"/>
      </rPr>
      <t>下午</t>
    </r>
    <r>
      <rPr>
        <sz val="10"/>
        <color indexed="8"/>
        <rFont val="sans-serif"/>
        <family val="2"/>
      </rPr>
      <t>11:25</t>
    </r>
    <phoneticPr fontId="1" type="noConversion"/>
  </si>
  <si>
    <t>DBV</t>
    <phoneticPr fontId="1" type="noConversion"/>
  </si>
  <si>
    <t>DB</t>
    <phoneticPr fontId="1" type="noConversion"/>
  </si>
  <si>
    <t>IB</t>
    <phoneticPr fontId="1" type="noConversion"/>
  </si>
  <si>
    <t>LB</t>
    <phoneticPr fontId="1" type="noConversion"/>
  </si>
  <si>
    <t>2014年5月销售汇总表</t>
    <phoneticPr fontId="1" type="noConversion"/>
  </si>
  <si>
    <t>LB是公司额外支出的奖金。</t>
    <phoneticPr fontId="1" type="noConversion"/>
  </si>
  <si>
    <t xml:space="preserve">  </t>
    <phoneticPr fontId="1" type="noConversion"/>
  </si>
  <si>
    <t>ATNPV&gt;350，所以是三星</t>
    <phoneticPr fontId="1" type="noConversion"/>
  </si>
  <si>
    <t>从TIER看，从1到下个1都是他的网络，在这个网络中有两条三星，一条4星， 符合：3条3星及三星以上腿，且ATNPV&gt;1000，所以为4星</t>
    <phoneticPr fontId="1" type="noConversion"/>
  </si>
  <si>
    <t>这个就是直接下属不同的网络，整个网络中有4条不同的网络</t>
    <phoneticPr fontId="1" type="noConversion"/>
  </si>
  <si>
    <t>4条不同的网络中，有一条4星，两条五星腿，一条三星，符合两条5星腿，7800≤ATNPV&lt;35000，所以只能是5星</t>
    <phoneticPr fontId="1" type="noConversion"/>
  </si>
  <si>
    <t>000002/QUENTIN</t>
    <phoneticPr fontId="1" type="noConversion"/>
  </si>
  <si>
    <t>000001/ANGEL</t>
    <phoneticPr fontId="1" type="noConversion"/>
  </si>
  <si>
    <t>150/150</t>
    <phoneticPr fontId="1" type="noConversion"/>
  </si>
  <si>
    <t>000010/B</t>
    <phoneticPr fontId="1" type="noConversion"/>
  </si>
  <si>
    <t>CG982003</t>
    <phoneticPr fontId="1" type="noConversion"/>
  </si>
  <si>
    <t>0/0</t>
    <phoneticPr fontId="1" type="noConversion"/>
  </si>
  <si>
    <t>099999/C</t>
    <phoneticPr fontId="1" type="noConversion"/>
  </si>
  <si>
    <t>CG982004</t>
    <phoneticPr fontId="1" type="noConversion"/>
  </si>
  <si>
    <t>300/300</t>
    <phoneticPr fontId="1" type="noConversion"/>
  </si>
  <si>
    <t>012345/D</t>
    <phoneticPr fontId="1" type="noConversion"/>
  </si>
  <si>
    <t>CG982005</t>
    <phoneticPr fontId="1" type="noConversion"/>
  </si>
  <si>
    <t>100/100</t>
    <phoneticPr fontId="1" type="noConversion"/>
  </si>
  <si>
    <t>000007/E</t>
    <phoneticPr fontId="1" type="noConversion"/>
  </si>
  <si>
    <t>CG982006</t>
    <phoneticPr fontId="1" type="noConversion"/>
  </si>
  <si>
    <t>800/800</t>
    <phoneticPr fontId="1" type="noConversion"/>
  </si>
  <si>
    <t>000008/F</t>
    <phoneticPr fontId="1" type="noConversion"/>
  </si>
  <si>
    <t>CG982007</t>
    <phoneticPr fontId="1" type="noConversion"/>
  </si>
  <si>
    <t>000003/ALEX</t>
    <phoneticPr fontId="1" type="noConversion"/>
  </si>
  <si>
    <t>320/320</t>
    <phoneticPr fontId="1" type="noConversion"/>
  </si>
  <si>
    <t>000009/G</t>
    <phoneticPr fontId="1" type="noConversion"/>
  </si>
  <si>
    <t>3200/3200</t>
    <phoneticPr fontId="1" type="noConversion"/>
  </si>
  <si>
    <t>000099/H</t>
    <phoneticPr fontId="1" type="noConversion"/>
  </si>
  <si>
    <t>CG982002</t>
    <phoneticPr fontId="1" type="noConversion"/>
  </si>
  <si>
    <t>4100/4100</t>
    <phoneticPr fontId="1" type="noConversion"/>
  </si>
  <si>
    <t>000004/MILANDOU</t>
    <phoneticPr fontId="1" type="noConversion"/>
  </si>
  <si>
    <t>CG982001</t>
    <phoneticPr fontId="1" type="noConversion"/>
  </si>
  <si>
    <t>170/170</t>
    <phoneticPr fontId="1" type="noConversion"/>
  </si>
  <si>
    <t>000094/I</t>
    <phoneticPr fontId="1" type="noConversion"/>
  </si>
  <si>
    <t>7000/7000</t>
    <phoneticPr fontId="1" type="noConversion"/>
  </si>
  <si>
    <t>000097/G</t>
    <phoneticPr fontId="1" type="noConversion"/>
  </si>
  <si>
    <t>3500/3500</t>
    <phoneticPr fontId="1" type="noConversion"/>
  </si>
  <si>
    <t>000005/A</t>
    <phoneticPr fontId="1" type="noConversion"/>
  </si>
  <si>
    <t>165/165</t>
    <phoneticPr fontId="1" type="noConversion"/>
  </si>
  <si>
    <t>000031/K</t>
    <phoneticPr fontId="1" type="noConversion"/>
  </si>
  <si>
    <t>200/200</t>
    <phoneticPr fontId="1" type="noConversion"/>
  </si>
  <si>
    <t>计算的思路是：   第一步：首先累积PPV  APPV  TNPV ATNPV  这四个数据， 用来确定星级
      第二步：确认星级之后计算GPV  ====GPV是一个设定条件， 只有5星及5星级以上经销商才考虑GPV， 5星GPV≥600时，才用下线同职级或同职级以上级别经销商当月GPV*1%
第三步：根据级别开始计算直接奖和间接奖（间接奖也叫做级差奖）</t>
    <phoneticPr fontId="1" type="noConversion"/>
  </si>
  <si>
    <t>计  算  奖  金</t>
    <phoneticPr fontId="1" type="noConversion"/>
  </si>
  <si>
    <t>2014年5月共计销售21205， 网络最高级别为5星，奖金支付比例不能超过30%，即21205*30%=6361.5。DB+IB=6361.5  6361.5/21205=30%,
说明奖金比例支出的差不多，公司唯一额外负担的是147.7的领导奖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</si>
</sst>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;@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indexed="8"/>
      <name val="新宋体"/>
      <family val="3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仿宋"/>
      <family val="3"/>
    </font>
    <font>
      <sz val="10"/>
      <color indexed="8"/>
      <name val="sans-serif"/>
      <family val="2"/>
    </font>
    <font>
      <sz val="12"/>
      <color indexed="8"/>
      <name val="宋体"/>
      <family val="3"/>
      <charset val="134"/>
    </font>
    <font>
      <sz val="8"/>
      <color indexed="8"/>
      <name val="华文楷体"/>
      <family val="3"/>
      <charset val="134"/>
    </font>
    <font>
      <sz val="12"/>
      <color theme="1"/>
      <name val="华文新魏"/>
      <family val="3"/>
      <charset val="134"/>
    </font>
    <font>
      <sz val="7"/>
      <color theme="1"/>
      <name val="Times New Roman"/>
      <family val="1"/>
    </font>
    <font>
      <sz val="10"/>
      <color indexed="8"/>
      <name val="华文楷体"/>
      <family val="3"/>
      <charset val="134"/>
    </font>
    <font>
      <sz val="10"/>
      <color rgb="FFFF0000"/>
      <name val="华文新魏"/>
      <family val="3"/>
      <charset val="134"/>
    </font>
    <font>
      <sz val="28"/>
      <color theme="5"/>
      <name val="华文行楷"/>
      <family val="3"/>
      <charset val="134"/>
    </font>
    <font>
      <sz val="10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5" fillId="3" borderId="3" xfId="0" applyNumberFormat="1" applyFont="1" applyFill="1" applyBorder="1" applyAlignment="1" applyProtection="1">
      <alignment horizontal="center" vertical="top" wrapText="1"/>
    </xf>
    <xf numFmtId="0" fontId="5" fillId="3" borderId="4" xfId="0" applyNumberFormat="1" applyFont="1" applyFill="1" applyBorder="1" applyAlignment="1" applyProtection="1">
      <alignment horizontal="center" vertical="top" wrapText="1"/>
    </xf>
    <xf numFmtId="0" fontId="5" fillId="3" borderId="4" xfId="0" applyNumberFormat="1" applyFont="1" applyFill="1" applyBorder="1" applyAlignment="1" applyProtection="1">
      <alignment horizontal="center" vertical="top" wrapText="1"/>
    </xf>
    <xf numFmtId="0" fontId="6" fillId="0" borderId="7" xfId="0" applyNumberFormat="1" applyFont="1" applyFill="1" applyBorder="1" applyAlignment="1" applyProtection="1">
      <alignment horizontal="center" vertical="top" wrapText="1"/>
    </xf>
    <xf numFmtId="0" fontId="6" fillId="0" borderId="7" xfId="0" applyNumberFormat="1" applyFont="1" applyFill="1" applyBorder="1" applyAlignment="1" applyProtection="1">
      <alignment horizontal="center" vertical="top" wrapText="1"/>
    </xf>
    <xf numFmtId="0" fontId="6" fillId="0" borderId="0" xfId="0" applyNumberFormat="1" applyFont="1" applyFill="1" applyBorder="1" applyAlignment="1" applyProtection="1">
      <alignment horizontal="center" vertical="top" wrapText="1"/>
    </xf>
    <xf numFmtId="0" fontId="7" fillId="0" borderId="0" xfId="0" applyNumberFormat="1" applyFont="1" applyFill="1" applyBorder="1" applyAlignment="1" applyProtection="1">
      <alignment horizontal="center" vertical="top" wrapText="1"/>
    </xf>
    <xf numFmtId="0" fontId="6" fillId="0" borderId="7" xfId="0" applyNumberFormat="1" applyFont="1" applyFill="1" applyBorder="1" applyAlignment="1" applyProtection="1">
      <alignment horizontal="center" vertical="top" wrapText="1"/>
    </xf>
    <xf numFmtId="0" fontId="8" fillId="3" borderId="4" xfId="0" applyNumberFormat="1" applyFont="1" applyFill="1" applyBorder="1" applyAlignment="1" applyProtection="1">
      <alignment horizontal="center" vertical="top" wrapText="1"/>
    </xf>
    <xf numFmtId="0" fontId="6" fillId="4" borderId="6" xfId="0" applyNumberFormat="1" applyFont="1" applyFill="1" applyBorder="1" applyAlignment="1" applyProtection="1">
      <alignment horizontal="center" vertical="top" wrapText="1"/>
    </xf>
    <xf numFmtId="0" fontId="9" fillId="5" borderId="6" xfId="0" applyNumberFormat="1" applyFont="1" applyFill="1" applyBorder="1" applyAlignment="1" applyProtection="1">
      <alignment horizontal="left" vertical="top" wrapText="1"/>
    </xf>
    <xf numFmtId="0" fontId="9" fillId="5" borderId="7" xfId="0" applyNumberFormat="1" applyFont="1" applyFill="1" applyBorder="1" applyAlignment="1" applyProtection="1">
      <alignment horizontal="left" vertical="top" wrapText="1"/>
    </xf>
    <xf numFmtId="0" fontId="12" fillId="5" borderId="7" xfId="0" applyNumberFormat="1" applyFont="1" applyFill="1" applyBorder="1" applyAlignment="1" applyProtection="1">
      <alignment horizontal="left" vertical="top" wrapText="1"/>
    </xf>
    <xf numFmtId="0" fontId="6" fillId="0" borderId="7" xfId="0" applyNumberFormat="1" applyFont="1" applyFill="1" applyBorder="1" applyAlignment="1" applyProtection="1">
      <alignment horizontal="center" vertical="top" wrapText="1"/>
    </xf>
    <xf numFmtId="0" fontId="6" fillId="5" borderId="7" xfId="0" applyNumberFormat="1" applyFont="1" applyFill="1" applyBorder="1" applyAlignment="1" applyProtection="1">
      <alignment horizontal="center" vertical="top" wrapText="1"/>
    </xf>
    <xf numFmtId="0" fontId="5" fillId="3" borderId="4" xfId="0" applyNumberFormat="1" applyFont="1" applyFill="1" applyBorder="1" applyAlignment="1" applyProtection="1">
      <alignment horizontal="center" vertical="top" wrapText="1"/>
    </xf>
    <xf numFmtId="0" fontId="6" fillId="0" borderId="0" xfId="0" applyNumberFormat="1" applyFont="1" applyFill="1" applyBorder="1" applyAlignment="1" applyProtection="1">
      <alignment horizontal="center" vertical="top" wrapText="1"/>
    </xf>
    <xf numFmtId="0" fontId="0" fillId="0" borderId="0" xfId="0" applyAlignment="1">
      <alignment vertical="center"/>
    </xf>
    <xf numFmtId="0" fontId="6" fillId="6" borderId="6" xfId="0" applyNumberFormat="1" applyFont="1" applyFill="1" applyBorder="1" applyAlignment="1" applyProtection="1">
      <alignment horizontal="center" vertical="top" wrapText="1"/>
    </xf>
    <xf numFmtId="0" fontId="6" fillId="6" borderId="7" xfId="0" applyNumberFormat="1" applyFont="1" applyFill="1" applyBorder="1" applyAlignment="1" applyProtection="1">
      <alignment horizontal="center" vertical="top" wrapText="1"/>
    </xf>
    <xf numFmtId="0" fontId="6" fillId="7" borderId="6" xfId="0" applyNumberFormat="1" applyFont="1" applyFill="1" applyBorder="1" applyAlignment="1" applyProtection="1">
      <alignment horizontal="center" vertical="top" wrapText="1"/>
    </xf>
    <xf numFmtId="0" fontId="6" fillId="7" borderId="7" xfId="0" applyNumberFormat="1" applyFont="1" applyFill="1" applyBorder="1" applyAlignment="1" applyProtection="1">
      <alignment horizontal="center" vertical="top" wrapText="1"/>
    </xf>
    <xf numFmtId="0" fontId="6" fillId="8" borderId="6" xfId="0" applyNumberFormat="1" applyFont="1" applyFill="1" applyBorder="1" applyAlignment="1" applyProtection="1">
      <alignment horizontal="center" vertical="top" wrapText="1"/>
    </xf>
    <xf numFmtId="0" fontId="6" fillId="8" borderId="7" xfId="0" applyNumberFormat="1" applyFont="1" applyFill="1" applyBorder="1" applyAlignment="1" applyProtection="1">
      <alignment horizontal="center" vertical="top" wrapText="1"/>
    </xf>
    <xf numFmtId="0" fontId="6" fillId="9" borderId="6" xfId="0" applyNumberFormat="1" applyFont="1" applyFill="1" applyBorder="1" applyAlignment="1" applyProtection="1">
      <alignment horizontal="center" vertical="top" wrapText="1"/>
    </xf>
    <xf numFmtId="0" fontId="6" fillId="9" borderId="7" xfId="0" applyNumberFormat="1" applyFont="1" applyFill="1" applyBorder="1" applyAlignment="1" applyProtection="1">
      <alignment horizontal="center" vertical="top" wrapText="1"/>
    </xf>
    <xf numFmtId="0" fontId="0" fillId="5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6" fillId="9" borderId="2" xfId="0" applyNumberFormat="1" applyFont="1" applyFill="1" applyBorder="1" applyAlignment="1" applyProtection="1">
      <alignment horizontal="center" vertical="top" wrapText="1"/>
    </xf>
    <xf numFmtId="0" fontId="6" fillId="9" borderId="7" xfId="0" applyNumberFormat="1" applyFont="1" applyFill="1" applyBorder="1" applyAlignment="1" applyProtection="1">
      <alignment horizontal="center" vertical="top" wrapText="1"/>
    </xf>
    <xf numFmtId="0" fontId="6" fillId="8" borderId="2" xfId="0" applyNumberFormat="1" applyFont="1" applyFill="1" applyBorder="1" applyAlignment="1" applyProtection="1">
      <alignment horizontal="center" vertical="top" wrapText="1"/>
    </xf>
    <xf numFmtId="0" fontId="6" fillId="8" borderId="7" xfId="0" applyNumberFormat="1" applyFont="1" applyFill="1" applyBorder="1" applyAlignment="1" applyProtection="1">
      <alignment horizontal="center" vertical="top" wrapText="1"/>
    </xf>
    <xf numFmtId="0" fontId="6" fillId="7" borderId="2" xfId="0" applyNumberFormat="1" applyFont="1" applyFill="1" applyBorder="1" applyAlignment="1" applyProtection="1">
      <alignment horizontal="center" vertical="top" wrapText="1"/>
    </xf>
    <xf numFmtId="0" fontId="6" fillId="7" borderId="7" xfId="0" applyNumberFormat="1" applyFont="1" applyFill="1" applyBorder="1" applyAlignment="1" applyProtection="1">
      <alignment horizontal="center" vertical="top" wrapText="1"/>
    </xf>
    <xf numFmtId="0" fontId="6" fillId="7" borderId="8" xfId="0" applyNumberFormat="1" applyFont="1" applyFill="1" applyBorder="1" applyAlignment="1" applyProtection="1">
      <alignment horizontal="center" vertical="top" wrapText="1"/>
    </xf>
    <xf numFmtId="0" fontId="6" fillId="7" borderId="4" xfId="0" applyNumberFormat="1" applyFont="1" applyFill="1" applyBorder="1" applyAlignment="1" applyProtection="1">
      <alignment horizontal="center" vertical="top" wrapText="1"/>
    </xf>
    <xf numFmtId="0" fontId="6" fillId="6" borderId="2" xfId="0" applyNumberFormat="1" applyFont="1" applyFill="1" applyBorder="1" applyAlignment="1" applyProtection="1">
      <alignment horizontal="center" vertical="top" wrapText="1"/>
    </xf>
    <xf numFmtId="0" fontId="6" fillId="6" borderId="7" xfId="0" applyNumberFormat="1" applyFont="1" applyFill="1" applyBorder="1" applyAlignment="1" applyProtection="1">
      <alignment horizontal="center" vertical="top" wrapText="1"/>
    </xf>
    <xf numFmtId="0" fontId="3" fillId="2" borderId="0" xfId="0" applyNumberFormat="1" applyFont="1" applyFill="1" applyBorder="1" applyAlignment="1" applyProtection="1">
      <alignment horizontal="center" wrapText="1"/>
    </xf>
    <xf numFmtId="0" fontId="4" fillId="2" borderId="2" xfId="0" applyNumberFormat="1" applyFont="1" applyFill="1" applyBorder="1" applyAlignment="1" applyProtection="1">
      <alignment horizontal="right" vertical="center" wrapText="1"/>
    </xf>
    <xf numFmtId="0" fontId="4" fillId="4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NumberFormat="1" applyFont="1" applyFill="1" applyBorder="1" applyAlignment="1" applyProtection="1">
      <alignment horizontal="center" vertical="center" wrapText="1"/>
    </xf>
    <xf numFmtId="0" fontId="5" fillId="3" borderId="5" xfId="0" applyNumberFormat="1" applyFont="1" applyFill="1" applyBorder="1" applyAlignment="1" applyProtection="1">
      <alignment horizontal="center" vertical="top" wrapText="1"/>
    </xf>
    <xf numFmtId="0" fontId="5" fillId="3" borderId="4" xfId="0" applyNumberFormat="1" applyFont="1" applyFill="1" applyBorder="1" applyAlignment="1" applyProtection="1">
      <alignment horizontal="center" vertical="top" wrapText="1"/>
    </xf>
    <xf numFmtId="0" fontId="8" fillId="3" borderId="5" xfId="0" applyNumberFormat="1" applyFont="1" applyFill="1" applyBorder="1" applyAlignment="1" applyProtection="1">
      <alignment horizontal="center" vertical="top" wrapText="1"/>
    </xf>
    <xf numFmtId="0" fontId="6" fillId="0" borderId="2" xfId="0" applyNumberFormat="1" applyFont="1" applyFill="1" applyBorder="1" applyAlignment="1" applyProtection="1">
      <alignment horizontal="center" vertical="top" wrapText="1"/>
    </xf>
    <xf numFmtId="0" fontId="6" fillId="0" borderId="7" xfId="0" applyNumberFormat="1" applyFont="1" applyFill="1" applyBorder="1" applyAlignment="1" applyProtection="1">
      <alignment horizontal="center" vertical="top" wrapText="1"/>
    </xf>
    <xf numFmtId="0" fontId="7" fillId="0" borderId="0" xfId="0" applyNumberFormat="1" applyFont="1" applyFill="1" applyBorder="1" applyAlignment="1" applyProtection="1">
      <alignment horizontal="left" vertical="top" wrapText="1"/>
    </xf>
    <xf numFmtId="0" fontId="7" fillId="0" borderId="0" xfId="0" applyNumberFormat="1" applyFont="1" applyFill="1" applyBorder="1" applyAlignment="1" applyProtection="1">
      <alignment horizontal="right" vertical="top" wrapText="1"/>
    </xf>
    <xf numFmtId="49" fontId="9" fillId="5" borderId="8" xfId="0" applyNumberFormat="1" applyFont="1" applyFill="1" applyBorder="1" applyAlignment="1" applyProtection="1">
      <alignment horizontal="left" vertical="top" wrapText="1"/>
    </xf>
    <xf numFmtId="49" fontId="9" fillId="5" borderId="5" xfId="0" applyNumberFormat="1" applyFont="1" applyFill="1" applyBorder="1" applyAlignment="1" applyProtection="1">
      <alignment horizontal="left" vertical="top" wrapText="1"/>
    </xf>
    <xf numFmtId="49" fontId="9" fillId="5" borderId="4" xfId="0" applyNumberFormat="1" applyFont="1" applyFill="1" applyBorder="1" applyAlignment="1" applyProtection="1">
      <alignment horizontal="left" vertical="top" wrapText="1"/>
    </xf>
    <xf numFmtId="0" fontId="9" fillId="5" borderId="8" xfId="0" applyNumberFormat="1" applyFont="1" applyFill="1" applyBorder="1" applyAlignment="1" applyProtection="1">
      <alignment horizontal="left" vertical="top" wrapText="1"/>
    </xf>
    <xf numFmtId="0" fontId="9" fillId="5" borderId="4" xfId="0" applyNumberFormat="1" applyFont="1" applyFill="1" applyBorder="1" applyAlignment="1" applyProtection="1">
      <alignment horizontal="left" vertical="top" wrapText="1"/>
    </xf>
    <xf numFmtId="0" fontId="14" fillId="0" borderId="0" xfId="0" applyFont="1" applyAlignment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top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B3" sqref="B3"/>
    </sheetView>
  </sheetViews>
  <sheetFormatPr defaultRowHeight="13.5"/>
  <cols>
    <col min="1" max="1" width="5.75" style="1" bestFit="1" customWidth="1"/>
    <col min="2" max="2" width="9.75" style="6" bestFit="1" customWidth="1"/>
    <col min="3" max="3" width="16.625" style="1" customWidth="1"/>
    <col min="4" max="4" width="10.25" style="6" customWidth="1"/>
    <col min="5" max="5" width="10.25" style="9" bestFit="1" customWidth="1"/>
    <col min="6" max="6" width="10.25" style="9" customWidth="1"/>
    <col min="7" max="7" width="14.5" style="6" customWidth="1"/>
    <col min="8" max="8" width="16.625" style="6" customWidth="1"/>
  </cols>
  <sheetData>
    <row r="1" spans="1:8">
      <c r="A1" s="37" t="s">
        <v>114</v>
      </c>
      <c r="B1" s="37"/>
      <c r="C1" s="37"/>
      <c r="D1" s="37"/>
      <c r="E1" s="37"/>
      <c r="F1" s="37"/>
      <c r="G1" s="37"/>
      <c r="H1" s="37"/>
    </row>
    <row r="2" spans="1:8">
      <c r="A2" s="2" t="s">
        <v>6</v>
      </c>
      <c r="B2" s="4" t="s">
        <v>0</v>
      </c>
      <c r="C2" s="2" t="s">
        <v>2</v>
      </c>
      <c r="D2" s="4" t="s">
        <v>1</v>
      </c>
      <c r="E2" s="7" t="s">
        <v>3</v>
      </c>
      <c r="F2" s="7" t="s">
        <v>11</v>
      </c>
      <c r="G2" s="4" t="s">
        <v>4</v>
      </c>
      <c r="H2" s="4" t="s">
        <v>5</v>
      </c>
    </row>
    <row r="3" spans="1:8">
      <c r="A3" s="3">
        <v>1</v>
      </c>
      <c r="B3" s="5" t="s">
        <v>7</v>
      </c>
      <c r="C3" s="3" t="s">
        <v>8</v>
      </c>
      <c r="D3" s="5"/>
      <c r="E3" s="8">
        <v>41760</v>
      </c>
      <c r="F3" s="8" t="s">
        <v>48</v>
      </c>
      <c r="G3" s="5" t="s">
        <v>10</v>
      </c>
      <c r="H3" s="5" t="s">
        <v>9</v>
      </c>
    </row>
    <row r="4" spans="1:8">
      <c r="A4" s="3">
        <v>2</v>
      </c>
      <c r="B4" s="5" t="s">
        <v>14</v>
      </c>
      <c r="C4" s="3" t="s">
        <v>15</v>
      </c>
      <c r="D4" s="5" t="s">
        <v>16</v>
      </c>
      <c r="E4" s="8">
        <v>41760</v>
      </c>
      <c r="F4" s="8" t="s">
        <v>48</v>
      </c>
      <c r="G4" s="5"/>
      <c r="H4" s="5"/>
    </row>
    <row r="5" spans="1:8">
      <c r="A5" s="3">
        <v>3</v>
      </c>
      <c r="B5" s="5" t="s">
        <v>17</v>
      </c>
      <c r="C5" s="3" t="s">
        <v>18</v>
      </c>
      <c r="D5" s="5" t="s">
        <v>16</v>
      </c>
      <c r="E5" s="8">
        <v>41760</v>
      </c>
      <c r="F5" s="8" t="s">
        <v>47</v>
      </c>
      <c r="G5" s="5"/>
      <c r="H5" s="5"/>
    </row>
    <row r="6" spans="1:8">
      <c r="A6" s="3">
        <v>4</v>
      </c>
      <c r="B6" s="5" t="s">
        <v>19</v>
      </c>
      <c r="C6" s="3" t="s">
        <v>20</v>
      </c>
      <c r="D6" s="5" t="s">
        <v>16</v>
      </c>
      <c r="E6" s="8">
        <v>41760</v>
      </c>
      <c r="F6" s="8" t="s">
        <v>49</v>
      </c>
      <c r="G6" s="5"/>
      <c r="H6" s="5"/>
    </row>
    <row r="7" spans="1:8">
      <c r="A7" s="3">
        <v>5</v>
      </c>
      <c r="B7" s="5" t="s">
        <v>21</v>
      </c>
      <c r="C7" s="3" t="s">
        <v>22</v>
      </c>
      <c r="D7" s="5" t="s">
        <v>39</v>
      </c>
      <c r="E7" s="8">
        <v>41760</v>
      </c>
      <c r="F7" s="8" t="s">
        <v>50</v>
      </c>
      <c r="G7" s="5"/>
      <c r="H7" s="5"/>
    </row>
    <row r="8" spans="1:8">
      <c r="A8" s="3">
        <v>6</v>
      </c>
      <c r="B8" s="5" t="s">
        <v>33</v>
      </c>
      <c r="C8" s="3" t="s">
        <v>23</v>
      </c>
      <c r="D8" s="5" t="s">
        <v>44</v>
      </c>
      <c r="E8" s="8">
        <v>41760</v>
      </c>
      <c r="F8" s="8" t="s">
        <v>51</v>
      </c>
      <c r="G8" s="5"/>
      <c r="H8" s="5"/>
    </row>
    <row r="9" spans="1:8">
      <c r="A9" s="3">
        <v>7</v>
      </c>
      <c r="B9" s="5" t="s">
        <v>34</v>
      </c>
      <c r="C9" s="3" t="s">
        <v>24</v>
      </c>
      <c r="D9" s="5" t="s">
        <v>44</v>
      </c>
      <c r="E9" s="8">
        <v>41760</v>
      </c>
      <c r="F9" s="8" t="s">
        <v>52</v>
      </c>
      <c r="G9" s="5"/>
      <c r="H9" s="5"/>
    </row>
    <row r="10" spans="1:8">
      <c r="A10" s="3">
        <v>8</v>
      </c>
      <c r="B10" s="5" t="s">
        <v>35</v>
      </c>
      <c r="C10" s="3" t="s">
        <v>25</v>
      </c>
      <c r="D10" s="5" t="s">
        <v>44</v>
      </c>
      <c r="E10" s="8">
        <v>41760</v>
      </c>
      <c r="F10" s="8" t="s">
        <v>53</v>
      </c>
      <c r="G10" s="5"/>
      <c r="H10" s="5"/>
    </row>
    <row r="11" spans="1:8">
      <c r="A11" s="3">
        <v>9</v>
      </c>
      <c r="B11" s="5" t="s">
        <v>36</v>
      </c>
      <c r="C11" s="3" t="s">
        <v>26</v>
      </c>
      <c r="D11" s="5" t="s">
        <v>44</v>
      </c>
      <c r="E11" s="8">
        <v>41760</v>
      </c>
      <c r="F11" s="8" t="s">
        <v>54</v>
      </c>
      <c r="G11" s="5"/>
      <c r="H11" s="5"/>
    </row>
    <row r="12" spans="1:8">
      <c r="A12" s="3">
        <v>10</v>
      </c>
      <c r="B12" s="5" t="s">
        <v>37</v>
      </c>
      <c r="C12" s="3" t="s">
        <v>27</v>
      </c>
      <c r="D12" s="5" t="s">
        <v>44</v>
      </c>
      <c r="E12" s="8">
        <v>41760</v>
      </c>
      <c r="F12" s="8" t="s">
        <v>55</v>
      </c>
      <c r="G12" s="5"/>
      <c r="H12" s="5"/>
    </row>
    <row r="13" spans="1:8">
      <c r="A13" s="3">
        <v>11</v>
      </c>
      <c r="B13" s="5" t="s">
        <v>38</v>
      </c>
      <c r="C13" s="3" t="s">
        <v>28</v>
      </c>
      <c r="D13" s="5" t="s">
        <v>45</v>
      </c>
      <c r="E13" s="8">
        <v>41760</v>
      </c>
      <c r="F13" s="8" t="s">
        <v>51</v>
      </c>
      <c r="G13" s="5"/>
      <c r="H13" s="5"/>
    </row>
    <row r="14" spans="1:8">
      <c r="A14" s="3">
        <v>12</v>
      </c>
      <c r="B14" s="5" t="s">
        <v>40</v>
      </c>
      <c r="C14" s="3" t="s">
        <v>29</v>
      </c>
      <c r="D14" s="5" t="s">
        <v>45</v>
      </c>
      <c r="E14" s="8">
        <v>41760</v>
      </c>
      <c r="F14" s="8" t="s">
        <v>50</v>
      </c>
      <c r="G14" s="5"/>
      <c r="H14" s="5"/>
    </row>
    <row r="15" spans="1:8">
      <c r="A15" s="3">
        <v>13</v>
      </c>
      <c r="B15" s="5" t="s">
        <v>41</v>
      </c>
      <c r="C15" s="3" t="s">
        <v>30</v>
      </c>
      <c r="D15" s="5" t="s">
        <v>46</v>
      </c>
      <c r="E15" s="8">
        <v>41760</v>
      </c>
      <c r="F15" s="8" t="s">
        <v>49</v>
      </c>
      <c r="G15" s="5"/>
      <c r="H15" s="5"/>
    </row>
    <row r="16" spans="1:8">
      <c r="A16" s="3">
        <v>14</v>
      </c>
      <c r="B16" s="5" t="s">
        <v>42</v>
      </c>
      <c r="C16" s="3" t="s">
        <v>31</v>
      </c>
      <c r="D16" s="5" t="s">
        <v>46</v>
      </c>
      <c r="E16" s="8">
        <v>41760</v>
      </c>
      <c r="F16" s="8" t="s">
        <v>48</v>
      </c>
      <c r="G16" s="5"/>
      <c r="H16" s="5"/>
    </row>
    <row r="17" spans="1:8">
      <c r="A17" s="3">
        <v>15</v>
      </c>
      <c r="B17" s="5" t="s">
        <v>43</v>
      </c>
      <c r="C17" s="3" t="s">
        <v>32</v>
      </c>
      <c r="D17" s="5" t="s">
        <v>21</v>
      </c>
      <c r="E17" s="8">
        <v>41760</v>
      </c>
      <c r="F17" s="8" t="s">
        <v>48</v>
      </c>
      <c r="G17" s="5"/>
      <c r="H17" s="5"/>
    </row>
    <row r="18" spans="1:8">
      <c r="A18" s="3">
        <v>16</v>
      </c>
      <c r="B18" s="5"/>
      <c r="C18" s="3"/>
      <c r="D18" s="5"/>
      <c r="E18" s="8"/>
      <c r="F18" s="8"/>
      <c r="G18" s="5"/>
      <c r="H18" s="5"/>
    </row>
    <row r="19" spans="1:8">
      <c r="A19" s="3">
        <v>17</v>
      </c>
      <c r="B19" s="5"/>
      <c r="C19" s="3"/>
      <c r="D19" s="5"/>
      <c r="E19" s="8"/>
      <c r="F19" s="8"/>
      <c r="G19" s="5"/>
      <c r="H19" s="5"/>
    </row>
    <row r="20" spans="1:8">
      <c r="A20" s="3">
        <v>18</v>
      </c>
      <c r="B20" s="5"/>
      <c r="C20" s="3"/>
      <c r="D20" s="5"/>
      <c r="E20" s="8"/>
      <c r="F20" s="8"/>
      <c r="G20" s="5"/>
      <c r="H20" s="5"/>
    </row>
    <row r="21" spans="1:8">
      <c r="A21" s="3">
        <v>19</v>
      </c>
      <c r="B21" s="5"/>
      <c r="C21" s="3"/>
      <c r="D21" s="5"/>
      <c r="E21" s="8"/>
      <c r="F21" s="8"/>
      <c r="G21" s="5"/>
      <c r="H21" s="5"/>
    </row>
    <row r="22" spans="1:8">
      <c r="A22" s="3">
        <v>20</v>
      </c>
      <c r="B22" s="5"/>
      <c r="C22" s="3"/>
      <c r="D22" s="5"/>
      <c r="E22" s="8"/>
      <c r="F22" s="8"/>
      <c r="G22" s="5"/>
      <c r="H22" s="5"/>
    </row>
    <row r="23" spans="1:8">
      <c r="A23" s="3">
        <v>21</v>
      </c>
      <c r="B23" s="5"/>
      <c r="C23" s="3"/>
      <c r="D23" s="5"/>
      <c r="E23" s="8"/>
      <c r="F23" s="8"/>
      <c r="G23" s="5"/>
      <c r="H23" s="5"/>
    </row>
    <row r="24" spans="1:8">
      <c r="A24" s="3">
        <v>22</v>
      </c>
      <c r="B24" s="5"/>
      <c r="C24" s="3"/>
      <c r="D24" s="5"/>
      <c r="E24" s="8"/>
      <c r="F24" s="8"/>
      <c r="G24" s="5"/>
      <c r="H24" s="5"/>
    </row>
    <row r="25" spans="1:8">
      <c r="A25" s="3">
        <v>23</v>
      </c>
      <c r="B25" s="5"/>
      <c r="C25" s="3"/>
      <c r="D25" s="5"/>
      <c r="E25" s="8"/>
      <c r="F25" s="8"/>
      <c r="G25" s="5"/>
      <c r="H25" s="5"/>
    </row>
    <row r="26" spans="1:8">
      <c r="A26" s="3">
        <v>24</v>
      </c>
      <c r="B26" s="5"/>
      <c r="C26" s="3"/>
      <c r="D26" s="5"/>
      <c r="E26" s="8"/>
      <c r="F26" s="8"/>
      <c r="G26" s="5"/>
      <c r="H26" s="5"/>
    </row>
    <row r="27" spans="1:8">
      <c r="A27" s="3">
        <v>25</v>
      </c>
      <c r="B27" s="5"/>
      <c r="C27" s="3"/>
      <c r="D27" s="5"/>
      <c r="E27" s="8"/>
      <c r="F27" s="8"/>
      <c r="G27" s="5"/>
      <c r="H27" s="5"/>
    </row>
    <row r="28" spans="1:8">
      <c r="A28" s="3">
        <v>26</v>
      </c>
      <c r="B28" s="5"/>
      <c r="C28" s="3"/>
      <c r="D28" s="5"/>
      <c r="E28" s="8"/>
      <c r="F28" s="8"/>
      <c r="G28" s="5"/>
      <c r="H28" s="5"/>
    </row>
    <row r="29" spans="1:8">
      <c r="A29" s="3">
        <v>27</v>
      </c>
      <c r="B29" s="5"/>
      <c r="C29" s="3"/>
      <c r="D29" s="5"/>
      <c r="E29" s="8"/>
      <c r="F29" s="8"/>
      <c r="G29" s="5"/>
      <c r="H29" s="5"/>
    </row>
    <row r="30" spans="1:8">
      <c r="A30" s="3">
        <v>28</v>
      </c>
      <c r="B30" s="5"/>
      <c r="C30" s="3"/>
      <c r="D30" s="5"/>
      <c r="E30" s="8"/>
      <c r="F30" s="8"/>
      <c r="G30" s="5"/>
      <c r="H30" s="5"/>
    </row>
    <row r="31" spans="1:8">
      <c r="A31" s="3">
        <v>29</v>
      </c>
      <c r="B31" s="5"/>
      <c r="C31" s="3"/>
      <c r="D31" s="5"/>
      <c r="E31" s="8"/>
      <c r="F31" s="8"/>
      <c r="G31" s="5"/>
      <c r="H31" s="5"/>
    </row>
    <row r="32" spans="1:8">
      <c r="A32" s="3">
        <v>30</v>
      </c>
      <c r="B32" s="5"/>
      <c r="C32" s="3"/>
      <c r="D32" s="5"/>
      <c r="E32" s="8"/>
      <c r="F32" s="8"/>
      <c r="G32" s="5"/>
      <c r="H32" s="5"/>
    </row>
    <row r="33" spans="1:8">
      <c r="A33" s="3">
        <v>31</v>
      </c>
      <c r="B33" s="5"/>
      <c r="C33" s="3"/>
      <c r="D33" s="5"/>
      <c r="E33" s="8"/>
      <c r="F33" s="8"/>
      <c r="G33" s="5"/>
      <c r="H33" s="5"/>
    </row>
    <row r="34" spans="1:8">
      <c r="A34" s="3">
        <v>32</v>
      </c>
      <c r="B34" s="5"/>
      <c r="C34" s="3"/>
      <c r="D34" s="5"/>
      <c r="E34" s="8"/>
      <c r="F34" s="8"/>
      <c r="G34" s="5"/>
      <c r="H34" s="5"/>
    </row>
    <row r="35" spans="1:8">
      <c r="A35" s="3">
        <v>33</v>
      </c>
      <c r="B35" s="5"/>
      <c r="C35" s="3"/>
      <c r="D35" s="5"/>
      <c r="E35" s="8"/>
      <c r="F35" s="8"/>
      <c r="G35" s="5"/>
      <c r="H35" s="5"/>
    </row>
    <row r="36" spans="1:8">
      <c r="A36" s="3">
        <v>34</v>
      </c>
      <c r="B36" s="5"/>
      <c r="C36" s="3"/>
      <c r="D36" s="5"/>
      <c r="E36" s="8"/>
      <c r="F36" s="8"/>
      <c r="G36" s="5"/>
      <c r="H36" s="5"/>
    </row>
    <row r="37" spans="1:8">
      <c r="A37" s="3">
        <v>35</v>
      </c>
      <c r="B37" s="5"/>
      <c r="C37" s="3"/>
      <c r="D37" s="5"/>
      <c r="E37" s="8"/>
      <c r="F37" s="8"/>
      <c r="G37" s="5"/>
      <c r="H37" s="5"/>
    </row>
    <row r="38" spans="1:8">
      <c r="A38" s="3">
        <v>36</v>
      </c>
      <c r="B38" s="5"/>
      <c r="C38" s="3"/>
      <c r="D38" s="5"/>
      <c r="E38" s="8"/>
      <c r="F38" s="8"/>
      <c r="G38" s="5"/>
      <c r="H38" s="5"/>
    </row>
    <row r="39" spans="1:8">
      <c r="A39" s="3">
        <v>37</v>
      </c>
      <c r="B39" s="5"/>
      <c r="C39" s="3"/>
      <c r="D39" s="5"/>
      <c r="E39" s="8"/>
      <c r="F39" s="8"/>
      <c r="G39" s="5"/>
      <c r="H39" s="5"/>
    </row>
    <row r="40" spans="1:8">
      <c r="A40" s="3">
        <v>38</v>
      </c>
      <c r="B40" s="5"/>
      <c r="C40" s="3"/>
      <c r="D40" s="5"/>
      <c r="E40" s="8"/>
      <c r="F40" s="8"/>
      <c r="G40" s="5"/>
      <c r="H40" s="5"/>
    </row>
    <row r="41" spans="1:8">
      <c r="A41" s="3">
        <v>39</v>
      </c>
      <c r="B41" s="5"/>
      <c r="C41" s="3"/>
      <c r="D41" s="5"/>
      <c r="E41" s="8"/>
      <c r="F41" s="8"/>
      <c r="G41" s="5"/>
      <c r="H41" s="5"/>
    </row>
    <row r="42" spans="1:8">
      <c r="A42" s="3">
        <v>40</v>
      </c>
      <c r="B42" s="5"/>
      <c r="C42" s="3"/>
      <c r="D42" s="5"/>
      <c r="E42" s="8"/>
      <c r="F42" s="8"/>
      <c r="G42" s="5"/>
      <c r="H42" s="5"/>
    </row>
    <row r="43" spans="1:8">
      <c r="A43" s="3">
        <v>41</v>
      </c>
      <c r="B43" s="5"/>
      <c r="C43" s="3"/>
      <c r="D43" s="5"/>
      <c r="E43" s="8"/>
      <c r="F43" s="8"/>
      <c r="G43" s="5"/>
      <c r="H43" s="5"/>
    </row>
    <row r="44" spans="1:8">
      <c r="A44" s="3">
        <v>42</v>
      </c>
      <c r="B44" s="5"/>
      <c r="C44" s="3"/>
      <c r="D44" s="5"/>
      <c r="E44" s="8"/>
      <c r="F44" s="8"/>
      <c r="G44" s="5"/>
      <c r="H44" s="5"/>
    </row>
    <row r="45" spans="1:8">
      <c r="A45" s="3">
        <v>43</v>
      </c>
      <c r="B45" s="5"/>
      <c r="C45" s="3"/>
      <c r="D45" s="5"/>
      <c r="E45" s="8"/>
      <c r="F45" s="8"/>
      <c r="G45" s="5"/>
      <c r="H45" s="5"/>
    </row>
    <row r="46" spans="1:8">
      <c r="A46" s="3">
        <v>44</v>
      </c>
      <c r="B46" s="5"/>
      <c r="C46" s="3"/>
      <c r="D46" s="5"/>
      <c r="E46" s="8"/>
      <c r="F46" s="8"/>
      <c r="G46" s="5"/>
      <c r="H46" s="5"/>
    </row>
    <row r="47" spans="1:8">
      <c r="A47" s="3">
        <v>45</v>
      </c>
      <c r="B47" s="5"/>
      <c r="C47" s="3"/>
      <c r="D47" s="5"/>
      <c r="E47" s="8"/>
      <c r="F47" s="8"/>
      <c r="G47" s="5"/>
      <c r="H47" s="5"/>
    </row>
    <row r="48" spans="1:8">
      <c r="A48" s="3">
        <v>46</v>
      </c>
      <c r="B48" s="5"/>
      <c r="C48" s="3"/>
      <c r="D48" s="5"/>
      <c r="E48" s="8"/>
      <c r="F48" s="8"/>
      <c r="G48" s="5"/>
      <c r="H48" s="5"/>
    </row>
    <row r="49" spans="1:8">
      <c r="A49" s="3">
        <v>47</v>
      </c>
      <c r="B49" s="5"/>
      <c r="C49" s="3"/>
      <c r="D49" s="5"/>
      <c r="E49" s="8"/>
      <c r="F49" s="8"/>
      <c r="G49" s="5"/>
      <c r="H49" s="5"/>
    </row>
    <row r="50" spans="1:8">
      <c r="A50" s="3">
        <v>48</v>
      </c>
      <c r="B50" s="5"/>
      <c r="C50" s="3"/>
      <c r="D50" s="5"/>
      <c r="E50" s="8"/>
      <c r="F50" s="8"/>
      <c r="G50" s="5"/>
      <c r="H50" s="5"/>
    </row>
    <row r="51" spans="1:8">
      <c r="A51" s="3">
        <v>49</v>
      </c>
      <c r="B51" s="5"/>
      <c r="C51" s="3"/>
      <c r="D51" s="5"/>
      <c r="E51" s="8"/>
      <c r="F51" s="8"/>
      <c r="G51" s="5"/>
      <c r="H51" s="5"/>
    </row>
    <row r="52" spans="1:8">
      <c r="A52" s="3">
        <v>50</v>
      </c>
      <c r="B52" s="5"/>
      <c r="C52" s="3"/>
      <c r="D52" s="5"/>
      <c r="E52" s="8"/>
      <c r="F52" s="8"/>
      <c r="G52" s="5"/>
      <c r="H52" s="5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3"/>
  <sheetViews>
    <sheetView workbookViewId="0">
      <selection activeCell="A2" sqref="A2"/>
    </sheetView>
  </sheetViews>
  <sheetFormatPr defaultRowHeight="13.5"/>
  <cols>
    <col min="1" max="1" width="5.75" style="1" bestFit="1" customWidth="1"/>
    <col min="2" max="2" width="9" style="6"/>
    <col min="3" max="3" width="11.875" style="1" bestFit="1" customWidth="1"/>
    <col min="4" max="5" width="9" style="1"/>
  </cols>
  <sheetData>
    <row r="1" spans="1:5">
      <c r="A1" s="37" t="s">
        <v>129</v>
      </c>
      <c r="B1" s="37"/>
      <c r="C1" s="37"/>
      <c r="D1" s="37"/>
      <c r="E1" s="37"/>
    </row>
    <row r="2" spans="1:5">
      <c r="A2" s="2" t="s">
        <v>6</v>
      </c>
      <c r="B2" s="4" t="s">
        <v>0</v>
      </c>
      <c r="C2" s="2" t="s">
        <v>11</v>
      </c>
      <c r="D2" s="2" t="s">
        <v>12</v>
      </c>
      <c r="E2" s="2" t="s">
        <v>13</v>
      </c>
    </row>
    <row r="3" spans="1:5">
      <c r="A3" s="3">
        <v>1</v>
      </c>
      <c r="B3" s="5" t="s">
        <v>7</v>
      </c>
      <c r="C3" s="8" t="s">
        <v>48</v>
      </c>
      <c r="D3" s="3">
        <v>200</v>
      </c>
      <c r="E3" s="3">
        <v>200</v>
      </c>
    </row>
    <row r="4" spans="1:5">
      <c r="A4" s="3">
        <v>2</v>
      </c>
      <c r="B4" s="5" t="s">
        <v>14</v>
      </c>
      <c r="C4" s="8" t="s">
        <v>48</v>
      </c>
      <c r="D4" s="3">
        <v>150</v>
      </c>
      <c r="E4" s="3">
        <v>150</v>
      </c>
    </row>
    <row r="5" spans="1:5">
      <c r="A5" s="3">
        <v>3</v>
      </c>
      <c r="B5" s="5" t="s">
        <v>17</v>
      </c>
      <c r="C5" s="8" t="s">
        <v>47</v>
      </c>
      <c r="D5" s="3">
        <v>320</v>
      </c>
      <c r="E5" s="3">
        <v>320</v>
      </c>
    </row>
    <row r="6" spans="1:5">
      <c r="A6" s="3">
        <v>4</v>
      </c>
      <c r="B6" s="5" t="s">
        <v>19</v>
      </c>
      <c r="C6" s="8" t="s">
        <v>49</v>
      </c>
      <c r="D6" s="3">
        <v>170</v>
      </c>
      <c r="E6" s="3">
        <v>170</v>
      </c>
    </row>
    <row r="7" spans="1:5">
      <c r="A7" s="3">
        <v>5</v>
      </c>
      <c r="B7" s="5" t="s">
        <v>21</v>
      </c>
      <c r="C7" s="8" t="s">
        <v>50</v>
      </c>
      <c r="D7" s="3">
        <v>165</v>
      </c>
      <c r="E7" s="3">
        <v>165</v>
      </c>
    </row>
    <row r="8" spans="1:5">
      <c r="A8" s="3">
        <v>6</v>
      </c>
      <c r="B8" s="5" t="s">
        <v>33</v>
      </c>
      <c r="C8" s="8" t="s">
        <v>51</v>
      </c>
      <c r="D8" s="3">
        <v>0</v>
      </c>
      <c r="E8" s="3">
        <v>0</v>
      </c>
    </row>
    <row r="9" spans="1:5">
      <c r="A9" s="3">
        <v>7</v>
      </c>
      <c r="B9" s="5" t="s">
        <v>34</v>
      </c>
      <c r="C9" s="8" t="s">
        <v>52</v>
      </c>
      <c r="D9" s="3">
        <v>300</v>
      </c>
      <c r="E9" s="3">
        <v>300</v>
      </c>
    </row>
    <row r="10" spans="1:5">
      <c r="A10" s="3">
        <v>8</v>
      </c>
      <c r="B10" s="5" t="s">
        <v>35</v>
      </c>
      <c r="C10" s="8" t="s">
        <v>53</v>
      </c>
      <c r="D10" s="3">
        <v>100</v>
      </c>
      <c r="E10" s="3">
        <v>100</v>
      </c>
    </row>
    <row r="11" spans="1:5">
      <c r="A11" s="3">
        <v>9</v>
      </c>
      <c r="B11" s="5" t="s">
        <v>36</v>
      </c>
      <c r="C11" s="8" t="s">
        <v>54</v>
      </c>
      <c r="D11" s="3">
        <v>800</v>
      </c>
      <c r="E11" s="3">
        <v>800</v>
      </c>
    </row>
    <row r="12" spans="1:5">
      <c r="A12" s="3">
        <v>10</v>
      </c>
      <c r="B12" s="5" t="s">
        <v>37</v>
      </c>
      <c r="C12" s="8" t="s">
        <v>55</v>
      </c>
      <c r="D12" s="3">
        <v>1000</v>
      </c>
      <c r="E12" s="3">
        <v>1000</v>
      </c>
    </row>
    <row r="13" spans="1:5">
      <c r="A13" s="3">
        <v>11</v>
      </c>
      <c r="B13" s="5" t="s">
        <v>38</v>
      </c>
      <c r="C13" s="8" t="s">
        <v>51</v>
      </c>
      <c r="D13" s="3">
        <v>3200</v>
      </c>
      <c r="E13" s="3">
        <v>3200</v>
      </c>
    </row>
    <row r="14" spans="1:5">
      <c r="A14" s="3">
        <v>12</v>
      </c>
      <c r="B14" s="5" t="s">
        <v>40</v>
      </c>
      <c r="C14" s="8" t="s">
        <v>50</v>
      </c>
      <c r="D14" s="3">
        <v>4100</v>
      </c>
      <c r="E14" s="3">
        <v>4100</v>
      </c>
    </row>
    <row r="15" spans="1:5">
      <c r="A15" s="3">
        <v>13</v>
      </c>
      <c r="B15" s="5" t="s">
        <v>41</v>
      </c>
      <c r="C15" s="8" t="s">
        <v>49</v>
      </c>
      <c r="D15" s="3">
        <v>7000</v>
      </c>
      <c r="E15" s="3">
        <v>7000</v>
      </c>
    </row>
    <row r="16" spans="1:5">
      <c r="A16" s="3">
        <v>14</v>
      </c>
      <c r="B16" s="5" t="s">
        <v>42</v>
      </c>
      <c r="C16" s="8" t="s">
        <v>48</v>
      </c>
      <c r="D16" s="3">
        <v>3500</v>
      </c>
      <c r="E16" s="3">
        <v>3500</v>
      </c>
    </row>
    <row r="17" spans="1:5">
      <c r="A17" s="3">
        <v>15</v>
      </c>
      <c r="B17" s="5" t="s">
        <v>43</v>
      </c>
      <c r="C17" s="8" t="s">
        <v>48</v>
      </c>
      <c r="D17" s="3">
        <v>200</v>
      </c>
      <c r="E17" s="3">
        <v>200</v>
      </c>
    </row>
    <row r="18" spans="1:5">
      <c r="A18" s="3">
        <v>16</v>
      </c>
      <c r="B18" s="5"/>
      <c r="C18" s="8"/>
      <c r="D18" s="3"/>
      <c r="E18" s="3"/>
    </row>
    <row r="19" spans="1:5">
      <c r="A19" s="3">
        <v>17</v>
      </c>
      <c r="B19" s="5"/>
      <c r="C19" s="8"/>
      <c r="D19" s="3"/>
      <c r="E19" s="3"/>
    </row>
    <row r="20" spans="1:5">
      <c r="A20" s="3">
        <v>18</v>
      </c>
      <c r="B20" s="5"/>
      <c r="C20" s="8"/>
      <c r="D20" s="3"/>
      <c r="E20" s="3"/>
    </row>
    <row r="21" spans="1:5">
      <c r="A21" s="3">
        <v>19</v>
      </c>
      <c r="B21" s="5"/>
      <c r="C21" s="8"/>
      <c r="D21" s="3"/>
      <c r="E21" s="3"/>
    </row>
    <row r="22" spans="1:5">
      <c r="A22" s="3">
        <v>20</v>
      </c>
      <c r="B22" s="5"/>
      <c r="C22" s="8"/>
      <c r="D22" s="3"/>
      <c r="E22" s="3"/>
    </row>
    <row r="23" spans="1:5">
      <c r="A23" s="3">
        <v>21</v>
      </c>
      <c r="B23" s="5"/>
      <c r="C23" s="8"/>
      <c r="D23" s="3"/>
      <c r="E23" s="3"/>
    </row>
    <row r="24" spans="1:5">
      <c r="A24" s="3">
        <v>22</v>
      </c>
      <c r="B24" s="5"/>
      <c r="C24" s="8"/>
      <c r="D24" s="3"/>
      <c r="E24" s="3"/>
    </row>
    <row r="25" spans="1:5">
      <c r="A25" s="3">
        <v>23</v>
      </c>
      <c r="B25" s="5"/>
      <c r="C25" s="8"/>
      <c r="D25" s="3"/>
      <c r="E25" s="3"/>
    </row>
    <row r="26" spans="1:5">
      <c r="A26" s="3">
        <v>24</v>
      </c>
      <c r="B26" s="5"/>
      <c r="C26" s="8"/>
      <c r="D26" s="3"/>
      <c r="E26" s="3"/>
    </row>
    <row r="27" spans="1:5">
      <c r="A27" s="3">
        <v>25</v>
      </c>
      <c r="B27" s="5"/>
      <c r="C27" s="8"/>
      <c r="D27" s="3"/>
      <c r="E27" s="3"/>
    </row>
    <row r="28" spans="1:5">
      <c r="A28" s="3">
        <v>26</v>
      </c>
      <c r="B28" s="5"/>
      <c r="C28" s="8"/>
      <c r="D28" s="3"/>
      <c r="E28" s="3"/>
    </row>
    <row r="29" spans="1:5">
      <c r="A29" s="3">
        <v>27</v>
      </c>
      <c r="B29" s="5"/>
      <c r="C29" s="8"/>
      <c r="D29" s="3"/>
      <c r="E29" s="3"/>
    </row>
    <row r="30" spans="1:5">
      <c r="A30" s="3">
        <v>28</v>
      </c>
      <c r="B30" s="5"/>
      <c r="C30" s="8"/>
      <c r="D30" s="3"/>
      <c r="E30" s="3"/>
    </row>
    <row r="31" spans="1:5">
      <c r="A31" s="3">
        <v>29</v>
      </c>
      <c r="B31" s="5"/>
      <c r="C31" s="8"/>
      <c r="D31" s="3"/>
      <c r="E31" s="3"/>
    </row>
    <row r="32" spans="1:5">
      <c r="A32" s="3">
        <v>30</v>
      </c>
      <c r="B32" s="5"/>
      <c r="C32" s="8"/>
      <c r="D32" s="3"/>
      <c r="E32" s="3"/>
    </row>
    <row r="33" spans="1:5">
      <c r="A33" s="3">
        <v>31</v>
      </c>
      <c r="B33" s="5"/>
      <c r="C33" s="3"/>
      <c r="D33" s="3"/>
      <c r="E33" s="3"/>
    </row>
    <row r="34" spans="1:5">
      <c r="A34" s="3">
        <v>32</v>
      </c>
      <c r="B34" s="5"/>
      <c r="C34" s="3"/>
      <c r="D34" s="3"/>
      <c r="E34" s="3"/>
    </row>
    <row r="35" spans="1:5">
      <c r="A35" s="3">
        <v>33</v>
      </c>
      <c r="B35" s="5"/>
      <c r="C35" s="3"/>
      <c r="D35" s="3"/>
      <c r="E35" s="3"/>
    </row>
    <row r="36" spans="1:5">
      <c r="A36" s="3">
        <v>34</v>
      </c>
      <c r="B36" s="5"/>
      <c r="C36" s="3"/>
      <c r="D36" s="3"/>
      <c r="E36" s="3"/>
    </row>
    <row r="37" spans="1:5">
      <c r="A37" s="3">
        <v>35</v>
      </c>
      <c r="B37" s="5"/>
      <c r="C37" s="3"/>
      <c r="D37" s="3"/>
      <c r="E37" s="3"/>
    </row>
    <row r="38" spans="1:5">
      <c r="A38" s="3">
        <v>36</v>
      </c>
      <c r="B38" s="5"/>
      <c r="C38" s="3"/>
      <c r="D38" s="3"/>
      <c r="E38" s="3"/>
    </row>
    <row r="39" spans="1:5">
      <c r="A39" s="3">
        <v>37</v>
      </c>
      <c r="B39" s="5"/>
      <c r="C39" s="3"/>
      <c r="D39" s="3"/>
      <c r="E39" s="3"/>
    </row>
    <row r="40" spans="1:5">
      <c r="A40" s="3">
        <v>38</v>
      </c>
      <c r="B40" s="5"/>
      <c r="C40" s="3"/>
      <c r="D40" s="3"/>
      <c r="E40" s="3"/>
    </row>
    <row r="41" spans="1:5">
      <c r="A41" s="3">
        <v>39</v>
      </c>
      <c r="B41" s="5"/>
      <c r="C41" s="3"/>
      <c r="D41" s="3"/>
      <c r="E41" s="3"/>
    </row>
    <row r="42" spans="1:5">
      <c r="A42" s="3">
        <v>40</v>
      </c>
      <c r="B42" s="5"/>
      <c r="C42" s="3"/>
      <c r="D42" s="3"/>
      <c r="E42" s="3"/>
    </row>
    <row r="43" spans="1:5">
      <c r="A43" s="3">
        <v>41</v>
      </c>
      <c r="B43" s="5"/>
      <c r="C43" s="3"/>
      <c r="D43" s="3"/>
      <c r="E43" s="3"/>
    </row>
    <row r="44" spans="1:5">
      <c r="A44" s="3">
        <v>42</v>
      </c>
      <c r="B44" s="5"/>
      <c r="C44" s="3"/>
      <c r="D44" s="3"/>
      <c r="E44" s="3"/>
    </row>
    <row r="45" spans="1:5">
      <c r="A45" s="3">
        <v>43</v>
      </c>
      <c r="B45" s="5"/>
      <c r="C45" s="3"/>
      <c r="D45" s="3"/>
      <c r="E45" s="3"/>
    </row>
    <row r="46" spans="1:5">
      <c r="A46" s="3">
        <v>44</v>
      </c>
      <c r="B46" s="5"/>
      <c r="C46" s="3"/>
      <c r="D46" s="3"/>
      <c r="E46" s="3"/>
    </row>
    <row r="47" spans="1:5">
      <c r="A47" s="3">
        <v>45</v>
      </c>
      <c r="B47" s="5"/>
      <c r="C47" s="3"/>
      <c r="D47" s="3"/>
      <c r="E47" s="3"/>
    </row>
    <row r="48" spans="1:5">
      <c r="A48" s="3">
        <v>46</v>
      </c>
      <c r="B48" s="5"/>
      <c r="C48" s="3"/>
      <c r="D48" s="3"/>
      <c r="E48" s="3"/>
    </row>
    <row r="49" spans="1:5">
      <c r="A49" s="3">
        <v>47</v>
      </c>
      <c r="B49" s="5"/>
      <c r="C49" s="3"/>
      <c r="D49" s="3"/>
      <c r="E49" s="3"/>
    </row>
    <row r="50" spans="1:5">
      <c r="A50" s="3">
        <v>48</v>
      </c>
      <c r="B50" s="5"/>
      <c r="C50" s="3"/>
      <c r="D50" s="3"/>
      <c r="E50" s="3"/>
    </row>
    <row r="51" spans="1:5">
      <c r="A51" s="3">
        <v>49</v>
      </c>
      <c r="B51" s="5"/>
      <c r="C51" s="3"/>
      <c r="D51" s="3"/>
      <c r="E51" s="3"/>
    </row>
    <row r="52" spans="1:5">
      <c r="A52" s="3">
        <v>50</v>
      </c>
      <c r="B52" s="5"/>
      <c r="C52" s="3"/>
      <c r="D52" s="3"/>
      <c r="E52" s="3"/>
    </row>
    <row r="53" spans="1:5">
      <c r="E53" s="1">
        <f>SUM(E3:E52)</f>
        <v>21205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54"/>
  <sheetViews>
    <sheetView tabSelected="1" workbookViewId="0">
      <selection activeCell="Q5" sqref="Q5"/>
    </sheetView>
  </sheetViews>
  <sheetFormatPr defaultRowHeight="13.5"/>
  <cols>
    <col min="3" max="4" width="13.375" customWidth="1"/>
    <col min="5" max="5" width="9" customWidth="1"/>
    <col min="11" max="11" width="3.875" customWidth="1"/>
  </cols>
  <sheetData>
    <row r="1" spans="1:16" ht="54.75" customHeight="1">
      <c r="B1" s="65" t="s">
        <v>113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2" spans="1:16" ht="18.75">
      <c r="B2" s="49" t="s">
        <v>115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6" ht="14.25">
      <c r="B3" s="50" t="s">
        <v>56</v>
      </c>
      <c r="C3" s="50"/>
      <c r="D3" s="50"/>
      <c r="E3" s="51" t="s">
        <v>116</v>
      </c>
      <c r="F3" s="51"/>
      <c r="G3" s="51"/>
      <c r="H3" s="51"/>
      <c r="I3" s="51"/>
      <c r="J3" s="51"/>
      <c r="K3" s="51"/>
      <c r="L3" s="52" t="s">
        <v>117</v>
      </c>
      <c r="M3" s="52"/>
      <c r="N3" s="52"/>
      <c r="O3" s="52"/>
    </row>
    <row r="4" spans="1:16" ht="28.5">
      <c r="B4" s="10" t="s">
        <v>57</v>
      </c>
      <c r="C4" s="11" t="s">
        <v>58</v>
      </c>
      <c r="D4" s="11" t="s">
        <v>59</v>
      </c>
      <c r="E4" s="11" t="s">
        <v>60</v>
      </c>
      <c r="F4" s="53" t="s">
        <v>61</v>
      </c>
      <c r="G4" s="54"/>
      <c r="H4" s="18" t="s">
        <v>68</v>
      </c>
      <c r="I4" s="55" t="s">
        <v>69</v>
      </c>
      <c r="J4" s="53"/>
      <c r="K4" s="54"/>
      <c r="L4" s="53" t="s">
        <v>62</v>
      </c>
      <c r="M4" s="54"/>
      <c r="N4" s="12" t="s">
        <v>70</v>
      </c>
      <c r="O4" s="11" t="s">
        <v>63</v>
      </c>
    </row>
    <row r="5" spans="1:16" ht="170.25" customHeight="1">
      <c r="B5" s="20" t="s">
        <v>107</v>
      </c>
      <c r="C5" s="21" t="s">
        <v>108</v>
      </c>
      <c r="D5" s="21" t="s">
        <v>109</v>
      </c>
      <c r="E5" s="21" t="s">
        <v>118</v>
      </c>
      <c r="F5" s="63" t="s">
        <v>119</v>
      </c>
      <c r="G5" s="64"/>
      <c r="H5" s="21" t="s">
        <v>110</v>
      </c>
      <c r="I5" s="60" t="s">
        <v>106</v>
      </c>
      <c r="J5" s="61"/>
      <c r="K5" s="62"/>
      <c r="L5" s="63" t="s">
        <v>111</v>
      </c>
      <c r="M5" s="64"/>
      <c r="N5" s="22" t="s">
        <v>120</v>
      </c>
      <c r="O5" s="21" t="s">
        <v>112</v>
      </c>
    </row>
    <row r="6" spans="1:16">
      <c r="B6" s="19">
        <v>0</v>
      </c>
      <c r="C6" s="14" t="s">
        <v>71</v>
      </c>
      <c r="D6" s="13" t="s">
        <v>64</v>
      </c>
      <c r="E6" s="13" t="s">
        <v>47</v>
      </c>
      <c r="F6" s="56">
        <v>5</v>
      </c>
      <c r="G6" s="57"/>
      <c r="H6" s="13">
        <v>21205</v>
      </c>
      <c r="I6" s="56">
        <v>200</v>
      </c>
      <c r="J6" s="56"/>
      <c r="K6" s="57"/>
      <c r="L6" s="56">
        <v>21205</v>
      </c>
      <c r="M6" s="57"/>
      <c r="N6" s="35">
        <f>L6-L15-L16</f>
        <v>6435</v>
      </c>
      <c r="O6" s="17" t="s">
        <v>93</v>
      </c>
      <c r="P6" t="s">
        <v>135</v>
      </c>
    </row>
    <row r="7" spans="1:16" ht="13.5" customHeight="1">
      <c r="A7" s="38" t="s">
        <v>134</v>
      </c>
      <c r="B7" s="28">
        <v>1</v>
      </c>
      <c r="C7" s="29" t="s">
        <v>72</v>
      </c>
      <c r="D7" s="29" t="s">
        <v>71</v>
      </c>
      <c r="E7" s="29" t="s">
        <v>47</v>
      </c>
      <c r="F7" s="47">
        <v>4</v>
      </c>
      <c r="G7" s="48"/>
      <c r="H7" s="29">
        <v>2350</v>
      </c>
      <c r="I7" s="47">
        <v>150</v>
      </c>
      <c r="J7" s="47"/>
      <c r="K7" s="48"/>
      <c r="L7" s="47">
        <v>2350</v>
      </c>
      <c r="M7" s="48"/>
      <c r="N7" s="29">
        <v>1350</v>
      </c>
      <c r="O7" s="29" t="s">
        <v>94</v>
      </c>
      <c r="P7" t="s">
        <v>133</v>
      </c>
    </row>
    <row r="8" spans="1:16">
      <c r="A8" s="38"/>
      <c r="B8" s="28">
        <v>2</v>
      </c>
      <c r="C8" s="29" t="s">
        <v>73</v>
      </c>
      <c r="D8" s="29" t="s">
        <v>72</v>
      </c>
      <c r="E8" s="29" t="s">
        <v>51</v>
      </c>
      <c r="F8" s="47">
        <v>1</v>
      </c>
      <c r="G8" s="48"/>
      <c r="H8" s="29">
        <v>0</v>
      </c>
      <c r="I8" s="47">
        <v>0</v>
      </c>
      <c r="J8" s="47"/>
      <c r="K8" s="48"/>
      <c r="L8" s="47">
        <v>0</v>
      </c>
      <c r="M8" s="48"/>
      <c r="N8" s="29">
        <v>0</v>
      </c>
      <c r="O8" s="29" t="s">
        <v>95</v>
      </c>
    </row>
    <row r="9" spans="1:16">
      <c r="A9" s="38"/>
      <c r="B9" s="28">
        <v>2</v>
      </c>
      <c r="C9" s="29" t="s">
        <v>74</v>
      </c>
      <c r="D9" s="29" t="s">
        <v>71</v>
      </c>
      <c r="E9" s="29" t="s">
        <v>86</v>
      </c>
      <c r="F9" s="47">
        <v>3</v>
      </c>
      <c r="G9" s="48"/>
      <c r="H9" s="29">
        <v>300</v>
      </c>
      <c r="I9" s="47">
        <v>300</v>
      </c>
      <c r="J9" s="47"/>
      <c r="K9" s="48"/>
      <c r="L9" s="47">
        <v>300</v>
      </c>
      <c r="M9" s="48"/>
      <c r="N9" s="29">
        <v>300</v>
      </c>
      <c r="O9" s="29" t="s">
        <v>121</v>
      </c>
    </row>
    <row r="10" spans="1:16">
      <c r="A10" s="38"/>
      <c r="B10" s="28">
        <v>2</v>
      </c>
      <c r="C10" s="29" t="s">
        <v>75</v>
      </c>
      <c r="D10" s="29" t="s">
        <v>72</v>
      </c>
      <c r="E10" s="29" t="s">
        <v>91</v>
      </c>
      <c r="F10" s="47">
        <v>2</v>
      </c>
      <c r="G10" s="48"/>
      <c r="H10" s="29">
        <v>100</v>
      </c>
      <c r="I10" s="47">
        <v>100</v>
      </c>
      <c r="J10" s="47"/>
      <c r="K10" s="48"/>
      <c r="L10" s="47">
        <v>100</v>
      </c>
      <c r="M10" s="48"/>
      <c r="N10" s="29">
        <v>100</v>
      </c>
      <c r="O10" s="29" t="s">
        <v>105</v>
      </c>
    </row>
    <row r="11" spans="1:16">
      <c r="A11" s="38"/>
      <c r="B11" s="28">
        <v>2</v>
      </c>
      <c r="C11" s="29" t="s">
        <v>76</v>
      </c>
      <c r="D11" s="29" t="s">
        <v>72</v>
      </c>
      <c r="E11" s="29" t="s">
        <v>92</v>
      </c>
      <c r="F11" s="47">
        <v>3</v>
      </c>
      <c r="G11" s="48"/>
      <c r="H11" s="29">
        <v>800</v>
      </c>
      <c r="I11" s="47">
        <v>800</v>
      </c>
      <c r="J11" s="47"/>
      <c r="K11" s="48"/>
      <c r="L11" s="47">
        <v>800</v>
      </c>
      <c r="M11" s="48"/>
      <c r="N11" s="29">
        <v>800</v>
      </c>
      <c r="O11" s="29" t="s">
        <v>96</v>
      </c>
    </row>
    <row r="12" spans="1:16" ht="32.25" customHeight="1">
      <c r="A12" s="38"/>
      <c r="B12" s="28">
        <v>2</v>
      </c>
      <c r="C12" s="29" t="s">
        <v>77</v>
      </c>
      <c r="D12" s="29" t="s">
        <v>72</v>
      </c>
      <c r="E12" s="29" t="s">
        <v>87</v>
      </c>
      <c r="F12" s="47">
        <v>4</v>
      </c>
      <c r="G12" s="48"/>
      <c r="H12" s="29">
        <v>1000</v>
      </c>
      <c r="I12" s="47">
        <v>1000</v>
      </c>
      <c r="J12" s="47"/>
      <c r="K12" s="48"/>
      <c r="L12" s="47">
        <v>1000</v>
      </c>
      <c r="M12" s="48"/>
      <c r="N12" s="29">
        <v>1000</v>
      </c>
      <c r="O12" s="29" t="s">
        <v>65</v>
      </c>
    </row>
    <row r="13" spans="1:16">
      <c r="B13" s="30">
        <v>1</v>
      </c>
      <c r="C13" s="31" t="s">
        <v>78</v>
      </c>
      <c r="D13" s="31" t="s">
        <v>71</v>
      </c>
      <c r="E13" s="31" t="s">
        <v>47</v>
      </c>
      <c r="F13" s="43">
        <v>4</v>
      </c>
      <c r="G13" s="44"/>
      <c r="H13" s="31">
        <v>7620</v>
      </c>
      <c r="I13" s="43">
        <v>320</v>
      </c>
      <c r="J13" s="43"/>
      <c r="K13" s="44"/>
      <c r="L13" s="43">
        <v>7620</v>
      </c>
      <c r="M13" s="44"/>
      <c r="N13" s="31">
        <v>320</v>
      </c>
      <c r="O13" s="31" t="s">
        <v>97</v>
      </c>
      <c r="P13" t="s">
        <v>123</v>
      </c>
    </row>
    <row r="14" spans="1:16">
      <c r="B14" s="30">
        <v>2</v>
      </c>
      <c r="C14" s="31" t="s">
        <v>79</v>
      </c>
      <c r="D14" s="31" t="s">
        <v>78</v>
      </c>
      <c r="E14" s="31" t="s">
        <v>88</v>
      </c>
      <c r="F14" s="43">
        <v>4</v>
      </c>
      <c r="G14" s="44"/>
      <c r="H14" s="31">
        <v>3200</v>
      </c>
      <c r="I14" s="43">
        <v>3200</v>
      </c>
      <c r="J14" s="43"/>
      <c r="K14" s="44"/>
      <c r="L14" s="43">
        <v>3200</v>
      </c>
      <c r="M14" s="44"/>
      <c r="N14" s="31">
        <v>3200</v>
      </c>
      <c r="O14" s="31" t="s">
        <v>98</v>
      </c>
    </row>
    <row r="15" spans="1:16">
      <c r="B15" s="30">
        <v>2</v>
      </c>
      <c r="C15" s="31" t="s">
        <v>80</v>
      </c>
      <c r="D15" s="31" t="s">
        <v>78</v>
      </c>
      <c r="E15" s="31" t="s">
        <v>89</v>
      </c>
      <c r="F15" s="43">
        <v>5</v>
      </c>
      <c r="G15" s="44"/>
      <c r="H15" s="31">
        <v>4100</v>
      </c>
      <c r="I15" s="43">
        <v>4100</v>
      </c>
      <c r="J15" s="43"/>
      <c r="K15" s="44"/>
      <c r="L15" s="45">
        <v>4100</v>
      </c>
      <c r="M15" s="46"/>
      <c r="N15" s="31">
        <v>4100</v>
      </c>
      <c r="O15" s="31" t="s">
        <v>99</v>
      </c>
    </row>
    <row r="16" spans="1:16" ht="24">
      <c r="B16" s="32">
        <v>1</v>
      </c>
      <c r="C16" s="33" t="s">
        <v>81</v>
      </c>
      <c r="D16" s="33" t="s">
        <v>71</v>
      </c>
      <c r="E16" s="33" t="s">
        <v>90</v>
      </c>
      <c r="F16" s="41">
        <v>5</v>
      </c>
      <c r="G16" s="42"/>
      <c r="H16" s="33">
        <v>10670</v>
      </c>
      <c r="I16" s="41">
        <v>170</v>
      </c>
      <c r="J16" s="41"/>
      <c r="K16" s="42"/>
      <c r="L16" s="41">
        <v>10670</v>
      </c>
      <c r="M16" s="42"/>
      <c r="N16" s="33">
        <f>10670-7000</f>
        <v>3670</v>
      </c>
      <c r="O16" s="33" t="s">
        <v>100</v>
      </c>
      <c r="P16" t="s">
        <v>122</v>
      </c>
    </row>
    <row r="17" spans="2:19" ht="24">
      <c r="B17" s="32">
        <v>2</v>
      </c>
      <c r="C17" s="33" t="s">
        <v>82</v>
      </c>
      <c r="D17" s="33" t="s">
        <v>81</v>
      </c>
      <c r="E17" s="33" t="s">
        <v>90</v>
      </c>
      <c r="F17" s="41">
        <v>5</v>
      </c>
      <c r="G17" s="42"/>
      <c r="H17" s="33">
        <v>7000</v>
      </c>
      <c r="I17" s="41">
        <v>7000</v>
      </c>
      <c r="J17" s="41"/>
      <c r="K17" s="42"/>
      <c r="L17" s="41">
        <v>7000</v>
      </c>
      <c r="M17" s="42"/>
      <c r="N17" s="33">
        <v>7000</v>
      </c>
      <c r="O17" s="33" t="s">
        <v>101</v>
      </c>
    </row>
    <row r="18" spans="2:19" ht="24">
      <c r="B18" s="32">
        <v>2</v>
      </c>
      <c r="C18" s="33" t="s">
        <v>83</v>
      </c>
      <c r="D18" s="33" t="s">
        <v>81</v>
      </c>
      <c r="E18" s="33" t="s">
        <v>47</v>
      </c>
      <c r="F18" s="41">
        <v>4</v>
      </c>
      <c r="G18" s="42"/>
      <c r="H18" s="33">
        <v>3500</v>
      </c>
      <c r="I18" s="41">
        <v>3500</v>
      </c>
      <c r="J18" s="41"/>
      <c r="K18" s="42"/>
      <c r="L18" s="41">
        <v>3500</v>
      </c>
      <c r="M18" s="42"/>
      <c r="N18" s="33">
        <v>3500</v>
      </c>
      <c r="O18" s="33" t="s">
        <v>102</v>
      </c>
    </row>
    <row r="19" spans="2:19">
      <c r="B19" s="34">
        <v>1</v>
      </c>
      <c r="C19" s="35" t="s">
        <v>84</v>
      </c>
      <c r="D19" s="35" t="s">
        <v>71</v>
      </c>
      <c r="E19" s="35" t="s">
        <v>89</v>
      </c>
      <c r="F19" s="39">
        <v>3</v>
      </c>
      <c r="G19" s="40"/>
      <c r="H19" s="35">
        <v>365</v>
      </c>
      <c r="I19" s="39">
        <v>165</v>
      </c>
      <c r="J19" s="39"/>
      <c r="K19" s="40"/>
      <c r="L19" s="39">
        <v>365</v>
      </c>
      <c r="M19" s="40"/>
      <c r="N19" s="35">
        <v>165</v>
      </c>
      <c r="O19" s="35" t="s">
        <v>103</v>
      </c>
      <c r="P19" t="s">
        <v>132</v>
      </c>
    </row>
    <row r="20" spans="2:19">
      <c r="B20" s="34">
        <v>2</v>
      </c>
      <c r="C20" s="35" t="s">
        <v>85</v>
      </c>
      <c r="D20" s="35" t="s">
        <v>84</v>
      </c>
      <c r="E20" s="35" t="s">
        <v>47</v>
      </c>
      <c r="F20" s="39">
        <v>3</v>
      </c>
      <c r="G20" s="40"/>
      <c r="H20" s="35">
        <v>200</v>
      </c>
      <c r="I20" s="39">
        <v>200</v>
      </c>
      <c r="J20" s="39"/>
      <c r="K20" s="40"/>
      <c r="L20" s="39">
        <v>200</v>
      </c>
      <c r="M20" s="40"/>
      <c r="N20" s="35">
        <v>200</v>
      </c>
      <c r="O20" s="35" t="s">
        <v>104</v>
      </c>
    </row>
    <row r="21" spans="2:19">
      <c r="B21" s="15"/>
      <c r="C21" s="15"/>
      <c r="D21" s="15"/>
      <c r="E21" s="15"/>
      <c r="F21" s="66"/>
      <c r="G21" s="66"/>
      <c r="H21" s="15"/>
      <c r="I21" s="66"/>
      <c r="J21" s="66"/>
      <c r="K21" s="66"/>
      <c r="L21" s="66"/>
      <c r="M21" s="66"/>
      <c r="N21" s="15"/>
      <c r="O21" s="15"/>
    </row>
    <row r="22" spans="2:19">
      <c r="B22" s="58" t="s">
        <v>124</v>
      </c>
      <c r="C22" s="58"/>
      <c r="D22" s="58"/>
      <c r="E22" s="58"/>
      <c r="F22" s="58"/>
      <c r="G22" s="59" t="s">
        <v>66</v>
      </c>
      <c r="H22" s="59"/>
      <c r="I22" s="59"/>
      <c r="J22" s="16" t="s">
        <v>67</v>
      </c>
      <c r="K22" s="58" t="s">
        <v>66</v>
      </c>
      <c r="L22" s="58"/>
      <c r="M22" s="58"/>
      <c r="N22" s="58"/>
      <c r="O22" s="58"/>
      <c r="P22" s="58"/>
    </row>
    <row r="27" spans="2:19" ht="36.75">
      <c r="B27" s="65" t="s">
        <v>172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</row>
    <row r="28" spans="2:19" ht="18.75">
      <c r="B28" s="49" t="s">
        <v>115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</row>
    <row r="29" spans="2:19" ht="14.25">
      <c r="B29" s="50" t="s">
        <v>56</v>
      </c>
      <c r="C29" s="50"/>
      <c r="D29" s="50"/>
      <c r="E29" s="51" t="s">
        <v>116</v>
      </c>
      <c r="F29" s="51"/>
      <c r="G29" s="51"/>
      <c r="H29" s="51"/>
      <c r="I29" s="51"/>
      <c r="J29" s="51"/>
      <c r="K29" s="51"/>
      <c r="L29" s="52" t="s">
        <v>117</v>
      </c>
      <c r="M29" s="52"/>
      <c r="N29" s="52"/>
      <c r="O29" s="52"/>
    </row>
    <row r="30" spans="2:19" ht="28.5">
      <c r="B30" s="10" t="s">
        <v>57</v>
      </c>
      <c r="C30" s="25" t="s">
        <v>58</v>
      </c>
      <c r="D30" s="25" t="s">
        <v>59</v>
      </c>
      <c r="E30" s="25" t="s">
        <v>60</v>
      </c>
      <c r="F30" s="53" t="s">
        <v>61</v>
      </c>
      <c r="G30" s="54"/>
      <c r="H30" s="18" t="s">
        <v>68</v>
      </c>
      <c r="I30" s="55" t="s">
        <v>69</v>
      </c>
      <c r="J30" s="53"/>
      <c r="K30" s="54"/>
      <c r="L30" s="53" t="s">
        <v>62</v>
      </c>
      <c r="M30" s="54"/>
      <c r="N30" s="25" t="s">
        <v>70</v>
      </c>
      <c r="O30" s="25" t="s">
        <v>63</v>
      </c>
    </row>
    <row r="31" spans="2:19" ht="165.75">
      <c r="B31" s="20" t="s">
        <v>107</v>
      </c>
      <c r="C31" s="21" t="s">
        <v>108</v>
      </c>
      <c r="D31" s="21" t="s">
        <v>109</v>
      </c>
      <c r="E31" s="21" t="s">
        <v>118</v>
      </c>
      <c r="F31" s="63" t="s">
        <v>119</v>
      </c>
      <c r="G31" s="64"/>
      <c r="H31" s="21" t="s">
        <v>110</v>
      </c>
      <c r="I31" s="60" t="s">
        <v>106</v>
      </c>
      <c r="J31" s="61"/>
      <c r="K31" s="62"/>
      <c r="L31" s="63" t="s">
        <v>111</v>
      </c>
      <c r="M31" s="64"/>
      <c r="N31" s="22" t="s">
        <v>120</v>
      </c>
      <c r="O31" s="21" t="s">
        <v>112</v>
      </c>
      <c r="P31" s="1" t="s">
        <v>125</v>
      </c>
      <c r="Q31" s="1" t="s">
        <v>126</v>
      </c>
      <c r="R31" s="1" t="s">
        <v>127</v>
      </c>
      <c r="S31" s="1" t="s">
        <v>128</v>
      </c>
    </row>
    <row r="32" spans="2:19">
      <c r="B32" s="19">
        <v>0</v>
      </c>
      <c r="C32" s="23" t="s">
        <v>71</v>
      </c>
      <c r="D32" s="23" t="s">
        <v>64</v>
      </c>
      <c r="E32" s="23" t="s">
        <v>47</v>
      </c>
      <c r="F32" s="56">
        <v>5</v>
      </c>
      <c r="G32" s="57"/>
      <c r="H32" s="23">
        <v>21205</v>
      </c>
      <c r="I32" s="56">
        <v>200</v>
      </c>
      <c r="J32" s="56"/>
      <c r="K32" s="57"/>
      <c r="L32" s="56">
        <v>21205</v>
      </c>
      <c r="M32" s="57"/>
      <c r="N32" s="24">
        <f>21205-4100-10670</f>
        <v>6435</v>
      </c>
      <c r="O32" s="23" t="s">
        <v>93</v>
      </c>
      <c r="P32" s="1">
        <v>200</v>
      </c>
      <c r="Q32">
        <f>200*30%</f>
        <v>60</v>
      </c>
      <c r="R32">
        <f>L33*(0.3-0.26)+(L39-L41)*(0.3-0.26)+L45*(0.3-0.22)</f>
        <v>263.99999999999989</v>
      </c>
      <c r="S32">
        <f>N41*0.01+N42*0.01</f>
        <v>77.7</v>
      </c>
    </row>
    <row r="33" spans="2:19">
      <c r="B33" s="28">
        <v>1</v>
      </c>
      <c r="C33" s="29" t="s">
        <v>136</v>
      </c>
      <c r="D33" s="29" t="s">
        <v>137</v>
      </c>
      <c r="E33" s="29" t="s">
        <v>47</v>
      </c>
      <c r="F33" s="47">
        <v>4</v>
      </c>
      <c r="G33" s="48"/>
      <c r="H33" s="29">
        <v>2350</v>
      </c>
      <c r="I33" s="47">
        <v>150</v>
      </c>
      <c r="J33" s="47"/>
      <c r="K33" s="48"/>
      <c r="L33" s="47">
        <v>2350</v>
      </c>
      <c r="M33" s="48"/>
      <c r="N33" s="29">
        <v>1350</v>
      </c>
      <c r="O33" s="29" t="s">
        <v>138</v>
      </c>
      <c r="P33" s="1">
        <v>150</v>
      </c>
      <c r="Q33">
        <f>150*0.26</f>
        <v>39</v>
      </c>
      <c r="R33">
        <f>0*(0.26-0.5)+300*(0.26-0.22)+100*(0.26-0.1)+800*(0.26-0.22)</f>
        <v>60.000000000000007</v>
      </c>
    </row>
    <row r="34" spans="2:19">
      <c r="B34" s="28">
        <v>2</v>
      </c>
      <c r="C34" s="29" t="s">
        <v>139</v>
      </c>
      <c r="D34" s="29" t="s">
        <v>136</v>
      </c>
      <c r="E34" s="29" t="s">
        <v>140</v>
      </c>
      <c r="F34" s="47">
        <v>1</v>
      </c>
      <c r="G34" s="48"/>
      <c r="H34" s="29">
        <v>0</v>
      </c>
      <c r="I34" s="47">
        <v>0</v>
      </c>
      <c r="J34" s="47"/>
      <c r="K34" s="48"/>
      <c r="L34" s="47">
        <v>0</v>
      </c>
      <c r="M34" s="48"/>
      <c r="N34" s="29">
        <v>0</v>
      </c>
      <c r="O34" s="29" t="s">
        <v>141</v>
      </c>
      <c r="P34" s="1">
        <v>0</v>
      </c>
      <c r="Q34">
        <v>0</v>
      </c>
      <c r="R34">
        <v>0</v>
      </c>
    </row>
    <row r="35" spans="2:19">
      <c r="B35" s="28">
        <v>2</v>
      </c>
      <c r="C35" s="29" t="s">
        <v>142</v>
      </c>
      <c r="D35" s="29" t="s">
        <v>137</v>
      </c>
      <c r="E35" s="29" t="s">
        <v>143</v>
      </c>
      <c r="F35" s="47">
        <v>3</v>
      </c>
      <c r="G35" s="48"/>
      <c r="H35" s="29">
        <v>300</v>
      </c>
      <c r="I35" s="47">
        <v>300</v>
      </c>
      <c r="J35" s="47"/>
      <c r="K35" s="48"/>
      <c r="L35" s="47">
        <v>300</v>
      </c>
      <c r="M35" s="48"/>
      <c r="N35" s="29">
        <v>300</v>
      </c>
      <c r="O35" s="29" t="s">
        <v>144</v>
      </c>
      <c r="P35" s="1">
        <v>300</v>
      </c>
      <c r="Q35">
        <f>300*0.22</f>
        <v>66</v>
      </c>
      <c r="R35">
        <v>0</v>
      </c>
    </row>
    <row r="36" spans="2:19">
      <c r="B36" s="28">
        <v>2</v>
      </c>
      <c r="C36" s="29" t="s">
        <v>145</v>
      </c>
      <c r="D36" s="29" t="s">
        <v>136</v>
      </c>
      <c r="E36" s="29" t="s">
        <v>146</v>
      </c>
      <c r="F36" s="47">
        <v>2</v>
      </c>
      <c r="G36" s="48"/>
      <c r="H36" s="29">
        <v>100</v>
      </c>
      <c r="I36" s="47">
        <v>100</v>
      </c>
      <c r="J36" s="47"/>
      <c r="K36" s="48"/>
      <c r="L36" s="47">
        <v>100</v>
      </c>
      <c r="M36" s="48"/>
      <c r="N36" s="29">
        <v>100</v>
      </c>
      <c r="O36" s="29" t="s">
        <v>147</v>
      </c>
      <c r="P36" s="1">
        <v>100</v>
      </c>
      <c r="Q36">
        <f>100*0.1</f>
        <v>10</v>
      </c>
      <c r="R36">
        <v>0</v>
      </c>
    </row>
    <row r="37" spans="2:19">
      <c r="B37" s="28">
        <v>2</v>
      </c>
      <c r="C37" s="29" t="s">
        <v>148</v>
      </c>
      <c r="D37" s="29" t="s">
        <v>136</v>
      </c>
      <c r="E37" s="29" t="s">
        <v>149</v>
      </c>
      <c r="F37" s="47">
        <v>3</v>
      </c>
      <c r="G37" s="48"/>
      <c r="H37" s="29">
        <v>800</v>
      </c>
      <c r="I37" s="47">
        <v>800</v>
      </c>
      <c r="J37" s="47"/>
      <c r="K37" s="48"/>
      <c r="L37" s="47">
        <v>800</v>
      </c>
      <c r="M37" s="48"/>
      <c r="N37" s="29">
        <v>800</v>
      </c>
      <c r="O37" s="29" t="s">
        <v>150</v>
      </c>
      <c r="P37" s="1">
        <v>800</v>
      </c>
      <c r="Q37">
        <f>800*0.22</f>
        <v>176</v>
      </c>
      <c r="R37">
        <v>0</v>
      </c>
    </row>
    <row r="38" spans="2:19">
      <c r="B38" s="28">
        <v>2</v>
      </c>
      <c r="C38" s="29" t="s">
        <v>151</v>
      </c>
      <c r="D38" s="29" t="s">
        <v>136</v>
      </c>
      <c r="E38" s="29" t="s">
        <v>152</v>
      </c>
      <c r="F38" s="47">
        <v>4</v>
      </c>
      <c r="G38" s="48"/>
      <c r="H38" s="29">
        <v>1000</v>
      </c>
      <c r="I38" s="47">
        <v>1000</v>
      </c>
      <c r="J38" s="47"/>
      <c r="K38" s="48"/>
      <c r="L38" s="47">
        <v>1000</v>
      </c>
      <c r="M38" s="48"/>
      <c r="N38" s="29">
        <v>1000</v>
      </c>
      <c r="O38" s="29" t="s">
        <v>65</v>
      </c>
      <c r="P38" s="1">
        <v>1000</v>
      </c>
      <c r="Q38">
        <f>1000*0.26</f>
        <v>260</v>
      </c>
      <c r="R38">
        <v>0</v>
      </c>
    </row>
    <row r="39" spans="2:19">
      <c r="B39" s="30">
        <v>1</v>
      </c>
      <c r="C39" s="31" t="s">
        <v>153</v>
      </c>
      <c r="D39" s="31" t="s">
        <v>137</v>
      </c>
      <c r="E39" s="31" t="s">
        <v>47</v>
      </c>
      <c r="F39" s="43">
        <v>4</v>
      </c>
      <c r="G39" s="44"/>
      <c r="H39" s="31">
        <v>7620</v>
      </c>
      <c r="I39" s="43">
        <v>320</v>
      </c>
      <c r="J39" s="43"/>
      <c r="K39" s="44"/>
      <c r="L39" s="43">
        <v>7620</v>
      </c>
      <c r="M39" s="44"/>
      <c r="N39" s="31">
        <v>320</v>
      </c>
      <c r="O39" s="31" t="s">
        <v>154</v>
      </c>
      <c r="P39" s="1">
        <v>320</v>
      </c>
      <c r="Q39">
        <f>320*0.26</f>
        <v>83.2</v>
      </c>
      <c r="R39">
        <v>0</v>
      </c>
    </row>
    <row r="40" spans="2:19">
      <c r="B40" s="30">
        <v>2</v>
      </c>
      <c r="C40" s="31" t="s">
        <v>155</v>
      </c>
      <c r="D40" s="31" t="s">
        <v>153</v>
      </c>
      <c r="E40" s="31" t="s">
        <v>140</v>
      </c>
      <c r="F40" s="43">
        <v>4</v>
      </c>
      <c r="G40" s="44"/>
      <c r="H40" s="31">
        <v>3200</v>
      </c>
      <c r="I40" s="43">
        <v>3200</v>
      </c>
      <c r="J40" s="43"/>
      <c r="K40" s="44"/>
      <c r="L40" s="43">
        <v>3200</v>
      </c>
      <c r="M40" s="44"/>
      <c r="N40" s="31">
        <v>3200</v>
      </c>
      <c r="O40" s="31" t="s">
        <v>156</v>
      </c>
      <c r="P40" s="1">
        <v>3200</v>
      </c>
      <c r="Q40">
        <f>3200*0.26</f>
        <v>832</v>
      </c>
      <c r="R40">
        <v>0</v>
      </c>
    </row>
    <row r="41" spans="2:19">
      <c r="B41" s="30">
        <v>2</v>
      </c>
      <c r="C41" s="31" t="s">
        <v>157</v>
      </c>
      <c r="D41" s="31" t="s">
        <v>153</v>
      </c>
      <c r="E41" s="31" t="s">
        <v>158</v>
      </c>
      <c r="F41" s="43">
        <v>5</v>
      </c>
      <c r="G41" s="44"/>
      <c r="H41" s="31">
        <v>4100</v>
      </c>
      <c r="I41" s="43">
        <v>4100</v>
      </c>
      <c r="J41" s="43"/>
      <c r="K41" s="44"/>
      <c r="L41" s="45">
        <v>4100</v>
      </c>
      <c r="M41" s="46"/>
      <c r="N41" s="31">
        <v>4100</v>
      </c>
      <c r="O41" s="31" t="s">
        <v>159</v>
      </c>
      <c r="P41" s="1">
        <v>4100</v>
      </c>
      <c r="Q41">
        <f>4100*0.3</f>
        <v>1230</v>
      </c>
      <c r="R41">
        <v>0</v>
      </c>
    </row>
    <row r="42" spans="2:19" ht="24">
      <c r="B42" s="32">
        <v>1</v>
      </c>
      <c r="C42" s="33" t="s">
        <v>160</v>
      </c>
      <c r="D42" s="33" t="s">
        <v>137</v>
      </c>
      <c r="E42" s="33" t="s">
        <v>161</v>
      </c>
      <c r="F42" s="41">
        <v>5</v>
      </c>
      <c r="G42" s="42"/>
      <c r="H42" s="33">
        <v>10670</v>
      </c>
      <c r="I42" s="41">
        <v>170</v>
      </c>
      <c r="J42" s="41"/>
      <c r="K42" s="42"/>
      <c r="L42" s="41">
        <v>10670</v>
      </c>
      <c r="M42" s="42"/>
      <c r="N42" s="33">
        <f>10670-7000</f>
        <v>3670</v>
      </c>
      <c r="O42" s="33" t="s">
        <v>162</v>
      </c>
      <c r="P42" s="1">
        <v>170</v>
      </c>
      <c r="Q42">
        <f>170*0.3</f>
        <v>51</v>
      </c>
      <c r="R42">
        <f>3500*(0.3-0.26)</f>
        <v>139.99999999999994</v>
      </c>
      <c r="S42" s="36">
        <f>N43*0.01</f>
        <v>70</v>
      </c>
    </row>
    <row r="43" spans="2:19" ht="24">
      <c r="B43" s="32">
        <v>2</v>
      </c>
      <c r="C43" s="33" t="s">
        <v>163</v>
      </c>
      <c r="D43" s="33" t="s">
        <v>160</v>
      </c>
      <c r="E43" s="33" t="s">
        <v>161</v>
      </c>
      <c r="F43" s="41">
        <v>5</v>
      </c>
      <c r="G43" s="42"/>
      <c r="H43" s="33">
        <v>7000</v>
      </c>
      <c r="I43" s="41">
        <v>7000</v>
      </c>
      <c r="J43" s="41"/>
      <c r="K43" s="42"/>
      <c r="L43" s="41">
        <v>7000</v>
      </c>
      <c r="M43" s="42"/>
      <c r="N43" s="33">
        <v>7000</v>
      </c>
      <c r="O43" s="33" t="s">
        <v>164</v>
      </c>
      <c r="P43" s="1">
        <v>7000</v>
      </c>
      <c r="Q43">
        <f>7000*0.3</f>
        <v>2100</v>
      </c>
      <c r="R43">
        <v>0</v>
      </c>
    </row>
    <row r="44" spans="2:19" ht="24">
      <c r="B44" s="32">
        <v>2</v>
      </c>
      <c r="C44" s="33" t="s">
        <v>165</v>
      </c>
      <c r="D44" s="33" t="s">
        <v>160</v>
      </c>
      <c r="E44" s="33" t="s">
        <v>47</v>
      </c>
      <c r="F44" s="41">
        <v>4</v>
      </c>
      <c r="G44" s="42"/>
      <c r="H44" s="33">
        <v>3500</v>
      </c>
      <c r="I44" s="41">
        <v>3500</v>
      </c>
      <c r="J44" s="41"/>
      <c r="K44" s="42"/>
      <c r="L44" s="41">
        <v>3500</v>
      </c>
      <c r="M44" s="42"/>
      <c r="N44" s="33">
        <v>3500</v>
      </c>
      <c r="O44" s="33" t="s">
        <v>166</v>
      </c>
      <c r="P44" s="1">
        <v>3500</v>
      </c>
      <c r="Q44">
        <f>3500*0.26</f>
        <v>910</v>
      </c>
      <c r="R44">
        <v>0</v>
      </c>
    </row>
    <row r="45" spans="2:19">
      <c r="B45" s="34">
        <v>1</v>
      </c>
      <c r="C45" s="35" t="s">
        <v>167</v>
      </c>
      <c r="D45" s="35" t="s">
        <v>137</v>
      </c>
      <c r="E45" s="35" t="s">
        <v>158</v>
      </c>
      <c r="F45" s="39">
        <v>3</v>
      </c>
      <c r="G45" s="40"/>
      <c r="H45" s="35">
        <v>365</v>
      </c>
      <c r="I45" s="39">
        <v>165</v>
      </c>
      <c r="J45" s="39"/>
      <c r="K45" s="40"/>
      <c r="L45" s="39">
        <v>365</v>
      </c>
      <c r="M45" s="40"/>
      <c r="N45" s="35">
        <v>165</v>
      </c>
      <c r="O45" s="35" t="s">
        <v>168</v>
      </c>
      <c r="P45" s="1">
        <v>165</v>
      </c>
      <c r="Q45">
        <f>165*0.22</f>
        <v>36.299999999999997</v>
      </c>
      <c r="R45">
        <f>200*(0.22-0.22)</f>
        <v>0</v>
      </c>
    </row>
    <row r="46" spans="2:19">
      <c r="B46" s="34">
        <v>2</v>
      </c>
      <c r="C46" s="35" t="s">
        <v>169</v>
      </c>
      <c r="D46" s="35" t="s">
        <v>167</v>
      </c>
      <c r="E46" s="35" t="s">
        <v>47</v>
      </c>
      <c r="F46" s="39">
        <v>3</v>
      </c>
      <c r="G46" s="40"/>
      <c r="H46" s="35">
        <v>200</v>
      </c>
      <c r="I46" s="39">
        <v>200</v>
      </c>
      <c r="J46" s="39"/>
      <c r="K46" s="40"/>
      <c r="L46" s="39">
        <v>200</v>
      </c>
      <c r="M46" s="40"/>
      <c r="N46" s="35">
        <v>200</v>
      </c>
      <c r="O46" s="35" t="s">
        <v>170</v>
      </c>
      <c r="P46" s="1">
        <v>200</v>
      </c>
      <c r="Q46">
        <f>200*0.22</f>
        <v>44</v>
      </c>
      <c r="R46">
        <v>0</v>
      </c>
    </row>
    <row r="47" spans="2:19">
      <c r="B47" s="26"/>
      <c r="C47" s="26"/>
      <c r="D47" s="26"/>
      <c r="E47" s="26"/>
      <c r="F47" s="66"/>
      <c r="G47" s="66"/>
      <c r="H47" s="26"/>
      <c r="I47" s="66"/>
      <c r="J47" s="66"/>
      <c r="K47" s="66"/>
      <c r="L47" s="66"/>
      <c r="M47" s="66"/>
      <c r="N47" s="26"/>
      <c r="O47" s="26"/>
    </row>
    <row r="48" spans="2:19">
      <c r="B48" s="58" t="s">
        <v>124</v>
      </c>
      <c r="C48" s="58"/>
      <c r="D48" s="58"/>
      <c r="E48" s="58"/>
      <c r="F48" s="58"/>
      <c r="G48" s="59" t="s">
        <v>66</v>
      </c>
      <c r="H48" s="59"/>
      <c r="I48" s="59"/>
      <c r="J48" s="16" t="s">
        <v>67</v>
      </c>
      <c r="K48" s="58" t="s">
        <v>66</v>
      </c>
      <c r="L48" s="58"/>
      <c r="M48" s="58"/>
      <c r="N48" s="58"/>
      <c r="O48" s="58"/>
      <c r="P48" s="58"/>
    </row>
    <row r="49" spans="2:24">
      <c r="P49">
        <f>SUM(P32:P46)</f>
        <v>21205</v>
      </c>
      <c r="Q49">
        <f t="shared" ref="Q49:S49" si="0">SUM(Q32:Q46)</f>
        <v>5897.5</v>
      </c>
      <c r="R49">
        <f>SUM(R32:R46)</f>
        <v>463.99999999999983</v>
      </c>
      <c r="S49">
        <f t="shared" si="0"/>
        <v>147.69999999999999</v>
      </c>
    </row>
    <row r="51" spans="2:24" ht="32.25" customHeight="1">
      <c r="B51" s="67" t="s">
        <v>173</v>
      </c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Q51">
        <f>Q49+R49</f>
        <v>6361.5</v>
      </c>
      <c r="R51">
        <f>Q49+R49+S49</f>
        <v>6509.2</v>
      </c>
    </row>
    <row r="52" spans="2:24" ht="15.75" customHeight="1">
      <c r="B52" t="s">
        <v>130</v>
      </c>
    </row>
    <row r="53" spans="2:24" ht="88.5" customHeight="1">
      <c r="B53" s="67" t="s">
        <v>171</v>
      </c>
      <c r="C53" s="67"/>
      <c r="D53" s="67"/>
      <c r="E53" s="67"/>
      <c r="F53" s="67"/>
      <c r="G53" s="67"/>
      <c r="H53" s="6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 spans="2:24">
      <c r="B54" t="s">
        <v>131</v>
      </c>
    </row>
  </sheetData>
  <mergeCells count="129">
    <mergeCell ref="B53:H53"/>
    <mergeCell ref="F47:G47"/>
    <mergeCell ref="I47:K47"/>
    <mergeCell ref="L47:M47"/>
    <mergeCell ref="B48:F48"/>
    <mergeCell ref="G48:I48"/>
    <mergeCell ref="K48:L48"/>
    <mergeCell ref="M48:P48"/>
    <mergeCell ref="F44:G44"/>
    <mergeCell ref="I44:K44"/>
    <mergeCell ref="L44:M44"/>
    <mergeCell ref="F45:G45"/>
    <mergeCell ref="I45:K45"/>
    <mergeCell ref="L45:M45"/>
    <mergeCell ref="F46:G46"/>
    <mergeCell ref="I46:K46"/>
    <mergeCell ref="L46:M46"/>
    <mergeCell ref="B51:O51"/>
    <mergeCell ref="F41:G41"/>
    <mergeCell ref="I41:K41"/>
    <mergeCell ref="L41:M41"/>
    <mergeCell ref="F42:G42"/>
    <mergeCell ref="I42:K42"/>
    <mergeCell ref="L42:M42"/>
    <mergeCell ref="F43:G43"/>
    <mergeCell ref="I43:K43"/>
    <mergeCell ref="L43:M43"/>
    <mergeCell ref="F38:G38"/>
    <mergeCell ref="I38:K38"/>
    <mergeCell ref="L38:M38"/>
    <mergeCell ref="F39:G39"/>
    <mergeCell ref="I39:K39"/>
    <mergeCell ref="L39:M39"/>
    <mergeCell ref="F40:G40"/>
    <mergeCell ref="I40:K40"/>
    <mergeCell ref="L40:M40"/>
    <mergeCell ref="F35:G35"/>
    <mergeCell ref="I35:K35"/>
    <mergeCell ref="L35:M35"/>
    <mergeCell ref="F36:G36"/>
    <mergeCell ref="I36:K36"/>
    <mergeCell ref="L36:M36"/>
    <mergeCell ref="F37:G37"/>
    <mergeCell ref="I37:K37"/>
    <mergeCell ref="L37:M37"/>
    <mergeCell ref="F32:G32"/>
    <mergeCell ref="I32:K32"/>
    <mergeCell ref="L32:M32"/>
    <mergeCell ref="F33:G33"/>
    <mergeCell ref="I33:K33"/>
    <mergeCell ref="L33:M33"/>
    <mergeCell ref="F34:G34"/>
    <mergeCell ref="I34:K34"/>
    <mergeCell ref="L34:M34"/>
    <mergeCell ref="B27:O27"/>
    <mergeCell ref="B28:O28"/>
    <mergeCell ref="B29:D29"/>
    <mergeCell ref="E29:K29"/>
    <mergeCell ref="L29:O29"/>
    <mergeCell ref="F30:G30"/>
    <mergeCell ref="I30:K30"/>
    <mergeCell ref="L30:M30"/>
    <mergeCell ref="F31:G31"/>
    <mergeCell ref="I31:K31"/>
    <mergeCell ref="L31:M31"/>
    <mergeCell ref="B22:F22"/>
    <mergeCell ref="G22:I22"/>
    <mergeCell ref="K22:L22"/>
    <mergeCell ref="M22:P22"/>
    <mergeCell ref="I5:K5"/>
    <mergeCell ref="F5:G5"/>
    <mergeCell ref="L5:M5"/>
    <mergeCell ref="B1:O1"/>
    <mergeCell ref="F12:G12"/>
    <mergeCell ref="I12:K12"/>
    <mergeCell ref="L12:M12"/>
    <mergeCell ref="F21:G21"/>
    <mergeCell ref="I21:K21"/>
    <mergeCell ref="L21:M21"/>
    <mergeCell ref="F10:G10"/>
    <mergeCell ref="I10:K10"/>
    <mergeCell ref="L10:M10"/>
    <mergeCell ref="F11:G11"/>
    <mergeCell ref="I11:K11"/>
    <mergeCell ref="L11:M11"/>
    <mergeCell ref="F9:G9"/>
    <mergeCell ref="I9:K9"/>
    <mergeCell ref="L9:M9"/>
    <mergeCell ref="F7:G7"/>
    <mergeCell ref="L14:M14"/>
    <mergeCell ref="I7:K7"/>
    <mergeCell ref="L7:M7"/>
    <mergeCell ref="F8:G8"/>
    <mergeCell ref="I8:K8"/>
    <mergeCell ref="L8:M8"/>
    <mergeCell ref="B2:O2"/>
    <mergeCell ref="B3:D3"/>
    <mergeCell ref="E3:K3"/>
    <mergeCell ref="L3:O3"/>
    <mergeCell ref="F4:G4"/>
    <mergeCell ref="I4:K4"/>
    <mergeCell ref="L4:M4"/>
    <mergeCell ref="F6:G6"/>
    <mergeCell ref="I6:K6"/>
    <mergeCell ref="L6:M6"/>
    <mergeCell ref="A7:A12"/>
    <mergeCell ref="F20:G20"/>
    <mergeCell ref="I20:K20"/>
    <mergeCell ref="L20:M20"/>
    <mergeCell ref="F19:G19"/>
    <mergeCell ref="F18:G18"/>
    <mergeCell ref="I18:K18"/>
    <mergeCell ref="L18:M18"/>
    <mergeCell ref="F17:G17"/>
    <mergeCell ref="I17:K17"/>
    <mergeCell ref="L17:M17"/>
    <mergeCell ref="I19:K19"/>
    <mergeCell ref="L19:M19"/>
    <mergeCell ref="F15:G15"/>
    <mergeCell ref="I15:K15"/>
    <mergeCell ref="L15:M15"/>
    <mergeCell ref="F16:G16"/>
    <mergeCell ref="I16:K16"/>
    <mergeCell ref="L16:M16"/>
    <mergeCell ref="F13:G13"/>
    <mergeCell ref="I13:K13"/>
    <mergeCell ref="L13:M13"/>
    <mergeCell ref="F14:G14"/>
    <mergeCell ref="I14:K1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会员加入表格</vt:lpstr>
      <vt:lpstr>月度销售汇总</vt:lpstr>
      <vt:lpstr>网络图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2014-05-20T17:59:43Z</dcterms:modified>
</cp:coreProperties>
</file>