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42" documentId="8_{6EA74A2F-5C82-4DBA-9E41-36B2E467C542}" xr6:coauthVersionLast="47" xr6:coauthVersionMax="47" xr10:uidLastSave="{A9C93528-9BD0-4138-B8A6-4ED1BB7738E5}"/>
  <bookViews>
    <workbookView xWindow="0" yWindow="0" windowWidth="28780" windowHeight="12170" firstSheet="1" activeTab="1" xr2:uid="{00000000-000D-0000-FFFF-FFFF00000000}"/>
  </bookViews>
  <sheets>
    <sheet name="ProjectSchedule" sheetId="11" r:id="rId1"/>
    <sheet name="Sheet1" sheetId="13" r:id="rId2"/>
    <sheet name="Sheet2" sheetId="14" r:id="rId3"/>
    <sheet name="About" sheetId="12" r:id="rId4"/>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4" l="1"/>
  <c r="C10" i="14"/>
  <c r="D10" i="14" s="1"/>
  <c r="C11" i="14" s="1"/>
  <c r="D11" i="14" s="1"/>
  <c r="D9" i="14"/>
  <c r="C5" i="14"/>
  <c r="D5" i="14" s="1"/>
  <c r="C3" i="14"/>
  <c r="D3" i="14" s="1"/>
  <c r="C4" i="14" s="1"/>
  <c r="D4" i="14" s="1"/>
  <c r="E14" i="13"/>
  <c r="D10" i="13"/>
  <c r="E10" i="13" s="1"/>
  <c r="D11" i="13" s="1"/>
  <c r="E11" i="13" s="1"/>
  <c r="E9" i="13"/>
  <c r="D5" i="13"/>
  <c r="E5" i="13" s="1"/>
  <c r="D3" i="13"/>
  <c r="E3" i="13" s="1"/>
  <c r="D4" i="13" s="1"/>
  <c r="E4" i="13" s="1"/>
  <c r="E11" i="11"/>
  <c r="F20" i="11"/>
  <c r="E21" i="11" s="1"/>
  <c r="F21" i="11" s="1"/>
  <c r="C13" i="14" l="1"/>
  <c r="D13" i="14" s="1"/>
  <c r="C6" i="14"/>
  <c r="D6" i="14" s="1"/>
  <c r="C7" i="14" s="1"/>
  <c r="D7" i="14" s="1"/>
  <c r="C16" i="14"/>
  <c r="D16" i="14" s="1"/>
  <c r="C17" i="14" s="1"/>
  <c r="D17" i="14" s="1"/>
  <c r="C19" i="14" s="1"/>
  <c r="C15" i="14"/>
  <c r="D15" i="14" s="1"/>
  <c r="D13" i="13"/>
  <c r="E13" i="13" s="1"/>
  <c r="D6" i="13"/>
  <c r="E6" i="13" s="1"/>
  <c r="D7" i="13" s="1"/>
  <c r="E7" i="13" s="1"/>
  <c r="D16" i="13"/>
  <c r="E16" i="13" s="1"/>
  <c r="D17" i="13" s="1"/>
  <c r="E17" i="13" s="1"/>
  <c r="D19" i="13" s="1"/>
  <c r="D15" i="13"/>
  <c r="E15" i="13" s="1"/>
  <c r="E22" i="11"/>
  <c r="F22" i="11" s="1"/>
  <c r="E23" i="11" s="1"/>
  <c r="F23" i="11" s="1"/>
  <c r="E25" i="11" s="1"/>
  <c r="H7" i="11"/>
  <c r="C21" i="14" l="1"/>
  <c r="D19" i="14"/>
  <c r="D21" i="13"/>
  <c r="E19" i="13"/>
  <c r="F25" i="11"/>
  <c r="E27" i="11"/>
  <c r="E9" i="11"/>
  <c r="D21" i="14" l="1"/>
  <c r="C20" i="14"/>
  <c r="E21" i="13"/>
  <c r="D20" i="13"/>
  <c r="F27" i="11"/>
  <c r="E26" i="11"/>
  <c r="H20" i="11"/>
  <c r="F9" i="11"/>
  <c r="E10" i="11" s="1"/>
  <c r="F10" i="11" s="1"/>
  <c r="I5" i="11"/>
  <c r="H32" i="11"/>
  <c r="H31" i="11"/>
  <c r="H27" i="11"/>
  <c r="H24" i="11"/>
  <c r="H18" i="11"/>
  <c r="H14" i="11"/>
  <c r="H8" i="11"/>
  <c r="C22" i="14" l="1"/>
  <c r="D20" i="14"/>
  <c r="D22" i="14" s="1"/>
  <c r="C23" i="14" s="1"/>
  <c r="D23" i="14" s="1"/>
  <c r="C24" i="14" s="1"/>
  <c r="D24" i="14" s="1"/>
  <c r="D22" i="13"/>
  <c r="E20" i="13"/>
  <c r="E22" i="13" s="1"/>
  <c r="D23" i="13" s="1"/>
  <c r="E23" i="13" s="1"/>
  <c r="D24" i="13" s="1"/>
  <c r="E24" i="13" s="1"/>
  <c r="E28" i="11"/>
  <c r="F26" i="11"/>
  <c r="F15" i="11"/>
  <c r="E16" i="11"/>
  <c r="F16" i="11" s="1"/>
  <c r="H9" i="11"/>
  <c r="I6" i="11"/>
  <c r="F28" i="11" l="1"/>
  <c r="E29" i="11" s="1"/>
  <c r="F29" i="11" s="1"/>
  <c r="E30" i="11" s="1"/>
  <c r="H26" i="11"/>
  <c r="H28" i="11"/>
  <c r="H25" i="11"/>
  <c r="H23" i="11"/>
  <c r="H10" i="11"/>
  <c r="H21" i="11"/>
  <c r="J5" i="11"/>
  <c r="K5" i="11" s="1"/>
  <c r="L5" i="11" s="1"/>
  <c r="M5" i="11" s="1"/>
  <c r="N5" i="11" s="1"/>
  <c r="O5" i="11" s="1"/>
  <c r="P5" i="11" s="1"/>
  <c r="I4" i="11"/>
  <c r="F30" i="11" l="1"/>
  <c r="H30" i="11"/>
  <c r="H2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AK5" i="11"/>
  <c r="AL5" i="11" s="1"/>
  <c r="AM5" i="11" s="1"/>
  <c r="AN5" i="11" s="1"/>
  <c r="AO5" i="11" s="1"/>
  <c r="AP5" i="11" s="1"/>
  <c r="AQ5" i="11" s="1"/>
  <c r="M6" i="11"/>
  <c r="E17" i="11" l="1"/>
  <c r="F17" i="11" s="1"/>
  <c r="AR5" i="11"/>
  <c r="AS5" i="11" s="1"/>
  <c r="AK4" i="11"/>
  <c r="N6" i="11"/>
  <c r="H16" i="11" l="1"/>
  <c r="AT5" i="11"/>
  <c r="AS6" i="11"/>
  <c r="AR4" i="11"/>
  <c r="O6" i="11"/>
  <c r="H17" i="11" l="1"/>
  <c r="AU5" i="11"/>
  <c r="AT6" i="11"/>
  <c r="AV5" i="11" l="1"/>
  <c r="AU6" i="11"/>
  <c r="P6" i="11"/>
  <c r="Q6" i="11"/>
  <c r="AW5" i="11" l="1"/>
  <c r="AV6" i="11"/>
  <c r="R6" i="11"/>
  <c r="F11" i="11" l="1"/>
  <c r="H11" i="11"/>
  <c r="AX5" i="11"/>
  <c r="AY5" i="11" s="1"/>
  <c r="AW6" i="11"/>
  <c r="S6" i="11"/>
  <c r="E19" i="11" l="1"/>
  <c r="E12" i="11"/>
  <c r="AY6" i="11"/>
  <c r="AZ5" i="11"/>
  <c r="AY4" i="11"/>
  <c r="AX6" i="11"/>
  <c r="T6" i="11"/>
  <c r="F12" i="11" l="1"/>
  <c r="E13" i="11" s="1"/>
  <c r="F13" i="11" s="1"/>
  <c r="H13" i="11" s="1"/>
  <c r="H12" i="11"/>
  <c r="F19" i="11"/>
  <c r="H19" i="11" s="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<sst xmlns="http://schemas.openxmlformats.org/spreadsheetml/2006/main" count="179" uniqueCount="67">
  <si>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</si>
  <si>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MICROP</t>
  </si>
  <si>
    <t>SIMPLE GANTT CHART by Vertex42.com</t>
  </si>
  <si>
    <t>Enter Company Name in cell B2.</t>
  </si>
  <si>
    <t>LMU EE Capstone</t>
  </si>
  <si>
    <t>https://www.vertex42.com/ExcelTemplates/simple-gantt-chart.html</t>
  </si>
  <si>
    <t>Enter the name of the Project Lead in cell B3. Enter the Project Start date in cell E3. Pooject Start: label is in cell C3.</t>
  </si>
  <si>
    <t>Natalia Cedeno &amp;&amp; Ian Green</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</si>
  <si>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</si>
  <si>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</si>
  <si>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</si>
  <si>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</si>
  <si>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</si>
  <si>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</si>
  <si>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</si>
  <si>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</si>
  <si>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</si>
  <si>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</si>
  <si>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</si>
  <si>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</si>
  <si>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</si>
  <si>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Research and Development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</si>
  <si>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</si>
  <si>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Static Design</t>
  </si>
  <si>
    <t>Both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</si>
  <si>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</si>
  <si>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Order parts</t>
  </si>
  <si>
    <t>Ian</t>
  </si>
  <si>
    <t>Scanner Design</t>
  </si>
  <si>
    <t>Tracking Algorithm</t>
  </si>
  <si>
    <t>FANET Design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</si>
  <si>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</si>
  <si>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Construct Transmitter</t>
  </si>
  <si>
    <t>Construct Receiver</t>
  </si>
  <si>
    <t>Natalia</t>
  </si>
  <si>
    <t>Lab Condition Testing</t>
  </si>
  <si>
    <t>Sample phase title block</t>
  </si>
  <si>
    <t>Single Motion Design</t>
  </si>
  <si>
    <t>Scanner Parts Ordering</t>
  </si>
  <si>
    <t>Construct Scanner</t>
  </si>
  <si>
    <t>Test Scanner</t>
  </si>
  <si>
    <t>Scanner Tracking Implementation</t>
  </si>
  <si>
    <t>One way tracking testing</t>
  </si>
  <si>
    <t>Dual Motion Design</t>
  </si>
  <si>
    <t>Mount receiver on drone</t>
  </si>
  <si>
    <t>Test drone receiver while moving</t>
  </si>
  <si>
    <t>Mount transmitter on drone</t>
  </si>
  <si>
    <t>Test drone transmitter while moving</t>
  </si>
  <si>
    <t>Test drone-to-drone communication</t>
  </si>
  <si>
    <t>Demonstrate FANET feasbility</t>
  </si>
  <si>
    <t>This is an empty row</t>
  </si>
  <si>
    <t>This row marks the end of the Project Schedule. DO NOT enter anything in this row. 
Insert new rows ABOVE this one to continue building out your Project Schedule.</t>
  </si>
  <si>
    <t>Insert new rows ABOVE this one</t>
  </si>
  <si>
    <t>Demonstrate FANET feasibility</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</si>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</sst>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
      <sz val="12"/>
      <color theme="1"/>
      <name val="Calibri"/>
      <family val="2"/>
      <scheme val="minor"/>
    </font>
    <font>
      <sz val="12"/>
      <name val="Calibri"/>
      <family val="2"/>
      <scheme val="minor"/>
    </font>
    <font>
      <b/>
      <sz val="12"/>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0" fillId="0" borderId="0"/>
    <xf numFmtId="43"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2" fillId="0" borderId="0" xfId="0" applyFont="1"/>
    <xf numFmtId="0" fontId="13"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9" fillId="0" borderId="0" xfId="6"/>
    <xf numFmtId="0" fontId="9" fillId="0" borderId="0" xfId="7">
      <alignment vertical="top"/>
    </xf>
    <xf numFmtId="164"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21" fillId="13" borderId="1" xfId="0" applyFont="1" applyFill="1" applyBorder="1" applyAlignment="1">
      <alignment horizontal="center" vertical="center" wrapText="1"/>
    </xf>
    <xf numFmtId="0" fontId="22" fillId="8" borderId="2" xfId="11" applyFont="1" applyFill="1">
      <alignment horizontal="center" vertical="center"/>
    </xf>
    <xf numFmtId="9" fontId="23" fillId="8" borderId="2" xfId="2" applyFont="1" applyFill="1" applyBorder="1" applyAlignment="1">
      <alignment horizontal="center" vertical="center"/>
    </xf>
    <xf numFmtId="164" fontId="22" fillId="8" borderId="2" xfId="0" applyNumberFormat="1" applyFont="1" applyFill="1" applyBorder="1" applyAlignment="1">
      <alignment horizontal="center" vertical="center"/>
    </xf>
    <xf numFmtId="164" fontId="23" fillId="8" borderId="2" xfId="0" applyNumberFormat="1" applyFont="1" applyFill="1" applyBorder="1" applyAlignment="1">
      <alignment horizontal="center" vertical="center"/>
    </xf>
    <xf numFmtId="0" fontId="22" fillId="3" borderId="2" xfId="11" applyFont="1" applyFill="1">
      <alignment horizontal="center" vertical="center"/>
    </xf>
    <xf numFmtId="9" fontId="23" fillId="3" borderId="2" xfId="2" applyFont="1" applyFill="1" applyBorder="1" applyAlignment="1">
      <alignment horizontal="center" vertical="center"/>
    </xf>
    <xf numFmtId="164" fontId="22" fillId="3" borderId="2" xfId="10" applyFont="1" applyFill="1">
      <alignment horizontal="center" vertical="center"/>
    </xf>
    <xf numFmtId="0" fontId="22" fillId="9" borderId="2" xfId="11" applyFont="1" applyFill="1">
      <alignment horizontal="center" vertical="center"/>
    </xf>
    <xf numFmtId="9" fontId="23" fillId="9" borderId="2" xfId="2" applyFont="1" applyFill="1" applyBorder="1" applyAlignment="1">
      <alignment horizontal="center" vertical="center"/>
    </xf>
    <xf numFmtId="164" fontId="22" fillId="9" borderId="2" xfId="0" applyNumberFormat="1" applyFont="1" applyFill="1" applyBorder="1" applyAlignment="1">
      <alignment horizontal="center" vertical="center"/>
    </xf>
    <xf numFmtId="164" fontId="23" fillId="9" borderId="2" xfId="0" applyNumberFormat="1" applyFont="1" applyFill="1" applyBorder="1" applyAlignment="1">
      <alignment horizontal="center" vertical="center"/>
    </xf>
    <xf numFmtId="0" fontId="22" fillId="4" borderId="2" xfId="11" applyFont="1" applyFill="1">
      <alignment horizontal="center" vertical="center"/>
    </xf>
    <xf numFmtId="9" fontId="23" fillId="4" borderId="2" xfId="2" applyFont="1" applyFill="1" applyBorder="1" applyAlignment="1">
      <alignment horizontal="center" vertical="center"/>
    </xf>
    <xf numFmtId="164" fontId="22" fillId="4" borderId="2" xfId="10" applyFont="1" applyFill="1">
      <alignment horizontal="center" vertical="center"/>
    </xf>
    <xf numFmtId="0" fontId="22" fillId="6" borderId="2" xfId="11" applyFont="1" applyFill="1">
      <alignment horizontal="center" vertical="center"/>
    </xf>
    <xf numFmtId="9" fontId="23" fillId="6" borderId="2" xfId="2" applyFont="1" applyFill="1" applyBorder="1" applyAlignment="1">
      <alignment horizontal="center" vertical="center"/>
    </xf>
    <xf numFmtId="164" fontId="22" fillId="6" borderId="2" xfId="0" applyNumberFormat="1" applyFont="1" applyFill="1" applyBorder="1" applyAlignment="1">
      <alignment horizontal="center" vertical="center"/>
    </xf>
    <xf numFmtId="164" fontId="23" fillId="6" borderId="2" xfId="0" applyNumberFormat="1" applyFont="1" applyFill="1" applyBorder="1" applyAlignment="1">
      <alignment horizontal="center" vertical="center"/>
    </xf>
    <xf numFmtId="0" fontId="22" fillId="11" borderId="2" xfId="11" applyFont="1" applyFill="1">
      <alignment horizontal="center" vertical="center"/>
    </xf>
    <xf numFmtId="9" fontId="23" fillId="11" borderId="2" xfId="2" applyFont="1" applyFill="1" applyBorder="1" applyAlignment="1">
      <alignment horizontal="center" vertical="center"/>
    </xf>
    <xf numFmtId="164" fontId="22" fillId="11" borderId="2" xfId="10" applyFont="1" applyFill="1">
      <alignment horizontal="center" vertical="center"/>
    </xf>
    <xf numFmtId="0" fontId="22" fillId="5" borderId="2" xfId="11" applyFont="1" applyFill="1">
      <alignment horizontal="center" vertical="center"/>
    </xf>
    <xf numFmtId="9" fontId="23" fillId="5" borderId="2" xfId="2" applyFont="1" applyFill="1" applyBorder="1" applyAlignment="1">
      <alignment horizontal="center" vertical="center"/>
    </xf>
    <xf numFmtId="164" fontId="22" fillId="5" borderId="2" xfId="0" applyNumberFormat="1" applyFont="1" applyFill="1" applyBorder="1" applyAlignment="1">
      <alignment horizontal="center" vertical="center"/>
    </xf>
    <xf numFmtId="164" fontId="23" fillId="5" borderId="2" xfId="0" applyNumberFormat="1" applyFont="1" applyFill="1" applyBorder="1" applyAlignment="1">
      <alignment horizontal="center" vertical="center"/>
    </xf>
    <xf numFmtId="0" fontId="22" fillId="10" borderId="2" xfId="11" applyFont="1" applyFill="1">
      <alignment horizontal="center" vertical="center"/>
    </xf>
    <xf numFmtId="9" fontId="23" fillId="10" borderId="2" xfId="2" applyFont="1" applyFill="1" applyBorder="1" applyAlignment="1">
      <alignment horizontal="center" vertical="center"/>
    </xf>
    <xf numFmtId="164" fontId="22" fillId="10" borderId="2" xfId="10" applyFont="1" applyFill="1">
      <alignment horizontal="center" vertical="center"/>
    </xf>
    <xf numFmtId="0" fontId="21" fillId="13" borderId="1" xfId="0" applyFont="1" applyFill="1" applyBorder="1" applyAlignment="1">
      <alignment horizontal="left" vertical="center" indent="1"/>
    </xf>
    <xf numFmtId="0" fontId="22" fillId="0" borderId="0" xfId="0" applyFont="1"/>
    <xf numFmtId="0" fontId="24" fillId="8" borderId="2" xfId="0" applyFont="1" applyFill="1" applyBorder="1" applyAlignment="1">
      <alignment horizontal="left" vertical="center" indent="1"/>
    </xf>
    <xf numFmtId="0" fontId="22" fillId="3" borderId="2" xfId="12" applyFont="1" applyFill="1">
      <alignment horizontal="left" vertical="center" indent="2"/>
    </xf>
    <xf numFmtId="0" fontId="24" fillId="9" borderId="2" xfId="0" applyFont="1" applyFill="1" applyBorder="1" applyAlignment="1">
      <alignment horizontal="left" vertical="center" indent="1"/>
    </xf>
    <xf numFmtId="0" fontId="22" fillId="4" borderId="2" xfId="12" applyFont="1" applyFill="1">
      <alignment horizontal="left" vertical="center" indent="2"/>
    </xf>
    <xf numFmtId="0" fontId="24" fillId="6" borderId="2" xfId="0" applyFont="1" applyFill="1" applyBorder="1" applyAlignment="1">
      <alignment horizontal="left" vertical="center" indent="1"/>
    </xf>
    <xf numFmtId="0" fontId="22" fillId="11" borderId="2" xfId="12" applyFont="1" applyFill="1">
      <alignment horizontal="left" vertical="center" indent="2"/>
    </xf>
    <xf numFmtId="0" fontId="24" fillId="5" borderId="2" xfId="0" applyFont="1" applyFill="1" applyBorder="1" applyAlignment="1">
      <alignment horizontal="left" vertical="center" indent="1"/>
    </xf>
    <xf numFmtId="0" fontId="22" fillId="10" borderId="2" xfId="12" applyFont="1" applyFill="1">
      <alignment horizontal="left" vertical="center" indent="2"/>
    </xf>
    <xf numFmtId="0" fontId="20" fillId="12" borderId="8" xfId="0" applyFont="1" applyFill="1" applyBorder="1" applyAlignment="1">
      <alignment horizontal="center" vertical="center" shrinkToFi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8" fillId="0" borderId="0" xfId="8" applyAlignment="1">
      <alignment horizontal="right" indent="1"/>
    </xf>
    <xf numFmtId="0" fontId="8" fillId="0" borderId="7" xfId="8" applyBorder="1" applyAlignment="1">
      <alignment horizontal="right" indent="1"/>
    </xf>
    <xf numFmtId="165" fontId="8" fillId="0" borderId="3" xfId="9" applyAlignment="1">
      <alignment horizontal="center" vertical="center"/>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showRuler="0" zoomScaleNormal="100" zoomScalePageLayoutView="70" workbookViewId="0">
      <pane ySplit="6" topLeftCell="D8" activePane="bottomLeft" state="frozen"/>
      <selection pane="bottomLeft" activeCell="E5" sqref="B5:G5"/>
    </sheetView>
  </sheetViews>
  <sheetFormatPr defaultColWidth="8.85546875" defaultRowHeight="30" customHeight="1"/>
  <cols>
    <col min="1" max="1" width="2.5703125" style="36" customWidth="1"/>
    <col min="2" max="2" width="40.140625" customWidth="1"/>
    <col min="3" max="3" width="30.5703125" customWidth="1"/>
    <col min="4" max="4" width="10.5703125" customWidth="1"/>
    <col min="5" max="5" width="10.42578125" style="5" customWidth="1"/>
    <col min="6" max="6" width="10.42578125" customWidth="1"/>
    <col min="7" max="7" width="2.5703125" customWidth="1"/>
    <col min="8" max="8" width="6.140625" hidden="1" customWidth="1"/>
    <col min="9" max="64" width="2.42578125" customWidth="1"/>
    <col min="69" max="70" width="10.42578125"/>
  </cols>
  <sheetData>
    <row r="1" spans="1:64" ht="30" customHeight="1">
      <c r="A1" s="37" t="s">
        <v>0</v>
      </c>
      <c r="B1" s="41" t="s">
        <v>1</v>
      </c>
      <c r="C1" s="1"/>
      <c r="D1" s="2"/>
      <c r="E1" s="4"/>
      <c r="F1" s="25"/>
      <c r="H1" s="2"/>
      <c r="I1" s="12" t="s">
        <v>2</v>
      </c>
    </row>
    <row r="2" spans="1:64" ht="30" customHeight="1">
      <c r="A2" s="36" t="s">
        <v>3</v>
      </c>
      <c r="B2" s="42" t="s">
        <v>4</v>
      </c>
      <c r="I2" s="39" t="s">
        <v>5</v>
      </c>
    </row>
    <row r="3" spans="1:64" ht="30" customHeight="1">
      <c r="A3" s="36" t="s">
        <v>6</v>
      </c>
      <c r="B3" s="43" t="s">
        <v>7</v>
      </c>
      <c r="C3" s="90" t="s">
        <v>8</v>
      </c>
      <c r="D3" s="91"/>
      <c r="E3" s="92">
        <v>44451</v>
      </c>
      <c r="F3" s="92"/>
    </row>
    <row r="4" spans="1:64" ht="30" customHeight="1">
      <c r="A4" s="37" t="s">
        <v>9</v>
      </c>
      <c r="C4" s="90" t="s">
        <v>10</v>
      </c>
      <c r="D4" s="91"/>
      <c r="E4" s="7">
        <v>1</v>
      </c>
      <c r="I4" s="87">
        <f>I5</f>
        <v>44452</v>
      </c>
      <c r="J4" s="88"/>
      <c r="K4" s="88"/>
      <c r="L4" s="88"/>
      <c r="M4" s="88"/>
      <c r="N4" s="88"/>
      <c r="O4" s="89"/>
      <c r="P4" s="87">
        <f>P5</f>
        <v>44459</v>
      </c>
      <c r="Q4" s="88"/>
      <c r="R4" s="88"/>
      <c r="S4" s="88"/>
      <c r="T4" s="88"/>
      <c r="U4" s="88"/>
      <c r="V4" s="89"/>
      <c r="W4" s="87">
        <f>W5</f>
        <v>44466</v>
      </c>
      <c r="X4" s="88"/>
      <c r="Y4" s="88"/>
      <c r="Z4" s="88"/>
      <c r="AA4" s="88"/>
      <c r="AB4" s="88"/>
      <c r="AC4" s="89"/>
      <c r="AD4" s="87">
        <f>AD5</f>
        <v>44473</v>
      </c>
      <c r="AE4" s="88"/>
      <c r="AF4" s="88"/>
      <c r="AG4" s="88"/>
      <c r="AH4" s="88"/>
      <c r="AI4" s="88"/>
      <c r="AJ4" s="89"/>
      <c r="AK4" s="87">
        <f>AK5</f>
        <v>44480</v>
      </c>
      <c r="AL4" s="88"/>
      <c r="AM4" s="88"/>
      <c r="AN4" s="88"/>
      <c r="AO4" s="88"/>
      <c r="AP4" s="88"/>
      <c r="AQ4" s="89"/>
      <c r="AR4" s="87">
        <f>AR5</f>
        <v>44487</v>
      </c>
      <c r="AS4" s="88"/>
      <c r="AT4" s="88"/>
      <c r="AU4" s="88"/>
      <c r="AV4" s="88"/>
      <c r="AW4" s="88"/>
      <c r="AX4" s="89"/>
      <c r="AY4" s="87">
        <f>AY5</f>
        <v>44494</v>
      </c>
      <c r="AZ4" s="88"/>
      <c r="BA4" s="88"/>
      <c r="BB4" s="88"/>
      <c r="BC4" s="88"/>
      <c r="BD4" s="88"/>
      <c r="BE4" s="89"/>
      <c r="BF4" s="87">
        <f>BF5</f>
        <v>44501</v>
      </c>
      <c r="BG4" s="88"/>
      <c r="BH4" s="88"/>
      <c r="BI4" s="88"/>
      <c r="BJ4" s="88"/>
      <c r="BK4" s="88"/>
      <c r="BL4" s="89"/>
    </row>
    <row r="5" spans="1:64" ht="15" customHeight="1">
      <c r="A5" s="37" t="s">
        <v>11</v>
      </c>
      <c r="B5" s="93"/>
      <c r="C5" s="93"/>
      <c r="D5" s="93"/>
      <c r="E5" s="93"/>
      <c r="F5" s="93"/>
      <c r="G5" s="93"/>
      <c r="I5" s="10">
        <f>Project_Start-WEEKDAY(Project_Start,1)+2+7*(Display_Week-1)</f>
        <v>44452</v>
      </c>
      <c r="J5" s="9">
        <f>I5+1</f>
        <v>44453</v>
      </c>
      <c r="K5" s="9">
        <f t="shared" ref="K5:AX5" si="0">J5+1</f>
        <v>44454</v>
      </c>
      <c r="L5" s="9">
        <f t="shared" si="0"/>
        <v>44455</v>
      </c>
      <c r="M5" s="9">
        <f t="shared" si="0"/>
        <v>44456</v>
      </c>
      <c r="N5" s="9">
        <f t="shared" si="0"/>
        <v>44457</v>
      </c>
      <c r="O5" s="11">
        <f t="shared" si="0"/>
        <v>44458</v>
      </c>
      <c r="P5" s="10">
        <f>O5+1</f>
        <v>44459</v>
      </c>
      <c r="Q5" s="9">
        <f>P5+1</f>
        <v>44460</v>
      </c>
      <c r="R5" s="9">
        <f t="shared" si="0"/>
        <v>44461</v>
      </c>
      <c r="S5" s="9">
        <f t="shared" si="0"/>
        <v>44462</v>
      </c>
      <c r="T5" s="9">
        <f t="shared" si="0"/>
        <v>44463</v>
      </c>
      <c r="U5" s="9">
        <f t="shared" si="0"/>
        <v>44464</v>
      </c>
      <c r="V5" s="11">
        <f t="shared" si="0"/>
        <v>44465</v>
      </c>
      <c r="W5" s="10">
        <f>V5+1</f>
        <v>44466</v>
      </c>
      <c r="X5" s="9">
        <f>W5+1</f>
        <v>44467</v>
      </c>
      <c r="Y5" s="9">
        <f t="shared" si="0"/>
        <v>44468</v>
      </c>
      <c r="Z5" s="9">
        <f t="shared" si="0"/>
        <v>44469</v>
      </c>
      <c r="AA5" s="9">
        <f t="shared" si="0"/>
        <v>44470</v>
      </c>
      <c r="AB5" s="9">
        <f t="shared" si="0"/>
        <v>44471</v>
      </c>
      <c r="AC5" s="11">
        <f t="shared" si="0"/>
        <v>44472</v>
      </c>
      <c r="AD5" s="10">
        <f>AC5+1</f>
        <v>44473</v>
      </c>
      <c r="AE5" s="9">
        <f>AD5+1</f>
        <v>44474</v>
      </c>
      <c r="AF5" s="9">
        <f t="shared" si="0"/>
        <v>44475</v>
      </c>
      <c r="AG5" s="9">
        <f t="shared" si="0"/>
        <v>44476</v>
      </c>
      <c r="AH5" s="9">
        <f t="shared" si="0"/>
        <v>44477</v>
      </c>
      <c r="AI5" s="9">
        <f t="shared" si="0"/>
        <v>44478</v>
      </c>
      <c r="AJ5" s="11">
        <f t="shared" si="0"/>
        <v>44479</v>
      </c>
      <c r="AK5" s="10">
        <f>AJ5+1</f>
        <v>44480</v>
      </c>
      <c r="AL5" s="9">
        <f>AK5+1</f>
        <v>44481</v>
      </c>
      <c r="AM5" s="9">
        <f t="shared" si="0"/>
        <v>44482</v>
      </c>
      <c r="AN5" s="9">
        <f t="shared" si="0"/>
        <v>44483</v>
      </c>
      <c r="AO5" s="9">
        <f t="shared" si="0"/>
        <v>44484</v>
      </c>
      <c r="AP5" s="9">
        <f t="shared" si="0"/>
        <v>44485</v>
      </c>
      <c r="AQ5" s="11">
        <f t="shared" si="0"/>
        <v>44486</v>
      </c>
      <c r="AR5" s="10">
        <f>AQ5+1</f>
        <v>44487</v>
      </c>
      <c r="AS5" s="9">
        <f>AR5+1</f>
        <v>44488</v>
      </c>
      <c r="AT5" s="9">
        <f t="shared" si="0"/>
        <v>44489</v>
      </c>
      <c r="AU5" s="9">
        <f t="shared" si="0"/>
        <v>44490</v>
      </c>
      <c r="AV5" s="9">
        <f t="shared" si="0"/>
        <v>44491</v>
      </c>
      <c r="AW5" s="9">
        <f t="shared" si="0"/>
        <v>44492</v>
      </c>
      <c r="AX5" s="11">
        <f t="shared" si="0"/>
        <v>44493</v>
      </c>
      <c r="AY5" s="10">
        <f>AX5+1</f>
        <v>44494</v>
      </c>
      <c r="AZ5" s="9">
        <f>AY5+1</f>
        <v>44495</v>
      </c>
      <c r="BA5" s="9">
        <f t="shared" ref="BA5:BE5" si="1">AZ5+1</f>
        <v>44496</v>
      </c>
      <c r="BB5" s="9">
        <f t="shared" si="1"/>
        <v>44497</v>
      </c>
      <c r="BC5" s="9">
        <f t="shared" si="1"/>
        <v>44498</v>
      </c>
      <c r="BD5" s="9">
        <f t="shared" si="1"/>
        <v>44499</v>
      </c>
      <c r="BE5" s="11">
        <f t="shared" si="1"/>
        <v>44500</v>
      </c>
      <c r="BF5" s="10">
        <f>BE5+1</f>
        <v>44501</v>
      </c>
      <c r="BG5" s="9">
        <f>BF5+1</f>
        <v>44502</v>
      </c>
      <c r="BH5" s="9">
        <f t="shared" ref="BH5:BL5" si="2">BG5+1</f>
        <v>44503</v>
      </c>
      <c r="BI5" s="9">
        <f t="shared" si="2"/>
        <v>44504</v>
      </c>
      <c r="BJ5" s="9">
        <f t="shared" si="2"/>
        <v>44505</v>
      </c>
      <c r="BK5" s="9">
        <f t="shared" si="2"/>
        <v>44506</v>
      </c>
      <c r="BL5" s="11">
        <f t="shared" si="2"/>
        <v>44507</v>
      </c>
    </row>
    <row r="6" spans="1:64" ht="30" customHeight="1" thickBot="1">
      <c r="A6" s="37" t="s">
        <v>12</v>
      </c>
      <c r="B6" s="76" t="s">
        <v>13</v>
      </c>
      <c r="C6" s="47" t="s">
        <v>14</v>
      </c>
      <c r="D6" s="47" t="s">
        <v>15</v>
      </c>
      <c r="E6" s="47" t="s">
        <v>16</v>
      </c>
      <c r="F6" s="47" t="s">
        <v>17</v>
      </c>
      <c r="G6" s="8"/>
      <c r="H6" s="8" t="s">
        <v>18</v>
      </c>
      <c r="I6" s="86" t="str">
        <f t="shared" ref="I6" si="3">LEFT(TEXT(I5,"ddd"),1)</f>
        <v>M</v>
      </c>
      <c r="J6" s="86" t="str">
        <f t="shared" ref="J6:AR6" si="4">LEFT(TEXT(J5,"ddd"),1)</f>
        <v>T</v>
      </c>
      <c r="K6" s="86" t="str">
        <f t="shared" si="4"/>
        <v>W</v>
      </c>
      <c r="L6" s="86" t="str">
        <f t="shared" si="4"/>
        <v>T</v>
      </c>
      <c r="M6" s="86" t="str">
        <f t="shared" si="4"/>
        <v>F</v>
      </c>
      <c r="N6" s="86" t="str">
        <f t="shared" si="4"/>
        <v>S</v>
      </c>
      <c r="O6" s="86" t="str">
        <f t="shared" si="4"/>
        <v>S</v>
      </c>
      <c r="P6" s="86" t="str">
        <f t="shared" si="4"/>
        <v>M</v>
      </c>
      <c r="Q6" s="86" t="str">
        <f t="shared" si="4"/>
        <v>T</v>
      </c>
      <c r="R6" s="86" t="str">
        <f t="shared" si="4"/>
        <v>W</v>
      </c>
      <c r="S6" s="86" t="str">
        <f t="shared" si="4"/>
        <v>T</v>
      </c>
      <c r="T6" s="86" t="str">
        <f t="shared" si="4"/>
        <v>F</v>
      </c>
      <c r="U6" s="86" t="str">
        <f t="shared" si="4"/>
        <v>S</v>
      </c>
      <c r="V6" s="86" t="str">
        <f t="shared" si="4"/>
        <v>S</v>
      </c>
      <c r="W6" s="86" t="str">
        <f t="shared" si="4"/>
        <v>M</v>
      </c>
      <c r="X6" s="86" t="str">
        <f t="shared" si="4"/>
        <v>T</v>
      </c>
      <c r="Y6" s="86" t="str">
        <f t="shared" si="4"/>
        <v>W</v>
      </c>
      <c r="Z6" s="86" t="str">
        <f t="shared" si="4"/>
        <v>T</v>
      </c>
      <c r="AA6" s="86" t="str">
        <f t="shared" si="4"/>
        <v>F</v>
      </c>
      <c r="AB6" s="86" t="str">
        <f t="shared" si="4"/>
        <v>S</v>
      </c>
      <c r="AC6" s="86" t="str">
        <f t="shared" si="4"/>
        <v>S</v>
      </c>
      <c r="AD6" s="86" t="str">
        <f t="shared" si="4"/>
        <v>M</v>
      </c>
      <c r="AE6" s="86" t="str">
        <f t="shared" si="4"/>
        <v>T</v>
      </c>
      <c r="AF6" s="86" t="str">
        <f t="shared" si="4"/>
        <v>W</v>
      </c>
      <c r="AG6" s="86" t="str">
        <f t="shared" si="4"/>
        <v>T</v>
      </c>
      <c r="AH6" s="86" t="str">
        <f t="shared" si="4"/>
        <v>F</v>
      </c>
      <c r="AI6" s="86" t="str">
        <f t="shared" si="4"/>
        <v>S</v>
      </c>
      <c r="AJ6" s="86" t="str">
        <f t="shared" si="4"/>
        <v>S</v>
      </c>
      <c r="AK6" s="86" t="str">
        <f t="shared" si="4"/>
        <v>M</v>
      </c>
      <c r="AL6" s="86" t="str">
        <f t="shared" si="4"/>
        <v>T</v>
      </c>
      <c r="AM6" s="86" t="str">
        <f t="shared" si="4"/>
        <v>W</v>
      </c>
      <c r="AN6" s="86" t="str">
        <f t="shared" si="4"/>
        <v>T</v>
      </c>
      <c r="AO6" s="86" t="str">
        <f t="shared" si="4"/>
        <v>F</v>
      </c>
      <c r="AP6" s="86" t="str">
        <f t="shared" si="4"/>
        <v>S</v>
      </c>
      <c r="AQ6" s="86" t="str">
        <f t="shared" si="4"/>
        <v>S</v>
      </c>
      <c r="AR6" s="86" t="str">
        <f t="shared" si="4"/>
        <v>M</v>
      </c>
      <c r="AS6" s="86" t="str">
        <f t="shared" ref="AS6:BL6" si="5">LEFT(TEXT(AS5,"ddd"),1)</f>
        <v>T</v>
      </c>
      <c r="AT6" s="86" t="str">
        <f t="shared" si="5"/>
        <v>W</v>
      </c>
      <c r="AU6" s="86" t="str">
        <f t="shared" si="5"/>
        <v>T</v>
      </c>
      <c r="AV6" s="86" t="str">
        <f t="shared" si="5"/>
        <v>F</v>
      </c>
      <c r="AW6" s="86" t="str">
        <f t="shared" si="5"/>
        <v>S</v>
      </c>
      <c r="AX6" s="86" t="str">
        <f t="shared" si="5"/>
        <v>S</v>
      </c>
      <c r="AY6" s="86" t="str">
        <f t="shared" si="5"/>
        <v>M</v>
      </c>
      <c r="AZ6" s="86" t="str">
        <f t="shared" si="5"/>
        <v>T</v>
      </c>
      <c r="BA6" s="86" t="str">
        <f t="shared" si="5"/>
        <v>W</v>
      </c>
      <c r="BB6" s="86" t="str">
        <f t="shared" si="5"/>
        <v>T</v>
      </c>
      <c r="BC6" s="86" t="str">
        <f t="shared" si="5"/>
        <v>F</v>
      </c>
      <c r="BD6" s="86" t="str">
        <f t="shared" si="5"/>
        <v>S</v>
      </c>
      <c r="BE6" s="86" t="str">
        <f t="shared" si="5"/>
        <v>S</v>
      </c>
      <c r="BF6" s="86" t="str">
        <f t="shared" si="5"/>
        <v>M</v>
      </c>
      <c r="BG6" s="86" t="str">
        <f t="shared" si="5"/>
        <v>T</v>
      </c>
      <c r="BH6" s="86" t="str">
        <f t="shared" si="5"/>
        <v>W</v>
      </c>
      <c r="BI6" s="86" t="str">
        <f t="shared" si="5"/>
        <v>T</v>
      </c>
      <c r="BJ6" s="86" t="str">
        <f t="shared" si="5"/>
        <v>F</v>
      </c>
      <c r="BK6" s="86" t="str">
        <f t="shared" si="5"/>
        <v>S</v>
      </c>
      <c r="BL6" s="86" t="str">
        <f t="shared" si="5"/>
        <v>S</v>
      </c>
    </row>
    <row r="7" spans="1:64" ht="30" hidden="1" customHeight="1" thickBot="1">
      <c r="A7" s="36" t="s">
        <v>19</v>
      </c>
      <c r="B7" s="77"/>
      <c r="C7" s="40"/>
      <c r="E7"/>
      <c r="H7" t="str">
        <f ca="1">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c r="A8" s="37" t="s">
        <v>20</v>
      </c>
      <c r="B8" s="78" t="s">
        <v>21</v>
      </c>
      <c r="C8" s="48"/>
      <c r="D8" s="49"/>
      <c r="E8" s="50"/>
      <c r="F8" s="51"/>
      <c r="G8" s="15"/>
      <c r="H8" s="15" t="str">
        <f t="shared" ref="H8:H32" ca="1" si="6">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c r="A9" s="37" t="s">
        <v>22</v>
      </c>
      <c r="B9" s="79" t="s">
        <v>23</v>
      </c>
      <c r="C9" s="52" t="s">
        <v>24</v>
      </c>
      <c r="D9" s="53">
        <v>1</v>
      </c>
      <c r="E9" s="54">
        <f>Project_Start</f>
        <v>44451</v>
      </c>
      <c r="F9" s="54">
        <f>E9+3</f>
        <v>44454</v>
      </c>
      <c r="G9" s="15"/>
      <c r="H9" s="15">
        <f t="shared" ca="1" si="6"/>
        <v>4</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thickBot="1">
      <c r="A10" s="37" t="s">
        <v>25</v>
      </c>
      <c r="B10" s="79" t="s">
        <v>26</v>
      </c>
      <c r="C10" s="52" t="s">
        <v>27</v>
      </c>
      <c r="D10" s="53">
        <v>1</v>
      </c>
      <c r="E10" s="54">
        <f>F9</f>
        <v>44454</v>
      </c>
      <c r="F10" s="54">
        <f>E10+16</f>
        <v>44470</v>
      </c>
      <c r="G10" s="15"/>
      <c r="H10" s="15">
        <f t="shared" ca="1" si="6"/>
        <v>17</v>
      </c>
      <c r="I10" s="22"/>
      <c r="J10" s="22"/>
      <c r="K10" s="22"/>
      <c r="L10" s="22"/>
      <c r="M10" s="22"/>
      <c r="N10" s="22"/>
      <c r="O10" s="22"/>
      <c r="P10" s="22"/>
      <c r="Q10" s="22"/>
      <c r="R10" s="22"/>
      <c r="S10" s="22"/>
      <c r="T10" s="22"/>
      <c r="U10" s="23"/>
      <c r="V10" s="23"/>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thickBot="1">
      <c r="A11" s="36"/>
      <c r="B11" s="79" t="s">
        <v>28</v>
      </c>
      <c r="C11" s="52" t="s">
        <v>24</v>
      </c>
      <c r="D11" s="53">
        <v>0</v>
      </c>
      <c r="E11" s="54">
        <f>E17</f>
        <v>44536</v>
      </c>
      <c r="F11" s="54">
        <f>E11+7</f>
        <v>44543</v>
      </c>
      <c r="G11" s="15"/>
      <c r="H11" s="15">
        <f t="shared" ca="1" si="6"/>
        <v>8</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c r="A12" s="36"/>
      <c r="B12" s="79" t="s">
        <v>29</v>
      </c>
      <c r="C12" s="52" t="s">
        <v>24</v>
      </c>
      <c r="D12" s="53">
        <v>0</v>
      </c>
      <c r="E12" s="54">
        <f>F11+7*9</f>
        <v>44606</v>
      </c>
      <c r="F12" s="54">
        <f>E12+5</f>
        <v>44611</v>
      </c>
      <c r="G12" s="15"/>
      <c r="H12" s="15">
        <f t="shared" ca="1" si="6"/>
        <v>6</v>
      </c>
      <c r="I12" s="22"/>
      <c r="J12" s="22"/>
      <c r="K12" s="22"/>
      <c r="L12" s="22"/>
      <c r="M12" s="22"/>
      <c r="N12" s="22"/>
      <c r="O12" s="22"/>
      <c r="P12" s="22"/>
      <c r="Q12" s="22"/>
      <c r="R12" s="22"/>
      <c r="S12" s="22"/>
      <c r="T12" s="22"/>
      <c r="U12" s="22"/>
      <c r="V12" s="22"/>
      <c r="W12" s="22"/>
      <c r="X12" s="22"/>
      <c r="Y12" s="23"/>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c r="A13" s="36"/>
      <c r="B13" s="79" t="s">
        <v>30</v>
      </c>
      <c r="C13" s="52" t="s">
        <v>24</v>
      </c>
      <c r="D13" s="53">
        <v>0</v>
      </c>
      <c r="E13" s="54">
        <f>F12+7*14</f>
        <v>44709</v>
      </c>
      <c r="F13" s="54">
        <f>E13+2</f>
        <v>44711</v>
      </c>
      <c r="G13" s="15"/>
      <c r="H13" s="15">
        <f t="shared" ca="1" si="6"/>
        <v>3</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s="3" customFormat="1" ht="30" customHeight="1" thickBot="1">
      <c r="A14" s="37" t="s">
        <v>31</v>
      </c>
      <c r="B14" s="80" t="s">
        <v>23</v>
      </c>
      <c r="C14" s="55"/>
      <c r="D14" s="56"/>
      <c r="E14" s="57"/>
      <c r="F14" s="58"/>
      <c r="G14" s="15"/>
      <c r="H14" s="15" t="str">
        <f t="shared" ca="1" si="6"/>
        <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s="3" customFormat="1" ht="30" customHeight="1" thickBot="1">
      <c r="A15" s="37"/>
      <c r="B15" s="81" t="s">
        <v>32</v>
      </c>
      <c r="C15" s="59" t="s">
        <v>27</v>
      </c>
      <c r="D15" s="60">
        <v>1</v>
      </c>
      <c r="E15" s="61">
        <v>44494</v>
      </c>
      <c r="F15" s="61">
        <f>E15+6*7</f>
        <v>44536</v>
      </c>
      <c r="G15" s="15"/>
      <c r="H15" s="15">
        <f t="shared" ca="1" si="6"/>
        <v>43</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s="3" customFormat="1" ht="30" customHeight="1" thickBot="1">
      <c r="A16" s="36"/>
      <c r="B16" s="81" t="s">
        <v>33</v>
      </c>
      <c r="C16" s="59" t="s">
        <v>34</v>
      </c>
      <c r="D16" s="60">
        <v>1</v>
      </c>
      <c r="E16" s="61">
        <f>E15</f>
        <v>44494</v>
      </c>
      <c r="F16" s="61">
        <f>E16+6*7</f>
        <v>44536</v>
      </c>
      <c r="G16" s="15"/>
      <c r="H16" s="15">
        <f t="shared" ca="1" si="6"/>
        <v>43</v>
      </c>
      <c r="I16" s="22"/>
      <c r="J16" s="22"/>
      <c r="K16" s="22"/>
      <c r="L16" s="22"/>
      <c r="M16" s="22"/>
      <c r="N16" s="22"/>
      <c r="O16" s="22"/>
      <c r="P16" s="22"/>
      <c r="Q16" s="22"/>
      <c r="R16" s="22"/>
      <c r="S16" s="22"/>
      <c r="T16" s="22"/>
      <c r="U16" s="23"/>
      <c r="V16" s="23"/>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s="3" customFormat="1" ht="30" customHeight="1" thickBot="1">
      <c r="A17" s="36"/>
      <c r="B17" s="81" t="s">
        <v>35</v>
      </c>
      <c r="C17" s="59" t="s">
        <v>24</v>
      </c>
      <c r="D17" s="60">
        <v>0.75</v>
      </c>
      <c r="E17" s="61">
        <f>F16</f>
        <v>44536</v>
      </c>
      <c r="F17" s="61">
        <f>E17+7</f>
        <v>44543</v>
      </c>
      <c r="G17" s="15"/>
      <c r="H17" s="15">
        <f t="shared" ca="1" si="6"/>
        <v>8</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s="3" customFormat="1" ht="30" customHeight="1" thickBot="1">
      <c r="A18" s="36" t="s">
        <v>36</v>
      </c>
      <c r="B18" s="82" t="s">
        <v>37</v>
      </c>
      <c r="C18" s="62"/>
      <c r="D18" s="63"/>
      <c r="E18" s="64"/>
      <c r="F18" s="65"/>
      <c r="G18" s="15"/>
      <c r="H18" s="15" t="str">
        <f t="shared" ca="1" si="6"/>
        <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s="3" customFormat="1" ht="30" customHeight="1" thickBot="1">
      <c r="A19" s="36"/>
      <c r="B19" s="83" t="s">
        <v>38</v>
      </c>
      <c r="C19" s="66" t="s">
        <v>34</v>
      </c>
      <c r="D19" s="67">
        <v>1</v>
      </c>
      <c r="E19" s="68">
        <f>F11</f>
        <v>44543</v>
      </c>
      <c r="F19" s="68">
        <f>E19+5</f>
        <v>44548</v>
      </c>
      <c r="G19" s="15"/>
      <c r="H19" s="15">
        <f t="shared" ca="1" si="6"/>
        <v>6</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s="3" customFormat="1" ht="30" customHeight="1" thickBot="1">
      <c r="A20" s="36"/>
      <c r="B20" s="83" t="s">
        <v>39</v>
      </c>
      <c r="C20" s="66" t="s">
        <v>24</v>
      </c>
      <c r="D20" s="67">
        <v>0</v>
      </c>
      <c r="E20" s="68">
        <v>44571</v>
      </c>
      <c r="F20" s="68">
        <f>E20+7</f>
        <v>44578</v>
      </c>
      <c r="G20" s="15"/>
      <c r="H20" s="15">
        <f t="shared" ca="1" si="6"/>
        <v>8</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1:64" s="3" customFormat="1" ht="30" customHeight="1" thickBot="1">
      <c r="A21" s="36"/>
      <c r="B21" s="83" t="s">
        <v>40</v>
      </c>
      <c r="C21" s="66" t="s">
        <v>34</v>
      </c>
      <c r="D21" s="67">
        <v>0</v>
      </c>
      <c r="E21" s="68">
        <f>F20</f>
        <v>44578</v>
      </c>
      <c r="F21" s="68">
        <f>E21+7</f>
        <v>44585</v>
      </c>
      <c r="G21" s="15"/>
      <c r="H21" s="15">
        <f t="shared" ca="1" si="6"/>
        <v>8</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row>
    <row r="22" spans="1:64" s="3" customFormat="1" ht="30" customHeight="1" thickBot="1">
      <c r="A22" s="36"/>
      <c r="B22" s="83" t="s">
        <v>41</v>
      </c>
      <c r="C22" s="66" t="s">
        <v>27</v>
      </c>
      <c r="D22" s="67">
        <v>0</v>
      </c>
      <c r="E22" s="68">
        <f>F20</f>
        <v>44578</v>
      </c>
      <c r="F22" s="68">
        <f>E22+7*2</f>
        <v>44592</v>
      </c>
      <c r="G22" s="15"/>
      <c r="H22" s="15">
        <f t="shared" ca="1" si="6"/>
        <v>15</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row>
    <row r="23" spans="1:64" s="3" customFormat="1" ht="30" customHeight="1" thickBot="1">
      <c r="A23" s="36"/>
      <c r="B23" s="83" t="s">
        <v>42</v>
      </c>
      <c r="C23" s="66" t="s">
        <v>24</v>
      </c>
      <c r="D23" s="67">
        <v>0</v>
      </c>
      <c r="E23" s="68">
        <f>F22</f>
        <v>44592</v>
      </c>
      <c r="F23" s="68">
        <f>E23+7*1.5</f>
        <v>44602.5</v>
      </c>
      <c r="G23" s="15"/>
      <c r="H23" s="15">
        <f t="shared" ca="1" si="6"/>
        <v>11.5</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row>
    <row r="24" spans="1:64" s="3" customFormat="1" ht="30" customHeight="1" thickBot="1">
      <c r="A24" s="36" t="s">
        <v>36</v>
      </c>
      <c r="B24" s="84" t="s">
        <v>43</v>
      </c>
      <c r="C24" s="69"/>
      <c r="D24" s="70"/>
      <c r="E24" s="71"/>
      <c r="F24" s="72"/>
      <c r="G24" s="15"/>
      <c r="H24" s="15" t="str">
        <f t="shared" ca="1" si="6"/>
        <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row>
    <row r="25" spans="1:64" s="3" customFormat="1" ht="30" customHeight="1" thickBot="1">
      <c r="A25" s="36"/>
      <c r="B25" s="85" t="s">
        <v>44</v>
      </c>
      <c r="C25" s="73" t="s">
        <v>34</v>
      </c>
      <c r="D25" s="74">
        <v>0</v>
      </c>
      <c r="E25" s="75">
        <f>F23</f>
        <v>44602.5</v>
      </c>
      <c r="F25" s="75">
        <f>E25+7</f>
        <v>44609.5</v>
      </c>
      <c r="G25" s="15"/>
      <c r="H25" s="15">
        <f t="shared" ca="1" si="6"/>
        <v>8</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row>
    <row r="26" spans="1:64" s="3" customFormat="1" ht="30" customHeight="1" thickBot="1">
      <c r="A26" s="36"/>
      <c r="B26" s="85" t="s">
        <v>45</v>
      </c>
      <c r="C26" s="73" t="s">
        <v>34</v>
      </c>
      <c r="D26" s="74">
        <v>0</v>
      </c>
      <c r="E26" s="75">
        <f>F25</f>
        <v>44609.5</v>
      </c>
      <c r="F26" s="75">
        <f>E26+7*3</f>
        <v>44630.5</v>
      </c>
      <c r="G26" s="15"/>
      <c r="H26" s="15">
        <f t="shared" ca="1" si="6"/>
        <v>22</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row>
    <row r="27" spans="1:64" s="3" customFormat="1" ht="30" customHeight="1" thickBot="1">
      <c r="A27" s="36"/>
      <c r="B27" s="85" t="s">
        <v>46</v>
      </c>
      <c r="C27" s="73" t="s">
        <v>27</v>
      </c>
      <c r="D27" s="74">
        <v>0</v>
      </c>
      <c r="E27" s="75">
        <f>E25</f>
        <v>44602.5</v>
      </c>
      <c r="F27" s="75">
        <f>F25</f>
        <v>44609.5</v>
      </c>
      <c r="G27" s="15"/>
      <c r="H27" s="15">
        <f t="shared" ca="1" si="6"/>
        <v>8</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row>
    <row r="28" spans="1:64" s="3" customFormat="1" ht="30" customHeight="1" thickBot="1">
      <c r="A28" s="36"/>
      <c r="B28" s="85" t="s">
        <v>47</v>
      </c>
      <c r="C28" s="73" t="s">
        <v>27</v>
      </c>
      <c r="D28" s="74">
        <v>0</v>
      </c>
      <c r="E28" s="75">
        <f>E26</f>
        <v>44609.5</v>
      </c>
      <c r="F28" s="75">
        <f>F26</f>
        <v>44630.5</v>
      </c>
      <c r="G28" s="15"/>
      <c r="H28" s="15">
        <f t="shared" ca="1" si="6"/>
        <v>22</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row>
    <row r="29" spans="1:64" s="3" customFormat="1" ht="30" customHeight="1" thickBot="1">
      <c r="A29" s="36"/>
      <c r="B29" s="85" t="s">
        <v>48</v>
      </c>
      <c r="C29" s="73" t="s">
        <v>24</v>
      </c>
      <c r="D29" s="74"/>
      <c r="E29" s="75">
        <f>F28</f>
        <v>44630.5</v>
      </c>
      <c r="F29" s="75">
        <f>E29+7*5</f>
        <v>44665.5</v>
      </c>
      <c r="G29" s="15"/>
      <c r="H29" s="15"/>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row>
    <row r="30" spans="1:64" s="3" customFormat="1" ht="30" customHeight="1" thickBot="1">
      <c r="A30" s="36"/>
      <c r="B30" s="85" t="s">
        <v>49</v>
      </c>
      <c r="C30" s="73" t="s">
        <v>24</v>
      </c>
      <c r="D30" s="74">
        <v>0</v>
      </c>
      <c r="E30" s="75">
        <f>F29</f>
        <v>44665.5</v>
      </c>
      <c r="F30" s="75">
        <f>E30+7</f>
        <v>44672.5</v>
      </c>
      <c r="G30" s="15"/>
      <c r="H30" s="15">
        <f t="shared" ca="1" si="6"/>
        <v>8</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row>
    <row r="31" spans="1:64" s="3" customFormat="1" ht="30" customHeight="1" thickBot="1">
      <c r="A31" s="36" t="s">
        <v>50</v>
      </c>
      <c r="B31" s="46"/>
      <c r="C31" s="45"/>
      <c r="D31" s="14"/>
      <c r="E31" s="44"/>
      <c r="F31" s="44"/>
      <c r="G31" s="15"/>
      <c r="H31" s="15" t="str">
        <f t="shared" ca="1" si="6"/>
        <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1:64" s="3" customFormat="1" ht="30" customHeight="1" thickBot="1">
      <c r="A32" s="37" t="s">
        <v>51</v>
      </c>
      <c r="B32" s="16" t="s">
        <v>52</v>
      </c>
      <c r="C32" s="17"/>
      <c r="D32" s="18"/>
      <c r="E32" s="19"/>
      <c r="F32" s="20"/>
      <c r="G32" s="21"/>
      <c r="H32" s="21" t="str">
        <f t="shared" ca="1" si="6"/>
        <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3:7" ht="30" customHeight="1">
      <c r="G33" s="6"/>
    </row>
    <row r="34" spans="3:7" ht="30" customHeight="1">
      <c r="C34" s="12"/>
      <c r="F34" s="38"/>
    </row>
    <row r="35" spans="3:7" ht="30" customHeight="1">
      <c r="C35" s="1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DB7B-0C37-4A44-96BF-8CD8566687B2}">
  <dimension ref="A1:E24"/>
  <sheetViews>
    <sheetView tabSelected="1" topLeftCell="A16" workbookViewId="0">
      <selection activeCell="D22" sqref="D22"/>
    </sheetView>
  </sheetViews>
  <sheetFormatPr defaultRowHeight="15"/>
  <cols>
    <col min="1" max="1" width="38" customWidth="1"/>
    <col min="2" max="2" width="11.85546875" customWidth="1"/>
    <col min="3" max="3" width="11.5703125" customWidth="1"/>
    <col min="4" max="4" width="10.140625" customWidth="1"/>
    <col min="5" max="5" width="10.28515625" customWidth="1"/>
  </cols>
  <sheetData>
    <row r="1" spans="1:5" ht="31.5">
      <c r="A1" s="76" t="s">
        <v>13</v>
      </c>
      <c r="B1" s="47" t="s">
        <v>14</v>
      </c>
      <c r="C1" s="47" t="s">
        <v>15</v>
      </c>
      <c r="D1" s="47" t="s">
        <v>16</v>
      </c>
      <c r="E1" s="47" t="s">
        <v>17</v>
      </c>
    </row>
    <row r="2" spans="1:5" ht="15.75">
      <c r="A2" s="78" t="s">
        <v>21</v>
      </c>
      <c r="B2" s="48"/>
      <c r="C2" s="49"/>
      <c r="D2" s="50"/>
      <c r="E2" s="51"/>
    </row>
    <row r="3" spans="1:5" ht="15.75">
      <c r="A3" s="79" t="s">
        <v>23</v>
      </c>
      <c r="B3" s="52" t="s">
        <v>24</v>
      </c>
      <c r="C3" s="53">
        <v>1</v>
      </c>
      <c r="D3" s="54">
        <f>Project_Start</f>
        <v>44451</v>
      </c>
      <c r="E3" s="54">
        <f>D3+3</f>
        <v>44454</v>
      </c>
    </row>
    <row r="4" spans="1:5" ht="15.75">
      <c r="A4" s="79" t="s">
        <v>26</v>
      </c>
      <c r="B4" s="52" t="s">
        <v>27</v>
      </c>
      <c r="C4" s="53">
        <v>1</v>
      </c>
      <c r="D4" s="54">
        <f>E3</f>
        <v>44454</v>
      </c>
      <c r="E4" s="54">
        <f>D4+16</f>
        <v>44470</v>
      </c>
    </row>
    <row r="5" spans="1:5" ht="15.75">
      <c r="A5" s="79" t="s">
        <v>28</v>
      </c>
      <c r="B5" s="52" t="s">
        <v>24</v>
      </c>
      <c r="C5" s="53">
        <v>0</v>
      </c>
      <c r="D5" s="54">
        <f>D11</f>
        <v>44536</v>
      </c>
      <c r="E5" s="54">
        <f>D5+7</f>
        <v>44543</v>
      </c>
    </row>
    <row r="6" spans="1:5" ht="15.75">
      <c r="A6" s="79" t="s">
        <v>29</v>
      </c>
      <c r="B6" s="52" t="s">
        <v>24</v>
      </c>
      <c r="C6" s="53">
        <v>0</v>
      </c>
      <c r="D6" s="54">
        <f>E5+7*9</f>
        <v>44606</v>
      </c>
      <c r="E6" s="54">
        <f>D6+5</f>
        <v>44611</v>
      </c>
    </row>
    <row r="7" spans="1:5" ht="15.75">
      <c r="A7" s="79" t="s">
        <v>30</v>
      </c>
      <c r="B7" s="52" t="s">
        <v>24</v>
      </c>
      <c r="C7" s="53">
        <v>0</v>
      </c>
      <c r="D7" s="54">
        <f>E6+7*14</f>
        <v>44709</v>
      </c>
      <c r="E7" s="54">
        <f>D7+2</f>
        <v>44711</v>
      </c>
    </row>
    <row r="8" spans="1:5" ht="15.75">
      <c r="A8" s="80" t="s">
        <v>23</v>
      </c>
      <c r="B8" s="55"/>
      <c r="C8" s="56"/>
      <c r="D8" s="57"/>
      <c r="E8" s="58"/>
    </row>
    <row r="9" spans="1:5" ht="15.75">
      <c r="A9" s="81" t="s">
        <v>32</v>
      </c>
      <c r="B9" s="59" t="s">
        <v>27</v>
      </c>
      <c r="C9" s="60">
        <v>0</v>
      </c>
      <c r="D9" s="61">
        <v>44494</v>
      </c>
      <c r="E9" s="61">
        <f>D9+6*7</f>
        <v>44536</v>
      </c>
    </row>
    <row r="10" spans="1:5" ht="15.75">
      <c r="A10" s="81" t="s">
        <v>33</v>
      </c>
      <c r="B10" s="59" t="s">
        <v>34</v>
      </c>
      <c r="C10" s="60">
        <v>0</v>
      </c>
      <c r="D10" s="61">
        <f>D9</f>
        <v>44494</v>
      </c>
      <c r="E10" s="61">
        <f>D10+6*7</f>
        <v>44536</v>
      </c>
    </row>
    <row r="11" spans="1:5" ht="15.75">
      <c r="A11" s="81" t="s">
        <v>35</v>
      </c>
      <c r="B11" s="59" t="s">
        <v>24</v>
      </c>
      <c r="C11" s="60">
        <v>0</v>
      </c>
      <c r="D11" s="61">
        <f>E10</f>
        <v>44536</v>
      </c>
      <c r="E11" s="61">
        <f>D11+7</f>
        <v>44543</v>
      </c>
    </row>
    <row r="12" spans="1:5" ht="15.75">
      <c r="A12" s="82" t="s">
        <v>37</v>
      </c>
      <c r="B12" s="62"/>
      <c r="C12" s="63"/>
      <c r="D12" s="64"/>
      <c r="E12" s="65"/>
    </row>
    <row r="13" spans="1:5" ht="15.75">
      <c r="A13" s="83" t="s">
        <v>38</v>
      </c>
      <c r="B13" s="66" t="s">
        <v>34</v>
      </c>
      <c r="C13" s="67">
        <v>1</v>
      </c>
      <c r="D13" s="68">
        <f>E5</f>
        <v>44543</v>
      </c>
      <c r="E13" s="68">
        <f>D13+5</f>
        <v>44548</v>
      </c>
    </row>
    <row r="14" spans="1:5" ht="15.75">
      <c r="A14" s="83" t="s">
        <v>39</v>
      </c>
      <c r="B14" s="66" t="s">
        <v>24</v>
      </c>
      <c r="C14" s="67">
        <v>0</v>
      </c>
      <c r="D14" s="68">
        <v>44571</v>
      </c>
      <c r="E14" s="68">
        <f>D14+7</f>
        <v>44578</v>
      </c>
    </row>
    <row r="15" spans="1:5" ht="15.75">
      <c r="A15" s="83" t="s">
        <v>40</v>
      </c>
      <c r="B15" s="66" t="s">
        <v>34</v>
      </c>
      <c r="C15" s="67">
        <v>0</v>
      </c>
      <c r="D15" s="68">
        <f>E14</f>
        <v>44578</v>
      </c>
      <c r="E15" s="68">
        <f>D15+7</f>
        <v>44585</v>
      </c>
    </row>
    <row r="16" spans="1:5" ht="15.75">
      <c r="A16" s="83" t="s">
        <v>41</v>
      </c>
      <c r="B16" s="66" t="s">
        <v>27</v>
      </c>
      <c r="C16" s="67">
        <v>0</v>
      </c>
      <c r="D16" s="68">
        <f>E14</f>
        <v>44578</v>
      </c>
      <c r="E16" s="68">
        <f>D16+7*2</f>
        <v>44592</v>
      </c>
    </row>
    <row r="17" spans="1:5" ht="15.75">
      <c r="A17" s="83" t="s">
        <v>42</v>
      </c>
      <c r="B17" s="66" t="s">
        <v>24</v>
      </c>
      <c r="C17" s="67">
        <v>0</v>
      </c>
      <c r="D17" s="68">
        <f>E16</f>
        <v>44592</v>
      </c>
      <c r="E17" s="68">
        <f>D17+7*1.5</f>
        <v>44602.5</v>
      </c>
    </row>
    <row r="18" spans="1:5" ht="15.75">
      <c r="A18" s="84" t="s">
        <v>43</v>
      </c>
      <c r="B18" s="69"/>
      <c r="C18" s="70"/>
      <c r="D18" s="71"/>
      <c r="E18" s="72"/>
    </row>
    <row r="19" spans="1:5" ht="15.75">
      <c r="A19" s="85" t="s">
        <v>44</v>
      </c>
      <c r="B19" s="73" t="s">
        <v>34</v>
      </c>
      <c r="C19" s="74">
        <v>0</v>
      </c>
      <c r="D19" s="75">
        <f>E17</f>
        <v>44602.5</v>
      </c>
      <c r="E19" s="75">
        <f>D19+7</f>
        <v>44609.5</v>
      </c>
    </row>
    <row r="20" spans="1:5" ht="15.75">
      <c r="A20" s="85" t="s">
        <v>45</v>
      </c>
      <c r="B20" s="73" t="s">
        <v>34</v>
      </c>
      <c r="C20" s="74">
        <v>0</v>
      </c>
      <c r="D20" s="75">
        <f>E19</f>
        <v>44609.5</v>
      </c>
      <c r="E20" s="75">
        <f>D20+7*3</f>
        <v>44630.5</v>
      </c>
    </row>
    <row r="21" spans="1:5" ht="15.75">
      <c r="A21" s="85" t="s">
        <v>46</v>
      </c>
      <c r="B21" s="73" t="s">
        <v>27</v>
      </c>
      <c r="C21" s="74">
        <v>0</v>
      </c>
      <c r="D21" s="75">
        <f>D19</f>
        <v>44602.5</v>
      </c>
      <c r="E21" s="75">
        <f>E19</f>
        <v>44609.5</v>
      </c>
    </row>
    <row r="22" spans="1:5" ht="15.75">
      <c r="A22" s="85" t="s">
        <v>47</v>
      </c>
      <c r="B22" s="73" t="s">
        <v>27</v>
      </c>
      <c r="C22" s="74">
        <v>0</v>
      </c>
      <c r="D22" s="75">
        <f>D20</f>
        <v>44609.5</v>
      </c>
      <c r="E22" s="75">
        <f>E20</f>
        <v>44630.5</v>
      </c>
    </row>
    <row r="23" spans="1:5" ht="15.75">
      <c r="A23" s="85" t="s">
        <v>48</v>
      </c>
      <c r="B23" s="73" t="s">
        <v>24</v>
      </c>
      <c r="C23" s="74"/>
      <c r="D23" s="75">
        <f>E22</f>
        <v>44630.5</v>
      </c>
      <c r="E23" s="75">
        <f>D23+7*5</f>
        <v>44665.5</v>
      </c>
    </row>
    <row r="24" spans="1:5" ht="15.75">
      <c r="A24" s="85" t="s">
        <v>53</v>
      </c>
      <c r="B24" s="73" t="s">
        <v>24</v>
      </c>
      <c r="C24" s="74">
        <v>0</v>
      </c>
      <c r="D24" s="75">
        <f>E23</f>
        <v>44665.5</v>
      </c>
      <c r="E24" s="75">
        <f>D24+7</f>
        <v>44672.5</v>
      </c>
    </row>
  </sheetData>
  <conditionalFormatting sqref="C2:C24">
    <cfRule type="dataBar" priority="1">
      <dataBar>
        <cfvo type="num" val="0"/>
        <cfvo type="num" val="1"/>
        <color theme="0" tint="-0.249977111117893"/>
      </dataBar>
      <extLst>
        <ext xmlns:x14="http://schemas.microsoft.com/office/spreadsheetml/2009/9/main" uri="{B025F937-C7B1-47D3-B67F-A62EFF666E3E}">
          <x14:id>{D9876850-BC74-4EA7-8C43-67F57E1B7000}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9876850-BC74-4EA7-8C43-67F57E1B7000}">
            <x14:dataBar minLength="0" maxLength="100" gradient="0">
              <x14:cfvo type="num">
                <xm:f>0</xm:f>
              </x14:cfvo>
              <x14:cfvo type="num">
                <xm:f>1</xm:f>
              </x14:cfvo>
              <x14:negativeFillColor rgb="FFFF0000"/>
              <x14:axisColor rgb="FF000000"/>
            </x14:dataBar>
          </x14:cfRule>
          <xm:sqref>C2:C24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3B6-E552-40A0-B4CE-2A0E3B7494EE}">
  <dimension ref="A1:D24"/>
  <sheetViews>
    <sheetView topLeftCell="A16" workbookViewId="0">
      <selection activeCell="B27" sqref="B27"/>
    </sheetView>
  </sheetViews>
  <sheetFormatPr defaultRowHeight="15"/>
  <cols>
    <col min="1" max="1" width="38" customWidth="1"/>
    <col min="2" max="2" width="11.85546875" customWidth="1"/>
    <col min="3" max="3" width="10.140625" customWidth="1"/>
    <col min="4" max="4" width="10.28515625" customWidth="1"/>
  </cols>
  <sheetData>
    <row r="1" spans="1:4" ht="31.5">
      <c r="A1" s="76" t="s">
        <v>13</v>
      </c>
      <c r="B1" s="47" t="s">
        <v>14</v>
      </c>
      <c r="C1" s="47" t="s">
        <v>16</v>
      </c>
      <c r="D1" s="47" t="s">
        <v>17</v>
      </c>
    </row>
    <row r="2" spans="1:4" ht="15.75">
      <c r="A2" s="78" t="s">
        <v>21</v>
      </c>
      <c r="B2" s="48"/>
      <c r="C2" s="50"/>
      <c r="D2" s="51"/>
    </row>
    <row r="3" spans="1:4" ht="15.75">
      <c r="A3" s="79" t="s">
        <v>23</v>
      </c>
      <c r="B3" s="52" t="s">
        <v>24</v>
      </c>
      <c r="C3" s="54">
        <f>Project_Start</f>
        <v>44451</v>
      </c>
      <c r="D3" s="54">
        <f>C3+3</f>
        <v>44454</v>
      </c>
    </row>
    <row r="4" spans="1:4" ht="15.75">
      <c r="A4" s="79" t="s">
        <v>26</v>
      </c>
      <c r="B4" s="52" t="s">
        <v>27</v>
      </c>
      <c r="C4" s="54">
        <f>D3</f>
        <v>44454</v>
      </c>
      <c r="D4" s="54">
        <f>C4+16</f>
        <v>44470</v>
      </c>
    </row>
    <row r="5" spans="1:4" ht="15.75">
      <c r="A5" s="79" t="s">
        <v>28</v>
      </c>
      <c r="B5" s="52" t="s">
        <v>24</v>
      </c>
      <c r="C5" s="54">
        <f>C11</f>
        <v>44536</v>
      </c>
      <c r="D5" s="54">
        <f>C5+7</f>
        <v>44543</v>
      </c>
    </row>
    <row r="6" spans="1:4" ht="15.75">
      <c r="A6" s="79" t="s">
        <v>29</v>
      </c>
      <c r="B6" s="52" t="s">
        <v>24</v>
      </c>
      <c r="C6" s="54">
        <f>D5+7*9</f>
        <v>44606</v>
      </c>
      <c r="D6" s="54">
        <f>C6+5</f>
        <v>44611</v>
      </c>
    </row>
    <row r="7" spans="1:4" ht="15.75">
      <c r="A7" s="79" t="s">
        <v>30</v>
      </c>
      <c r="B7" s="52" t="s">
        <v>24</v>
      </c>
      <c r="C7" s="54">
        <f>D6+7*14</f>
        <v>44709</v>
      </c>
      <c r="D7" s="54">
        <f>C7+2</f>
        <v>44711</v>
      </c>
    </row>
    <row r="8" spans="1:4" ht="15.75">
      <c r="A8" s="80" t="s">
        <v>23</v>
      </c>
      <c r="B8" s="55"/>
      <c r="C8" s="57"/>
      <c r="D8" s="58"/>
    </row>
    <row r="9" spans="1:4" ht="15.75">
      <c r="A9" s="81" t="s">
        <v>32</v>
      </c>
      <c r="B9" s="59" t="s">
        <v>27</v>
      </c>
      <c r="C9" s="61">
        <v>44494</v>
      </c>
      <c r="D9" s="61">
        <f>C9+6*7</f>
        <v>44536</v>
      </c>
    </row>
    <row r="10" spans="1:4" ht="15.75">
      <c r="A10" s="81" t="s">
        <v>33</v>
      </c>
      <c r="B10" s="59" t="s">
        <v>34</v>
      </c>
      <c r="C10" s="61">
        <f>C9</f>
        <v>44494</v>
      </c>
      <c r="D10" s="61">
        <f>C10+6*7</f>
        <v>44536</v>
      </c>
    </row>
    <row r="11" spans="1:4" ht="15.75">
      <c r="A11" s="81" t="s">
        <v>35</v>
      </c>
      <c r="B11" s="59" t="s">
        <v>24</v>
      </c>
      <c r="C11" s="61">
        <f>D10</f>
        <v>44536</v>
      </c>
      <c r="D11" s="61">
        <f>C11+7</f>
        <v>44543</v>
      </c>
    </row>
    <row r="12" spans="1:4" ht="15.75">
      <c r="A12" s="82" t="s">
        <v>37</v>
      </c>
      <c r="B12" s="62"/>
      <c r="C12" s="64"/>
      <c r="D12" s="65"/>
    </row>
    <row r="13" spans="1:4" ht="15.75">
      <c r="A13" s="83" t="s">
        <v>38</v>
      </c>
      <c r="B13" s="66" t="s">
        <v>34</v>
      </c>
      <c r="C13" s="68">
        <f>D5</f>
        <v>44543</v>
      </c>
      <c r="D13" s="68">
        <f>C13+5</f>
        <v>44548</v>
      </c>
    </row>
    <row r="14" spans="1:4" ht="15.75">
      <c r="A14" s="83" t="s">
        <v>39</v>
      </c>
      <c r="B14" s="66" t="s">
        <v>24</v>
      </c>
      <c r="C14" s="68">
        <v>44571</v>
      </c>
      <c r="D14" s="68">
        <f>C14+7</f>
        <v>44578</v>
      </c>
    </row>
    <row r="15" spans="1:4" ht="15.75">
      <c r="A15" s="83" t="s">
        <v>40</v>
      </c>
      <c r="B15" s="66" t="s">
        <v>34</v>
      </c>
      <c r="C15" s="68">
        <f>D14</f>
        <v>44578</v>
      </c>
      <c r="D15" s="68">
        <f>C15+7</f>
        <v>44585</v>
      </c>
    </row>
    <row r="16" spans="1:4" ht="15.75">
      <c r="A16" s="83" t="s">
        <v>41</v>
      </c>
      <c r="B16" s="66" t="s">
        <v>27</v>
      </c>
      <c r="C16" s="68">
        <f>D14</f>
        <v>44578</v>
      </c>
      <c r="D16" s="68">
        <f>C16+7*2</f>
        <v>44592</v>
      </c>
    </row>
    <row r="17" spans="1:4" ht="15.75">
      <c r="A17" s="83" t="s">
        <v>42</v>
      </c>
      <c r="B17" s="66" t="s">
        <v>24</v>
      </c>
      <c r="C17" s="68">
        <f>D16</f>
        <v>44592</v>
      </c>
      <c r="D17" s="68">
        <f>C17+7*1.5</f>
        <v>44602.5</v>
      </c>
    </row>
    <row r="18" spans="1:4" ht="15.75">
      <c r="A18" s="84" t="s">
        <v>43</v>
      </c>
      <c r="B18" s="69"/>
      <c r="C18" s="71"/>
      <c r="D18" s="72"/>
    </row>
    <row r="19" spans="1:4" ht="15.75">
      <c r="A19" s="85" t="s">
        <v>44</v>
      </c>
      <c r="B19" s="73" t="s">
        <v>34</v>
      </c>
      <c r="C19" s="75">
        <f>D17</f>
        <v>44602.5</v>
      </c>
      <c r="D19" s="75">
        <f>C19+7</f>
        <v>44609.5</v>
      </c>
    </row>
    <row r="20" spans="1:4" ht="15.75">
      <c r="A20" s="85" t="s">
        <v>45</v>
      </c>
      <c r="B20" s="73" t="s">
        <v>34</v>
      </c>
      <c r="C20" s="75">
        <f>D19</f>
        <v>44609.5</v>
      </c>
      <c r="D20" s="75">
        <f>C20+7*3</f>
        <v>44630.5</v>
      </c>
    </row>
    <row r="21" spans="1:4" ht="15.75">
      <c r="A21" s="85" t="s">
        <v>46</v>
      </c>
      <c r="B21" s="73" t="s">
        <v>27</v>
      </c>
      <c r="C21" s="75">
        <f>C19</f>
        <v>44602.5</v>
      </c>
      <c r="D21" s="75">
        <f>D19</f>
        <v>44609.5</v>
      </c>
    </row>
    <row r="22" spans="1:4" ht="15.75">
      <c r="A22" s="85" t="s">
        <v>47</v>
      </c>
      <c r="B22" s="73" t="s">
        <v>27</v>
      </c>
      <c r="C22" s="75">
        <f>C20</f>
        <v>44609.5</v>
      </c>
      <c r="D22" s="75">
        <f>D20</f>
        <v>44630.5</v>
      </c>
    </row>
    <row r="23" spans="1:4" ht="15.75">
      <c r="A23" s="85" t="s">
        <v>48</v>
      </c>
      <c r="B23" s="73" t="s">
        <v>24</v>
      </c>
      <c r="C23" s="75">
        <f>D22</f>
        <v>44630.5</v>
      </c>
      <c r="D23" s="75">
        <f>C23+7*5</f>
        <v>44665.5</v>
      </c>
    </row>
    <row r="24" spans="1:4" ht="15.75">
      <c r="A24" s="85" t="s">
        <v>53</v>
      </c>
      <c r="B24" s="73" t="s">
        <v>24</v>
      </c>
      <c r="C24" s="75">
        <f>D23</f>
        <v>44665.5</v>
      </c>
      <c r="D24" s="75">
        <f>C24+7</f>
        <v>44672.5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95"/>
  <cols>
    <col min="1" max="1" width="87.140625" style="26" customWidth="1"/>
    <col min="2" max="16384" width="9.140625" style="2"/>
  </cols>
  <sheetData>
    <row r="1" spans="1:2" ht="46.5" customHeight="1"/>
    <row r="2" spans="1:2" s="28" customFormat="1" ht="15.6">
      <c r="A2" s="27" t="s">
        <v>2</v>
      </c>
      <c r="B2" s="27"/>
    </row>
    <row r="3" spans="1:2" s="32" customFormat="1" ht="27" customHeight="1">
      <c r="A3" s="33" t="s">
        <v>5</v>
      </c>
      <c r="B3" s="33"/>
    </row>
    <row r="4" spans="1:2" s="29" customFormat="1" ht="26.1">
      <c r="A4" s="30" t="s">
        <v>54</v>
      </c>
    </row>
    <row r="5" spans="1:2" ht="74.099999999999994" customHeight="1">
      <c r="A5" s="31" t="s">
        <v>55</v>
      </c>
    </row>
    <row r="6" spans="1:2" ht="26.25" customHeight="1">
      <c r="A6" s="30" t="s">
        <v>56</v>
      </c>
    </row>
    <row r="7" spans="1:2" s="26" customFormat="1" ht="204.95" customHeight="1">
      <c r="A7" s="35" t="s">
        <v>57</v>
      </c>
    </row>
    <row r="8" spans="1:2" s="29" customFormat="1" ht="26.1">
      <c r="A8" s="30" t="s">
        <v>58</v>
      </c>
    </row>
    <row r="9" spans="1:2" ht="57.95">
      <c r="A9" s="31" t="s">
        <v>59</v>
      </c>
    </row>
    <row r="10" spans="1:2" s="26" customFormat="1" ht="27.95" customHeight="1">
      <c r="A10" s="34" t="s">
        <v>60</v>
      </c>
    </row>
    <row r="11" spans="1:2" s="29" customFormat="1" ht="26.1">
      <c r="A11" s="30" t="s">
        <v>61</v>
      </c>
    </row>
    <row r="12" spans="1:2" ht="29.1">
      <c r="A12" s="31" t="s">
        <v>62</v>
      </c>
    </row>
    <row r="13" spans="1:2" s="26" customFormat="1" ht="27.95" customHeight="1">
      <c r="A13" s="34" t="s">
        <v>63</v>
      </c>
    </row>
    <row r="14" spans="1:2" s="29" customFormat="1" ht="26.1">
      <c r="A14" s="30" t="s">
        <v>64</v>
      </c>
    </row>
    <row r="15" spans="1:2" ht="75" customHeight="1">
      <c r="A15" s="31" t="s">
        <v>65</v>
      </c>
    </row>
    <row r="16" spans="1:2" ht="72.599999999999994">
      <c r="A16" s="31" t="s">
        <v>66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Green, Ian</cp:lastModifiedBy>
  <cp:revision/>
  <dcterms:created xsi:type="dcterms:W3CDTF">2019-03-19T17:17:03Z</dcterms:created>
  <dcterms:modified xsi:type="dcterms:W3CDTF">2021-12-04T21:10:32Z</dcterms:modified>
  <cp:category/>
  <cp:contentStatus/>
</cp:coreProperties>
</file>