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filterPrivacy="1" codeName="ThisWorkbook"/>
  <xr:revisionPtr revIDLastSave="0" documentId="8_{6EA74A2F-5C82-4DBA-9E41-36B2E467C542}" xr6:coauthVersionLast="36" xr6:coauthVersionMax="36" xr10:uidLastSave="{00000000-0000-0000-0000-000000000000}"/>
  <bookViews>
    <workbookView xWindow="0" yWindow="0" windowWidth="28780" windowHeight="1217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2" i="11" l="1"/>
  <c r="H32" i="11"/>
  <c r="E32" i="11"/>
  <c r="F31" i="11"/>
  <c r="E31" i="11"/>
  <c r="E30" i="11"/>
  <c r="F29" i="11"/>
  <c r="E29" i="11"/>
  <c r="F30" i="11"/>
  <c r="F28" i="11"/>
  <c r="E28" i="11"/>
  <c r="F22" i="11"/>
  <c r="E23" i="11" s="1"/>
  <c r="F23" i="11" s="1"/>
  <c r="E24" i="11" l="1"/>
  <c r="F24" i="11" s="1"/>
  <c r="E25" i="11" s="1"/>
  <c r="F25" i="11" s="1"/>
  <c r="E27" i="11" s="1"/>
  <c r="F27" i="11" s="1"/>
  <c r="H7" i="11"/>
  <c r="E9" i="11" l="1"/>
  <c r="H22" i="11" l="1"/>
  <c r="F9" i="11"/>
  <c r="E10" i="11" s="1"/>
  <c r="F10" i="11" s="1"/>
  <c r="E15" i="11" s="1"/>
  <c r="I5" i="11"/>
  <c r="H34" i="11"/>
  <c r="H33" i="11"/>
  <c r="H30" i="11"/>
  <c r="H29" i="11"/>
  <c r="H28" i="11"/>
  <c r="H26" i="11"/>
  <c r="H20" i="11"/>
  <c r="H14" i="11"/>
  <c r="H8" i="11"/>
  <c r="F15" i="11" l="1"/>
  <c r="E16" i="11"/>
  <c r="F16" i="11" s="1"/>
  <c r="H9" i="11"/>
  <c r="I6" i="11"/>
  <c r="H27" i="11" l="1"/>
  <c r="H25" i="11"/>
  <c r="H10" i="11"/>
  <c r="H23" i="11"/>
  <c r="J5" i="11"/>
  <c r="K5" i="11" s="1"/>
  <c r="L5" i="11" s="1"/>
  <c r="M5" i="11" s="1"/>
  <c r="N5" i="11" s="1"/>
  <c r="O5" i="11" s="1"/>
  <c r="P5" i="11" s="1"/>
  <c r="I4" i="11"/>
  <c r="H24"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H15" i="11" l="1"/>
  <c r="AK5" i="11"/>
  <c r="AL5" i="11" s="1"/>
  <c r="AM5" i="11" s="1"/>
  <c r="AN5" i="11" s="1"/>
  <c r="AO5" i="11" s="1"/>
  <c r="AP5" i="11" s="1"/>
  <c r="AQ5" i="11" s="1"/>
  <c r="M6" i="11"/>
  <c r="E17" i="11" l="1"/>
  <c r="F17" i="11" s="1"/>
  <c r="AR5" i="11"/>
  <c r="AS5" i="11" s="1"/>
  <c r="AK4" i="11"/>
  <c r="N6" i="11"/>
  <c r="H16" i="11" l="1"/>
  <c r="AT5" i="11"/>
  <c r="AS6" i="11"/>
  <c r="AR4" i="11"/>
  <c r="O6" i="11"/>
  <c r="H17" i="11" l="1"/>
  <c r="E18" i="11"/>
  <c r="F18" i="11" s="1"/>
  <c r="AU5" i="11"/>
  <c r="AT6" i="11"/>
  <c r="H18" i="11" l="1"/>
  <c r="E19" i="11"/>
  <c r="AV5" i="11"/>
  <c r="AU6" i="11"/>
  <c r="P6" i="11"/>
  <c r="Q6" i="11"/>
  <c r="F19" i="11" l="1"/>
  <c r="E11" i="11" s="1"/>
  <c r="AW5" i="11"/>
  <c r="AV6" i="11"/>
  <c r="R6" i="11"/>
  <c r="F11" i="11" l="1"/>
  <c r="H11" i="11"/>
  <c r="H19" i="11"/>
  <c r="AX5" i="11"/>
  <c r="AY5" i="11" s="1"/>
  <c r="AW6" i="11"/>
  <c r="S6" i="11"/>
  <c r="E21" i="11" l="1"/>
  <c r="E12" i="11"/>
  <c r="AY6" i="11"/>
  <c r="AZ5" i="11"/>
  <c r="AY4" i="11"/>
  <c r="AX6" i="11"/>
  <c r="T6" i="11"/>
  <c r="F12" i="11" l="1"/>
  <c r="E13" i="11" s="1"/>
  <c r="F13" i="11" s="1"/>
  <c r="H13" i="11" s="1"/>
  <c r="H12" i="11"/>
  <c r="F21" i="11"/>
  <c r="H21" i="11" s="1"/>
  <c r="BA5" i="1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<sst xmlns="http://schemas.openxmlformats.org/spreadsheetml/2006/main" count="90" uniqueCount="68">
  <si>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</si>
  <si>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</si>
  <si>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</si>
  <si>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</si>
  <si>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</si>
  <si>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</si>
  <si>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</si>
  <si>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</si>
  <si>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</si>
  <si>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</si>
  <si>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</si>
  <si>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</si>
  <si>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</si>
  <si>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</si>
  <si>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</si>
  <si>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</si>
  <si>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</si>
  <si>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</si>
  <si>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</si>
  <si>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</si>
  <si>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</si>
  <si>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</si>
  <si>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</si>
  <si>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</si>
  <si>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</si>
  <si>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</si>
  <si>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</si>
  <si>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</si>
  <si>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</si>
  <si>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</si>
  <si>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</si>
  <si>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</si>
  <si>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</si>
  <si>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</si>
  <si>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</si>
  <si>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</si>
  <si>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</si>
  <si>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</si>
  <si>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Research and Development</t>
  </si>
  <si>
    <t>Order parts</t>
  </si>
  <si>
    <t>Static Design</t>
  </si>
  <si>
    <t>Single Motion Design</t>
  </si>
  <si>
    <t>Dual Motion Design</t>
  </si>
  <si>
    <t>Scanner Design</t>
  </si>
  <si>
    <t>FANET Design</t>
  </si>
  <si>
    <t>Construct Transmitter</t>
  </si>
  <si>
    <t>Ian</t>
  </si>
  <si>
    <t>Natalia</t>
  </si>
  <si>
    <t>Tracking Algorithm</t>
  </si>
  <si>
    <t>Lab Condition Testing</t>
  </si>
  <si>
    <t>Foggy Condition Testing</t>
  </si>
  <si>
    <t>Outdoor Testing</t>
  </si>
  <si>
    <t>Scanner Parts Ordering</t>
  </si>
  <si>
    <t>Construct Scanner</t>
  </si>
  <si>
    <t>Test Scanner</t>
  </si>
  <si>
    <t>Both</t>
  </si>
  <si>
    <t>Construct Receiver</t>
  </si>
  <si>
    <t>Scanner Tracking Implementation</t>
  </si>
  <si>
    <t>One way tracking testing</t>
  </si>
  <si>
    <t>Test drone receiver while moving</t>
  </si>
  <si>
    <t>Mount receiver on drone</t>
  </si>
  <si>
    <t>Mount transmitter on drone</t>
  </si>
  <si>
    <t>Test drone transmitter while moving</t>
  </si>
  <si>
    <t>Test drone-to-drone communication</t>
  </si>
  <si>
    <t>Demonstrate FANET feasbility</t>
  </si>
  <si>
    <t>MICROP</t>
  </si>
  <si>
    <t>LMU EE Capstone</t>
  </si>
  <si>
    <t>Natalia Cedeno &amp;&amp; Ian 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</si>
</sst>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0" borderId="2" xfId="12">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3" borderId="2" xfId="11" applyFont="1" applyFill="1">
      <alignment horizontal="center" vertical="center"/>
    </xf>
    <xf numFmtId="0" fontId="0" fillId="11"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Normal="100" zoomScalePageLayoutView="70" workbookViewId="0">
      <pane ySplit="6" topLeftCell="A7" activePane="bottomLeft" state="frozen"/>
      <selection pane="bottomLeft" activeCell="B4" sqref="B4"/>
    </sheetView>
  </sheetViews>
  <sheetFormatPr defaultColWidth="8.81640625" defaultRowHeight="30" customHeight="1" x14ac:dyDescent="0.35"/>
  <cols>
    <col min="1" max="1" width="2.6328125" style="58" customWidth="1"/>
    <col min="2" max="2" width="40.1796875" customWidth="1"/>
    <col min="3" max="3" width="30.6328125" customWidth="1"/>
    <col min="4" max="4" width="10.6328125" customWidth="1"/>
    <col min="5" max="5" width="10.453125" style="5" customWidth="1"/>
    <col min="6" max="6" width="10.453125" customWidth="1"/>
    <col min="7" max="7" width="2.6328125" customWidth="1"/>
    <col min="8" max="8" width="6.1796875" hidden="1" customWidth="1"/>
    <col min="9" max="64" width="2.453125" customWidth="1"/>
    <col min="69" max="70" width="10.36328125"/>
  </cols>
  <sheetData>
    <row r="1" spans="1:64" ht="30" customHeight="1" x14ac:dyDescent="0.65">
      <c r="A1" s="59" t="s">
        <v>29</v>
      </c>
      <c r="B1" s="63" t="s">
        <v>65</v>
      </c>
      <c r="C1" s="1"/>
      <c r="D1" s="2"/>
      <c r="E1" s="4"/>
      <c r="F1" s="47"/>
      <c r="H1" s="2"/>
      <c r="I1" s="14" t="s">
        <v>12</v>
      </c>
    </row>
    <row r="2" spans="1:64" ht="30" customHeight="1" x14ac:dyDescent="0.45">
      <c r="A2" s="58" t="s">
        <v>24</v>
      </c>
      <c r="B2" s="64" t="s">
        <v>66</v>
      </c>
      <c r="I2" s="61" t="s">
        <v>17</v>
      </c>
    </row>
    <row r="3" spans="1:64" ht="30" customHeight="1" x14ac:dyDescent="0.35">
      <c r="A3" s="58" t="s">
        <v>30</v>
      </c>
      <c r="B3" s="65" t="s">
        <v>67</v>
      </c>
      <c r="C3" s="81" t="s">
        <v>1</v>
      </c>
      <c r="D3" s="82"/>
      <c r="E3" s="80">
        <v>44451</v>
      </c>
      <c r="F3" s="80"/>
    </row>
    <row r="4" spans="1:64" ht="30" customHeight="1" x14ac:dyDescent="0.35">
      <c r="A4" s="59" t="s">
        <v>31</v>
      </c>
      <c r="C4" s="81" t="s">
        <v>8</v>
      </c>
      <c r="D4" s="82"/>
      <c r="E4" s="7">
        <v>1</v>
      </c>
      <c r="I4" s="77">
        <f>I5</f>
        <v>44452</v>
      </c>
      <c r="J4" s="78"/>
      <c r="K4" s="78"/>
      <c r="L4" s="78"/>
      <c r="M4" s="78"/>
      <c r="N4" s="78"/>
      <c r="O4" s="79"/>
      <c r="P4" s="77">
        <f>P5</f>
        <v>44459</v>
      </c>
      <c r="Q4" s="78"/>
      <c r="R4" s="78"/>
      <c r="S4" s="78"/>
      <c r="T4" s="78"/>
      <c r="U4" s="78"/>
      <c r="V4" s="79"/>
      <c r="W4" s="77">
        <f>W5</f>
        <v>44466</v>
      </c>
      <c r="X4" s="78"/>
      <c r="Y4" s="78"/>
      <c r="Z4" s="78"/>
      <c r="AA4" s="78"/>
      <c r="AB4" s="78"/>
      <c r="AC4" s="79"/>
      <c r="AD4" s="77">
        <f>AD5</f>
        <v>44473</v>
      </c>
      <c r="AE4" s="78"/>
      <c r="AF4" s="78"/>
      <c r="AG4" s="78"/>
      <c r="AH4" s="78"/>
      <c r="AI4" s="78"/>
      <c r="AJ4" s="79"/>
      <c r="AK4" s="77">
        <f>AK5</f>
        <v>44480</v>
      </c>
      <c r="AL4" s="78"/>
      <c r="AM4" s="78"/>
      <c r="AN4" s="78"/>
      <c r="AO4" s="78"/>
      <c r="AP4" s="78"/>
      <c r="AQ4" s="79"/>
      <c r="AR4" s="77">
        <f>AR5</f>
        <v>44487</v>
      </c>
      <c r="AS4" s="78"/>
      <c r="AT4" s="78"/>
      <c r="AU4" s="78"/>
      <c r="AV4" s="78"/>
      <c r="AW4" s="78"/>
      <c r="AX4" s="79"/>
      <c r="AY4" s="77">
        <f>AY5</f>
        <v>44494</v>
      </c>
      <c r="AZ4" s="78"/>
      <c r="BA4" s="78"/>
      <c r="BB4" s="78"/>
      <c r="BC4" s="78"/>
      <c r="BD4" s="78"/>
      <c r="BE4" s="79"/>
      <c r="BF4" s="77">
        <f>BF5</f>
        <v>44501</v>
      </c>
      <c r="BG4" s="78"/>
      <c r="BH4" s="78"/>
      <c r="BI4" s="78"/>
      <c r="BJ4" s="78"/>
      <c r="BK4" s="78"/>
      <c r="BL4" s="79"/>
    </row>
    <row r="5" spans="1:64" ht="15" customHeight="1" x14ac:dyDescent="0.35">
      <c r="A5" s="59" t="s">
        <v>32</v>
      </c>
      <c r="B5" s="83"/>
      <c r="C5" s="83"/>
      <c r="D5" s="83"/>
      <c r="E5" s="83"/>
      <c r="F5" s="83"/>
      <c r="G5" s="83"/>
      <c r="I5" s="11">
        <f>Project_Start-WEEKDAY(Project_Start,1)+2+7*(Display_Week-1)</f>
        <v>44452</v>
      </c>
      <c r="J5" s="10">
        <f>I5+1</f>
        <v>44453</v>
      </c>
      <c r="K5" s="10">
        <f t="shared" ref="K5:AX5" si="0">J5+1</f>
        <v>44454</v>
      </c>
      <c r="L5" s="10">
        <f t="shared" si="0"/>
        <v>44455</v>
      </c>
      <c r="M5" s="10">
        <f t="shared" si="0"/>
        <v>44456</v>
      </c>
      <c r="N5" s="10">
        <f t="shared" si="0"/>
        <v>44457</v>
      </c>
      <c r="O5" s="12">
        <f t="shared" si="0"/>
        <v>44458</v>
      </c>
      <c r="P5" s="11">
        <f>O5+1</f>
        <v>44459</v>
      </c>
      <c r="Q5" s="10">
        <f>P5+1</f>
        <v>44460</v>
      </c>
      <c r="R5" s="10">
        <f t="shared" si="0"/>
        <v>44461</v>
      </c>
      <c r="S5" s="10">
        <f t="shared" si="0"/>
        <v>44462</v>
      </c>
      <c r="T5" s="10">
        <f t="shared" si="0"/>
        <v>44463</v>
      </c>
      <c r="U5" s="10">
        <f t="shared" si="0"/>
        <v>44464</v>
      </c>
      <c r="V5" s="12">
        <f t="shared" si="0"/>
        <v>44465</v>
      </c>
      <c r="W5" s="11">
        <f>V5+1</f>
        <v>44466</v>
      </c>
      <c r="X5" s="10">
        <f>W5+1</f>
        <v>44467</v>
      </c>
      <c r="Y5" s="10">
        <f t="shared" si="0"/>
        <v>44468</v>
      </c>
      <c r="Z5" s="10">
        <f t="shared" si="0"/>
        <v>44469</v>
      </c>
      <c r="AA5" s="10">
        <f t="shared" si="0"/>
        <v>44470</v>
      </c>
      <c r="AB5" s="10">
        <f t="shared" si="0"/>
        <v>44471</v>
      </c>
      <c r="AC5" s="12">
        <f t="shared" si="0"/>
        <v>44472</v>
      </c>
      <c r="AD5" s="11">
        <f>AC5+1</f>
        <v>44473</v>
      </c>
      <c r="AE5" s="10">
        <f>AD5+1</f>
        <v>44474</v>
      </c>
      <c r="AF5" s="10">
        <f t="shared" si="0"/>
        <v>44475</v>
      </c>
      <c r="AG5" s="10">
        <f t="shared" si="0"/>
        <v>44476</v>
      </c>
      <c r="AH5" s="10">
        <f t="shared" si="0"/>
        <v>44477</v>
      </c>
      <c r="AI5" s="10">
        <f t="shared" si="0"/>
        <v>44478</v>
      </c>
      <c r="AJ5" s="12">
        <f t="shared" si="0"/>
        <v>44479</v>
      </c>
      <c r="AK5" s="11">
        <f>AJ5+1</f>
        <v>44480</v>
      </c>
      <c r="AL5" s="10">
        <f>AK5+1</f>
        <v>44481</v>
      </c>
      <c r="AM5" s="10">
        <f t="shared" si="0"/>
        <v>44482</v>
      </c>
      <c r="AN5" s="10">
        <f t="shared" si="0"/>
        <v>44483</v>
      </c>
      <c r="AO5" s="10">
        <f t="shared" si="0"/>
        <v>44484</v>
      </c>
      <c r="AP5" s="10">
        <f t="shared" si="0"/>
        <v>44485</v>
      </c>
      <c r="AQ5" s="12">
        <f t="shared" si="0"/>
        <v>44486</v>
      </c>
      <c r="AR5" s="11">
        <f>AQ5+1</f>
        <v>44487</v>
      </c>
      <c r="AS5" s="10">
        <f>AR5+1</f>
        <v>44488</v>
      </c>
      <c r="AT5" s="10">
        <f t="shared" si="0"/>
        <v>44489</v>
      </c>
      <c r="AU5" s="10">
        <f t="shared" si="0"/>
        <v>44490</v>
      </c>
      <c r="AV5" s="10">
        <f t="shared" si="0"/>
        <v>44491</v>
      </c>
      <c r="AW5" s="10">
        <f t="shared" si="0"/>
        <v>44492</v>
      </c>
      <c r="AX5" s="12">
        <f t="shared" si="0"/>
        <v>44493</v>
      </c>
      <c r="AY5" s="11">
        <f>AX5+1</f>
        <v>44494</v>
      </c>
      <c r="AZ5" s="10">
        <f>AY5+1</f>
        <v>44495</v>
      </c>
      <c r="BA5" s="10">
        <f t="shared" ref="BA5:BE5" si="1">AZ5+1</f>
        <v>44496</v>
      </c>
      <c r="BB5" s="10">
        <f t="shared" si="1"/>
        <v>44497</v>
      </c>
      <c r="BC5" s="10">
        <f t="shared" si="1"/>
        <v>44498</v>
      </c>
      <c r="BD5" s="10">
        <f t="shared" si="1"/>
        <v>44499</v>
      </c>
      <c r="BE5" s="12">
        <f t="shared" si="1"/>
        <v>44500</v>
      </c>
      <c r="BF5" s="11">
        <f>BE5+1</f>
        <v>44501</v>
      </c>
      <c r="BG5" s="10">
        <f>BF5+1</f>
        <v>44502</v>
      </c>
      <c r="BH5" s="10">
        <f t="shared" ref="BH5:BL5" si="2">BG5+1</f>
        <v>44503</v>
      </c>
      <c r="BI5" s="10">
        <f t="shared" si="2"/>
        <v>44504</v>
      </c>
      <c r="BJ5" s="10">
        <f t="shared" si="2"/>
        <v>44505</v>
      </c>
      <c r="BK5" s="10">
        <f t="shared" si="2"/>
        <v>44506</v>
      </c>
      <c r="BL5" s="12">
        <f t="shared" si="2"/>
        <v>44507</v>
      </c>
    </row>
    <row r="6" spans="1:64" ht="30" customHeight="1" thickBot="1" x14ac:dyDescent="0.4">
      <c r="A6" s="59"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59" t="s">
        <v>34</v>
      </c>
      <c r="B8" s="18" t="s">
        <v>38</v>
      </c>
      <c r="C8" s="71"/>
      <c r="D8" s="19"/>
      <c r="E8" s="20"/>
      <c r="F8" s="21"/>
      <c r="G8" s="17"/>
      <c r="H8" s="17" t="str">
        <f t="shared" ref="H8:H34"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59" t="s">
        <v>35</v>
      </c>
      <c r="B9" s="84" t="s">
        <v>40</v>
      </c>
      <c r="C9" s="88" t="s">
        <v>55</v>
      </c>
      <c r="D9" s="22">
        <v>1</v>
      </c>
      <c r="E9" s="66">
        <f>Project_Start</f>
        <v>44451</v>
      </c>
      <c r="F9" s="66">
        <f>E9+3</f>
        <v>44454</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59" t="s">
        <v>36</v>
      </c>
      <c r="B10" s="84" t="s">
        <v>39</v>
      </c>
      <c r="C10" s="88" t="s">
        <v>46</v>
      </c>
      <c r="D10" s="22">
        <v>0.5</v>
      </c>
      <c r="E10" s="66">
        <f>F9</f>
        <v>44454</v>
      </c>
      <c r="F10" s="66">
        <f>E10+16</f>
        <v>44470</v>
      </c>
      <c r="G10" s="17"/>
      <c r="H10" s="17">
        <f t="shared" si="6"/>
        <v>17</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58"/>
      <c r="B11" s="84" t="s">
        <v>43</v>
      </c>
      <c r="C11" s="88" t="s">
        <v>55</v>
      </c>
      <c r="D11" s="22">
        <v>0</v>
      </c>
      <c r="E11" s="66">
        <f>F19</f>
        <v>44533</v>
      </c>
      <c r="F11" s="66">
        <f>E11+7</f>
        <v>44540</v>
      </c>
      <c r="G11" s="17"/>
      <c r="H11" s="17">
        <f t="shared" si="6"/>
        <v>8</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58"/>
      <c r="B12" s="84" t="s">
        <v>48</v>
      </c>
      <c r="C12" s="88" t="s">
        <v>55</v>
      </c>
      <c r="D12" s="22">
        <v>0</v>
      </c>
      <c r="E12" s="66">
        <f>F11+7*9</f>
        <v>44603</v>
      </c>
      <c r="F12" s="66">
        <f>E12+5</f>
        <v>44608</v>
      </c>
      <c r="G12" s="17"/>
      <c r="H12" s="17">
        <f t="shared"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58"/>
      <c r="B13" s="84" t="s">
        <v>44</v>
      </c>
      <c r="C13" s="88" t="s">
        <v>55</v>
      </c>
      <c r="D13" s="22">
        <v>0</v>
      </c>
      <c r="E13" s="66">
        <f>F12+7*14</f>
        <v>44706</v>
      </c>
      <c r="F13" s="66">
        <f>E13+2</f>
        <v>44708</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59" t="s">
        <v>37</v>
      </c>
      <c r="B14" s="23" t="s">
        <v>40</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59"/>
      <c r="B15" s="85" t="s">
        <v>45</v>
      </c>
      <c r="C15" s="86" t="s">
        <v>46</v>
      </c>
      <c r="D15" s="27">
        <v>0</v>
      </c>
      <c r="E15" s="67">
        <f>F10</f>
        <v>44470</v>
      </c>
      <c r="F15" s="67">
        <f>E15+6*7</f>
        <v>44512</v>
      </c>
      <c r="G15" s="17"/>
      <c r="H15" s="17">
        <f t="shared" si="6"/>
        <v>43</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58"/>
      <c r="B16" s="85" t="s">
        <v>56</v>
      </c>
      <c r="C16" s="86" t="s">
        <v>47</v>
      </c>
      <c r="D16" s="27">
        <v>0</v>
      </c>
      <c r="E16" s="67">
        <f>E15</f>
        <v>44470</v>
      </c>
      <c r="F16" s="67">
        <f>E16+6*7</f>
        <v>44512</v>
      </c>
      <c r="G16" s="17"/>
      <c r="H16" s="17">
        <f t="shared" si="6"/>
        <v>43</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58"/>
      <c r="B17" s="85" t="s">
        <v>49</v>
      </c>
      <c r="C17" s="86" t="s">
        <v>55</v>
      </c>
      <c r="D17" s="27">
        <v>0</v>
      </c>
      <c r="E17" s="67">
        <f>F16</f>
        <v>44512</v>
      </c>
      <c r="F17" s="67">
        <f>E17+7</f>
        <v>44519</v>
      </c>
      <c r="G17" s="17"/>
      <c r="H17" s="17">
        <f t="shared" si="6"/>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58"/>
      <c r="B18" s="85" t="s">
        <v>50</v>
      </c>
      <c r="C18" s="86" t="s">
        <v>46</v>
      </c>
      <c r="D18" s="27">
        <v>0</v>
      </c>
      <c r="E18" s="67">
        <f>F17</f>
        <v>44519</v>
      </c>
      <c r="F18" s="67">
        <f>E18+7</f>
        <v>44526</v>
      </c>
      <c r="G18" s="17"/>
      <c r="H18" s="17">
        <f t="shared" si="6"/>
        <v>8</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58"/>
      <c r="B19" s="85" t="s">
        <v>51</v>
      </c>
      <c r="C19" s="86" t="s">
        <v>47</v>
      </c>
      <c r="D19" s="27">
        <v>0</v>
      </c>
      <c r="E19" s="67">
        <f>F18</f>
        <v>44526</v>
      </c>
      <c r="F19" s="67">
        <f>E19+7</f>
        <v>44533</v>
      </c>
      <c r="G19" s="17"/>
      <c r="H19" s="17">
        <f t="shared" si="6"/>
        <v>8</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58" t="s">
        <v>25</v>
      </c>
      <c r="B20" s="28" t="s">
        <v>41</v>
      </c>
      <c r="C20" s="73"/>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58"/>
      <c r="B21" s="87" t="s">
        <v>52</v>
      </c>
      <c r="C21" s="89" t="s">
        <v>47</v>
      </c>
      <c r="D21" s="32">
        <v>0</v>
      </c>
      <c r="E21" s="68">
        <f>F11</f>
        <v>44540</v>
      </c>
      <c r="F21" s="68">
        <f>E21+5</f>
        <v>44545</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58"/>
      <c r="B22" s="87" t="s">
        <v>53</v>
      </c>
      <c r="C22" s="89" t="s">
        <v>55</v>
      </c>
      <c r="D22" s="32">
        <v>0</v>
      </c>
      <c r="E22" s="68">
        <v>44571</v>
      </c>
      <c r="F22" s="68">
        <f>E22+7</f>
        <v>44578</v>
      </c>
      <c r="G22" s="17"/>
      <c r="H22" s="17">
        <f t="shared" si="6"/>
        <v>8</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58"/>
      <c r="B23" s="87" t="s">
        <v>54</v>
      </c>
      <c r="C23" s="89" t="s">
        <v>47</v>
      </c>
      <c r="D23" s="32">
        <v>0</v>
      </c>
      <c r="E23" s="68">
        <f>F22</f>
        <v>44578</v>
      </c>
      <c r="F23" s="68">
        <f>E23+7</f>
        <v>44585</v>
      </c>
      <c r="G23" s="17"/>
      <c r="H23" s="17">
        <f t="shared" si="6"/>
        <v>8</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58"/>
      <c r="B24" s="87" t="s">
        <v>57</v>
      </c>
      <c r="C24" s="89" t="s">
        <v>46</v>
      </c>
      <c r="D24" s="32">
        <v>0</v>
      </c>
      <c r="E24" s="68">
        <f>F22</f>
        <v>44578</v>
      </c>
      <c r="F24" s="68">
        <f>E24+7*2</f>
        <v>44592</v>
      </c>
      <c r="G24" s="17"/>
      <c r="H24" s="17">
        <f t="shared" si="6"/>
        <v>15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58"/>
      <c r="B25" s="87" t="s">
        <v>58</v>
      </c>
      <c r="C25" s="89" t="s">
        <v>55</v>
      </c>
      <c r="D25" s="32">
        <v>0</v>
      </c>
      <c r="E25" s="68">
        <f>F24</f>
        <v>44592</v>
      </c>
      <c r="F25" s="68">
        <f>E25+7*1.5</f>
        <v>44602.5</v>
      </c>
      <c r="G25" s="17"/>
      <c r="H25" s="17">
        <f t="shared" si="6"/>
        <v>11.5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58" t="s">
        <v>25</v>
      </c>
      <c r="B26" s="33" t="s">
        <v>42</v>
      </c>
      <c r="C26" s="74"/>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58"/>
      <c r="B27" s="90" t="s">
        <v>60</v>
      </c>
      <c r="C27" s="91" t="s">
        <v>47</v>
      </c>
      <c r="D27" s="37">
        <v>0</v>
      </c>
      <c r="E27" s="69">
        <f>F25</f>
        <v>44602.5</v>
      </c>
      <c r="F27" s="69">
        <f>E27+7</f>
        <v>44609.5</v>
      </c>
      <c r="G27" s="17"/>
      <c r="H27" s="17">
        <f t="shared" si="6"/>
        <v>8</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58"/>
      <c r="B28" s="90" t="s">
        <v>59</v>
      </c>
      <c r="C28" s="91" t="s">
        <v>47</v>
      </c>
      <c r="D28" s="37">
        <v>0</v>
      </c>
      <c r="E28" s="69">
        <f>F27</f>
        <v>44609.5</v>
      </c>
      <c r="F28" s="69">
        <f>E28+7*3</f>
        <v>44630.5</v>
      </c>
      <c r="G28" s="17"/>
      <c r="H28" s="17">
        <f t="shared" si="6"/>
        <v>22</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58"/>
      <c r="B29" s="90" t="s">
        <v>61</v>
      </c>
      <c r="C29" s="91" t="s">
        <v>46</v>
      </c>
      <c r="D29" s="37">
        <v>0</v>
      </c>
      <c r="E29" s="69">
        <f>E27</f>
        <v>44602.5</v>
      </c>
      <c r="F29" s="69">
        <f>F27</f>
        <v>44609.5</v>
      </c>
      <c r="G29" s="17"/>
      <c r="H29" s="17">
        <f t="shared" si="6"/>
        <v>8</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58"/>
      <c r="B30" s="90" t="s">
        <v>62</v>
      </c>
      <c r="C30" s="91" t="s">
        <v>46</v>
      </c>
      <c r="D30" s="37">
        <v>0</v>
      </c>
      <c r="E30" s="69">
        <f>E28</f>
        <v>44609.5</v>
      </c>
      <c r="F30" s="69">
        <f>F28</f>
        <v>44630.5</v>
      </c>
      <c r="G30" s="17"/>
      <c r="H30" s="17">
        <f t="shared" si="6"/>
        <v>22</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58"/>
      <c r="B31" s="90" t="s">
        <v>63</v>
      </c>
      <c r="C31" s="91" t="s">
        <v>55</v>
      </c>
      <c r="D31" s="37"/>
      <c r="E31" s="69">
        <f>F30</f>
        <v>44630.5</v>
      </c>
      <c r="F31" s="69">
        <f>E31+7*5</f>
        <v>44665.5</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58"/>
      <c r="B32" s="90" t="s">
        <v>64</v>
      </c>
      <c r="C32" s="91" t="s">
        <v>55</v>
      </c>
      <c r="D32" s="37">
        <v>0</v>
      </c>
      <c r="E32" s="69">
        <f>F31</f>
        <v>44665.5</v>
      </c>
      <c r="F32" s="69">
        <f>E32+7</f>
        <v>44672.5</v>
      </c>
      <c r="G32" s="17"/>
      <c r="H32" s="17">
        <f t="shared" si="6"/>
        <v>8</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
      <c r="A33" s="58" t="s">
        <v>27</v>
      </c>
      <c r="B33" s="76"/>
      <c r="C33" s="75"/>
      <c r="D33" s="16"/>
      <c r="E33" s="70"/>
      <c r="F33" s="70"/>
      <c r="G33" s="17"/>
      <c r="H33" s="17"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4">
      <c r="A34" s="59" t="s">
        <v>26</v>
      </c>
      <c r="B34" s="38" t="s">
        <v>0</v>
      </c>
      <c r="C34" s="39"/>
      <c r="D34" s="40"/>
      <c r="E34" s="41"/>
      <c r="F34" s="42"/>
      <c r="G34" s="43"/>
      <c r="H34" s="43" t="str">
        <f t="shared" si="6"/>
        <v/>
      </c>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row>
    <row r="35" spans="1:64" ht="30" customHeight="1" x14ac:dyDescent="0.35">
      <c r="G35" s="6"/>
    </row>
    <row r="36" spans="1:64" ht="30" customHeight="1" x14ac:dyDescent="0.35">
      <c r="C36" s="14"/>
      <c r="F36" s="60"/>
    </row>
    <row r="37" spans="1:64" ht="30" customHeight="1" x14ac:dyDescent="0.35">
      <c r="C37"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3">
      <formula>AND(TODAY()&gt;=I$5,TODAY()&lt;J$5)</formula>
    </cfRule>
  </conditionalFormatting>
  <conditionalFormatting sqref="I7:BL3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48" customWidth="1"/>
    <col min="2" max="16384" width="9.1796875" style="2"/>
  </cols>
  <sheetData>
    <row r="1" spans="1:2" ht="46.5" customHeight="1" x14ac:dyDescent="0.3"/>
    <row r="2" spans="1:2" s="50" customFormat="1" ht="15.5" x14ac:dyDescent="0.35">
      <c r="A2" s="49" t="s">
        <v>12</v>
      </c>
      <c r="B2" s="49"/>
    </row>
    <row r="3" spans="1:2" s="54" customFormat="1" ht="27" customHeight="1" x14ac:dyDescent="0.35">
      <c r="A3" s="55" t="s">
        <v>17</v>
      </c>
      <c r="B3" s="55"/>
    </row>
    <row r="4" spans="1:2" s="51" customFormat="1" ht="26" x14ac:dyDescent="0.6">
      <c r="A4" s="52" t="s">
        <v>11</v>
      </c>
    </row>
    <row r="5" spans="1:2" ht="74" customHeight="1" x14ac:dyDescent="0.3">
      <c r="A5" s="53" t="s">
        <v>20</v>
      </c>
    </row>
    <row r="6" spans="1:2" ht="26.25" customHeight="1" x14ac:dyDescent="0.3">
      <c r="A6" s="52" t="s">
        <v>23</v>
      </c>
    </row>
    <row r="7" spans="1:2" s="48" customFormat="1" ht="205" customHeight="1" x14ac:dyDescent="0.35">
      <c r="A7" s="57" t="s">
        <v>22</v>
      </c>
    </row>
    <row r="8" spans="1:2" s="51" customFormat="1" ht="26" x14ac:dyDescent="0.6">
      <c r="A8" s="52" t="s">
        <v>13</v>
      </c>
    </row>
    <row r="9" spans="1:2" ht="58" x14ac:dyDescent="0.3">
      <c r="A9" s="53" t="s">
        <v>21</v>
      </c>
    </row>
    <row r="10" spans="1:2" s="48" customFormat="1" ht="28" customHeight="1" x14ac:dyDescent="0.35">
      <c r="A10" s="56" t="s">
        <v>19</v>
      </c>
    </row>
    <row r="11" spans="1:2" s="51" customFormat="1" ht="26" x14ac:dyDescent="0.6">
      <c r="A11" s="52" t="s">
        <v>10</v>
      </c>
    </row>
    <row r="12" spans="1:2" ht="29" x14ac:dyDescent="0.3">
      <c r="A12" s="53" t="s">
        <v>18</v>
      </c>
    </row>
    <row r="13" spans="1:2" s="48" customFormat="1" ht="28" customHeight="1" x14ac:dyDescent="0.35">
      <c r="A13" s="56" t="s">
        <v>4</v>
      </c>
    </row>
    <row r="14" spans="1:2" s="51" customFormat="1" ht="26" x14ac:dyDescent="0.6">
      <c r="A14" s="52" t="s">
        <v>14</v>
      </c>
    </row>
    <row r="15" spans="1:2" ht="75" customHeight="1" x14ac:dyDescent="0.3">
      <c r="A15" s="53" t="s">
        <v>15</v>
      </c>
    </row>
    <row r="16" spans="1:2" ht="72.5"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2021-09-17T19:18:42Z</dcterms:modified>
</cp:coreProperties>
</file>