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19200" windowHeight="11580" activeTab="4"/>
  </bookViews>
  <sheets>
    <sheet name="Calculations Rough Input" sheetId="1" r:id="rId1"/>
    <sheet name="TTC" sheetId="3" r:id="rId2"/>
    <sheet name="EPS" sheetId="5" r:id="rId3"/>
    <sheet name="Fuel" sheetId="4" r:id="rId4"/>
    <sheet name="Thrusters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" i="3"/>
  <c r="F3" i="5" l="1"/>
  <c r="F2" i="5"/>
  <c r="D3" i="5"/>
  <c r="D2" i="5"/>
  <c r="C7" i="1"/>
  <c r="C6" i="1"/>
  <c r="C5" i="1"/>
  <c r="L9" i="1" l="1"/>
  <c r="F3" i="3" s="1"/>
  <c r="H5" i="1"/>
  <c r="H6" i="1"/>
  <c r="H7" i="1"/>
  <c r="H8" i="1"/>
  <c r="H4" i="1"/>
  <c r="H9" i="1" l="1"/>
  <c r="F2" i="3" s="1"/>
</calcChain>
</file>

<file path=xl/sharedStrings.xml><?xml version="1.0" encoding="utf-8"?>
<sst xmlns="http://schemas.openxmlformats.org/spreadsheetml/2006/main" count="134" uniqueCount="61">
  <si>
    <t>Solar Array</t>
  </si>
  <si>
    <t>TTC</t>
  </si>
  <si>
    <t>Earth-pt</t>
  </si>
  <si>
    <t>Nadir</t>
  </si>
  <si>
    <t>HGA</t>
  </si>
  <si>
    <t>LGA</t>
  </si>
  <si>
    <t>Gimbal</t>
  </si>
  <si>
    <t>2P2T</t>
  </si>
  <si>
    <t>Diplexer</t>
  </si>
  <si>
    <t>total kg</t>
  </si>
  <si>
    <t>unit kg</t>
  </si>
  <si>
    <t>UHF</t>
  </si>
  <si>
    <t>EUT</t>
  </si>
  <si>
    <t>TOTAL</t>
  </si>
  <si>
    <t>DIMS</t>
  </si>
  <si>
    <t>ARM</t>
  </si>
  <si>
    <t>1.5x1.5x0.5</t>
  </si>
  <si>
    <t>arm</t>
  </si>
  <si>
    <t>from sidewall</t>
  </si>
  <si>
    <t>loc</t>
  </si>
  <si>
    <t>x+</t>
  </si>
  <si>
    <t>x-</t>
  </si>
  <si>
    <t>y+</t>
  </si>
  <si>
    <t>y-</t>
  </si>
  <si>
    <t>z+</t>
  </si>
  <si>
    <t>z-</t>
  </si>
  <si>
    <t>face1</t>
  </si>
  <si>
    <t>face2</t>
  </si>
  <si>
    <t>name</t>
  </si>
  <si>
    <t>offset1</t>
  </si>
  <si>
    <t>offset2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</si>
  <si>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</si>
  <si>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</si>
  <si>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</si>
  <si>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</si>
  <si>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</si>
  <si>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</si>
  <si>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</si>
  <si>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</si>
  <si>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</si>
  <si>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</si>
  <si>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</si>
  <si>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</si>
  <si>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mass</t>
  </si>
  <si>
    <t>see sub_output</t>
  </si>
  <si>
    <t>fuel1</t>
  </si>
  <si>
    <t>fuel2</t>
  </si>
  <si>
    <t>fuel3</t>
  </si>
  <si>
    <t>fuel4</t>
  </si>
  <si>
    <t>sa1</t>
  </si>
  <si>
    <t>sa2</t>
  </si>
  <si>
    <t>total mass</t>
  </si>
  <si>
    <t>AR</t>
  </si>
  <si>
    <t>total area</t>
  </si>
  <si>
    <t>width</t>
  </si>
  <si>
    <t>st area</t>
  </si>
  <si>
    <t>length</t>
  </si>
  <si>
    <t>NOTE:  positive offset = outside body;   negative offset = inside body</t>
  </si>
  <si>
    <t>area</t>
  </si>
  <si>
    <t>TTC-nadir</t>
  </si>
  <si>
    <t>TTC-earth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</si>
</sst>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C8" sqref="C8"/>
    </sheetView>
  </sheetViews>
  <sheetFormatPr defaultRowHeight="15" x14ac:dyDescent="0.25"/>
  <cols>
    <col min="2" max="2" width="10.5703125" bestFit="1" customWidth="1"/>
    <col min="8" max="8" width="10.7109375" bestFit="1" customWidth="1"/>
  </cols>
  <sheetData>
    <row r="1" spans="2:13" x14ac:dyDescent="0.25">
      <c r="B1" s="1" t="s">
        <v>0</v>
      </c>
      <c r="F1" s="1" t="s">
        <v>1</v>
      </c>
    </row>
    <row r="2" spans="2:13" x14ac:dyDescent="0.25">
      <c r="B2" t="s">
        <v>53</v>
      </c>
      <c r="C2">
        <v>12</v>
      </c>
      <c r="F2" t="s">
        <v>2</v>
      </c>
      <c r="J2" t="s">
        <v>3</v>
      </c>
    </row>
    <row r="3" spans="2:13" x14ac:dyDescent="0.25">
      <c r="B3" t="s">
        <v>51</v>
      </c>
      <c r="C3">
        <v>8</v>
      </c>
      <c r="G3" t="s">
        <v>10</v>
      </c>
      <c r="H3" t="s">
        <v>9</v>
      </c>
    </row>
    <row r="4" spans="2:13" x14ac:dyDescent="0.25">
      <c r="B4" t="s">
        <v>52</v>
      </c>
      <c r="C4">
        <v>2</v>
      </c>
      <c r="E4">
        <v>1</v>
      </c>
      <c r="F4" t="s">
        <v>4</v>
      </c>
      <c r="G4">
        <v>10.6</v>
      </c>
      <c r="H4">
        <f>G4*E4</f>
        <v>10.6</v>
      </c>
      <c r="J4">
        <v>2</v>
      </c>
      <c r="K4" t="s">
        <v>11</v>
      </c>
      <c r="L4">
        <v>1.4</v>
      </c>
    </row>
    <row r="5" spans="2:13" x14ac:dyDescent="0.25">
      <c r="B5" t="s">
        <v>55</v>
      </c>
      <c r="C5">
        <f>C2/2</f>
        <v>6</v>
      </c>
      <c r="E5">
        <v>1</v>
      </c>
      <c r="F5" t="s">
        <v>5</v>
      </c>
      <c r="G5">
        <v>0.8</v>
      </c>
      <c r="H5">
        <f t="shared" ref="H5:H8" si="0">G5*E5</f>
        <v>0.8</v>
      </c>
      <c r="J5">
        <v>1</v>
      </c>
      <c r="K5" t="s">
        <v>7</v>
      </c>
      <c r="L5">
        <v>0.1</v>
      </c>
    </row>
    <row r="6" spans="2:13" x14ac:dyDescent="0.25">
      <c r="B6" t="s">
        <v>56</v>
      </c>
      <c r="C6">
        <f>2*SQRT(C5/2)</f>
        <v>3.4641016151377544</v>
      </c>
      <c r="E6">
        <v>1</v>
      </c>
      <c r="F6" t="s">
        <v>6</v>
      </c>
      <c r="G6">
        <v>30</v>
      </c>
      <c r="H6">
        <f t="shared" si="0"/>
        <v>30</v>
      </c>
      <c r="J6">
        <v>2</v>
      </c>
      <c r="K6" t="s">
        <v>12</v>
      </c>
      <c r="L6">
        <v>10.1</v>
      </c>
    </row>
    <row r="7" spans="2:13" x14ac:dyDescent="0.25">
      <c r="B7" t="s">
        <v>54</v>
      </c>
      <c r="C7">
        <f>SQRT(C5/2)</f>
        <v>1.7320508075688772</v>
      </c>
      <c r="E7">
        <v>3</v>
      </c>
      <c r="F7" t="s">
        <v>7</v>
      </c>
      <c r="G7">
        <v>0.1</v>
      </c>
      <c r="H7">
        <f t="shared" si="0"/>
        <v>0.30000000000000004</v>
      </c>
    </row>
    <row r="8" spans="2:13" x14ac:dyDescent="0.25">
      <c r="E8">
        <v>2</v>
      </c>
      <c r="F8" t="s">
        <v>8</v>
      </c>
      <c r="G8">
        <v>1.8</v>
      </c>
      <c r="H8">
        <f t="shared" si="0"/>
        <v>3.6</v>
      </c>
    </row>
    <row r="9" spans="2:13" x14ac:dyDescent="0.25">
      <c r="G9" s="1" t="s">
        <v>13</v>
      </c>
      <c r="H9" s="1">
        <f>SUM(H4:H8)</f>
        <v>45.3</v>
      </c>
      <c r="K9" s="1" t="s">
        <v>13</v>
      </c>
      <c r="L9" s="1">
        <f>SUM(L4:L6)</f>
        <v>11.6</v>
      </c>
    </row>
    <row r="10" spans="2:13" x14ac:dyDescent="0.25">
      <c r="G10" t="s">
        <v>14</v>
      </c>
      <c r="H10" t="s">
        <v>16</v>
      </c>
      <c r="K10" t="s">
        <v>14</v>
      </c>
    </row>
    <row r="11" spans="2:13" x14ac:dyDescent="0.25">
      <c r="G11" t="s">
        <v>15</v>
      </c>
      <c r="K11" t="s">
        <v>17</v>
      </c>
      <c r="L11">
        <v>0.5</v>
      </c>
      <c r="M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9.5703125" bestFit="1" customWidth="1"/>
  </cols>
  <sheetData>
    <row r="1" spans="1:8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s="2" t="s">
        <v>57</v>
      </c>
    </row>
    <row r="2" spans="1:8" x14ac:dyDescent="0.25">
      <c r="A2" t="s">
        <v>60</v>
      </c>
      <c r="B2" t="s">
        <v>23</v>
      </c>
      <c r="C2" t="s">
        <v>24</v>
      </c>
      <c r="D2">
        <v>0.75</v>
      </c>
      <c r="E2">
        <v>0.5</v>
      </c>
      <c r="F2">
        <f>'Calculations Rough Input'!H9</f>
        <v>45.3</v>
      </c>
      <c r="G2">
        <f>1.5^2</f>
        <v>2.25</v>
      </c>
      <c r="H2" s="2"/>
    </row>
    <row r="3" spans="1:8" x14ac:dyDescent="0.25">
      <c r="A3" t="s">
        <v>59</v>
      </c>
      <c r="B3" t="s">
        <v>25</v>
      </c>
      <c r="D3">
        <v>0.5</v>
      </c>
      <c r="E3">
        <v>0</v>
      </c>
      <c r="F3">
        <f>'Calculations Rough Input'!L9</f>
        <v>11.6</v>
      </c>
      <c r="G3">
        <f>0.42*0.5</f>
        <v>0.21</v>
      </c>
      <c r="H3" s="1"/>
    </row>
    <row r="4" spans="1:8" x14ac:dyDescent="0.25"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M19" sqref="M19"/>
    </sheetView>
  </sheetViews>
  <sheetFormatPr defaultRowHeight="15" x14ac:dyDescent="0.25"/>
  <sheetData>
    <row r="1" spans="1:8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s="2" t="s">
        <v>57</v>
      </c>
    </row>
    <row r="2" spans="1:8" x14ac:dyDescent="0.25">
      <c r="A2" t="s">
        <v>49</v>
      </c>
      <c r="B2" t="s">
        <v>20</v>
      </c>
      <c r="D2">
        <f>'Calculations Rough Input'!C6/2 + 0.2</f>
        <v>1.9320508075688771</v>
      </c>
      <c r="E2">
        <v>0</v>
      </c>
      <c r="F2">
        <f>'Calculations Rough Input'!C$3/2</f>
        <v>4</v>
      </c>
      <c r="G2">
        <v>6</v>
      </c>
    </row>
    <row r="3" spans="1:8" x14ac:dyDescent="0.25">
      <c r="A3" t="s">
        <v>50</v>
      </c>
      <c r="B3" t="s">
        <v>21</v>
      </c>
      <c r="D3">
        <f>'Calculations Rough Input'!C6/2 + 0.2</f>
        <v>1.9320508075688771</v>
      </c>
      <c r="E3">
        <v>0</v>
      </c>
      <c r="F3">
        <f>'Calculations Rough Input'!C$3/2</f>
        <v>4</v>
      </c>
      <c r="G3">
        <v>6</v>
      </c>
      <c r="H3" s="1"/>
    </row>
    <row r="4" spans="1:8" x14ac:dyDescent="0.25">
      <c r="H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9" sqref="G9"/>
    </sheetView>
  </sheetViews>
  <sheetFormatPr defaultRowHeight="15" x14ac:dyDescent="0.25"/>
  <cols>
    <col min="6" max="6" width="14.85546875" bestFit="1" customWidth="1"/>
  </cols>
  <sheetData>
    <row r="1" spans="1:9" x14ac:dyDescent="0.25">
      <c r="A1" s="1" t="s">
        <v>28</v>
      </c>
      <c r="B1" s="1" t="s">
        <v>26</v>
      </c>
      <c r="C1" s="1" t="s">
        <v>27</v>
      </c>
      <c r="D1" s="1" t="s">
        <v>29</v>
      </c>
      <c r="E1" s="1" t="s">
        <v>30</v>
      </c>
      <c r="F1" s="1" t="s">
        <v>43</v>
      </c>
      <c r="G1" s="1" t="s">
        <v>58</v>
      </c>
      <c r="H1" s="2" t="s">
        <v>57</v>
      </c>
    </row>
    <row r="2" spans="1:9" x14ac:dyDescent="0.25">
      <c r="A2" t="s">
        <v>45</v>
      </c>
      <c r="B2" t="s">
        <v>20</v>
      </c>
      <c r="C2" t="s">
        <v>23</v>
      </c>
      <c r="D2">
        <v>-0.35</v>
      </c>
      <c r="E2">
        <v>-0.35</v>
      </c>
      <c r="F2" t="s">
        <v>44</v>
      </c>
      <c r="I2" s="2"/>
    </row>
    <row r="3" spans="1:9" x14ac:dyDescent="0.25">
      <c r="A3" t="s">
        <v>46</v>
      </c>
      <c r="B3" t="s">
        <v>20</v>
      </c>
      <c r="C3" t="s">
        <v>22</v>
      </c>
      <c r="D3">
        <v>-0.35</v>
      </c>
      <c r="E3">
        <v>-0.35</v>
      </c>
      <c r="F3" t="s">
        <v>44</v>
      </c>
      <c r="I3" s="1"/>
    </row>
    <row r="4" spans="1:9" x14ac:dyDescent="0.25">
      <c r="A4" t="s">
        <v>47</v>
      </c>
      <c r="B4" t="s">
        <v>21</v>
      </c>
      <c r="C4" t="s">
        <v>23</v>
      </c>
      <c r="D4">
        <v>-0.35</v>
      </c>
      <c r="E4">
        <v>-0.35</v>
      </c>
      <c r="F4" t="s">
        <v>44</v>
      </c>
      <c r="I4" s="1"/>
    </row>
    <row r="5" spans="1:9" x14ac:dyDescent="0.25">
      <c r="A5" t="s">
        <v>48</v>
      </c>
      <c r="B5" t="s">
        <v>21</v>
      </c>
      <c r="C5" t="s">
        <v>22</v>
      </c>
      <c r="D5">
        <v>-0.35</v>
      </c>
      <c r="E5">
        <v>-0.35</v>
      </c>
      <c r="F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17" sqref="E17"/>
    </sheetView>
  </sheetViews>
  <sheetFormatPr defaultRowHeight="15" x14ac:dyDescent="0.25"/>
  <sheetData>
    <row r="1" spans="1:10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19</v>
      </c>
      <c r="G1" t="s">
        <v>43</v>
      </c>
      <c r="H1" t="s">
        <v>58</v>
      </c>
      <c r="J1" s="2" t="s">
        <v>57</v>
      </c>
    </row>
    <row r="2" spans="1:10" x14ac:dyDescent="0.25">
      <c r="A2" t="s">
        <v>31</v>
      </c>
      <c r="B2" t="s">
        <v>20</v>
      </c>
      <c r="C2" t="s">
        <v>23</v>
      </c>
      <c r="D2">
        <v>0</v>
      </c>
      <c r="E2">
        <v>0</v>
      </c>
      <c r="F2">
        <v>4</v>
      </c>
      <c r="G2" t="s">
        <v>44</v>
      </c>
      <c r="J2" s="2"/>
    </row>
    <row r="3" spans="1:10" x14ac:dyDescent="0.25">
      <c r="A3" t="s">
        <v>32</v>
      </c>
      <c r="B3" t="s">
        <v>20</v>
      </c>
      <c r="C3" t="s">
        <v>22</v>
      </c>
      <c r="D3">
        <v>0</v>
      </c>
      <c r="E3">
        <v>0</v>
      </c>
      <c r="F3">
        <v>6</v>
      </c>
      <c r="G3" t="s">
        <v>44</v>
      </c>
      <c r="J3" s="1"/>
    </row>
    <row r="4" spans="1:10" x14ac:dyDescent="0.25">
      <c r="A4" t="s">
        <v>33</v>
      </c>
      <c r="B4" t="s">
        <v>21</v>
      </c>
      <c r="C4" t="s">
        <v>23</v>
      </c>
      <c r="D4">
        <v>0</v>
      </c>
      <c r="E4">
        <v>0</v>
      </c>
      <c r="F4">
        <v>4</v>
      </c>
      <c r="G4" t="s">
        <v>44</v>
      </c>
      <c r="J4" s="1"/>
    </row>
    <row r="5" spans="1:10" x14ac:dyDescent="0.25">
      <c r="A5" t="s">
        <v>34</v>
      </c>
      <c r="B5" t="s">
        <v>21</v>
      </c>
      <c r="C5" t="s">
        <v>22</v>
      </c>
      <c r="D5">
        <v>0</v>
      </c>
      <c r="E5">
        <v>0</v>
      </c>
      <c r="F5">
        <v>6</v>
      </c>
      <c r="G5" t="s">
        <v>44</v>
      </c>
    </row>
    <row r="6" spans="1:10" x14ac:dyDescent="0.25">
      <c r="A6" t="s">
        <v>35</v>
      </c>
      <c r="B6" t="s">
        <v>22</v>
      </c>
      <c r="C6" t="s">
        <v>24</v>
      </c>
      <c r="D6">
        <v>0</v>
      </c>
      <c r="E6">
        <v>0</v>
      </c>
      <c r="F6">
        <v>2</v>
      </c>
      <c r="G6" t="s">
        <v>44</v>
      </c>
    </row>
    <row r="7" spans="1:10" x14ac:dyDescent="0.25">
      <c r="A7" t="s">
        <v>36</v>
      </c>
      <c r="B7" t="s">
        <v>22</v>
      </c>
      <c r="C7" t="s">
        <v>25</v>
      </c>
      <c r="D7">
        <v>0</v>
      </c>
      <c r="E7">
        <v>0</v>
      </c>
      <c r="F7">
        <v>8</v>
      </c>
      <c r="G7" t="s">
        <v>44</v>
      </c>
    </row>
    <row r="8" spans="1:10" x14ac:dyDescent="0.25">
      <c r="A8" t="s">
        <v>37</v>
      </c>
      <c r="B8" t="s">
        <v>23</v>
      </c>
      <c r="C8" t="s">
        <v>24</v>
      </c>
      <c r="D8">
        <v>0</v>
      </c>
      <c r="E8">
        <v>0</v>
      </c>
      <c r="F8">
        <v>2</v>
      </c>
      <c r="G8" t="s">
        <v>44</v>
      </c>
    </row>
    <row r="9" spans="1:10" x14ac:dyDescent="0.25">
      <c r="A9" t="s">
        <v>38</v>
      </c>
      <c r="B9" t="s">
        <v>23</v>
      </c>
      <c r="C9" t="s">
        <v>25</v>
      </c>
      <c r="D9">
        <v>0</v>
      </c>
      <c r="E9">
        <v>0</v>
      </c>
      <c r="F9">
        <v>8</v>
      </c>
      <c r="G9" t="s">
        <v>44</v>
      </c>
    </row>
    <row r="10" spans="1:10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2</v>
      </c>
      <c r="G10" t="s">
        <v>44</v>
      </c>
    </row>
    <row r="11" spans="1:10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8</v>
      </c>
      <c r="G11" t="s">
        <v>44</v>
      </c>
    </row>
    <row r="12" spans="1:10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2</v>
      </c>
      <c r="G12" t="s">
        <v>44</v>
      </c>
    </row>
    <row r="13" spans="1:10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8</v>
      </c>
      <c r="G1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 Rough Input</vt:lpstr>
      <vt:lpstr>TTC</vt:lpstr>
      <vt:lpstr>EPS</vt:lpstr>
      <vt:lpstr>Fuel</vt:lpstr>
      <vt:lpstr>Thrusters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2020-06-09T12:58:59Z</dcterms:modified>
</cp:coreProperties>
</file>