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0ce71199621bf145/Escritorio/Prone/Hist/"/>
    </mc:Choice>
  </mc:AlternateContent>
  <xr:revisionPtr revIDLastSave="1" documentId="8_{F94CA210-C1EF-4ACD-AB7D-DB157B28F2EB}" xr6:coauthVersionLast="47" xr6:coauthVersionMax="47" xr10:uidLastSave="{525C2604-D062-4C88-BC7F-484FB0BDCE04}"/>
  <bookViews>
    <workbookView xWindow="28680" yWindow="4470" windowWidth="20640" windowHeight="11040" xr2:uid="{00000000-000D-0000-FFFF-FFFF00000000}"/>
  </bookViews>
  <sheets>
    <sheet name="Transacciones_hist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2" i="13" l="1"/>
  <c r="M262" i="13"/>
  <c r="L262" i="13"/>
  <c r="N261" i="13"/>
  <c r="M261" i="13"/>
  <c r="L261" i="13"/>
  <c r="N259" i="13"/>
  <c r="M259" i="13"/>
  <c r="L259" i="13"/>
  <c r="N258" i="13"/>
  <c r="M258" i="13"/>
  <c r="L258" i="13"/>
  <c r="N257" i="13"/>
  <c r="M257" i="13"/>
  <c r="N256" i="13"/>
  <c r="M256" i="13"/>
  <c r="L256" i="13"/>
  <c r="N255" i="13"/>
  <c r="M255" i="13"/>
  <c r="L255" i="13"/>
  <c r="N253" i="13"/>
  <c r="M253" i="13"/>
  <c r="L253" i="13"/>
  <c r="N252" i="13"/>
  <c r="M252" i="13"/>
  <c r="L252" i="13"/>
  <c r="N251" i="13"/>
  <c r="M251" i="13"/>
  <c r="L251" i="13"/>
  <c r="N249" i="13"/>
  <c r="M249" i="13"/>
  <c r="L249" i="13"/>
  <c r="K249" i="13"/>
  <c r="J249" i="13"/>
  <c r="N248" i="13"/>
  <c r="M248" i="13"/>
  <c r="N247" i="13"/>
  <c r="M247" i="13"/>
  <c r="N246" i="13"/>
  <c r="M246" i="13"/>
  <c r="N245" i="13"/>
  <c r="M245" i="13"/>
  <c r="N244" i="13"/>
  <c r="M244" i="13"/>
  <c r="L244" i="13"/>
  <c r="N243" i="13"/>
  <c r="M243" i="13"/>
  <c r="N242" i="13"/>
  <c r="M242" i="13"/>
  <c r="N241" i="13"/>
  <c r="M241" i="13"/>
  <c r="L241" i="13"/>
  <c r="N240" i="13"/>
  <c r="M240" i="13"/>
  <c r="N236" i="13"/>
  <c r="M236" i="13"/>
  <c r="L236" i="13"/>
  <c r="N235" i="13"/>
  <c r="M235" i="13"/>
  <c r="N234" i="13"/>
  <c r="M234" i="13"/>
  <c r="N233" i="13"/>
  <c r="M233" i="13"/>
  <c r="L233" i="13"/>
  <c r="N232" i="13"/>
  <c r="M232" i="13"/>
  <c r="L232" i="13"/>
  <c r="N231" i="13"/>
  <c r="M231" i="13"/>
  <c r="N230" i="13"/>
  <c r="M230" i="13"/>
  <c r="L230" i="13"/>
  <c r="N229" i="13"/>
  <c r="M229" i="13"/>
  <c r="N225" i="13"/>
  <c r="M225" i="13"/>
  <c r="N221" i="13"/>
  <c r="M221" i="13"/>
  <c r="L221" i="13"/>
  <c r="N219" i="13"/>
  <c r="M219" i="13"/>
  <c r="N217" i="13"/>
  <c r="M217" i="13"/>
  <c r="L217" i="13"/>
  <c r="N213" i="13"/>
  <c r="M213" i="13"/>
  <c r="L213" i="13"/>
  <c r="N212" i="13"/>
  <c r="M212" i="13"/>
  <c r="L212" i="13"/>
  <c r="N209" i="13"/>
  <c r="M209" i="13"/>
  <c r="L209" i="13"/>
  <c r="N208" i="13"/>
  <c r="M208" i="13"/>
  <c r="L208" i="13"/>
  <c r="N188" i="13"/>
  <c r="M188" i="13"/>
  <c r="L188" i="13"/>
  <c r="N187" i="13"/>
  <c r="M187" i="13"/>
  <c r="L187" i="13"/>
  <c r="N186" i="13"/>
  <c r="M186" i="13"/>
  <c r="L186" i="13"/>
  <c r="N185" i="13"/>
  <c r="M185" i="13"/>
  <c r="L185" i="13"/>
  <c r="N177" i="13"/>
  <c r="M177" i="13"/>
  <c r="L177" i="13"/>
  <c r="N176" i="13"/>
  <c r="M176" i="13"/>
  <c r="L176" i="13"/>
  <c r="Q172" i="13"/>
  <c r="N170" i="13"/>
  <c r="M170" i="13"/>
  <c r="N169" i="13"/>
  <c r="M169" i="13"/>
  <c r="N166" i="13"/>
  <c r="M166" i="13"/>
  <c r="N165" i="13"/>
  <c r="M165" i="13"/>
  <c r="N163" i="13"/>
  <c r="M163" i="13"/>
  <c r="N162" i="13"/>
  <c r="M162" i="13"/>
  <c r="N161" i="13"/>
  <c r="M161" i="13"/>
  <c r="N160" i="13"/>
  <c r="M160" i="13"/>
  <c r="L160" i="13"/>
  <c r="N159" i="13"/>
  <c r="M159" i="13"/>
  <c r="N156" i="13"/>
  <c r="M156" i="13"/>
  <c r="L156" i="13"/>
  <c r="N150" i="13"/>
  <c r="M150" i="13"/>
  <c r="L150" i="13"/>
  <c r="N149" i="13"/>
  <c r="M149" i="13"/>
  <c r="S148" i="13"/>
  <c r="N148" i="13"/>
  <c r="M148" i="13"/>
  <c r="L148" i="13"/>
  <c r="N147" i="13"/>
  <c r="M147" i="13"/>
  <c r="M144" i="13"/>
  <c r="L144" i="13"/>
  <c r="N141" i="13"/>
  <c r="M141" i="13"/>
  <c r="N140" i="13"/>
  <c r="M140" i="13"/>
  <c r="L140" i="13"/>
  <c r="N135" i="13"/>
  <c r="M135" i="13"/>
  <c r="L135" i="13"/>
  <c r="N134" i="13"/>
  <c r="M134" i="13"/>
  <c r="L134" i="13"/>
  <c r="N133" i="13"/>
  <c r="M133" i="13"/>
  <c r="N132" i="13"/>
  <c r="M132" i="13"/>
  <c r="N130" i="13"/>
  <c r="M130" i="13"/>
  <c r="L130" i="13"/>
  <c r="N126" i="13"/>
  <c r="M126" i="13"/>
  <c r="L126" i="13"/>
  <c r="N125" i="13"/>
  <c r="M125" i="13"/>
  <c r="N124" i="13"/>
  <c r="M124" i="13"/>
  <c r="L124" i="13"/>
  <c r="N118" i="13"/>
  <c r="M118" i="13"/>
  <c r="N116" i="13"/>
  <c r="M116" i="13"/>
  <c r="N115" i="13"/>
  <c r="M115" i="13"/>
  <c r="L115" i="13"/>
  <c r="N113" i="13"/>
  <c r="M113" i="13"/>
  <c r="N109" i="13"/>
  <c r="M109" i="13"/>
  <c r="L109" i="13"/>
  <c r="B109" i="13"/>
  <c r="S108" i="13"/>
  <c r="N108" i="13"/>
  <c r="M108" i="13"/>
  <c r="L108" i="13"/>
  <c r="N107" i="13"/>
  <c r="M107" i="13"/>
  <c r="L107" i="13"/>
  <c r="N106" i="13"/>
  <c r="M106" i="13"/>
  <c r="L106" i="13"/>
  <c r="M105" i="13"/>
  <c r="M101" i="13"/>
  <c r="L101" i="13"/>
  <c r="M100" i="13"/>
  <c r="L98" i="13"/>
  <c r="L97" i="13"/>
  <c r="M96" i="13"/>
  <c r="L96" i="13"/>
  <c r="N95" i="13"/>
  <c r="M95" i="13"/>
  <c r="L95" i="13"/>
  <c r="N94" i="13"/>
  <c r="M94" i="13"/>
  <c r="L94" i="13"/>
  <c r="N92" i="13"/>
  <c r="M92" i="13"/>
  <c r="N90" i="13"/>
  <c r="M90" i="13"/>
  <c r="L90" i="13"/>
  <c r="N89" i="13"/>
  <c r="M89" i="13"/>
  <c r="L89" i="13"/>
  <c r="N88" i="13"/>
  <c r="M88" i="13"/>
  <c r="L88" i="13"/>
  <c r="M87" i="13"/>
  <c r="L87" i="13"/>
  <c r="M83" i="13"/>
  <c r="Q81" i="13"/>
  <c r="N81" i="13"/>
  <c r="M81" i="13"/>
  <c r="L81" i="13"/>
  <c r="M76" i="13"/>
  <c r="N75" i="13"/>
  <c r="M75" i="13"/>
  <c r="L75" i="13"/>
  <c r="M70" i="13"/>
  <c r="L70" i="13"/>
  <c r="M67" i="13"/>
  <c r="M66" i="13"/>
  <c r="L66" i="13"/>
  <c r="K66" i="13"/>
  <c r="J66" i="13"/>
  <c r="B66" i="13"/>
  <c r="M65" i="13"/>
  <c r="L65" i="13"/>
  <c r="N64" i="13"/>
  <c r="M64" i="13"/>
  <c r="N60" i="13"/>
  <c r="M60" i="13"/>
  <c r="L60" i="13"/>
  <c r="N59" i="13"/>
  <c r="M59" i="13"/>
  <c r="L59" i="13"/>
  <c r="N58" i="13"/>
  <c r="M58" i="13"/>
  <c r="L58" i="13"/>
  <c r="N56" i="13"/>
  <c r="M56" i="13"/>
  <c r="N53" i="13"/>
  <c r="M53" i="13"/>
  <c r="L53" i="13"/>
  <c r="M52" i="13"/>
  <c r="L52" i="13"/>
  <c r="N51" i="13"/>
  <c r="M51" i="13"/>
  <c r="L51" i="13"/>
  <c r="M50" i="13"/>
  <c r="L50" i="13"/>
  <c r="N49" i="13"/>
  <c r="M49" i="13"/>
  <c r="L49" i="13"/>
  <c r="M48" i="13"/>
  <c r="M47" i="13"/>
  <c r="M44" i="13"/>
  <c r="L44" i="13"/>
  <c r="M43" i="13"/>
  <c r="L43" i="13"/>
  <c r="M42" i="13"/>
  <c r="L42" i="13"/>
  <c r="N41" i="13"/>
  <c r="M41" i="13"/>
  <c r="L41" i="13"/>
  <c r="N40" i="13"/>
  <c r="M40" i="13"/>
  <c r="L40" i="13"/>
  <c r="L39" i="13"/>
  <c r="M38" i="13"/>
  <c r="L38" i="13"/>
  <c r="N37" i="13"/>
  <c r="M37" i="13"/>
  <c r="L37" i="13"/>
  <c r="L36" i="13"/>
  <c r="M35" i="13"/>
  <c r="L35" i="13"/>
  <c r="M34" i="13"/>
  <c r="L34" i="13"/>
  <c r="M33" i="13"/>
  <c r="L33" i="13"/>
  <c r="L32" i="13"/>
  <c r="L19" i="13"/>
  <c r="L18" i="13"/>
  <c r="L17" i="13"/>
  <c r="L1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6" authorId="0" shapeId="0" xr:uid="{00000000-0006-0000-0B00-000003000000}">
      <text>
        <r>
          <rPr>
            <sz val="11"/>
            <color theme="1"/>
            <rFont val="Calibri"/>
            <scheme val="minor"/>
          </rPr>
          <t>======
ID#AAAAGuX7EE0
Emiliano Banchio    (2020-07-16 16:48:36)
Restan pagar 40usd</t>
        </r>
      </text>
    </comment>
    <comment ref="L26" authorId="0" shapeId="0" xr:uid="{00000000-0006-0000-0B00-000001000000}">
      <text>
        <r>
          <rPr>
            <sz val="11"/>
            <color theme="1"/>
            <rFont val="Calibri"/>
            <scheme val="minor"/>
          </rPr>
          <t>======
ID#AAAAK2M3TUo
Emiliano Banchio    (2020-12-02 18:55:24)
Comisión 1590, menos 710 a Gabi Sanchez = 880 Prone</t>
        </r>
      </text>
    </comment>
    <comment ref="L47" authorId="0" shapeId="0" xr:uid="{00000000-0006-0000-0A00-000003000000}">
      <text>
        <r>
          <rPr>
            <sz val="11"/>
            <color theme="1"/>
            <rFont val="Calibri"/>
            <scheme val="minor"/>
          </rPr>
          <t>======
ID#AAAAPMxPspw
Emiliano Banchio    (2021-09-21 15:49:33)
400usd al Datero. No están sumados.</t>
        </r>
      </text>
    </comment>
    <comment ref="L48" authorId="0" shapeId="0" xr:uid="{00000000-0006-0000-0A00-000002000000}">
      <text>
        <r>
          <rPr>
            <sz val="11"/>
            <color theme="1"/>
            <rFont val="Calibri"/>
            <scheme val="minor"/>
          </rPr>
          <t>======
ID#AAAAQm3M_7c
Emiliano Banchio    (2021-10-04 18:29:04)
+ 300usd IVA</t>
        </r>
      </text>
    </comment>
    <comment ref="D53" authorId="0" shapeId="0" xr:uid="{00000000-0006-0000-0A00-000001000000}">
      <text>
        <r>
          <rPr>
            <sz val="11"/>
            <color theme="1"/>
            <rFont val="Calibri"/>
            <scheme val="minor"/>
          </rPr>
          <t>======
ID#AAAARamTvwg
Emiliano Banchio    (2021-11-03 14:19:39)
bº los Indios Roldan</t>
        </r>
      </text>
    </comment>
    <comment ref="L63" authorId="0" shapeId="0" xr:uid="{EB55ED11-F6C1-458E-B244-D7DFFF4E1BC3}">
      <text>
        <r>
          <rPr>
            <sz val="11"/>
            <color theme="1"/>
            <rFont val="Calibri"/>
            <scheme val="minor"/>
          </rPr>
          <t>======
ID#AAAAUkrfV-M
Emiliano Banchio    (2022-01-31 20:11:37)
Más 8000</t>
        </r>
      </text>
    </comment>
    <comment ref="M63" authorId="0" shapeId="0" xr:uid="{29793EE8-6839-4A53-9ADE-53E777426E84}">
      <text>
        <r>
          <rPr>
            <sz val="11"/>
            <color theme="1"/>
            <rFont val="Calibri"/>
            <scheme val="minor"/>
          </rPr>
          <t>======
ID#AAAAUkrfV-Q
Emiliano Banchio    (2022-01-31 20:12:09)
más 1500$</t>
        </r>
      </text>
    </comment>
    <comment ref="N63" authorId="0" shapeId="0" xr:uid="{822141CE-F49B-4FDA-B56B-1D16A47965F4}">
      <text>
        <r>
          <rPr>
            <sz val="11"/>
            <color theme="1"/>
            <rFont val="Calibri"/>
            <scheme val="minor"/>
          </rPr>
          <t>======
ID#AAAAUkrfV-U
Emiliano Banchio    (2022-01-31 20:12:45)
más 6500</t>
        </r>
      </text>
    </comment>
    <comment ref="L67" authorId="0" shapeId="0" xr:uid="{8DC533E9-9639-4ACD-B8A6-485AA04C4938}">
      <text>
        <r>
          <rPr>
            <sz val="11"/>
            <color theme="1"/>
            <rFont val="Calibri"/>
            <scheme val="minor"/>
          </rPr>
          <t>======
ID#AAAAU73qSKQ
Emiliano Banchio    (2022-02-22 13:34:55)
50040 (Comsión + IVA + Sellado) / 212 (dolar de la fecha)</t>
        </r>
      </text>
    </comment>
    <comment ref="L68" authorId="0" shapeId="0" xr:uid="{FD9FF2A1-D51E-443E-A09D-78AE0829456A}">
      <text>
        <r>
          <rPr>
            <sz val="11"/>
            <color theme="1"/>
            <rFont val="Calibri"/>
            <scheme val="minor"/>
          </rPr>
          <t>======
ID#AAAAVa1QOrU
Ignacio Mattos    (2022-02-18 15:30:37)
Se cobraron $490.000</t>
        </r>
      </text>
    </comment>
    <comment ref="L69" authorId="0" shapeId="0" xr:uid="{5BD452A1-2A38-4A1D-BD63-5E90FE143BF5}">
      <text>
        <r>
          <rPr>
            <sz val="11"/>
            <color theme="1"/>
            <rFont val="Calibri"/>
            <scheme val="minor"/>
          </rPr>
          <t>======
ID#AAAAVa1QOrY
Ignacio Mattos    (2022-02-18 15:30:56)
Se cobraron $490.000</t>
        </r>
      </text>
    </comment>
    <comment ref="O70" authorId="0" shapeId="0" xr:uid="{9985B064-00FD-4539-AFB8-CB8F35BA566C}">
      <text>
        <r>
          <rPr>
            <sz val="11"/>
            <color theme="1"/>
            <rFont val="Calibri"/>
            <scheme val="minor"/>
          </rPr>
          <t>======
ID#AAAAZl-5rQk
Emiliano Banchio    (2022-05-19 21:42:31)
Cliente NACHO. Armo e hizo la operación Emi</t>
        </r>
      </text>
    </comment>
    <comment ref="S74" authorId="0" shapeId="0" xr:uid="{3B50C9E0-614F-483C-9FCA-4A7B2A44CEB8}">
      <text>
        <r>
          <rPr>
            <sz val="11"/>
            <color theme="1"/>
            <rFont val="Calibri"/>
            <scheme val="minor"/>
          </rPr>
          <t>======
ID#AAAAWxvIE60
Emiliano Banchio    (2022-03-14 20:54:53)
77usd se cobro en usd</t>
        </r>
      </text>
    </comment>
    <comment ref="L81" authorId="0" shapeId="0" xr:uid="{262A4819-8A50-447C-82A9-F5EBADAAC906}">
      <text>
        <r>
          <rPr>
            <sz val="11"/>
            <color theme="1"/>
            <rFont val="Calibri"/>
            <scheme val="minor"/>
          </rPr>
          <t>======
ID#AAAAXsCiSl0
Emiliano Banchio    (2022-04-18 18:56:59)
se cobró el 1,5% al vendedor</t>
        </r>
      </text>
    </comment>
    <comment ref="S82" authorId="0" shapeId="0" xr:uid="{A22365A4-ABC1-4C2C-844C-3A95CA332EBB}">
      <text>
        <r>
          <rPr>
            <sz val="11"/>
            <color theme="1"/>
            <rFont val="Calibri"/>
            <scheme val="minor"/>
          </rPr>
          <t>======
ID#AAAAYJZON3U
Ignacio Mattos    (2022-04-20 12:59:41)
Son 100usd a $115 + $3500 de facturacion</t>
        </r>
      </text>
    </comment>
    <comment ref="N128" authorId="0" shapeId="0" xr:uid="{24B34FB8-A7A2-403C-9956-68E87536E98D}">
      <text>
        <r>
          <rPr>
            <sz val="11"/>
            <color theme="1"/>
            <rFont val="Calibri"/>
            <scheme val="minor"/>
          </rPr>
          <t>======
ID#AAAAiCFBIq0
Emiliano Banchio    (2022-10-19 16:42:31)
Restan pagar a Julian 35usd.</t>
        </r>
      </text>
    </comment>
    <comment ref="M144" authorId="0" shapeId="0" xr:uid="{0C7DB1E8-4B50-4D94-9C3B-C57F74E4459D}">
      <text>
        <r>
          <rPr>
            <sz val="11"/>
            <color theme="1"/>
            <rFont val="Calibri"/>
            <scheme val="minor"/>
          </rPr>
          <t>======
ID#AAAAmQIEPog
Emiliano Banchio    (2022-12-16 13:32:07)
Franco debe a PRONE 20USD</t>
        </r>
      </text>
    </comment>
    <comment ref="I154" authorId="0" shapeId="0" xr:uid="{101717D5-263B-4742-AA63-49532B8DCCB1}">
      <text>
        <r>
          <rPr>
            <sz val="11"/>
            <color theme="1"/>
            <rFont val="Calibri"/>
            <scheme val="minor"/>
          </rPr>
          <t>======
ID#AAAAxpd4QLg
Emiliano Banchio    (2023-05-24 14:25:34)
Nacho</t>
        </r>
      </text>
    </comment>
    <comment ref="I155" authorId="0" shapeId="0" xr:uid="{12B40F4C-FB05-47A4-8E0C-C138C70ACC44}">
      <text>
        <r>
          <rPr>
            <sz val="11"/>
            <color theme="1"/>
            <rFont val="Calibri"/>
            <scheme val="minor"/>
          </rPr>
          <t>======
ID#AAAAxpd4QLk
Emiliano Banchio    (2023-05-24 14:25:48)
Miri</t>
        </r>
      </text>
    </comment>
    <comment ref="K157" authorId="0" shapeId="0" xr:uid="{F05A6BEA-E4AD-40C7-9F45-BCEEEF04F560}">
      <text>
        <r>
          <rPr>
            <sz val="11"/>
            <color theme="1"/>
            <rFont val="Calibri"/>
            <scheme val="minor"/>
          </rPr>
          <t>======
ID#AAAArtg9CRc
Ignacio Mattos    (2023-02-22 13:13:31)
$12.252.000</t>
        </r>
      </text>
    </comment>
    <comment ref="L157" authorId="0" shapeId="0" xr:uid="{84D4F251-7CB1-47D4-B53A-7D9F3EFDED6B}">
      <text>
        <r>
          <rPr>
            <sz val="11"/>
            <color theme="1"/>
            <rFont val="Calibri"/>
            <scheme val="minor"/>
          </rPr>
          <t>======
ID#AAAArtg9CRk
Ignacio Mattos    (2023-02-22 13:14:18)
$367.560</t>
        </r>
      </text>
    </comment>
    <comment ref="M157" authorId="0" shapeId="0" xr:uid="{9C4D371E-9D6F-42CB-A4F8-C58E9338AC7F}">
      <text>
        <r>
          <rPr>
            <sz val="11"/>
            <color theme="1"/>
            <rFont val="Calibri"/>
            <scheme val="minor"/>
          </rPr>
          <t>======
ID#AAAArtg9CRw
Ignacio Mattos    (2023-02-22 13:15:17)
$183.780</t>
        </r>
      </text>
    </comment>
    <comment ref="I158" authorId="0" shapeId="0" xr:uid="{9AFFC2C5-A952-43FE-8280-A49197BFBAFB}">
      <text>
        <r>
          <rPr>
            <sz val="11"/>
            <color theme="1"/>
            <rFont val="Calibri"/>
            <scheme val="minor"/>
          </rPr>
          <t>======
ID#AAAAxpd4QLo
Emiliano Banchio    (2023-05-24 14:26:34)
Guille</t>
        </r>
      </text>
    </comment>
    <comment ref="K158" authorId="0" shapeId="0" xr:uid="{BF7B350D-6D8F-49E0-ADC7-5223AAC7DA48}">
      <text>
        <r>
          <rPr>
            <sz val="11"/>
            <color theme="1"/>
            <rFont val="Calibri"/>
            <scheme val="minor"/>
          </rPr>
          <t>======
ID#AAAArtg9CRg
Ignacio Mattos    (2023-02-22 13:13:47)
$12.252.000</t>
        </r>
      </text>
    </comment>
    <comment ref="L158" authorId="0" shapeId="0" xr:uid="{C6C02188-8090-4570-916D-8E0CB54A37DA}">
      <text>
        <r>
          <rPr>
            <sz val="11"/>
            <color theme="1"/>
            <rFont val="Calibri"/>
            <scheme val="minor"/>
          </rPr>
          <t>======
ID#AAAArtg9CRo
Ignacio Mattos    (2023-02-22 13:14:35)
$367.560</t>
        </r>
      </text>
    </comment>
    <comment ref="M158" authorId="0" shapeId="0" xr:uid="{311A5E5F-8B85-49A4-8734-1CBB4C75C797}">
      <text>
        <r>
          <rPr>
            <sz val="11"/>
            <color theme="1"/>
            <rFont val="Calibri"/>
            <scheme val="minor"/>
          </rPr>
          <t>======
ID#AAAArtg9CRs
Ignacio Mattos    (2023-02-22 13:14:59)
$367.560</t>
        </r>
      </text>
    </comment>
    <comment ref="N167" authorId="0" shapeId="0" xr:uid="{A42983DF-17D4-415C-94F9-212C5BA75E6E}">
      <text>
        <r>
          <rPr>
            <sz val="11"/>
            <color theme="1"/>
            <rFont val="Calibri"/>
            <scheme val="minor"/>
          </rPr>
          <t>Falta cobrarle 250usd en mayo
======</t>
        </r>
      </text>
    </comment>
    <comment ref="I173" authorId="0" shapeId="0" xr:uid="{854A5219-A1A2-42BD-9ACC-266810B867D2}">
      <text>
        <r>
          <rPr>
            <sz val="11"/>
            <color theme="1"/>
            <rFont val="Calibri"/>
            <scheme val="minor"/>
          </rPr>
          <t>======
ID#AAAAxpd4QLs
Emiliano Banchio    (2023-05-24 14:26:57)
Team Solans</t>
        </r>
      </text>
    </comment>
    <comment ref="M254" authorId="0" shapeId="0" xr:uid="{C34A0940-EC0F-459B-AFAB-C3FCD7AADC2C}">
      <text>
        <r>
          <rPr>
            <sz val="11"/>
            <color theme="1"/>
            <rFont val="Calibri"/>
            <scheme val="minor"/>
          </rPr>
          <t>======
ID#AAABArCjr_o
Ignacio Mattos    (2023-11-17 14:43:05)
se cobraron 550
restan 1100</t>
        </r>
      </text>
    </comment>
    <comment ref="L269" authorId="0" shapeId="0" xr:uid="{781171A9-0B78-401F-A9A5-D2E8943D05C2}">
      <text>
        <r>
          <rPr>
            <sz val="11"/>
            <color theme="1"/>
            <rFont val="Calibri"/>
            <scheme val="minor"/>
          </rPr>
          <t>======
ID#AAABDQjnbds
Ignacio Mattos    (2023-12-27 15:12:43)
pago 1500. Restan cobrar 150</t>
        </r>
      </text>
    </comment>
  </commentList>
</comments>
</file>

<file path=xl/sharedStrings.xml><?xml version="1.0" encoding="utf-8"?>
<sst xmlns="http://schemas.openxmlformats.org/spreadsheetml/2006/main" count="1505" uniqueCount="507">
  <si>
    <t>Barrio</t>
  </si>
  <si>
    <t>Alberdi</t>
  </si>
  <si>
    <t>Vendedor</t>
  </si>
  <si>
    <t>No</t>
  </si>
  <si>
    <t>Vicky</t>
  </si>
  <si>
    <t>Comprador</t>
  </si>
  <si>
    <t>Abasto</t>
  </si>
  <si>
    <t>Prone</t>
  </si>
  <si>
    <t>Santiago</t>
  </si>
  <si>
    <t>Echesortu</t>
  </si>
  <si>
    <t>Martin</t>
  </si>
  <si>
    <t>Centro</t>
  </si>
  <si>
    <t>Franco</t>
  </si>
  <si>
    <t>Julian</t>
  </si>
  <si>
    <t>Lourdes</t>
  </si>
  <si>
    <t>Pichincha</t>
  </si>
  <si>
    <t>Roldan</t>
  </si>
  <si>
    <t>Fisherton</t>
  </si>
  <si>
    <t>Gabriel</t>
  </si>
  <si>
    <t>Squadra</t>
  </si>
  <si>
    <t>Fabian Fernandez</t>
  </si>
  <si>
    <t>Martina</t>
  </si>
  <si>
    <t>Guillermo</t>
  </si>
  <si>
    <t>Funes</t>
  </si>
  <si>
    <t>Tablada</t>
  </si>
  <si>
    <t>Jorge</t>
  </si>
  <si>
    <t>Jose</t>
  </si>
  <si>
    <t>Luis Agote</t>
  </si>
  <si>
    <t>LIFE</t>
  </si>
  <si>
    <t>Puerto Norte</t>
  </si>
  <si>
    <t>ReMax Vip</t>
  </si>
  <si>
    <t>Carina</t>
  </si>
  <si>
    <t>Futura</t>
  </si>
  <si>
    <t>centro</t>
  </si>
  <si>
    <t>San Luis 3100</t>
  </si>
  <si>
    <t>Dante</t>
  </si>
  <si>
    <t>Marco</t>
  </si>
  <si>
    <t>Minoldo</t>
  </si>
  <si>
    <t>La Sexta</t>
  </si>
  <si>
    <t>Dinamic</t>
  </si>
  <si>
    <t>Bella Vista</t>
  </si>
  <si>
    <t>Fabian</t>
  </si>
  <si>
    <t>BAID</t>
  </si>
  <si>
    <t>Silvina</t>
  </si>
  <si>
    <t>Vai Lugo</t>
  </si>
  <si>
    <t>Azcuenaga</t>
  </si>
  <si>
    <t>Lucas</t>
  </si>
  <si>
    <t>Remax Vip</t>
  </si>
  <si>
    <t>Danlin</t>
  </si>
  <si>
    <t>Refineria</t>
  </si>
  <si>
    <t>Franco Natalini</t>
  </si>
  <si>
    <t>MArtin</t>
  </si>
  <si>
    <t>Julian Banega</t>
  </si>
  <si>
    <t>comprador</t>
  </si>
  <si>
    <t>Gabi</t>
  </si>
  <si>
    <t>Martín</t>
  </si>
  <si>
    <t>Mele</t>
  </si>
  <si>
    <t>Santi</t>
  </si>
  <si>
    <t>Guille</t>
  </si>
  <si>
    <t>Alvear 423</t>
  </si>
  <si>
    <t>Catalina</t>
  </si>
  <si>
    <t>Jimena Zontella</t>
  </si>
  <si>
    <t>3 de February 1208</t>
  </si>
  <si>
    <t>Minervino</t>
  </si>
  <si>
    <t>Lotes Piñero (x2)</t>
  </si>
  <si>
    <t>Piñero</t>
  </si>
  <si>
    <t>Estancia Piñero</t>
  </si>
  <si>
    <t>Pellegrini 1400</t>
  </si>
  <si>
    <t>Remax Forum</t>
  </si>
  <si>
    <t>Zeballos 149</t>
  </si>
  <si>
    <t>Expertia</t>
  </si>
  <si>
    <t>Ocampo 1502</t>
  </si>
  <si>
    <t>Sofia</t>
  </si>
  <si>
    <t>ReMax Select</t>
  </si>
  <si>
    <t>Rodriguez 1300</t>
  </si>
  <si>
    <t>Colon 1305</t>
  </si>
  <si>
    <t xml:space="preserve">No </t>
  </si>
  <si>
    <t>Ovidio Lagos 751</t>
  </si>
  <si>
    <t xml:space="preserve">FW </t>
  </si>
  <si>
    <t>Pueyrredon 1500</t>
  </si>
  <si>
    <t>Rivas Propiedades</t>
  </si>
  <si>
    <t>Matu</t>
  </si>
  <si>
    <t>Entre Rios 1500</t>
  </si>
  <si>
    <t>Georgi</t>
  </si>
  <si>
    <t>Domum</t>
  </si>
  <si>
    <t>Presidente Quintana 700</t>
  </si>
  <si>
    <t>170 USD</t>
  </si>
  <si>
    <t xml:space="preserve">Pasaje Mason </t>
  </si>
  <si>
    <t>Emma</t>
  </si>
  <si>
    <t>Pte Roca 1170</t>
  </si>
  <si>
    <t>G1</t>
  </si>
  <si>
    <t>Vicky/Matu</t>
  </si>
  <si>
    <t>Montevideo 1849</t>
  </si>
  <si>
    <t>Mendoza 1200</t>
  </si>
  <si>
    <t>Tio</t>
  </si>
  <si>
    <t>Ocampo 1168</t>
  </si>
  <si>
    <t>Blanque 1370</t>
  </si>
  <si>
    <t>España y Hospitales</t>
  </si>
  <si>
    <t>Vicky/Martina</t>
  </si>
  <si>
    <t>Moreno 200</t>
  </si>
  <si>
    <t>Matu/Miri</t>
  </si>
  <si>
    <t>Brisanova</t>
  </si>
  <si>
    <t>Pueblo Esther</t>
  </si>
  <si>
    <t>Mendoza 1851 9C</t>
  </si>
  <si>
    <t>Remax Point</t>
  </si>
  <si>
    <t>Montevideo 1834</t>
  </si>
  <si>
    <t>Victoria</t>
  </si>
  <si>
    <t>Mitre 348</t>
  </si>
  <si>
    <t>Rodriguez 1200</t>
  </si>
  <si>
    <t>JMRosas 2100</t>
  </si>
  <si>
    <t>Rodolfo</t>
  </si>
  <si>
    <t>Mendoza 681</t>
  </si>
  <si>
    <t>Nico</t>
  </si>
  <si>
    <t>Ingar</t>
  </si>
  <si>
    <t>San Luis 2100</t>
  </si>
  <si>
    <t>Rondeau 3573 PA</t>
  </si>
  <si>
    <t>Galvez 1800</t>
  </si>
  <si>
    <t>Fede</t>
  </si>
  <si>
    <t>Alita</t>
  </si>
  <si>
    <t>Galvez 1801</t>
  </si>
  <si>
    <t>Cristian Perrone</t>
  </si>
  <si>
    <t>Franco Gaspari</t>
  </si>
  <si>
    <t>Riobamba 6 bis</t>
  </si>
  <si>
    <t>Rep de la Sexta</t>
  </si>
  <si>
    <t>Oroño 691</t>
  </si>
  <si>
    <t>Verena</t>
  </si>
  <si>
    <t>G + B</t>
  </si>
  <si>
    <t>Rodriguez 1096</t>
  </si>
  <si>
    <t>Analia</t>
  </si>
  <si>
    <t>Moreno 1989</t>
  </si>
  <si>
    <t>Freguglia</t>
  </si>
  <si>
    <t>Alejandrina</t>
  </si>
  <si>
    <t>Guemes 2100</t>
  </si>
  <si>
    <t>Arpini</t>
  </si>
  <si>
    <t>Cochabamba 1143</t>
  </si>
  <si>
    <t>Marta Pontiriano</t>
  </si>
  <si>
    <t>Sarmiento 2012</t>
  </si>
  <si>
    <t>Fernanda DV</t>
  </si>
  <si>
    <t>Cristian Sanchez</t>
  </si>
  <si>
    <t>Tucuman 1100</t>
  </si>
  <si>
    <t>Sperandio</t>
  </si>
  <si>
    <t>DANLIN</t>
  </si>
  <si>
    <t>Nicolas Spolli</t>
  </si>
  <si>
    <t>Canning 187</t>
  </si>
  <si>
    <t>In</t>
  </si>
  <si>
    <t>Marcos Paz 6070</t>
  </si>
  <si>
    <t>Belgrano</t>
  </si>
  <si>
    <t>Rioja 715</t>
  </si>
  <si>
    <t>Gardiner</t>
  </si>
  <si>
    <t>Life</t>
  </si>
  <si>
    <t>San Lorenzo 1467</t>
  </si>
  <si>
    <t>Corrientes 1376</t>
  </si>
  <si>
    <t>Lote Piñero</t>
  </si>
  <si>
    <t>Pellegrini 748 04-03</t>
  </si>
  <si>
    <t>Guadalupe</t>
  </si>
  <si>
    <t>Salta 1840</t>
  </si>
  <si>
    <t>Emanuel</t>
  </si>
  <si>
    <t>Lote 180 El Molino</t>
  </si>
  <si>
    <t>Crespo 1118</t>
  </si>
  <si>
    <t>Fran</t>
  </si>
  <si>
    <t>Gardiol</t>
  </si>
  <si>
    <t>9 de July 1366</t>
  </si>
  <si>
    <t>Imova</t>
  </si>
  <si>
    <t>Bv. Lopez 260</t>
  </si>
  <si>
    <t>Sarmiento 926</t>
  </si>
  <si>
    <t>Lote en TS2</t>
  </si>
  <si>
    <t>TS2 Roldan</t>
  </si>
  <si>
    <t>hugo</t>
  </si>
  <si>
    <t>ReMax Exclusivo</t>
  </si>
  <si>
    <t>San Juan 2800</t>
  </si>
  <si>
    <t>Carlos Balbi</t>
  </si>
  <si>
    <t>Santa Maria de Oro 328</t>
  </si>
  <si>
    <t>Josefina Morixe</t>
  </si>
  <si>
    <t>Montevideo 3900</t>
  </si>
  <si>
    <t>Lucas dinolfo</t>
  </si>
  <si>
    <t>Alejandra gabenara</t>
  </si>
  <si>
    <t>San Lorenzo 2133</t>
  </si>
  <si>
    <t>Marcelo</t>
  </si>
  <si>
    <t>Acapulco y Bariloche</t>
  </si>
  <si>
    <t xml:space="preserve">Pje.Stella 9076 </t>
  </si>
  <si>
    <t>Maximiliano</t>
  </si>
  <si>
    <t>San Juan 2629</t>
  </si>
  <si>
    <t>Omar</t>
  </si>
  <si>
    <t>Porta</t>
  </si>
  <si>
    <t>Miranda</t>
  </si>
  <si>
    <t>Mitre 500</t>
  </si>
  <si>
    <t>3df</t>
  </si>
  <si>
    <t>Nacho</t>
  </si>
  <si>
    <t>Mitre 3000</t>
  </si>
  <si>
    <t>Pueyrredon 991</t>
  </si>
  <si>
    <t>Imperia</t>
  </si>
  <si>
    <t>Mariano Bessone</t>
  </si>
  <si>
    <t>Beltran 4/2</t>
  </si>
  <si>
    <t>Mariano</t>
  </si>
  <si>
    <t>San Luis 3163</t>
  </si>
  <si>
    <t>Bruno Capucci</t>
  </si>
  <si>
    <t>Buenos Aires 3062</t>
  </si>
  <si>
    <t>Garcia Andreu</t>
  </si>
  <si>
    <t xml:space="preserve">Lote Cinco Lagos </t>
  </si>
  <si>
    <t>Ibarlucea</t>
  </si>
  <si>
    <t>Crespo 1200</t>
  </si>
  <si>
    <t>Jose Elena</t>
  </si>
  <si>
    <t>Colon 1256</t>
  </si>
  <si>
    <t>Lotes Piñero (x11)</t>
  </si>
  <si>
    <t>Lotes Piñero(x9)</t>
  </si>
  <si>
    <t>piñero</t>
  </si>
  <si>
    <t>Malano</t>
  </si>
  <si>
    <t>La Cardera</t>
  </si>
  <si>
    <t>Turu</t>
  </si>
  <si>
    <t>Ezequiel Cidoni</t>
  </si>
  <si>
    <t>Torre Arealis</t>
  </si>
  <si>
    <t>Rosana</t>
  </si>
  <si>
    <t>Corrientes 2271</t>
  </si>
  <si>
    <t>Caranta</t>
  </si>
  <si>
    <t>Bauen Pilay No Adj.</t>
  </si>
  <si>
    <t>Lote Piñero (x2)</t>
  </si>
  <si>
    <t>Galvez 1336</t>
  </si>
  <si>
    <t>Carballo 230 Forum</t>
  </si>
  <si>
    <t>Alagna</t>
  </si>
  <si>
    <t>Eduardo</t>
  </si>
  <si>
    <t>Moreno 30 bis</t>
  </si>
  <si>
    <t>Adriana</t>
  </si>
  <si>
    <t xml:space="preserve">Comprador </t>
  </si>
  <si>
    <t>Tucuman 1300</t>
  </si>
  <si>
    <t>Viamonte 820</t>
  </si>
  <si>
    <t>rep de la Sexta</t>
  </si>
  <si>
    <t>Remax</t>
  </si>
  <si>
    <t>Mitre 1114</t>
  </si>
  <si>
    <t>Florencia</t>
  </si>
  <si>
    <t>Vertice</t>
  </si>
  <si>
    <t>San Juan 2610</t>
  </si>
  <si>
    <t>San Luis 3149</t>
  </si>
  <si>
    <t>ReMax Arjol</t>
  </si>
  <si>
    <t>1-4-2022</t>
  </si>
  <si>
    <t>España 1447</t>
  </si>
  <si>
    <t>Si</t>
  </si>
  <si>
    <t>Caferatta 671</t>
  </si>
  <si>
    <t>Pueyrredon 1600</t>
  </si>
  <si>
    <t xml:space="preserve">TDS3 </t>
  </si>
  <si>
    <t>Moni Galeazzi</t>
  </si>
  <si>
    <t>Sarmiento 345</t>
  </si>
  <si>
    <t>Remax Manu</t>
  </si>
  <si>
    <t>Mitre 907</t>
  </si>
  <si>
    <t>Lavarello</t>
  </si>
  <si>
    <t>Lote 619 TDS</t>
  </si>
  <si>
    <t>PSM</t>
  </si>
  <si>
    <t>3 de February 1200</t>
  </si>
  <si>
    <t xml:space="preserve">Domun </t>
  </si>
  <si>
    <t>Italia 1300</t>
  </si>
  <si>
    <t>Martin/a</t>
  </si>
  <si>
    <t>Pellegrini 451</t>
  </si>
  <si>
    <t>Sabolo y asoc.</t>
  </si>
  <si>
    <t>Balcarce 798</t>
  </si>
  <si>
    <t>ReMax Moscato</t>
  </si>
  <si>
    <t>Montevideo 1800</t>
  </si>
  <si>
    <t>Urbanika</t>
  </si>
  <si>
    <t>Catamarca 3541</t>
  </si>
  <si>
    <t>Cordoba 646</t>
  </si>
  <si>
    <t>Mendoza 1800</t>
  </si>
  <si>
    <t>Constitucion 493</t>
  </si>
  <si>
    <t>Maui</t>
  </si>
  <si>
    <t>ReMax Saita</t>
  </si>
  <si>
    <t>Alejandro</t>
  </si>
  <si>
    <t>Santiago 947</t>
  </si>
  <si>
    <t>Emi PRONE</t>
  </si>
  <si>
    <t>Gorriti 800</t>
  </si>
  <si>
    <t>Canning 187 bis</t>
  </si>
  <si>
    <t>Moreno 335</t>
  </si>
  <si>
    <t>ReMax Pao</t>
  </si>
  <si>
    <t>Montevideo 305</t>
  </si>
  <si>
    <t>Remax Excl.</t>
  </si>
  <si>
    <t>Amenabar 910</t>
  </si>
  <si>
    <t>Sur</t>
  </si>
  <si>
    <t xml:space="preserve">Filia </t>
  </si>
  <si>
    <t>Zeballos 1600</t>
  </si>
  <si>
    <t>Lote Puerto Roldan</t>
  </si>
  <si>
    <t>Remax - Solans</t>
  </si>
  <si>
    <t>Noelia Bravo</t>
  </si>
  <si>
    <t>Salta 2400</t>
  </si>
  <si>
    <t>Ravenir</t>
  </si>
  <si>
    <t>Noelia</t>
  </si>
  <si>
    <t>San Juan 2600</t>
  </si>
  <si>
    <t>Julian Prone</t>
  </si>
  <si>
    <t>Saladillo</t>
  </si>
  <si>
    <t>Juli PRONE</t>
  </si>
  <si>
    <t>Buenos Aires 1300</t>
  </si>
  <si>
    <t>Ingenia</t>
  </si>
  <si>
    <t>San Juan 2862</t>
  </si>
  <si>
    <t>Noe</t>
  </si>
  <si>
    <t>Pje. Grecia 2431</t>
  </si>
  <si>
    <t>Alvear 2758</t>
  </si>
  <si>
    <t>Cura</t>
  </si>
  <si>
    <t>Remax Capomasi</t>
  </si>
  <si>
    <t>San Luis 2600</t>
  </si>
  <si>
    <t>Dual</t>
  </si>
  <si>
    <t>Mendoza 1481</t>
  </si>
  <si>
    <t>Luis Bosco</t>
  </si>
  <si>
    <t>Mendoza 1155</t>
  </si>
  <si>
    <t>Noelia Prone</t>
  </si>
  <si>
    <t>Sarmiento 1200</t>
  </si>
  <si>
    <t>Lamadrid 191 Bis</t>
  </si>
  <si>
    <t>Noe PRONE</t>
  </si>
  <si>
    <t>Rodriguez 100 Bis</t>
  </si>
  <si>
    <t>Ov. Lagos 100 Bis</t>
  </si>
  <si>
    <t>Montevideo 1705</t>
  </si>
  <si>
    <t>Santiago 100 NO</t>
  </si>
  <si>
    <t>ReMax</t>
  </si>
  <si>
    <t>Remax Anto Cassina</t>
  </si>
  <si>
    <t>Miranda-Mariano</t>
  </si>
  <si>
    <t>Vera Mujica 1400</t>
  </si>
  <si>
    <t>Gaston</t>
  </si>
  <si>
    <t>España 1100</t>
  </si>
  <si>
    <t>Emi</t>
  </si>
  <si>
    <t>Bessone</t>
  </si>
  <si>
    <t>AS propiedades</t>
  </si>
  <si>
    <t>BROC</t>
  </si>
  <si>
    <t>Suipacha 757</t>
  </si>
  <si>
    <t>Lopez Maraver</t>
  </si>
  <si>
    <t>San Martin 1624</t>
  </si>
  <si>
    <t>1 de May 1200</t>
  </si>
  <si>
    <t>martin</t>
  </si>
  <si>
    <t>Bs As 900</t>
  </si>
  <si>
    <t>Amisa</t>
  </si>
  <si>
    <t>San Martin 1625</t>
  </si>
  <si>
    <t>Catamarca 3100</t>
  </si>
  <si>
    <t>Ramasco Padilla</t>
  </si>
  <si>
    <t>Alvear 530</t>
  </si>
  <si>
    <t>Alquiler</t>
  </si>
  <si>
    <t>Emi Alquiler</t>
  </si>
  <si>
    <t>Paraguay 1400</t>
  </si>
  <si>
    <t>Futura Natanael</t>
  </si>
  <si>
    <t>Nacho (EMI)</t>
  </si>
  <si>
    <t>Tierra Sueños 2</t>
  </si>
  <si>
    <t>Viamonte 2865</t>
  </si>
  <si>
    <t>B.Parque</t>
  </si>
  <si>
    <t>Crespo 1544</t>
  </si>
  <si>
    <t>ReMax Pelizzari</t>
  </si>
  <si>
    <t>Cafferata 900</t>
  </si>
  <si>
    <t>Villella</t>
  </si>
  <si>
    <t>Montevideo 555</t>
  </si>
  <si>
    <t>Uno</t>
  </si>
  <si>
    <t>Barra 918</t>
  </si>
  <si>
    <t>Farina</t>
  </si>
  <si>
    <t>Rioja 2700</t>
  </si>
  <si>
    <t>Dan-Lin</t>
  </si>
  <si>
    <t>Mitre 960</t>
  </si>
  <si>
    <t>Rolando Mairal</t>
  </si>
  <si>
    <t>IVA 76 USD</t>
  </si>
  <si>
    <t>Lote Pto Roldan</t>
  </si>
  <si>
    <t>j. M. Ferrer</t>
  </si>
  <si>
    <t>lote Pto Roldan</t>
  </si>
  <si>
    <t>Di Biase</t>
  </si>
  <si>
    <t>Suipacha 1079</t>
  </si>
  <si>
    <t>Cafferata 671</t>
  </si>
  <si>
    <t>IVA USD 65</t>
  </si>
  <si>
    <t>IVA USD 40</t>
  </si>
  <si>
    <t>Cochabamba 848</t>
  </si>
  <si>
    <t>Lionel</t>
  </si>
  <si>
    <t>Squadra Meli</t>
  </si>
  <si>
    <t>IVA 27.000$</t>
  </si>
  <si>
    <t xml:space="preserve">Sarmiento </t>
  </si>
  <si>
    <t>Esteban</t>
  </si>
  <si>
    <t>Squadra Salich</t>
  </si>
  <si>
    <t>IVA $12000</t>
  </si>
  <si>
    <t>Sarmiento 1400</t>
  </si>
  <si>
    <t>Metro</t>
  </si>
  <si>
    <t>Diaguita 705</t>
  </si>
  <si>
    <t>Cesar I.</t>
  </si>
  <si>
    <t>Squadra Chuni</t>
  </si>
  <si>
    <t>Juli Banega</t>
  </si>
  <si>
    <t>Pueyrredón 1260</t>
  </si>
  <si>
    <t>Jose Cura</t>
  </si>
  <si>
    <t>Salta 2016</t>
  </si>
  <si>
    <t>Leonel Giorda</t>
  </si>
  <si>
    <t>Moralia</t>
  </si>
  <si>
    <t>IVA $30.000</t>
  </si>
  <si>
    <t>1º de Mayo 1643</t>
  </si>
  <si>
    <t>Leandro Menna</t>
  </si>
  <si>
    <t xml:space="preserve">Emi </t>
  </si>
  <si>
    <t xml:space="preserve">Veronica </t>
  </si>
  <si>
    <t>Zeballos 642</t>
  </si>
  <si>
    <t>Fer Pietragallli</t>
  </si>
  <si>
    <t>J M Rosas 1479</t>
  </si>
  <si>
    <t>German Banchio</t>
  </si>
  <si>
    <t>Conrado Borg.</t>
  </si>
  <si>
    <t>Natalini</t>
  </si>
  <si>
    <t>Urquiza 1547</t>
  </si>
  <si>
    <t>Pellegrini 263</t>
  </si>
  <si>
    <t>Monica Cerioni</t>
  </si>
  <si>
    <t>Carrizo</t>
  </si>
  <si>
    <t>Alem 2300</t>
  </si>
  <si>
    <t>Adolfo Nuñez</t>
  </si>
  <si>
    <t>9 de julio 500</t>
  </si>
  <si>
    <t>Dolores</t>
  </si>
  <si>
    <t>Carvallo y Gorriti</t>
  </si>
  <si>
    <t>IVA $56700</t>
  </si>
  <si>
    <t>San Lorenzo 900</t>
  </si>
  <si>
    <t>Maria Barison</t>
  </si>
  <si>
    <t>Barimaga</t>
  </si>
  <si>
    <t>Maria Pepi</t>
  </si>
  <si>
    <t>Pto Norte</t>
  </si>
  <si>
    <t>Mattos</t>
  </si>
  <si>
    <t>Gustavo</t>
  </si>
  <si>
    <t>Zeballos 565</t>
  </si>
  <si>
    <t>Olga Marroco</t>
  </si>
  <si>
    <t>NAcho</t>
  </si>
  <si>
    <t>Don Mateo 3</t>
  </si>
  <si>
    <t>Julieta</t>
  </si>
  <si>
    <t>Claudia</t>
  </si>
  <si>
    <t>USD3870</t>
  </si>
  <si>
    <t>Lauriano Sanchez</t>
  </si>
  <si>
    <t>USD3867</t>
  </si>
  <si>
    <t>Juli</t>
  </si>
  <si>
    <t>Colon 1400</t>
  </si>
  <si>
    <t>Ricky Valles</t>
  </si>
  <si>
    <t>Lucas de Salvia</t>
  </si>
  <si>
    <t>Rodriguez 1248</t>
  </si>
  <si>
    <t>Nacho Novero</t>
  </si>
  <si>
    <t>Mendoza Casacuberta</t>
  </si>
  <si>
    <t>USD132000</t>
  </si>
  <si>
    <t>Dunod</t>
  </si>
  <si>
    <t>Cidoni</t>
  </si>
  <si>
    <t>Domun</t>
  </si>
  <si>
    <t>Santiago/julian</t>
  </si>
  <si>
    <t>Martin Prone</t>
  </si>
  <si>
    <t>Martin/Noelia</t>
  </si>
  <si>
    <t>Squadra Leo</t>
  </si>
  <si>
    <t>Franco Prone</t>
  </si>
  <si>
    <t>Martina Prone</t>
  </si>
  <si>
    <t>100usd +</t>
  </si>
  <si>
    <t>Mariano Prone</t>
  </si>
  <si>
    <t>Miranda Prone</t>
  </si>
  <si>
    <t>Mendoza 2000</t>
  </si>
  <si>
    <t>Eleazar Arrieta</t>
  </si>
  <si>
    <t>Flor Olaeta (Rx Select)</t>
  </si>
  <si>
    <t>Mica Fernandez</t>
  </si>
  <si>
    <t>Inquilina</t>
  </si>
  <si>
    <t>248400 $</t>
  </si>
  <si>
    <t>Sarmiento 600</t>
  </si>
  <si>
    <t>Miraterra</t>
  </si>
  <si>
    <t>Rioja 919</t>
  </si>
  <si>
    <t>Carlos Mattos</t>
  </si>
  <si>
    <t>NO</t>
  </si>
  <si>
    <t>M2 Desarrollos</t>
  </si>
  <si>
    <t>Bruno Nicola</t>
  </si>
  <si>
    <t>Río de Janeiro 830</t>
  </si>
  <si>
    <t>Xavier</t>
  </si>
  <si>
    <t>2992500 $</t>
  </si>
  <si>
    <t>FAD Río</t>
  </si>
  <si>
    <t>Natalí</t>
  </si>
  <si>
    <t>Italia y Rioja</t>
  </si>
  <si>
    <t>Lara Gargulinski</t>
  </si>
  <si>
    <t>Furigo 4-2</t>
  </si>
  <si>
    <t>Terreno Funes</t>
  </si>
  <si>
    <t>Rosental</t>
  </si>
  <si>
    <t>Moto BMW</t>
  </si>
  <si>
    <t>Moto</t>
  </si>
  <si>
    <t>M2 desarrollos</t>
  </si>
  <si>
    <t>San Jorge (Sta Fe)</t>
  </si>
  <si>
    <t>San Jorge</t>
  </si>
  <si>
    <t>Diego Cols</t>
  </si>
  <si>
    <t>Mitre 300</t>
  </si>
  <si>
    <t>Si (con cara de japi)</t>
  </si>
  <si>
    <t>Viamonte 863 PB</t>
  </si>
  <si>
    <t>Ezequiel Garcia</t>
  </si>
  <si>
    <t>San juan 1500</t>
  </si>
  <si>
    <t>Salamano Natalia</t>
  </si>
  <si>
    <t>Si (Gana PRop)</t>
  </si>
  <si>
    <t>Las Tardes</t>
  </si>
  <si>
    <t>Pelu Taborda</t>
  </si>
  <si>
    <t>Si (Remax)</t>
  </si>
  <si>
    <t xml:space="preserve">Lisandro Garcia </t>
  </si>
  <si>
    <t>Viamonte 760</t>
  </si>
  <si>
    <t>Magdalena Bovo</t>
  </si>
  <si>
    <t>Federico Comba</t>
  </si>
  <si>
    <t>Mitre 1838</t>
  </si>
  <si>
    <t>MAgdalena Bovo</t>
  </si>
  <si>
    <t>Andrea Orallo</t>
  </si>
  <si>
    <t>Vera Mujica 860</t>
  </si>
  <si>
    <t>M. Noel Montenegro</t>
  </si>
  <si>
    <t>Pedro Bissio</t>
  </si>
  <si>
    <t>Lavalle 2000</t>
  </si>
  <si>
    <t>Esteban Torthon</t>
  </si>
  <si>
    <t>Moreno 1400</t>
  </si>
  <si>
    <t>Carlos Belluschi</t>
  </si>
  <si>
    <t>Maia (M2)</t>
  </si>
  <si>
    <t>Urquiza 2664</t>
  </si>
  <si>
    <t>Sabina</t>
  </si>
  <si>
    <t>ID_Tokko</t>
  </si>
  <si>
    <t>Direccion</t>
  </si>
  <si>
    <t>Ciudad</t>
  </si>
  <si>
    <t>Tipo_Propiedad</t>
  </si>
  <si>
    <t>Tipo_Contacto</t>
  </si>
  <si>
    <t>Nombre_Cliente</t>
  </si>
  <si>
    <t>Tipo_Cliente</t>
  </si>
  <si>
    <t>Precio_Publicacion_USD</t>
  </si>
  <si>
    <t>Precio_Cierre_USD</t>
  </si>
  <si>
    <t>Com_Total_USD</t>
  </si>
  <si>
    <t>Com_PRONE_USD</t>
  </si>
  <si>
    <t>Com_agente_USD</t>
  </si>
  <si>
    <t>Apodo_Agente</t>
  </si>
  <si>
    <t>Fecha_Reserva</t>
  </si>
  <si>
    <t>Fecha_Firma</t>
  </si>
  <si>
    <t>IVA_agente</t>
  </si>
  <si>
    <t>IVA_o_Seña</t>
  </si>
  <si>
    <t>Compartida</t>
  </si>
  <si>
    <t>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</si>
</sst>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dd/mm/yyyy"/>
    <numFmt numFmtId="165" formatCode="dd\-mm\-yyyy"/>
    <numFmt numFmtId="166" formatCode="[$USD]#,##0.00"/>
    <numFmt numFmtId="167" formatCode="d&quot; de &quot;mmmm\ yyyy"/>
    <numFmt numFmtId="168" formatCode="d\-m\-yyyy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E0F7FA"/>
        <bgColor rgb="FFE0F7FA"/>
      </patternFill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166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168" fontId="1" fillId="0" borderId="1" xfId="0" applyNumberFormat="1" applyFont="1" applyBorder="1" applyAlignment="1">
      <alignment horizontal="left"/>
    </xf>
    <xf numFmtId="168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right"/>
    </xf>
    <xf numFmtId="0" fontId="1" fillId="5" borderId="0" xfId="0" applyFont="1" applyFill="1"/>
    <xf numFmtId="167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2" fillId="0" borderId="0" xfId="0" applyFont="1" applyAlignment="1"/>
    <xf numFmtId="165" fontId="1" fillId="0" borderId="0" xfId="0" applyNumberFormat="1" applyFont="1" applyAlignment="1">
      <alignment horizontal="left"/>
    </xf>
    <xf numFmtId="167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168" fontId="1" fillId="2" borderId="1" xfId="0" applyNumberFormat="1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168" fontId="1" fillId="6" borderId="1" xfId="0" applyNumberFormat="1" applyFont="1" applyFill="1" applyBorder="1" applyAlignment="1">
      <alignment horizontal="left"/>
    </xf>
    <xf numFmtId="0" fontId="1" fillId="6" borderId="1" xfId="0" applyFont="1" applyFill="1" applyBorder="1"/>
    <xf numFmtId="0" fontId="1" fillId="2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165" fontId="1" fillId="6" borderId="1" xfId="0" applyNumberFormat="1" applyFont="1" applyFill="1" applyBorder="1" applyAlignment="1">
      <alignment horizontal="left"/>
    </xf>
    <xf numFmtId="165" fontId="1" fillId="2" borderId="1" xfId="0" applyNumberFormat="1" applyFont="1" applyFill="1" applyBorder="1" applyAlignment="1">
      <alignment horizontal="left"/>
    </xf>
    <xf numFmtId="0" fontId="1" fillId="2" borderId="0" xfId="0" applyFont="1" applyFill="1"/>
    <xf numFmtId="0" fontId="2" fillId="6" borderId="4" xfId="0" applyFont="1" applyFill="1" applyBorder="1" applyAlignment="1"/>
    <xf numFmtId="0" fontId="1" fillId="6" borderId="0" xfId="0" applyFont="1" applyFill="1"/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65" fontId="2" fillId="0" borderId="0" xfId="0" applyNumberFormat="1" applyFont="1" applyAlignment="1">
      <alignment horizontal="left"/>
    </xf>
    <xf numFmtId="168" fontId="2" fillId="0" borderId="0" xfId="0" applyNumberFormat="1" applyFont="1" applyAlignment="1">
      <alignment horizontal="left"/>
    </xf>
    <xf numFmtId="166" fontId="1" fillId="0" borderId="1" xfId="0" applyNumberFormat="1" applyFont="1" applyBorder="1"/>
    <xf numFmtId="0" fontId="2" fillId="2" borderId="1" xfId="0" applyFont="1" applyFill="1" applyBorder="1" applyAlignment="1"/>
    <xf numFmtId="166" fontId="2" fillId="2" borderId="1" xfId="0" applyNumberFormat="1" applyFont="1" applyFill="1" applyBorder="1" applyAlignment="1">
      <alignment horizontal="left"/>
    </xf>
    <xf numFmtId="167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166" fontId="1" fillId="0" borderId="3" xfId="0" applyNumberFormat="1" applyFont="1" applyBorder="1" applyAlignment="1">
      <alignment horizontal="left"/>
    </xf>
    <xf numFmtId="165" fontId="1" fillId="0" borderId="3" xfId="0" applyNumberFormat="1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/>
    <xf numFmtId="166" fontId="2" fillId="2" borderId="2" xfId="0" applyNumberFormat="1" applyFont="1" applyFill="1" applyBorder="1" applyAlignment="1"/>
    <xf numFmtId="166" fontId="2" fillId="2" borderId="2" xfId="0" applyNumberFormat="1" applyFont="1" applyFill="1" applyBorder="1" applyAlignment="1">
      <alignment horizontal="left"/>
    </xf>
    <xf numFmtId="168" fontId="2" fillId="2" borderId="2" xfId="0" applyNumberFormat="1" applyFont="1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right"/>
    </xf>
    <xf numFmtId="0" fontId="2" fillId="6" borderId="3" xfId="0" applyFont="1" applyFill="1" applyBorder="1" applyAlignment="1"/>
    <xf numFmtId="166" fontId="2" fillId="6" borderId="4" xfId="0" applyNumberFormat="1" applyFont="1" applyFill="1" applyBorder="1" applyAlignment="1"/>
    <xf numFmtId="166" fontId="2" fillId="6" borderId="4" xfId="0" applyNumberFormat="1" applyFont="1" applyFill="1" applyBorder="1" applyAlignment="1">
      <alignment horizontal="left"/>
    </xf>
    <xf numFmtId="168" fontId="2" fillId="6" borderId="4" xfId="0" applyNumberFormat="1" applyFont="1" applyFill="1" applyBorder="1" applyAlignment="1">
      <alignment horizontal="left"/>
    </xf>
    <xf numFmtId="0" fontId="2" fillId="6" borderId="4" xfId="0" applyFont="1" applyFill="1" applyBorder="1" applyAlignment="1">
      <alignment horizontal="right"/>
    </xf>
    <xf numFmtId="165" fontId="2" fillId="6" borderId="4" xfId="0" applyNumberFormat="1" applyFont="1" applyFill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168" fontId="2" fillId="2" borderId="1" xfId="0" applyNumberFormat="1" applyFont="1" applyFill="1" applyBorder="1" applyAlignment="1">
      <alignment horizontal="left"/>
    </xf>
    <xf numFmtId="165" fontId="1" fillId="0" borderId="0" xfId="0" applyNumberFormat="1" applyFont="1"/>
    <xf numFmtId="14" fontId="1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5" fontId="1" fillId="5" borderId="0" xfId="0" applyNumberFormat="1" applyFont="1" applyFill="1" applyAlignment="1">
      <alignment horizontal="left"/>
    </xf>
    <xf numFmtId="168" fontId="1" fillId="5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5" fontId="1" fillId="2" borderId="0" xfId="0" applyNumberFormat="1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8" fontId="1" fillId="6" borderId="0" xfId="0" applyNumberFormat="1" applyFont="1" applyFill="1" applyAlignment="1">
      <alignment horizontal="center"/>
    </xf>
    <xf numFmtId="168" fontId="1" fillId="0" borderId="0" xfId="0" applyNumberFormat="1" applyFont="1" applyAlignment="1">
      <alignment horizontal="center"/>
    </xf>
    <xf numFmtId="49" fontId="1" fillId="6" borderId="0" xfId="0" applyNumberFormat="1" applyFont="1" applyFill="1"/>
    <xf numFmtId="0" fontId="1" fillId="7" borderId="0" xfId="0" applyFont="1" applyFill="1"/>
    <xf numFmtId="167" fontId="1" fillId="6" borderId="1" xfId="0" applyNumberFormat="1" applyFont="1" applyFill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4" fillId="0" borderId="5" xfId="0" applyFont="1" applyBorder="1" applyAlignment="1">
      <alignment wrapText="1"/>
    </xf>
    <xf numFmtId="0" fontId="4" fillId="0" borderId="6" xfId="0" applyFont="1" applyFill="1" applyBorder="1" applyAlignment="1">
      <alignment wrapText="1"/>
    </xf>
    <xf numFmtId="0" fontId="2" fillId="2" borderId="0" xfId="0" applyFont="1" applyFill="1" applyAlignment="1">
      <alignment horizontal="left" vertical="center"/>
    </xf>
    <xf numFmtId="0" fontId="0" fillId="0" borderId="0" xfId="0" applyFont="1" applyAlignment="1"/>
  </cellXfs>
  <cellStyles count="1">
    <cellStyle name="Normal" xfId="0" builtinId="0"/>
  </cellStyles>
  <dxfs count="269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</dxfs>
  <tableStyles count="111" defaultTableStyle="TableStyleMedium2" defaultPivotStyle="PivotStyleLight16">
    <tableStyle name="Hoja 21-style" pivot="0" count="2" xr9:uid="{00000000-0011-0000-FFFF-FFFF00000000}">
      <tableStyleElement type="firstRowStripe" dxfId="268"/>
      <tableStyleElement type="secondRowStripe" dxfId="267"/>
    </tableStyle>
    <tableStyle name="Hoja 21-style 2" pivot="0" count="2" xr9:uid="{00000000-0011-0000-FFFF-FFFF01000000}">
      <tableStyleElement type="firstRowStripe" dxfId="266"/>
      <tableStyleElement type="secondRowStripe" dxfId="265"/>
    </tableStyle>
    <tableStyle name="Hoja 21-style 3" pivot="0" count="2" xr9:uid="{00000000-0011-0000-FFFF-FFFF02000000}">
      <tableStyleElement type="firstRowStripe" dxfId="264"/>
      <tableStyleElement type="secondRowStripe" dxfId="263"/>
    </tableStyle>
    <tableStyle name="Hoja 21-style 4" pivot="0" count="2" xr9:uid="{00000000-0011-0000-FFFF-FFFF03000000}">
      <tableStyleElement type="firstRowStripe" dxfId="262"/>
      <tableStyleElement type="secondRowStripe" dxfId="261"/>
    </tableStyle>
    <tableStyle name="Hoja 21-style 5" pivot="0" count="2" xr9:uid="{00000000-0011-0000-FFFF-FFFF04000000}">
      <tableStyleElement type="firstRowStripe" dxfId="260"/>
      <tableStyleElement type="secondRowStripe" dxfId="259"/>
    </tableStyle>
    <tableStyle name="Hoja 21-style 6" pivot="0" count="2" xr9:uid="{00000000-0011-0000-FFFF-FFFF05000000}">
      <tableStyleElement type="firstRowStripe" dxfId="258"/>
      <tableStyleElement type="secondRowStripe" dxfId="257"/>
    </tableStyle>
    <tableStyle name="Hoja 21-style 7" pivot="0" count="2" xr9:uid="{00000000-0011-0000-FFFF-FFFF06000000}">
      <tableStyleElement type="firstRowStripe" dxfId="256"/>
      <tableStyleElement type="secondRowStripe" dxfId="255"/>
    </tableStyle>
    <tableStyle name="Hoja 21-style 8" pivot="0" count="2" xr9:uid="{00000000-0011-0000-FFFF-FFFF07000000}">
      <tableStyleElement type="firstRowStripe" dxfId="254"/>
      <tableStyleElement type="secondRowStripe" dxfId="253"/>
    </tableStyle>
    <tableStyle name="Hoja 21-style 9" pivot="0" count="2" xr9:uid="{00000000-0011-0000-FFFF-FFFF08000000}">
      <tableStyleElement type="firstRowStripe" dxfId="252"/>
      <tableStyleElement type="secondRowStripe" dxfId="251"/>
    </tableStyle>
    <tableStyle name="Hoja 21-style 10" pivot="0" count="2" xr9:uid="{00000000-0011-0000-FFFF-FFFF09000000}">
      <tableStyleElement type="firstRowStripe" dxfId="250"/>
      <tableStyleElement type="secondRowStripe" dxfId="249"/>
    </tableStyle>
    <tableStyle name="Hoja 21-style 11" pivot="0" count="2" xr9:uid="{00000000-0011-0000-FFFF-FFFF0A000000}">
      <tableStyleElement type="firstRowStripe" dxfId="248"/>
      <tableStyleElement type="secondRowStripe" dxfId="247"/>
    </tableStyle>
    <tableStyle name="Hoja 21-style 12" pivot="0" count="2" xr9:uid="{00000000-0011-0000-FFFF-FFFF0B000000}">
      <tableStyleElement type="firstRowStripe" dxfId="246"/>
      <tableStyleElement type="secondRowStripe" dxfId="245"/>
    </tableStyle>
    <tableStyle name="Hoja 21-style 13" pivot="0" count="2" xr9:uid="{00000000-0011-0000-FFFF-FFFF0C000000}">
      <tableStyleElement type="firstRowStripe" dxfId="244"/>
      <tableStyleElement type="secondRowStripe" dxfId="243"/>
    </tableStyle>
    <tableStyle name="Agentes 2024-style" pivot="0" count="3" xr9:uid="{00000000-0011-0000-FFFF-FFFF0D000000}">
      <tableStyleElement type="headerRow" dxfId="242"/>
      <tableStyleElement type="firstRowStripe" dxfId="241"/>
      <tableStyleElement type="secondRowStripe" dxfId="240"/>
    </tableStyle>
    <tableStyle name="Agentes 2024-style 2" pivot="0" count="2" xr9:uid="{00000000-0011-0000-FFFF-FFFF0E000000}">
      <tableStyleElement type="firstRowStripe" dxfId="239"/>
      <tableStyleElement type="secondRowStripe" dxfId="238"/>
    </tableStyle>
    <tableStyle name="Agentes 2024-style 3" pivot="0" count="3" xr9:uid="{00000000-0011-0000-FFFF-FFFF0F000000}">
      <tableStyleElement type="headerRow" dxfId="237"/>
      <tableStyleElement type="firstRowStripe" dxfId="236"/>
      <tableStyleElement type="secondRowStripe" dxfId="235"/>
    </tableStyle>
    <tableStyle name="Agentes 2024-style 4" pivot="0" count="2" xr9:uid="{00000000-0011-0000-FFFF-FFFF10000000}">
      <tableStyleElement type="firstRowStripe" dxfId="234"/>
      <tableStyleElement type="secondRowStripe" dxfId="233"/>
    </tableStyle>
    <tableStyle name="Agentes 2024-style 5" pivot="0" count="3" xr9:uid="{00000000-0011-0000-FFFF-FFFF11000000}">
      <tableStyleElement type="headerRow" dxfId="232"/>
      <tableStyleElement type="firstRowStripe" dxfId="231"/>
      <tableStyleElement type="secondRowStripe" dxfId="230"/>
    </tableStyle>
    <tableStyle name="Agentes 2024-style 6" pivot="0" count="3" xr9:uid="{00000000-0011-0000-FFFF-FFFF12000000}">
      <tableStyleElement type="headerRow" dxfId="229"/>
      <tableStyleElement type="firstRowStripe" dxfId="228"/>
      <tableStyleElement type="secondRowStripe" dxfId="227"/>
    </tableStyle>
    <tableStyle name="Agentes 2024-style 7" pivot="0" count="2" xr9:uid="{00000000-0011-0000-FFFF-FFFF13000000}">
      <tableStyleElement type="firstRowStripe" dxfId="226"/>
      <tableStyleElement type="secondRowStripe" dxfId="225"/>
    </tableStyle>
    <tableStyle name="Agentes 2024-style 8" pivot="0" count="2" xr9:uid="{00000000-0011-0000-FFFF-FFFF14000000}">
      <tableStyleElement type="firstRowStripe" dxfId="224"/>
      <tableStyleElement type="secondRowStripe" dxfId="223"/>
    </tableStyle>
    <tableStyle name="Agentes 2024-style 9" pivot="0" count="2" xr9:uid="{00000000-0011-0000-FFFF-FFFF15000000}">
      <tableStyleElement type="firstRowStripe" dxfId="222"/>
      <tableStyleElement type="secondRowStripe" dxfId="221"/>
    </tableStyle>
    <tableStyle name="Agentes 2024-style 10" pivot="0" count="2" xr9:uid="{00000000-0011-0000-FFFF-FFFF16000000}">
      <tableStyleElement type="firstRowStripe" dxfId="220"/>
      <tableStyleElement type="secondRowStripe" dxfId="219"/>
    </tableStyle>
    <tableStyle name="Agentes 2024-style 11" pivot="0" count="2" xr9:uid="{00000000-0011-0000-FFFF-FFFF17000000}">
      <tableStyleElement type="firstRowStripe" dxfId="218"/>
      <tableStyleElement type="secondRowStripe" dxfId="217"/>
    </tableStyle>
    <tableStyle name="Agentes 2024-style 12" pivot="0" count="2" xr9:uid="{00000000-0011-0000-FFFF-FFFF18000000}">
      <tableStyleElement type="firstRowStripe" dxfId="216"/>
      <tableStyleElement type="secondRowStripe" dxfId="215"/>
    </tableStyle>
    <tableStyle name="Agentes 2024-style 13" pivot="0" count="3" xr9:uid="{00000000-0011-0000-FFFF-FFFF19000000}">
      <tableStyleElement type="headerRow" dxfId="214"/>
      <tableStyleElement type="firstRowStripe" dxfId="213"/>
      <tableStyleElement type="secondRowStripe" dxfId="212"/>
    </tableStyle>
    <tableStyle name="Agentes 2024-style 14" pivot="0" count="2" xr9:uid="{00000000-0011-0000-FFFF-FFFF1A000000}">
      <tableStyleElement type="firstRowStripe" dxfId="211"/>
      <tableStyleElement type="secondRowStripe" dxfId="210"/>
    </tableStyle>
    <tableStyle name="Agentes 2024-style 15" pivot="0" count="3" xr9:uid="{00000000-0011-0000-FFFF-FFFF1B000000}">
      <tableStyleElement type="headerRow" dxfId="209"/>
      <tableStyleElement type="firstRowStripe" dxfId="208"/>
      <tableStyleElement type="secondRowStripe" dxfId="207"/>
    </tableStyle>
    <tableStyle name="Agentes 2024-style 16" pivot="0" count="2" xr9:uid="{00000000-0011-0000-FFFF-FFFF1C000000}">
      <tableStyleElement type="firstRowStripe" dxfId="206"/>
      <tableStyleElement type="secondRowStripe" dxfId="205"/>
    </tableStyle>
    <tableStyle name="Agentes 2024-style 17" pivot="0" count="2" xr9:uid="{00000000-0011-0000-FFFF-FFFF1D000000}">
      <tableStyleElement type="firstRowStripe" dxfId="204"/>
      <tableStyleElement type="secondRowStripe" dxfId="203"/>
    </tableStyle>
    <tableStyle name="Agentes 2024-style 18" pivot="0" count="2" xr9:uid="{00000000-0011-0000-FFFF-FFFF1E000000}">
      <tableStyleElement type="firstRowStripe" dxfId="202"/>
      <tableStyleElement type="secondRowStripe" dxfId="201"/>
    </tableStyle>
    <tableStyle name="Agentes 2024-style 19" pivot="0" count="2" xr9:uid="{00000000-0011-0000-FFFF-FFFF1F000000}">
      <tableStyleElement type="firstRowStripe" dxfId="200"/>
      <tableStyleElement type="secondRowStripe" dxfId="199"/>
    </tableStyle>
    <tableStyle name="Agentes 2024-style 20" pivot="0" count="2" xr9:uid="{00000000-0011-0000-FFFF-FFFF20000000}">
      <tableStyleElement type="firstRowStripe" dxfId="198"/>
      <tableStyleElement type="secondRowStripe" dxfId="197"/>
    </tableStyle>
    <tableStyle name="Agentes 2024-style 21" pivot="0" count="2" xr9:uid="{00000000-0011-0000-FFFF-FFFF21000000}">
      <tableStyleElement type="firstRowStripe" dxfId="196"/>
      <tableStyleElement type="secondRowStripe" dxfId="195"/>
    </tableStyle>
    <tableStyle name="Agentes 2024-style 22" pivot="0" count="2" xr9:uid="{00000000-0011-0000-FFFF-FFFF22000000}">
      <tableStyleElement type="firstRowStripe" dxfId="194"/>
      <tableStyleElement type="secondRowStripe" dxfId="193"/>
    </tableStyle>
    <tableStyle name="Agentes 2024-style 23" pivot="0" count="3" xr9:uid="{00000000-0011-0000-FFFF-FFFF23000000}">
      <tableStyleElement type="headerRow" dxfId="192"/>
      <tableStyleElement type="firstRowStripe" dxfId="191"/>
      <tableStyleElement type="secondRowStripe" dxfId="190"/>
    </tableStyle>
    <tableStyle name="Agentes 2024-style 24" pivot="0" count="2" xr9:uid="{00000000-0011-0000-FFFF-FFFF24000000}">
      <tableStyleElement type="firstRowStripe" dxfId="189"/>
      <tableStyleElement type="secondRowStripe" dxfId="188"/>
    </tableStyle>
    <tableStyle name="Agentes 2024-style 25" pivot="0" count="3" xr9:uid="{00000000-0011-0000-FFFF-FFFF25000000}">
      <tableStyleElement type="headerRow" dxfId="187"/>
      <tableStyleElement type="firstRowStripe" dxfId="186"/>
      <tableStyleElement type="secondRowStripe" dxfId="185"/>
    </tableStyle>
    <tableStyle name="Agentes 2024-style 26" pivot="0" count="3" xr9:uid="{00000000-0011-0000-FFFF-FFFF26000000}">
      <tableStyleElement type="headerRow" dxfId="184"/>
      <tableStyleElement type="firstRowStripe" dxfId="183"/>
      <tableStyleElement type="secondRowStripe" dxfId="182"/>
    </tableStyle>
    <tableStyle name="Agentes 2024-style 27" pivot="0" count="3" xr9:uid="{00000000-0011-0000-FFFF-FFFF27000000}">
      <tableStyleElement type="headerRow" dxfId="181"/>
      <tableStyleElement type="firstRowStripe" dxfId="180"/>
      <tableStyleElement type="secondRowStripe" dxfId="179"/>
    </tableStyle>
    <tableStyle name="Agentes 2024-style 28" pivot="0" count="2" xr9:uid="{00000000-0011-0000-FFFF-FFFF28000000}">
      <tableStyleElement type="firstRowStripe" dxfId="178"/>
      <tableStyleElement type="secondRowStripe" dxfId="177"/>
    </tableStyle>
    <tableStyle name="Agentes 2024-style 29" pivot="0" count="2" xr9:uid="{00000000-0011-0000-FFFF-FFFF29000000}">
      <tableStyleElement type="firstRowStripe" dxfId="176"/>
      <tableStyleElement type="secondRowStripe" dxfId="175"/>
    </tableStyle>
    <tableStyle name="Agentes 2024-style 30" pivot="0" count="2" xr9:uid="{00000000-0011-0000-FFFF-FFFF2A000000}">
      <tableStyleElement type="firstRowStripe" dxfId="174"/>
      <tableStyleElement type="secondRowStripe" dxfId="173"/>
    </tableStyle>
    <tableStyle name="Agentes 2024-style 31" pivot="0" count="3" xr9:uid="{00000000-0011-0000-FFFF-FFFF2B000000}">
      <tableStyleElement type="headerRow" dxfId="172"/>
      <tableStyleElement type="firstRowStripe" dxfId="171"/>
      <tableStyleElement type="secondRowStripe" dxfId="170"/>
    </tableStyle>
    <tableStyle name="Agentes 2024-style 32" pivot="0" count="3" xr9:uid="{00000000-0011-0000-FFFF-FFFF2C000000}">
      <tableStyleElement type="headerRow" dxfId="169"/>
      <tableStyleElement type="firstRowStripe" dxfId="168"/>
      <tableStyleElement type="secondRowStripe" dxfId="167"/>
    </tableStyle>
    <tableStyle name="Agentes 2024-style 33" pivot="0" count="3" xr9:uid="{00000000-0011-0000-FFFF-FFFF2D000000}">
      <tableStyleElement type="headerRow" dxfId="166"/>
      <tableStyleElement type="firstRowStripe" dxfId="165"/>
      <tableStyleElement type="secondRowStripe" dxfId="164"/>
    </tableStyle>
    <tableStyle name="Agentes 2023-style" pivot="0" count="3" xr9:uid="{00000000-0011-0000-FFFF-FFFF2E000000}">
      <tableStyleElement type="headerRow" dxfId="163"/>
      <tableStyleElement type="firstRowStripe" dxfId="162"/>
      <tableStyleElement type="secondRowStripe" dxfId="161"/>
    </tableStyle>
    <tableStyle name="Agentes 2023-style 2" pivot="0" count="3" xr9:uid="{00000000-0011-0000-FFFF-FFFF2F000000}">
      <tableStyleElement type="headerRow" dxfId="160"/>
      <tableStyleElement type="firstRowStripe" dxfId="159"/>
      <tableStyleElement type="secondRowStripe" dxfId="158"/>
    </tableStyle>
    <tableStyle name="Agentes 2023-style 3" pivot="0" count="3" xr9:uid="{00000000-0011-0000-FFFF-FFFF30000000}">
      <tableStyleElement type="headerRow" dxfId="157"/>
      <tableStyleElement type="firstRowStripe" dxfId="156"/>
      <tableStyleElement type="secondRowStripe" dxfId="155"/>
    </tableStyle>
    <tableStyle name="Agentes 2023-style 4" pivot="0" count="3" xr9:uid="{00000000-0011-0000-FFFF-FFFF31000000}">
      <tableStyleElement type="headerRow" dxfId="154"/>
      <tableStyleElement type="firstRowStripe" dxfId="153"/>
      <tableStyleElement type="secondRowStripe" dxfId="152"/>
    </tableStyle>
    <tableStyle name="Agentes 2023-style 5" pivot="0" count="3" xr9:uid="{00000000-0011-0000-FFFF-FFFF32000000}">
      <tableStyleElement type="headerRow" dxfId="151"/>
      <tableStyleElement type="firstRowStripe" dxfId="150"/>
      <tableStyleElement type="secondRowStripe" dxfId="149"/>
    </tableStyle>
    <tableStyle name="Agentes 2023-style 6" pivot="0" count="3" xr9:uid="{00000000-0011-0000-FFFF-FFFF33000000}">
      <tableStyleElement type="headerRow" dxfId="148"/>
      <tableStyleElement type="firstRowStripe" dxfId="147"/>
      <tableStyleElement type="secondRowStripe" dxfId="146"/>
    </tableStyle>
    <tableStyle name="Agentes 2023-style 7" pivot="0" count="3" xr9:uid="{00000000-0011-0000-FFFF-FFFF34000000}">
      <tableStyleElement type="headerRow" dxfId="145"/>
      <tableStyleElement type="firstRowStripe" dxfId="144"/>
      <tableStyleElement type="secondRowStripe" dxfId="143"/>
    </tableStyle>
    <tableStyle name="Agentes 2023-style 8" pivot="0" count="3" xr9:uid="{00000000-0011-0000-FFFF-FFFF35000000}">
      <tableStyleElement type="headerRow" dxfId="142"/>
      <tableStyleElement type="firstRowStripe" dxfId="141"/>
      <tableStyleElement type="secondRowStripe" dxfId="140"/>
    </tableStyle>
    <tableStyle name="Agentes 2023-style 9" pivot="0" count="3" xr9:uid="{00000000-0011-0000-FFFF-FFFF36000000}">
      <tableStyleElement type="headerRow" dxfId="139"/>
      <tableStyleElement type="firstRowStripe" dxfId="138"/>
      <tableStyleElement type="secondRowStripe" dxfId="137"/>
    </tableStyle>
    <tableStyle name="Agentes 2023-style 10" pivot="0" count="2" xr9:uid="{00000000-0011-0000-FFFF-FFFF37000000}">
      <tableStyleElement type="firstRowStripe" dxfId="136"/>
      <tableStyleElement type="secondRowStripe" dxfId="135"/>
    </tableStyle>
    <tableStyle name="Agentes 2023-style 11" pivot="0" count="3" xr9:uid="{00000000-0011-0000-FFFF-FFFF38000000}">
      <tableStyleElement type="headerRow" dxfId="134"/>
      <tableStyleElement type="firstRowStripe" dxfId="133"/>
      <tableStyleElement type="secondRowStripe" dxfId="132"/>
    </tableStyle>
    <tableStyle name="Agentes 2023-style 12" pivot="0" count="3" xr9:uid="{00000000-0011-0000-FFFF-FFFF39000000}">
      <tableStyleElement type="headerRow" dxfId="131"/>
      <tableStyleElement type="firstRowStripe" dxfId="130"/>
      <tableStyleElement type="secondRowStripe" dxfId="129"/>
    </tableStyle>
    <tableStyle name="Agentes 2023-style 13" pivot="0" count="3" xr9:uid="{00000000-0011-0000-FFFF-FFFF3A000000}">
      <tableStyleElement type="headerRow" dxfId="128"/>
      <tableStyleElement type="firstRowStripe" dxfId="127"/>
      <tableStyleElement type="secondRowStripe" dxfId="126"/>
    </tableStyle>
    <tableStyle name="Agentes 2022-style" pivot="0" count="3" xr9:uid="{00000000-0011-0000-FFFF-FFFF3B000000}">
      <tableStyleElement type="headerRow" dxfId="125"/>
      <tableStyleElement type="firstRowStripe" dxfId="124"/>
      <tableStyleElement type="secondRowStripe" dxfId="123"/>
    </tableStyle>
    <tableStyle name="Agentes 2022-style 2" pivot="0" count="3" xr9:uid="{00000000-0011-0000-FFFF-FFFF3C000000}">
      <tableStyleElement type="headerRow" dxfId="122"/>
      <tableStyleElement type="firstRowStripe" dxfId="121"/>
      <tableStyleElement type="secondRowStripe" dxfId="120"/>
    </tableStyle>
    <tableStyle name="Agentes 2022-style 3" pivot="0" count="3" xr9:uid="{00000000-0011-0000-FFFF-FFFF3D000000}">
      <tableStyleElement type="headerRow" dxfId="119"/>
      <tableStyleElement type="firstRowStripe" dxfId="118"/>
      <tableStyleElement type="secondRowStripe" dxfId="117"/>
    </tableStyle>
    <tableStyle name="Agentes 2022-style 4" pivot="0" count="3" xr9:uid="{00000000-0011-0000-FFFF-FFFF3E000000}">
      <tableStyleElement type="headerRow" dxfId="116"/>
      <tableStyleElement type="firstRowStripe" dxfId="115"/>
      <tableStyleElement type="secondRowStripe" dxfId="114"/>
    </tableStyle>
    <tableStyle name="Agentes 2022-style 5" pivot="0" count="3" xr9:uid="{00000000-0011-0000-FFFF-FFFF3F000000}">
      <tableStyleElement type="headerRow" dxfId="113"/>
      <tableStyleElement type="firstRowStripe" dxfId="112"/>
      <tableStyleElement type="secondRowStripe" dxfId="111"/>
    </tableStyle>
    <tableStyle name="Agentes 2022-style 6" pivot="0" count="3" xr9:uid="{00000000-0011-0000-FFFF-FFFF40000000}">
      <tableStyleElement type="headerRow" dxfId="110"/>
      <tableStyleElement type="firstRowStripe" dxfId="109"/>
      <tableStyleElement type="secondRowStripe" dxfId="108"/>
    </tableStyle>
    <tableStyle name="Agentes 2022-style 7" pivot="0" count="3" xr9:uid="{00000000-0011-0000-FFFF-FFFF41000000}">
      <tableStyleElement type="headerRow" dxfId="107"/>
      <tableStyleElement type="firstRowStripe" dxfId="106"/>
      <tableStyleElement type="secondRowStripe" dxfId="105"/>
    </tableStyle>
    <tableStyle name="Agentes 2022-style 8" pivot="0" count="3" xr9:uid="{00000000-0011-0000-FFFF-FFFF42000000}">
      <tableStyleElement type="headerRow" dxfId="104"/>
      <tableStyleElement type="firstRowStripe" dxfId="103"/>
      <tableStyleElement type="secondRowStripe" dxfId="102"/>
    </tableStyle>
    <tableStyle name="Agentes 2022-style 9" pivot="0" count="3" xr9:uid="{00000000-0011-0000-FFFF-FFFF43000000}">
      <tableStyleElement type="headerRow" dxfId="101"/>
      <tableStyleElement type="firstRowStripe" dxfId="100"/>
      <tableStyleElement type="secondRowStripe" dxfId="99"/>
    </tableStyle>
    <tableStyle name="Agentes 2022-style 10" pivot="0" count="3" xr9:uid="{00000000-0011-0000-FFFF-FFFF44000000}">
      <tableStyleElement type="headerRow" dxfId="98"/>
      <tableStyleElement type="firstRowStripe" dxfId="97"/>
      <tableStyleElement type="secondRowStripe" dxfId="96"/>
    </tableStyle>
    <tableStyle name="Agentes 2021-style" pivot="0" count="3" xr9:uid="{00000000-0011-0000-FFFF-FFFF45000000}">
      <tableStyleElement type="headerRow" dxfId="95"/>
      <tableStyleElement type="firstRowStripe" dxfId="94"/>
      <tableStyleElement type="secondRowStripe" dxfId="93"/>
    </tableStyle>
    <tableStyle name="Agentes 2021-style 2" pivot="0" count="3" xr9:uid="{00000000-0011-0000-FFFF-FFFF46000000}">
      <tableStyleElement type="headerRow" dxfId="92"/>
      <tableStyleElement type="firstRowStripe" dxfId="91"/>
      <tableStyleElement type="secondRowStripe" dxfId="90"/>
    </tableStyle>
    <tableStyle name="Agentes 2021-style 3" pivot="0" count="3" xr9:uid="{00000000-0011-0000-FFFF-FFFF47000000}">
      <tableStyleElement type="headerRow" dxfId="89"/>
      <tableStyleElement type="firstRowStripe" dxfId="88"/>
      <tableStyleElement type="secondRowStripe" dxfId="87"/>
    </tableStyle>
    <tableStyle name="Agentes 2021-style 4" pivot="0" count="3" xr9:uid="{00000000-0011-0000-FFFF-FFFF48000000}">
      <tableStyleElement type="headerRow" dxfId="86"/>
      <tableStyleElement type="firstRowStripe" dxfId="85"/>
      <tableStyleElement type="secondRowStripe" dxfId="84"/>
    </tableStyle>
    <tableStyle name="Agentes 2021-style 5" pivot="0" count="3" xr9:uid="{00000000-0011-0000-FFFF-FFFF49000000}">
      <tableStyleElement type="headerRow" dxfId="83"/>
      <tableStyleElement type="firstRowStripe" dxfId="82"/>
      <tableStyleElement type="secondRowStripe" dxfId="81"/>
    </tableStyle>
    <tableStyle name="Agentes 2021-style 6" pivot="0" count="3" xr9:uid="{00000000-0011-0000-FFFF-FFFF4A000000}">
      <tableStyleElement type="headerRow" dxfId="80"/>
      <tableStyleElement type="firstRowStripe" dxfId="79"/>
      <tableStyleElement type="secondRowStripe" dxfId="78"/>
    </tableStyle>
    <tableStyle name="Agentes 2021-style 7" pivot="0" count="3" xr9:uid="{00000000-0011-0000-FFFF-FFFF4B000000}">
      <tableStyleElement type="headerRow" dxfId="77"/>
      <tableStyleElement type="firstRowStripe" dxfId="76"/>
      <tableStyleElement type="secondRowStripe" dxfId="75"/>
    </tableStyle>
    <tableStyle name="Agentes 2021-style 8" pivot="0" count="3" xr9:uid="{00000000-0011-0000-FFFF-FFFF4C000000}">
      <tableStyleElement type="headerRow" dxfId="74"/>
      <tableStyleElement type="firstRowStripe" dxfId="73"/>
      <tableStyleElement type="secondRowStripe" dxfId="72"/>
    </tableStyle>
    <tableStyle name="Agentes 2021-style 9" pivot="0" count="3" xr9:uid="{00000000-0011-0000-FFFF-FFFF4D000000}">
      <tableStyleElement type="headerRow" dxfId="71"/>
      <tableStyleElement type="firstRowStripe" dxfId="70"/>
      <tableStyleElement type="secondRowStripe" dxfId="69"/>
    </tableStyle>
    <tableStyle name="Agentes 2021-style 10" pivot="0" count="3" xr9:uid="{00000000-0011-0000-FFFF-FFFF4E000000}">
      <tableStyleElement type="headerRow" dxfId="68"/>
      <tableStyleElement type="firstRowStripe" dxfId="67"/>
      <tableStyleElement type="secondRowStripe" dxfId="66"/>
    </tableStyle>
    <tableStyle name="2024-style" pivot="0" count="2" xr9:uid="{00000000-0011-0000-FFFF-FFFF4F000000}">
      <tableStyleElement type="firstRowStripe" dxfId="65"/>
      <tableStyleElement type="secondRowStripe" dxfId="64"/>
    </tableStyle>
    <tableStyle name="2024-style 2" pivot="0" count="2" xr9:uid="{00000000-0011-0000-FFFF-FFFF50000000}">
      <tableStyleElement type="firstRowStripe" dxfId="63"/>
      <tableStyleElement type="secondRowStripe" dxfId="62"/>
    </tableStyle>
    <tableStyle name="2024-style 3" pivot="0" count="2" xr9:uid="{00000000-0011-0000-FFFF-FFFF51000000}">
      <tableStyleElement type="firstRowStripe" dxfId="61"/>
      <tableStyleElement type="secondRowStripe" dxfId="60"/>
    </tableStyle>
    <tableStyle name="2024-style 4" pivot="0" count="2" xr9:uid="{00000000-0011-0000-FFFF-FFFF52000000}">
      <tableStyleElement type="firstRowStripe" dxfId="59"/>
      <tableStyleElement type="secondRowStripe" dxfId="58"/>
    </tableStyle>
    <tableStyle name="2024-style 5" pivot="0" count="2" xr9:uid="{00000000-0011-0000-FFFF-FFFF53000000}">
      <tableStyleElement type="firstRowStripe" dxfId="57"/>
      <tableStyleElement type="secondRowStripe" dxfId="56"/>
    </tableStyle>
    <tableStyle name="2024-style 6" pivot="0" count="2" xr9:uid="{00000000-0011-0000-FFFF-FFFF54000000}">
      <tableStyleElement type="firstRowStripe" dxfId="55"/>
      <tableStyleElement type="secondRowStripe" dxfId="54"/>
    </tableStyle>
    <tableStyle name="2024-style 7" pivot="0" count="2" xr9:uid="{00000000-0011-0000-FFFF-FFFF55000000}">
      <tableStyleElement type="firstRowStripe" dxfId="53"/>
      <tableStyleElement type="secondRowStripe" dxfId="52"/>
    </tableStyle>
    <tableStyle name="2024-style 8" pivot="0" count="2" xr9:uid="{00000000-0011-0000-FFFF-FFFF56000000}">
      <tableStyleElement type="firstRowStripe" dxfId="51"/>
      <tableStyleElement type="secondRowStripe" dxfId="50"/>
    </tableStyle>
    <tableStyle name="2024-style 9" pivot="0" count="2" xr9:uid="{00000000-0011-0000-FFFF-FFFF57000000}">
      <tableStyleElement type="firstRowStripe" dxfId="49"/>
      <tableStyleElement type="secondRowStripe" dxfId="48"/>
    </tableStyle>
    <tableStyle name="2024-style 10" pivot="0" count="2" xr9:uid="{00000000-0011-0000-FFFF-FFFF58000000}">
      <tableStyleElement type="firstRowStripe" dxfId="47"/>
      <tableStyleElement type="secondRowStripe" dxfId="46"/>
    </tableStyle>
    <tableStyle name="2024-style 11" pivot="0" count="2" xr9:uid="{00000000-0011-0000-FFFF-FFFF59000000}">
      <tableStyleElement type="firstRowStripe" dxfId="45"/>
      <tableStyleElement type="secondRowStripe" dxfId="44"/>
    </tableStyle>
    <tableStyle name="2024-style 12" pivot="0" count="2" xr9:uid="{00000000-0011-0000-FFFF-FFFF5A000000}">
      <tableStyleElement type="firstRowStripe" dxfId="43"/>
      <tableStyleElement type="secondRowStripe" dxfId="42"/>
    </tableStyle>
    <tableStyle name="2024-style 13" pivot="0" count="2" xr9:uid="{00000000-0011-0000-FFFF-FFFF5B000000}">
      <tableStyleElement type="firstRowStripe" dxfId="41"/>
      <tableStyleElement type="secondRowStripe" dxfId="40"/>
    </tableStyle>
    <tableStyle name="2024-style 14" pivot="0" count="3" xr9:uid="{00000000-0011-0000-FFFF-FFFF5C000000}">
      <tableStyleElement type="headerRow" dxfId="39"/>
      <tableStyleElement type="firstRowStripe" dxfId="38"/>
      <tableStyleElement type="secondRowStripe" dxfId="37"/>
    </tableStyle>
    <tableStyle name="2024-style 15" pivot="0" count="2" xr9:uid="{00000000-0011-0000-FFFF-FFFF5D000000}">
      <tableStyleElement type="firstRowStripe" dxfId="36"/>
      <tableStyleElement type="secondRowStripe" dxfId="35"/>
    </tableStyle>
    <tableStyle name="2023-style" pivot="0" count="2" xr9:uid="{00000000-0011-0000-FFFF-FFFF5E000000}">
      <tableStyleElement type="firstRowStripe" dxfId="34"/>
      <tableStyleElement type="secondRowStripe" dxfId="33"/>
    </tableStyle>
    <tableStyle name="2023-style 2" pivot="0" count="2" xr9:uid="{00000000-0011-0000-FFFF-FFFF5F000000}">
      <tableStyleElement type="firstRowStripe" dxfId="32"/>
      <tableStyleElement type="secondRowStripe" dxfId="31"/>
    </tableStyle>
    <tableStyle name="2023-style 3" pivot="0" count="2" xr9:uid="{00000000-0011-0000-FFFF-FFFF60000000}">
      <tableStyleElement type="firstRowStripe" dxfId="30"/>
      <tableStyleElement type="secondRowStripe" dxfId="29"/>
    </tableStyle>
    <tableStyle name="2023-style 4" pivot="0" count="2" xr9:uid="{00000000-0011-0000-FFFF-FFFF61000000}">
      <tableStyleElement type="firstRowStripe" dxfId="28"/>
      <tableStyleElement type="secondRowStripe" dxfId="27"/>
    </tableStyle>
    <tableStyle name="2023-style 5" pivot="0" count="2" xr9:uid="{00000000-0011-0000-FFFF-FFFF62000000}">
      <tableStyleElement type="firstRowStripe" dxfId="26"/>
      <tableStyleElement type="secondRowStripe" dxfId="25"/>
    </tableStyle>
    <tableStyle name="2023-style 6" pivot="0" count="2" xr9:uid="{00000000-0011-0000-FFFF-FFFF63000000}">
      <tableStyleElement type="firstRowStripe" dxfId="24"/>
      <tableStyleElement type="secondRowStripe" dxfId="23"/>
    </tableStyle>
    <tableStyle name="2023-style 7" pivot="0" count="2" xr9:uid="{00000000-0011-0000-FFFF-FFFF64000000}">
      <tableStyleElement type="firstRowStripe" dxfId="22"/>
      <tableStyleElement type="secondRowStripe" dxfId="21"/>
    </tableStyle>
    <tableStyle name="2023-style 8" pivot="0" count="2" xr9:uid="{00000000-0011-0000-FFFF-FFFF65000000}">
      <tableStyleElement type="firstRowStripe" dxfId="20"/>
      <tableStyleElement type="secondRowStripe" dxfId="19"/>
    </tableStyle>
    <tableStyle name="2023-style 9" pivot="0" count="2" xr9:uid="{00000000-0011-0000-FFFF-FFFF66000000}">
      <tableStyleElement type="firstRowStripe" dxfId="18"/>
      <tableStyleElement type="secondRowStripe" dxfId="17"/>
    </tableStyle>
    <tableStyle name="2023-style 10" pivot="0" count="2" xr9:uid="{00000000-0011-0000-FFFF-FFFF67000000}">
      <tableStyleElement type="firstRowStripe" dxfId="16"/>
      <tableStyleElement type="secondRowStripe" dxfId="15"/>
    </tableStyle>
    <tableStyle name="2023-style 11" pivot="0" count="2" xr9:uid="{00000000-0011-0000-FFFF-FFFF68000000}">
      <tableStyleElement type="firstRowStripe" dxfId="14"/>
      <tableStyleElement type="secondRowStripe" dxfId="13"/>
    </tableStyle>
    <tableStyle name="2023-style 12" pivot="0" count="2" xr9:uid="{00000000-0011-0000-FFFF-FFFF69000000}">
      <tableStyleElement type="firstRowStripe" dxfId="12"/>
      <tableStyleElement type="secondRowStripe" dxfId="11"/>
    </tableStyle>
    <tableStyle name="2023-style 13" pivot="0" count="2" xr9:uid="{00000000-0011-0000-FFFF-FFFF6A000000}">
      <tableStyleElement type="firstRowStripe" dxfId="10"/>
      <tableStyleElement type="secondRowStripe" dxfId="9"/>
    </tableStyle>
    <tableStyle name="2022-style" pivot="0" count="3" xr9:uid="{00000000-0011-0000-FFFF-FFFF6B000000}">
      <tableStyleElement type="headerRow" dxfId="8"/>
      <tableStyleElement type="firstRowStripe" dxfId="7"/>
      <tableStyleElement type="secondRowStripe" dxfId="6"/>
    </tableStyle>
    <tableStyle name="2022-style 2" pivot="0" count="2" xr9:uid="{00000000-0011-0000-FFFF-FFFF6C000000}">
      <tableStyleElement type="firstRowStripe" dxfId="5"/>
      <tableStyleElement type="secondRowStripe" dxfId="4"/>
    </tableStyle>
    <tableStyle name="2022-style 3" pivot="0" count="2" xr9:uid="{00000000-0011-0000-FFFF-FFFF6D000000}">
      <tableStyleElement type="firstRowStripe" dxfId="3"/>
      <tableStyleElement type="secondRowStripe" dxfId="2"/>
    </tableStyle>
    <tableStyle name="2022-style 4" pivot="0" count="2" xr9:uid="{00000000-0011-0000-FFFF-FFFF6E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6E46-B9A3-46C4-936B-5B2BF3FB7DB4}">
  <dimension ref="A1:T273"/>
  <sheetViews>
    <sheetView tabSelected="1" workbookViewId="0">
      <selection activeCell="U263" sqref="U263"/>
    </sheetView>
  </sheetViews>
  <sheetFormatPr baseColWidth="10" defaultColWidth="46.7109375" defaultRowHeight="15" x14ac:dyDescent="0.25"/>
  <cols>
    <col min="1" max="1" width="9.140625" bestFit="1" customWidth="1"/>
    <col min="2" max="2" width="17.5703125" bestFit="1" customWidth="1"/>
    <col min="3" max="3" width="7.140625" bestFit="1" customWidth="1"/>
    <col min="4" max="4" width="10.28515625" bestFit="1" customWidth="1"/>
    <col min="5" max="5" width="15" bestFit="1" customWidth="1"/>
    <col min="6" max="6" width="13.7109375" bestFit="1" customWidth="1"/>
    <col min="7" max="7" width="15.7109375" bestFit="1" customWidth="1"/>
    <col min="8" max="8" width="12.28515625" bestFit="1" customWidth="1"/>
    <col min="9" max="9" width="25.7109375" bestFit="1" customWidth="1"/>
    <col min="10" max="10" width="22.7109375" bestFit="1" customWidth="1"/>
    <col min="11" max="11" width="17.85546875" bestFit="1" customWidth="1"/>
    <col min="12" max="12" width="15.140625" bestFit="1" customWidth="1"/>
    <col min="13" max="14" width="17" bestFit="1" customWidth="1"/>
    <col min="15" max="15" width="14.28515625" bestFit="1" customWidth="1"/>
    <col min="16" max="16" width="14.140625" bestFit="1" customWidth="1"/>
    <col min="17" max="17" width="12.140625" bestFit="1" customWidth="1"/>
    <col min="18" max="18" width="11.28515625" bestFit="1" customWidth="1"/>
    <col min="19" max="19" width="11.5703125" bestFit="1" customWidth="1"/>
  </cols>
  <sheetData>
    <row r="1" spans="1:20" ht="15.75" thickBot="1" x14ac:dyDescent="0.3">
      <c r="A1" s="83" t="s">
        <v>488</v>
      </c>
      <c r="B1" s="83" t="s">
        <v>489</v>
      </c>
      <c r="C1" s="83" t="s">
        <v>490</v>
      </c>
      <c r="D1" s="83" t="s">
        <v>0</v>
      </c>
      <c r="E1" s="83" t="s">
        <v>491</v>
      </c>
      <c r="F1" s="83" t="s">
        <v>492</v>
      </c>
      <c r="G1" s="83" t="s">
        <v>493</v>
      </c>
      <c r="H1" s="83" t="s">
        <v>494</v>
      </c>
      <c r="I1" s="83" t="s">
        <v>505</v>
      </c>
      <c r="J1" s="83" t="s">
        <v>495</v>
      </c>
      <c r="K1" s="83" t="s">
        <v>496</v>
      </c>
      <c r="L1" s="83" t="s">
        <v>497</v>
      </c>
      <c r="M1" s="83" t="s">
        <v>498</v>
      </c>
      <c r="N1" s="83" t="s">
        <v>499</v>
      </c>
      <c r="O1" s="83" t="s">
        <v>500</v>
      </c>
      <c r="P1" s="83" t="s">
        <v>501</v>
      </c>
      <c r="Q1" s="83" t="s">
        <v>502</v>
      </c>
      <c r="R1" s="83" t="s">
        <v>503</v>
      </c>
      <c r="S1" s="83" t="s">
        <v>504</v>
      </c>
      <c r="T1" s="84" t="s">
        <v>506</v>
      </c>
    </row>
    <row r="2" spans="1:20" x14ac:dyDescent="0.25">
      <c r="B2" s="20" t="s">
        <v>432</v>
      </c>
      <c r="D2" s="20" t="s">
        <v>11</v>
      </c>
      <c r="G2" s="20" t="s">
        <v>433</v>
      </c>
      <c r="H2" s="20" t="s">
        <v>5</v>
      </c>
      <c r="I2" s="20" t="s">
        <v>434</v>
      </c>
      <c r="K2" s="20">
        <v>14000</v>
      </c>
      <c r="L2" s="20">
        <v>400</v>
      </c>
      <c r="O2" s="21" t="s">
        <v>312</v>
      </c>
      <c r="Q2" s="29">
        <v>43889</v>
      </c>
      <c r="T2" s="81">
        <v>2020</v>
      </c>
    </row>
    <row r="3" spans="1:20" x14ac:dyDescent="0.25">
      <c r="B3" s="80">
        <v>519045</v>
      </c>
      <c r="D3" s="23" t="s">
        <v>327</v>
      </c>
      <c r="G3" s="23" t="s">
        <v>435</v>
      </c>
      <c r="H3" s="23" t="s">
        <v>436</v>
      </c>
      <c r="I3" s="23" t="s">
        <v>436</v>
      </c>
      <c r="K3" s="23" t="s">
        <v>437</v>
      </c>
      <c r="L3" s="25"/>
      <c r="O3" s="25" t="s">
        <v>312</v>
      </c>
      <c r="Q3" s="28">
        <v>43873</v>
      </c>
      <c r="T3" s="81">
        <v>2020</v>
      </c>
    </row>
    <row r="4" spans="1:20" x14ac:dyDescent="0.25">
      <c r="B4" s="20" t="s">
        <v>438</v>
      </c>
      <c r="D4" s="20" t="s">
        <v>11</v>
      </c>
      <c r="G4" s="20" t="s">
        <v>397</v>
      </c>
      <c r="H4" s="20" t="s">
        <v>5</v>
      </c>
      <c r="I4" s="20" t="s">
        <v>439</v>
      </c>
      <c r="K4" s="20">
        <v>48000</v>
      </c>
      <c r="L4" s="20">
        <v>1150</v>
      </c>
      <c r="O4" s="21" t="s">
        <v>312</v>
      </c>
      <c r="Q4" s="29">
        <v>43970</v>
      </c>
      <c r="T4" s="81">
        <v>2020</v>
      </c>
    </row>
    <row r="5" spans="1:20" x14ac:dyDescent="0.25">
      <c r="B5" s="23" t="s">
        <v>440</v>
      </c>
      <c r="D5" s="23" t="s">
        <v>11</v>
      </c>
      <c r="G5" s="23" t="s">
        <v>441</v>
      </c>
      <c r="H5" s="23" t="s">
        <v>5</v>
      </c>
      <c r="I5" s="23" t="s">
        <v>442</v>
      </c>
      <c r="K5" s="23">
        <v>44800</v>
      </c>
      <c r="L5" s="23">
        <v>1000</v>
      </c>
      <c r="O5" s="25" t="s">
        <v>187</v>
      </c>
      <c r="Q5" s="28">
        <v>43973</v>
      </c>
      <c r="T5" s="81">
        <v>2020</v>
      </c>
    </row>
    <row r="6" spans="1:20" x14ac:dyDescent="0.25">
      <c r="B6" s="20" t="s">
        <v>440</v>
      </c>
      <c r="D6" s="20" t="s">
        <v>11</v>
      </c>
      <c r="G6" s="20" t="s">
        <v>443</v>
      </c>
      <c r="H6" s="20" t="s">
        <v>2</v>
      </c>
      <c r="I6" s="20" t="s">
        <v>442</v>
      </c>
      <c r="K6" s="20">
        <v>44800</v>
      </c>
      <c r="L6" s="20">
        <v>1350</v>
      </c>
      <c r="O6" s="21" t="s">
        <v>187</v>
      </c>
      <c r="Q6" s="29">
        <v>43973</v>
      </c>
      <c r="T6" s="81">
        <v>2020</v>
      </c>
    </row>
    <row r="7" spans="1:20" x14ac:dyDescent="0.25">
      <c r="B7" s="23" t="s">
        <v>440</v>
      </c>
      <c r="D7" s="23" t="s">
        <v>33</v>
      </c>
      <c r="G7" s="23" t="s">
        <v>444</v>
      </c>
      <c r="H7" s="23" t="s">
        <v>5</v>
      </c>
      <c r="I7" s="23" t="s">
        <v>442</v>
      </c>
      <c r="K7" s="23">
        <v>45430</v>
      </c>
      <c r="L7" s="23">
        <v>680</v>
      </c>
      <c r="O7" s="25" t="s">
        <v>187</v>
      </c>
      <c r="Q7" s="28">
        <v>43984</v>
      </c>
      <c r="T7" s="81">
        <v>2020</v>
      </c>
    </row>
    <row r="8" spans="1:20" x14ac:dyDescent="0.25">
      <c r="B8" s="20" t="s">
        <v>440</v>
      </c>
      <c r="D8" s="20" t="s">
        <v>33</v>
      </c>
      <c r="G8" s="20" t="s">
        <v>443</v>
      </c>
      <c r="H8" s="20" t="s">
        <v>2</v>
      </c>
      <c r="I8" s="20" t="s">
        <v>442</v>
      </c>
      <c r="K8" s="20">
        <v>45430</v>
      </c>
      <c r="L8" s="20">
        <v>1350</v>
      </c>
      <c r="O8" s="21" t="s">
        <v>187</v>
      </c>
      <c r="Q8" s="29">
        <v>43984</v>
      </c>
      <c r="T8" s="81">
        <v>2020</v>
      </c>
    </row>
    <row r="9" spans="1:20" x14ac:dyDescent="0.25">
      <c r="B9" s="23" t="s">
        <v>445</v>
      </c>
      <c r="D9" s="23" t="s">
        <v>9</v>
      </c>
      <c r="G9" s="23" t="s">
        <v>446</v>
      </c>
      <c r="H9" s="23" t="s">
        <v>2</v>
      </c>
      <c r="I9" s="23" t="s">
        <v>442</v>
      </c>
      <c r="K9" s="23" t="s">
        <v>447</v>
      </c>
      <c r="L9" s="23">
        <v>700</v>
      </c>
      <c r="O9" s="25" t="s">
        <v>312</v>
      </c>
      <c r="Q9" s="28">
        <v>43991</v>
      </c>
      <c r="T9" s="81">
        <v>2020</v>
      </c>
    </row>
    <row r="10" spans="1:20" x14ac:dyDescent="0.25">
      <c r="B10" s="20" t="s">
        <v>445</v>
      </c>
      <c r="D10" s="20" t="s">
        <v>9</v>
      </c>
      <c r="G10" s="20" t="s">
        <v>448</v>
      </c>
      <c r="H10" s="20" t="s">
        <v>5</v>
      </c>
      <c r="I10" s="20" t="s">
        <v>442</v>
      </c>
      <c r="K10" s="20">
        <v>2992500</v>
      </c>
      <c r="L10" s="20">
        <v>635</v>
      </c>
      <c r="O10" s="21" t="s">
        <v>312</v>
      </c>
      <c r="Q10" s="29">
        <v>43991</v>
      </c>
      <c r="T10" s="81">
        <v>2020</v>
      </c>
    </row>
    <row r="11" spans="1:20" x14ac:dyDescent="0.25">
      <c r="B11" s="25" t="s">
        <v>326</v>
      </c>
      <c r="D11" s="25" t="s">
        <v>327</v>
      </c>
      <c r="G11" s="25" t="s">
        <v>449</v>
      </c>
      <c r="H11" s="25" t="s">
        <v>436</v>
      </c>
      <c r="I11" s="25" t="s">
        <v>442</v>
      </c>
      <c r="K11" s="23">
        <v>256000</v>
      </c>
      <c r="L11" s="23"/>
      <c r="O11" s="25" t="s">
        <v>312</v>
      </c>
      <c r="Q11" s="28">
        <v>44012</v>
      </c>
      <c r="T11" s="81">
        <v>2020</v>
      </c>
    </row>
    <row r="12" spans="1:20" x14ac:dyDescent="0.25">
      <c r="B12" s="20" t="s">
        <v>450</v>
      </c>
      <c r="D12" s="20" t="s">
        <v>11</v>
      </c>
      <c r="G12" s="20" t="s">
        <v>451</v>
      </c>
      <c r="H12" s="20" t="s">
        <v>5</v>
      </c>
      <c r="I12" s="20" t="s">
        <v>452</v>
      </c>
      <c r="K12" s="20">
        <v>44000</v>
      </c>
      <c r="L12" s="20">
        <v>880</v>
      </c>
      <c r="O12" s="21" t="s">
        <v>312</v>
      </c>
      <c r="Q12" s="29">
        <v>44015</v>
      </c>
      <c r="T12" s="81">
        <v>2020</v>
      </c>
    </row>
    <row r="13" spans="1:20" x14ac:dyDescent="0.25">
      <c r="B13" s="23" t="s">
        <v>453</v>
      </c>
      <c r="D13" s="23" t="s">
        <v>23</v>
      </c>
      <c r="G13" s="23" t="s">
        <v>444</v>
      </c>
      <c r="H13" s="23" t="s">
        <v>5</v>
      </c>
      <c r="I13" s="23" t="s">
        <v>454</v>
      </c>
      <c r="K13" s="23">
        <v>71550</v>
      </c>
      <c r="L13" s="23">
        <v>2000</v>
      </c>
      <c r="O13" s="25" t="s">
        <v>187</v>
      </c>
      <c r="Q13" s="28">
        <v>44020</v>
      </c>
      <c r="T13" s="81">
        <v>2020</v>
      </c>
    </row>
    <row r="14" spans="1:20" x14ac:dyDescent="0.25">
      <c r="B14" s="20" t="s">
        <v>455</v>
      </c>
      <c r="D14" s="20" t="s">
        <v>456</v>
      </c>
      <c r="G14" s="20" t="s">
        <v>457</v>
      </c>
      <c r="H14" s="20" t="s">
        <v>2</v>
      </c>
      <c r="I14" s="20" t="s">
        <v>442</v>
      </c>
      <c r="K14" s="20"/>
      <c r="L14" s="20">
        <v>200</v>
      </c>
      <c r="O14" s="21" t="s">
        <v>187</v>
      </c>
      <c r="Q14" s="29">
        <v>44020</v>
      </c>
      <c r="T14" s="81">
        <v>2020</v>
      </c>
    </row>
    <row r="15" spans="1:20" x14ac:dyDescent="0.25">
      <c r="B15" s="23" t="s">
        <v>458</v>
      </c>
      <c r="D15" s="23" t="s">
        <v>459</v>
      </c>
      <c r="G15" s="23" t="s">
        <v>460</v>
      </c>
      <c r="H15" s="23" t="s">
        <v>5</v>
      </c>
      <c r="I15" s="23" t="s">
        <v>442</v>
      </c>
      <c r="K15" s="23">
        <v>45000</v>
      </c>
      <c r="L15" s="23">
        <v>1350</v>
      </c>
      <c r="O15" s="25" t="s">
        <v>312</v>
      </c>
      <c r="Q15" s="28">
        <v>44027</v>
      </c>
      <c r="T15" s="81">
        <v>2020</v>
      </c>
    </row>
    <row r="16" spans="1:20" x14ac:dyDescent="0.25">
      <c r="B16" s="20" t="s">
        <v>458</v>
      </c>
      <c r="D16" s="20" t="s">
        <v>459</v>
      </c>
      <c r="G16" s="20" t="s">
        <v>20</v>
      </c>
      <c r="H16" s="20" t="s">
        <v>2</v>
      </c>
      <c r="I16" s="20" t="s">
        <v>442</v>
      </c>
      <c r="K16" s="20">
        <v>48000</v>
      </c>
      <c r="L16" s="20">
        <f>Transacciones_hist!K16*0.03</f>
        <v>1440</v>
      </c>
      <c r="O16" s="21" t="s">
        <v>187</v>
      </c>
      <c r="Q16" s="29">
        <v>44027</v>
      </c>
      <c r="T16" s="81">
        <v>2020</v>
      </c>
    </row>
    <row r="17" spans="2:20" x14ac:dyDescent="0.25">
      <c r="B17" s="23" t="s">
        <v>461</v>
      </c>
      <c r="D17" s="23" t="s">
        <v>11</v>
      </c>
      <c r="G17" s="23" t="s">
        <v>457</v>
      </c>
      <c r="H17" s="23" t="s">
        <v>2</v>
      </c>
      <c r="I17" s="23" t="s">
        <v>462</v>
      </c>
      <c r="K17" s="23">
        <v>140000</v>
      </c>
      <c r="L17" s="23">
        <f>Transacciones_hist!K17*0.03</f>
        <v>4200</v>
      </c>
      <c r="O17" s="25" t="s">
        <v>187</v>
      </c>
      <c r="Q17" s="28">
        <v>44050</v>
      </c>
      <c r="T17" s="81">
        <v>2020</v>
      </c>
    </row>
    <row r="18" spans="2:20" x14ac:dyDescent="0.25">
      <c r="B18" s="20" t="s">
        <v>463</v>
      </c>
      <c r="D18" s="20" t="s">
        <v>6</v>
      </c>
      <c r="G18" s="20" t="s">
        <v>464</v>
      </c>
      <c r="H18" s="20" t="s">
        <v>5</v>
      </c>
      <c r="I18" s="20" t="s">
        <v>442</v>
      </c>
      <c r="K18" s="20">
        <v>53000</v>
      </c>
      <c r="L18" s="20">
        <f>Transacciones_hist!K18*0.03</f>
        <v>1590</v>
      </c>
      <c r="O18" s="21" t="s">
        <v>312</v>
      </c>
      <c r="Q18" s="29">
        <v>44078</v>
      </c>
      <c r="T18" s="81">
        <v>2020</v>
      </c>
    </row>
    <row r="19" spans="2:20" x14ac:dyDescent="0.25">
      <c r="B19" s="23" t="s">
        <v>465</v>
      </c>
      <c r="D19" s="23" t="s">
        <v>11</v>
      </c>
      <c r="G19" s="23" t="s">
        <v>466</v>
      </c>
      <c r="H19" s="23" t="s">
        <v>2</v>
      </c>
      <c r="I19" s="23" t="s">
        <v>467</v>
      </c>
      <c r="K19" s="23">
        <v>34500</v>
      </c>
      <c r="L19" s="23">
        <f>Transacciones_hist!K19*0.03</f>
        <v>1035</v>
      </c>
      <c r="O19" s="25" t="s">
        <v>312</v>
      </c>
      <c r="Q19" s="28">
        <v>44092</v>
      </c>
      <c r="T19" s="81">
        <v>2020</v>
      </c>
    </row>
    <row r="20" spans="2:20" x14ac:dyDescent="0.25">
      <c r="B20" s="20" t="s">
        <v>468</v>
      </c>
      <c r="D20" s="20" t="s">
        <v>16</v>
      </c>
      <c r="G20" s="20" t="s">
        <v>469</v>
      </c>
      <c r="H20" s="20" t="s">
        <v>2</v>
      </c>
      <c r="I20" s="20" t="s">
        <v>470</v>
      </c>
      <c r="K20" s="20">
        <v>20000</v>
      </c>
      <c r="L20" s="20">
        <v>400</v>
      </c>
      <c r="O20" s="21" t="s">
        <v>312</v>
      </c>
      <c r="Q20" s="29">
        <v>44099</v>
      </c>
      <c r="T20" s="81">
        <v>2020</v>
      </c>
    </row>
    <row r="21" spans="2:20" x14ac:dyDescent="0.25">
      <c r="B21" s="80" t="s">
        <v>246</v>
      </c>
      <c r="D21" s="23" t="s">
        <v>11</v>
      </c>
      <c r="G21" s="23" t="s">
        <v>460</v>
      </c>
      <c r="H21" s="23" t="s">
        <v>2</v>
      </c>
      <c r="I21" s="23" t="s">
        <v>442</v>
      </c>
      <c r="K21" s="23">
        <v>47000</v>
      </c>
      <c r="L21" s="23">
        <v>1400</v>
      </c>
      <c r="O21" s="25" t="s">
        <v>312</v>
      </c>
      <c r="Q21" s="24">
        <v>44140</v>
      </c>
      <c r="T21" s="81">
        <v>2020</v>
      </c>
    </row>
    <row r="22" spans="2:20" x14ac:dyDescent="0.25">
      <c r="B22" s="19" t="s">
        <v>246</v>
      </c>
      <c r="D22" s="20" t="s">
        <v>11</v>
      </c>
      <c r="G22" s="20" t="s">
        <v>471</v>
      </c>
      <c r="H22" s="20" t="s">
        <v>5</v>
      </c>
      <c r="I22" s="20" t="s">
        <v>442</v>
      </c>
      <c r="K22" s="20">
        <v>47000</v>
      </c>
      <c r="L22" s="20">
        <v>1400</v>
      </c>
      <c r="O22" s="21" t="s">
        <v>187</v>
      </c>
      <c r="Q22" s="22">
        <v>44140</v>
      </c>
      <c r="T22" s="81">
        <v>2020</v>
      </c>
    </row>
    <row r="23" spans="2:20" x14ac:dyDescent="0.25">
      <c r="B23" s="23" t="s">
        <v>472</v>
      </c>
      <c r="D23" s="23" t="s">
        <v>6</v>
      </c>
      <c r="G23" s="23" t="s">
        <v>473</v>
      </c>
      <c r="H23" s="23" t="s">
        <v>2</v>
      </c>
      <c r="I23" s="23" t="s">
        <v>442</v>
      </c>
      <c r="K23" s="23">
        <v>78000</v>
      </c>
      <c r="L23" s="23">
        <v>2340</v>
      </c>
      <c r="O23" s="25" t="s">
        <v>187</v>
      </c>
      <c r="Q23" s="24">
        <v>44145</v>
      </c>
      <c r="T23" s="81">
        <v>2020</v>
      </c>
    </row>
    <row r="24" spans="2:20" x14ac:dyDescent="0.25">
      <c r="B24" s="20" t="s">
        <v>472</v>
      </c>
      <c r="D24" s="20" t="s">
        <v>6</v>
      </c>
      <c r="G24" s="20" t="s">
        <v>474</v>
      </c>
      <c r="H24" s="20" t="s">
        <v>5</v>
      </c>
      <c r="I24" s="20" t="s">
        <v>442</v>
      </c>
      <c r="K24" s="20">
        <v>78000</v>
      </c>
      <c r="L24" s="20">
        <v>2340</v>
      </c>
      <c r="O24" s="21" t="s">
        <v>187</v>
      </c>
      <c r="Q24" s="22">
        <v>44145</v>
      </c>
      <c r="T24" s="81">
        <v>2020</v>
      </c>
    </row>
    <row r="25" spans="2:20" x14ac:dyDescent="0.25">
      <c r="B25" s="23" t="s">
        <v>475</v>
      </c>
      <c r="D25" s="23" t="s">
        <v>6</v>
      </c>
      <c r="G25" s="23" t="s">
        <v>476</v>
      </c>
      <c r="H25" s="23" t="s">
        <v>5</v>
      </c>
      <c r="I25" s="23" t="s">
        <v>470</v>
      </c>
      <c r="K25" s="23">
        <v>61000</v>
      </c>
      <c r="L25" s="23">
        <v>1830</v>
      </c>
      <c r="O25" s="25" t="s">
        <v>187</v>
      </c>
      <c r="Q25" s="24">
        <v>44145</v>
      </c>
      <c r="T25" s="81">
        <v>2020</v>
      </c>
    </row>
    <row r="26" spans="2:20" x14ac:dyDescent="0.25">
      <c r="B26" s="20" t="s">
        <v>463</v>
      </c>
      <c r="D26" s="20" t="s">
        <v>6</v>
      </c>
      <c r="G26" s="20" t="s">
        <v>477</v>
      </c>
      <c r="H26" s="20" t="s">
        <v>2</v>
      </c>
      <c r="I26" s="20" t="s">
        <v>3</v>
      </c>
      <c r="K26" s="20">
        <v>53000</v>
      </c>
      <c r="L26" s="20">
        <v>880</v>
      </c>
      <c r="O26" s="21" t="s">
        <v>312</v>
      </c>
      <c r="Q26" s="29">
        <v>44167</v>
      </c>
      <c r="T26" s="81">
        <v>2020</v>
      </c>
    </row>
    <row r="27" spans="2:20" x14ac:dyDescent="0.25">
      <c r="B27" s="25" t="s">
        <v>478</v>
      </c>
      <c r="D27" s="25" t="s">
        <v>9</v>
      </c>
      <c r="G27" s="25" t="s">
        <v>479</v>
      </c>
      <c r="H27" s="25" t="s">
        <v>2</v>
      </c>
      <c r="I27" s="25" t="s">
        <v>3</v>
      </c>
      <c r="K27" s="23">
        <v>76000</v>
      </c>
      <c r="L27" s="23">
        <v>1400</v>
      </c>
      <c r="O27" s="23" t="s">
        <v>312</v>
      </c>
      <c r="Q27" s="28">
        <v>44168</v>
      </c>
      <c r="T27" s="81">
        <v>2020</v>
      </c>
    </row>
    <row r="28" spans="2:20" x14ac:dyDescent="0.25">
      <c r="B28" s="21" t="s">
        <v>478</v>
      </c>
      <c r="D28" s="21" t="s">
        <v>9</v>
      </c>
      <c r="G28" s="21" t="s">
        <v>480</v>
      </c>
      <c r="H28" s="21" t="s">
        <v>5</v>
      </c>
      <c r="I28" s="21" t="s">
        <v>3</v>
      </c>
      <c r="K28" s="20">
        <v>76000</v>
      </c>
      <c r="L28" s="20">
        <v>1140</v>
      </c>
      <c r="O28" s="20" t="s">
        <v>187</v>
      </c>
      <c r="Q28" s="29">
        <v>44168</v>
      </c>
      <c r="T28" s="81">
        <v>2020</v>
      </c>
    </row>
    <row r="29" spans="2:20" x14ac:dyDescent="0.25">
      <c r="B29" s="25" t="s">
        <v>481</v>
      </c>
      <c r="D29" s="25" t="s">
        <v>40</v>
      </c>
      <c r="G29" s="25" t="s">
        <v>482</v>
      </c>
      <c r="H29" s="25" t="s">
        <v>5</v>
      </c>
      <c r="I29" s="25" t="s">
        <v>235</v>
      </c>
      <c r="K29" s="23">
        <v>88500</v>
      </c>
      <c r="L29" s="27">
        <v>2655</v>
      </c>
      <c r="O29" s="23" t="s">
        <v>312</v>
      </c>
      <c r="Q29" s="28">
        <v>44169</v>
      </c>
      <c r="T29" s="81">
        <v>2020</v>
      </c>
    </row>
    <row r="30" spans="2:20" x14ac:dyDescent="0.25">
      <c r="B30" s="21" t="s">
        <v>483</v>
      </c>
      <c r="D30" s="21" t="s">
        <v>11</v>
      </c>
      <c r="G30" s="21" t="s">
        <v>484</v>
      </c>
      <c r="H30" s="21" t="s">
        <v>5</v>
      </c>
      <c r="I30" s="21" t="s">
        <v>3</v>
      </c>
      <c r="K30" s="20">
        <v>85000</v>
      </c>
      <c r="L30" s="20">
        <v>2550</v>
      </c>
      <c r="O30" s="20" t="s">
        <v>312</v>
      </c>
      <c r="Q30" s="22">
        <v>44182</v>
      </c>
      <c r="T30" s="81">
        <v>2020</v>
      </c>
    </row>
    <row r="31" spans="2:20" x14ac:dyDescent="0.25">
      <c r="B31" s="25" t="s">
        <v>483</v>
      </c>
      <c r="D31" s="25" t="s">
        <v>11</v>
      </c>
      <c r="G31" s="25" t="s">
        <v>485</v>
      </c>
      <c r="H31" s="25" t="s">
        <v>2</v>
      </c>
      <c r="I31" s="25" t="s">
        <v>3</v>
      </c>
      <c r="K31" s="23">
        <v>85000</v>
      </c>
      <c r="L31" s="23">
        <v>850</v>
      </c>
      <c r="O31" s="23" t="s">
        <v>187</v>
      </c>
      <c r="Q31" s="24">
        <v>44182</v>
      </c>
      <c r="T31">
        <v>2020</v>
      </c>
    </row>
    <row r="32" spans="2:20" x14ac:dyDescent="0.25">
      <c r="B32" s="21" t="s">
        <v>486</v>
      </c>
      <c r="D32" s="21" t="s">
        <v>15</v>
      </c>
      <c r="G32" s="21" t="s">
        <v>487</v>
      </c>
      <c r="H32" s="21" t="s">
        <v>2</v>
      </c>
      <c r="I32" s="21" t="s">
        <v>235</v>
      </c>
      <c r="K32" s="20">
        <v>91000</v>
      </c>
      <c r="L32" s="20">
        <f>Transacciones_hist!K32*0.03</f>
        <v>2730</v>
      </c>
      <c r="O32" s="20" t="s">
        <v>187</v>
      </c>
      <c r="Q32" s="22">
        <v>44186</v>
      </c>
      <c r="T32">
        <v>2020</v>
      </c>
    </row>
    <row r="33" spans="2:20" x14ac:dyDescent="0.25">
      <c r="B33" s="30" t="s">
        <v>376</v>
      </c>
      <c r="D33" s="30" t="s">
        <v>10</v>
      </c>
      <c r="G33" s="30" t="s">
        <v>377</v>
      </c>
      <c r="H33" s="30" t="s">
        <v>2</v>
      </c>
      <c r="I33" s="30" t="s">
        <v>3</v>
      </c>
      <c r="J33" s="30">
        <v>26000</v>
      </c>
      <c r="K33" s="30">
        <v>22700</v>
      </c>
      <c r="L33" s="30">
        <f>M33</f>
        <v>681</v>
      </c>
      <c r="M33" s="30">
        <f>K33*0.03</f>
        <v>681</v>
      </c>
      <c r="N33" s="30"/>
      <c r="O33" s="30" t="s">
        <v>378</v>
      </c>
      <c r="Q33" s="72">
        <v>44257</v>
      </c>
      <c r="R33" s="26"/>
      <c r="T33">
        <v>2021</v>
      </c>
    </row>
    <row r="34" spans="2:20" x14ac:dyDescent="0.25">
      <c r="B34" s="32" t="s">
        <v>376</v>
      </c>
      <c r="D34" s="32" t="s">
        <v>10</v>
      </c>
      <c r="G34" s="32" t="s">
        <v>379</v>
      </c>
      <c r="H34" s="32" t="s">
        <v>53</v>
      </c>
      <c r="I34" s="32" t="s">
        <v>3</v>
      </c>
      <c r="J34" s="32">
        <v>26000</v>
      </c>
      <c r="K34" s="32">
        <v>22700</v>
      </c>
      <c r="L34" s="32">
        <f>M34</f>
        <v>681</v>
      </c>
      <c r="M34" s="32">
        <f>K34*0.03</f>
        <v>681</v>
      </c>
      <c r="N34" s="32"/>
      <c r="O34" s="32" t="s">
        <v>378</v>
      </c>
      <c r="Q34" s="73">
        <v>44257</v>
      </c>
      <c r="R34" s="27"/>
      <c r="T34" s="81">
        <v>2021</v>
      </c>
    </row>
    <row r="35" spans="2:20" x14ac:dyDescent="0.25">
      <c r="B35" s="30" t="s">
        <v>380</v>
      </c>
      <c r="D35" s="30" t="s">
        <v>10</v>
      </c>
      <c r="G35" s="30" t="s">
        <v>381</v>
      </c>
      <c r="H35" s="30" t="s">
        <v>53</v>
      </c>
      <c r="I35" s="30" t="s">
        <v>19</v>
      </c>
      <c r="J35" s="30">
        <v>41000</v>
      </c>
      <c r="K35" s="30">
        <v>36500</v>
      </c>
      <c r="L35" s="30">
        <f>M35</f>
        <v>1095</v>
      </c>
      <c r="M35" s="30">
        <f>K35*0.03</f>
        <v>1095</v>
      </c>
      <c r="N35" s="30"/>
      <c r="O35" s="30" t="s">
        <v>378</v>
      </c>
      <c r="Q35" s="72">
        <v>44314</v>
      </c>
      <c r="R35" s="26"/>
      <c r="T35" s="81">
        <v>2021</v>
      </c>
    </row>
    <row r="36" spans="2:20" x14ac:dyDescent="0.25">
      <c r="B36" s="32" t="s">
        <v>382</v>
      </c>
      <c r="D36" s="32" t="s">
        <v>10</v>
      </c>
      <c r="G36" s="32" t="s">
        <v>383</v>
      </c>
      <c r="H36" s="32" t="s">
        <v>2</v>
      </c>
      <c r="I36" s="32" t="s">
        <v>190</v>
      </c>
      <c r="J36" s="32">
        <v>100000</v>
      </c>
      <c r="K36" s="32">
        <v>91000</v>
      </c>
      <c r="L36" s="32">
        <f>M36</f>
        <v>2000</v>
      </c>
      <c r="M36" s="32">
        <v>2000</v>
      </c>
      <c r="N36" s="32"/>
      <c r="O36" s="32" t="s">
        <v>378</v>
      </c>
      <c r="Q36" s="73">
        <v>44315</v>
      </c>
      <c r="R36" s="27"/>
      <c r="T36" s="81">
        <v>2021</v>
      </c>
    </row>
    <row r="37" spans="2:20" x14ac:dyDescent="0.25">
      <c r="B37" s="13" t="s">
        <v>345</v>
      </c>
      <c r="D37" s="13" t="s">
        <v>11</v>
      </c>
      <c r="G37" s="13" t="s">
        <v>346</v>
      </c>
      <c r="H37" s="13" t="s">
        <v>5</v>
      </c>
      <c r="I37" s="13" t="s">
        <v>312</v>
      </c>
      <c r="J37" s="13">
        <v>43000</v>
      </c>
      <c r="K37" s="13">
        <v>37000</v>
      </c>
      <c r="L37" s="13">
        <f>M37+Transacciones_hist!N37</f>
        <v>1110</v>
      </c>
      <c r="M37" s="13">
        <f>K37*0.03*0.4</f>
        <v>444</v>
      </c>
      <c r="N37" s="13">
        <f>Transacciones_hist!K37*0.03*0.6</f>
        <v>666</v>
      </c>
      <c r="O37" s="13" t="s">
        <v>50</v>
      </c>
      <c r="Q37" s="74">
        <v>44323</v>
      </c>
      <c r="R37" s="13" t="s">
        <v>347</v>
      </c>
      <c r="T37" s="81">
        <v>2021</v>
      </c>
    </row>
    <row r="38" spans="2:20" x14ac:dyDescent="0.25">
      <c r="B38" s="32" t="s">
        <v>345</v>
      </c>
      <c r="D38" s="32" t="s">
        <v>11</v>
      </c>
      <c r="G38" s="32" t="s">
        <v>384</v>
      </c>
      <c r="H38" s="32" t="s">
        <v>2</v>
      </c>
      <c r="I38" s="32" t="s">
        <v>385</v>
      </c>
      <c r="J38" s="32">
        <v>43000</v>
      </c>
      <c r="K38" s="32">
        <v>37000</v>
      </c>
      <c r="L38" s="32">
        <f>M38</f>
        <v>1110</v>
      </c>
      <c r="M38" s="32">
        <f>K38*0.03</f>
        <v>1110</v>
      </c>
      <c r="N38" s="32"/>
      <c r="O38" s="32" t="s">
        <v>378</v>
      </c>
      <c r="Q38" s="73">
        <v>44323</v>
      </c>
      <c r="R38" s="32"/>
      <c r="T38" s="81">
        <v>2021</v>
      </c>
    </row>
    <row r="39" spans="2:20" x14ac:dyDescent="0.25">
      <c r="B39" s="4" t="s">
        <v>370</v>
      </c>
      <c r="D39" s="4" t="s">
        <v>14</v>
      </c>
      <c r="G39" s="4" t="s">
        <v>371</v>
      </c>
      <c r="H39" s="4" t="s">
        <v>5</v>
      </c>
      <c r="I39" s="4" t="s">
        <v>19</v>
      </c>
      <c r="J39" s="4">
        <v>190000</v>
      </c>
      <c r="K39" s="4">
        <v>178000</v>
      </c>
      <c r="L39" s="4">
        <f>M39+Transacciones_hist!N39</f>
        <v>5300</v>
      </c>
      <c r="M39" s="4">
        <v>2650</v>
      </c>
      <c r="N39" s="4">
        <v>2650</v>
      </c>
      <c r="O39" s="4" t="s">
        <v>191</v>
      </c>
      <c r="Q39" s="75">
        <v>44357</v>
      </c>
      <c r="T39" s="81">
        <v>2021</v>
      </c>
    </row>
    <row r="40" spans="2:20" x14ac:dyDescent="0.25">
      <c r="B40" s="32" t="s">
        <v>348</v>
      </c>
      <c r="D40" s="32" t="s">
        <v>16</v>
      </c>
      <c r="G40" s="32" t="s">
        <v>349</v>
      </c>
      <c r="H40" s="32" t="s">
        <v>2</v>
      </c>
      <c r="I40" s="32" t="s">
        <v>3</v>
      </c>
      <c r="J40" s="32">
        <v>85000</v>
      </c>
      <c r="K40" s="32">
        <v>81500</v>
      </c>
      <c r="L40" s="32">
        <f>K40*0.03</f>
        <v>2445</v>
      </c>
      <c r="M40" s="32">
        <f>K40*0.03*0.4</f>
        <v>978</v>
      </c>
      <c r="N40" s="32">
        <f>Transacciones_hist!K40*0.03*0.6</f>
        <v>1467</v>
      </c>
      <c r="O40" s="32" t="s">
        <v>50</v>
      </c>
      <c r="Q40" s="73">
        <v>44385</v>
      </c>
      <c r="R40" s="32"/>
      <c r="T40" s="81">
        <v>2021</v>
      </c>
    </row>
    <row r="41" spans="2:20" x14ac:dyDescent="0.25">
      <c r="B41" s="4" t="s">
        <v>350</v>
      </c>
      <c r="D41" s="4" t="s">
        <v>16</v>
      </c>
      <c r="G41" s="4" t="s">
        <v>351</v>
      </c>
      <c r="H41" s="4" t="s">
        <v>5</v>
      </c>
      <c r="I41" s="4" t="s">
        <v>3</v>
      </c>
      <c r="J41" s="4">
        <v>85000</v>
      </c>
      <c r="K41" s="4">
        <v>81500</v>
      </c>
      <c r="L41" s="4">
        <f>K41*0.03</f>
        <v>2445</v>
      </c>
      <c r="M41" s="4">
        <f>M40</f>
        <v>978</v>
      </c>
      <c r="N41" s="4">
        <f>N40</f>
        <v>1467</v>
      </c>
      <c r="O41" s="4" t="s">
        <v>50</v>
      </c>
      <c r="Q41" s="75">
        <v>44385</v>
      </c>
      <c r="T41" s="81">
        <v>2021</v>
      </c>
    </row>
    <row r="42" spans="2:20" x14ac:dyDescent="0.25">
      <c r="B42" s="32" t="s">
        <v>386</v>
      </c>
      <c r="D42" s="32" t="s">
        <v>11</v>
      </c>
      <c r="G42" s="32"/>
      <c r="H42" s="32" t="s">
        <v>2</v>
      </c>
      <c r="I42" s="32"/>
      <c r="J42" s="32"/>
      <c r="K42" s="32">
        <v>65000</v>
      </c>
      <c r="L42" s="32">
        <f>M42</f>
        <v>1950</v>
      </c>
      <c r="M42" s="32">
        <f>K42*0.03</f>
        <v>1950</v>
      </c>
      <c r="N42" s="32"/>
      <c r="O42" s="32" t="s">
        <v>187</v>
      </c>
      <c r="Q42" s="76">
        <v>44397</v>
      </c>
      <c r="R42" s="32"/>
      <c r="T42" s="81">
        <v>2021</v>
      </c>
    </row>
    <row r="43" spans="2:20" x14ac:dyDescent="0.25">
      <c r="B43" s="4" t="s">
        <v>387</v>
      </c>
      <c r="D43" s="4" t="s">
        <v>10</v>
      </c>
      <c r="G43" s="4" t="s">
        <v>388</v>
      </c>
      <c r="H43" s="4" t="s">
        <v>5</v>
      </c>
      <c r="K43" s="4">
        <v>41000</v>
      </c>
      <c r="L43" s="4">
        <f>M43</f>
        <v>1230</v>
      </c>
      <c r="M43" s="4">
        <f>K43*0.03</f>
        <v>1230</v>
      </c>
      <c r="O43" s="4" t="s">
        <v>312</v>
      </c>
      <c r="Q43" s="77">
        <v>44404</v>
      </c>
      <c r="T43" s="81">
        <v>2021</v>
      </c>
    </row>
    <row r="44" spans="2:20" x14ac:dyDescent="0.25">
      <c r="B44" s="32" t="s">
        <v>387</v>
      </c>
      <c r="D44" s="32" t="s">
        <v>10</v>
      </c>
      <c r="G44" s="32" t="s">
        <v>389</v>
      </c>
      <c r="H44" s="32" t="s">
        <v>2</v>
      </c>
      <c r="I44" s="32"/>
      <c r="J44" s="32"/>
      <c r="K44" s="32">
        <v>41000</v>
      </c>
      <c r="L44" s="32">
        <f>M44</f>
        <v>1200</v>
      </c>
      <c r="M44" s="32">
        <f>(K44*0.03)-30</f>
        <v>1200</v>
      </c>
      <c r="N44" s="32"/>
      <c r="O44" s="32" t="s">
        <v>312</v>
      </c>
      <c r="Q44" s="76">
        <v>44404</v>
      </c>
      <c r="R44" s="32"/>
      <c r="T44" s="81">
        <v>2021</v>
      </c>
    </row>
    <row r="45" spans="2:20" x14ac:dyDescent="0.25">
      <c r="B45" s="4" t="s">
        <v>390</v>
      </c>
      <c r="D45" s="4" t="s">
        <v>123</v>
      </c>
      <c r="G45" s="4" t="s">
        <v>391</v>
      </c>
      <c r="H45" s="4" t="s">
        <v>5</v>
      </c>
      <c r="I45" s="4" t="s">
        <v>338</v>
      </c>
      <c r="J45" s="4">
        <v>85000</v>
      </c>
      <c r="K45" s="4">
        <v>81500</v>
      </c>
      <c r="L45" s="4">
        <v>2000</v>
      </c>
      <c r="M45" s="4">
        <v>2000</v>
      </c>
      <c r="O45" s="4" t="s">
        <v>312</v>
      </c>
      <c r="Q45" s="33"/>
      <c r="T45" s="81">
        <v>2021</v>
      </c>
    </row>
    <row r="46" spans="2:20" x14ac:dyDescent="0.25">
      <c r="B46" s="32" t="s">
        <v>372</v>
      </c>
      <c r="D46" s="32" t="s">
        <v>11</v>
      </c>
      <c r="G46" s="32" t="s">
        <v>373</v>
      </c>
      <c r="H46" s="32" t="s">
        <v>2</v>
      </c>
      <c r="I46" s="32" t="s">
        <v>374</v>
      </c>
      <c r="J46" s="32">
        <v>79500</v>
      </c>
      <c r="K46" s="32">
        <v>78000</v>
      </c>
      <c r="L46" s="32">
        <v>2340</v>
      </c>
      <c r="M46" s="32">
        <v>1170</v>
      </c>
      <c r="N46" s="32">
        <v>1170</v>
      </c>
      <c r="O46" s="32" t="s">
        <v>191</v>
      </c>
      <c r="Q46" s="73">
        <v>44417</v>
      </c>
      <c r="R46" s="32" t="s">
        <v>375</v>
      </c>
      <c r="T46" s="81">
        <v>2021</v>
      </c>
    </row>
    <row r="47" spans="2:20" x14ac:dyDescent="0.25">
      <c r="B47" s="78" t="s">
        <v>392</v>
      </c>
      <c r="D47" s="4" t="s">
        <v>10</v>
      </c>
      <c r="G47" s="4" t="s">
        <v>393</v>
      </c>
      <c r="H47" s="4" t="s">
        <v>5</v>
      </c>
      <c r="I47" s="4" t="s">
        <v>48</v>
      </c>
      <c r="J47" s="4">
        <v>135000</v>
      </c>
      <c r="K47" s="4">
        <v>125000</v>
      </c>
      <c r="L47" s="4">
        <v>3350</v>
      </c>
      <c r="M47" s="4">
        <f>L47</f>
        <v>3350</v>
      </c>
      <c r="O47" s="4" t="s">
        <v>187</v>
      </c>
      <c r="Q47" s="75">
        <v>44412</v>
      </c>
      <c r="T47" s="81">
        <v>2021</v>
      </c>
    </row>
    <row r="48" spans="2:20" x14ac:dyDescent="0.25">
      <c r="B48" s="32" t="s">
        <v>394</v>
      </c>
      <c r="D48" s="32" t="s">
        <v>49</v>
      </c>
      <c r="G48" s="32" t="s">
        <v>118</v>
      </c>
      <c r="H48" s="32" t="s">
        <v>5</v>
      </c>
      <c r="I48" s="32" t="s">
        <v>226</v>
      </c>
      <c r="J48" s="32">
        <v>82000</v>
      </c>
      <c r="K48" s="32">
        <v>75000</v>
      </c>
      <c r="L48" s="32">
        <v>1600</v>
      </c>
      <c r="M48" s="32">
        <f>L48</f>
        <v>1600</v>
      </c>
      <c r="N48" s="32"/>
      <c r="O48" s="32" t="s">
        <v>312</v>
      </c>
      <c r="Q48" s="76">
        <v>44473</v>
      </c>
      <c r="R48" s="32" t="s">
        <v>395</v>
      </c>
      <c r="T48" s="81">
        <v>2021</v>
      </c>
    </row>
    <row r="49" spans="2:20" x14ac:dyDescent="0.25">
      <c r="B49" s="79" t="s">
        <v>360</v>
      </c>
      <c r="D49" s="4" t="s">
        <v>11</v>
      </c>
      <c r="G49" s="4" t="s">
        <v>361</v>
      </c>
      <c r="H49" s="4" t="s">
        <v>5</v>
      </c>
      <c r="I49" s="4" t="s">
        <v>362</v>
      </c>
      <c r="J49" s="4">
        <v>40000</v>
      </c>
      <c r="K49" s="4">
        <v>37000</v>
      </c>
      <c r="L49" s="4">
        <f>1100-115</f>
        <v>985</v>
      </c>
      <c r="M49" s="4">
        <f>L49/2</f>
        <v>492.5</v>
      </c>
      <c r="N49" s="4">
        <f>Transacciones_hist!M49</f>
        <v>492.5</v>
      </c>
      <c r="O49" s="4" t="s">
        <v>277</v>
      </c>
      <c r="Q49" s="77">
        <v>44482</v>
      </c>
      <c r="R49" s="4" t="s">
        <v>363</v>
      </c>
      <c r="T49" s="81">
        <v>2021</v>
      </c>
    </row>
    <row r="50" spans="2:20" x14ac:dyDescent="0.25">
      <c r="B50" s="32" t="s">
        <v>396</v>
      </c>
      <c r="D50" s="32" t="s">
        <v>11</v>
      </c>
      <c r="G50" s="32" t="s">
        <v>397</v>
      </c>
      <c r="H50" s="32" t="s">
        <v>5</v>
      </c>
      <c r="I50" s="32" t="s">
        <v>398</v>
      </c>
      <c r="J50" s="32">
        <v>37000</v>
      </c>
      <c r="K50" s="32">
        <v>33000</v>
      </c>
      <c r="L50" s="32">
        <f>K50*0.03</f>
        <v>990</v>
      </c>
      <c r="M50" s="32">
        <f>L50</f>
        <v>990</v>
      </c>
      <c r="N50" s="32"/>
      <c r="O50" s="32" t="s">
        <v>312</v>
      </c>
      <c r="Q50" s="76">
        <v>44498</v>
      </c>
      <c r="R50" s="32"/>
      <c r="T50" s="81">
        <v>2021</v>
      </c>
    </row>
    <row r="51" spans="2:20" x14ac:dyDescent="0.25">
      <c r="B51" s="4" t="s">
        <v>352</v>
      </c>
      <c r="D51" s="4" t="s">
        <v>14</v>
      </c>
      <c r="G51" s="4" t="s">
        <v>310</v>
      </c>
      <c r="H51" s="4" t="s">
        <v>2</v>
      </c>
      <c r="I51" s="4" t="s">
        <v>312</v>
      </c>
      <c r="J51" s="4">
        <v>73000</v>
      </c>
      <c r="K51" s="4">
        <v>70000</v>
      </c>
      <c r="L51" s="4">
        <f>K51*0.03</f>
        <v>2100</v>
      </c>
      <c r="M51" s="4">
        <f>L51*0.4</f>
        <v>840</v>
      </c>
      <c r="N51" s="4">
        <f>Transacciones_hist!L51*0.6</f>
        <v>1260</v>
      </c>
      <c r="O51" s="4" t="s">
        <v>50</v>
      </c>
      <c r="Q51" s="77">
        <v>44501</v>
      </c>
      <c r="T51" s="81">
        <v>2021</v>
      </c>
    </row>
    <row r="52" spans="2:20" x14ac:dyDescent="0.25">
      <c r="B52" s="32" t="s">
        <v>352</v>
      </c>
      <c r="D52" s="32" t="s">
        <v>14</v>
      </c>
      <c r="G52" s="32" t="s">
        <v>399</v>
      </c>
      <c r="H52" s="32" t="s">
        <v>5</v>
      </c>
      <c r="I52" s="32" t="s">
        <v>385</v>
      </c>
      <c r="J52" s="32">
        <v>73000</v>
      </c>
      <c r="K52" s="32">
        <v>70000</v>
      </c>
      <c r="L52" s="32">
        <f>K52*0.03</f>
        <v>2100</v>
      </c>
      <c r="M52" s="32">
        <f>L52</f>
        <v>2100</v>
      </c>
      <c r="N52" s="32"/>
      <c r="O52" s="32" t="s">
        <v>312</v>
      </c>
      <c r="Q52" s="76">
        <v>44501</v>
      </c>
      <c r="R52" s="32"/>
      <c r="T52" s="81">
        <v>2021</v>
      </c>
    </row>
    <row r="53" spans="2:20" x14ac:dyDescent="0.25">
      <c r="B53" s="79" t="s">
        <v>366</v>
      </c>
      <c r="D53" s="4" t="s">
        <v>16</v>
      </c>
      <c r="G53" s="4" t="s">
        <v>367</v>
      </c>
      <c r="H53" s="4" t="s">
        <v>5</v>
      </c>
      <c r="I53" s="4" t="s">
        <v>368</v>
      </c>
      <c r="J53" s="4">
        <v>125000</v>
      </c>
      <c r="K53" s="4">
        <v>113000</v>
      </c>
      <c r="L53" s="4">
        <f>K53*0.03</f>
        <v>3390</v>
      </c>
      <c r="M53" s="4">
        <f>L53/2</f>
        <v>1695</v>
      </c>
      <c r="N53" s="4">
        <f>Transacciones_hist!M53</f>
        <v>1695</v>
      </c>
      <c r="O53" s="4" t="s">
        <v>369</v>
      </c>
      <c r="Q53" s="33"/>
      <c r="T53" s="81">
        <v>2021</v>
      </c>
    </row>
    <row r="54" spans="2:20" x14ac:dyDescent="0.25">
      <c r="B54" s="32" t="s">
        <v>210</v>
      </c>
      <c r="D54" s="32" t="s">
        <v>400</v>
      </c>
      <c r="G54" s="32" t="s">
        <v>208</v>
      </c>
      <c r="H54" s="32" t="s">
        <v>2</v>
      </c>
      <c r="I54" s="32" t="s">
        <v>401</v>
      </c>
      <c r="J54" s="32">
        <v>120000</v>
      </c>
      <c r="K54" s="32">
        <v>110000</v>
      </c>
      <c r="L54" s="32">
        <v>2000</v>
      </c>
      <c r="M54" s="32">
        <v>2000</v>
      </c>
      <c r="N54" s="32"/>
      <c r="O54" s="32" t="s">
        <v>312</v>
      </c>
      <c r="Q54" s="76">
        <v>44512</v>
      </c>
      <c r="R54" s="32"/>
      <c r="T54" s="81">
        <v>2021</v>
      </c>
    </row>
    <row r="55" spans="2:20" x14ac:dyDescent="0.25">
      <c r="B55" s="4" t="s">
        <v>210</v>
      </c>
      <c r="D55" s="4" t="s">
        <v>400</v>
      </c>
      <c r="G55" s="4" t="s">
        <v>402</v>
      </c>
      <c r="H55" s="4" t="s">
        <v>5</v>
      </c>
      <c r="I55" s="4" t="s">
        <v>312</v>
      </c>
      <c r="J55" s="4">
        <v>120000</v>
      </c>
      <c r="K55" s="4">
        <v>110000</v>
      </c>
      <c r="L55" s="4">
        <v>2000</v>
      </c>
      <c r="M55" s="4">
        <v>2000</v>
      </c>
      <c r="O55" s="4" t="s">
        <v>187</v>
      </c>
      <c r="Q55" s="77">
        <v>44512</v>
      </c>
      <c r="T55" s="81">
        <v>2021</v>
      </c>
    </row>
    <row r="56" spans="2:20" x14ac:dyDescent="0.25">
      <c r="B56" s="32" t="s">
        <v>364</v>
      </c>
      <c r="D56" s="32" t="s">
        <v>11</v>
      </c>
      <c r="G56" s="32" t="s">
        <v>361</v>
      </c>
      <c r="H56" s="32" t="s">
        <v>5</v>
      </c>
      <c r="I56" s="32" t="s">
        <v>365</v>
      </c>
      <c r="J56" s="32">
        <v>39000</v>
      </c>
      <c r="K56" s="32">
        <v>37000</v>
      </c>
      <c r="L56" s="32">
        <v>1100</v>
      </c>
      <c r="M56" s="32">
        <f>L56/2</f>
        <v>550</v>
      </c>
      <c r="N56" s="32">
        <f>Transacciones_hist!M56</f>
        <v>550</v>
      </c>
      <c r="O56" s="32" t="s">
        <v>277</v>
      </c>
      <c r="Q56" s="76">
        <v>44530</v>
      </c>
      <c r="R56" s="32"/>
      <c r="T56" s="81">
        <v>2021</v>
      </c>
    </row>
    <row r="57" spans="2:20" x14ac:dyDescent="0.25">
      <c r="B57" s="79" t="s">
        <v>403</v>
      </c>
      <c r="D57" s="4" t="s">
        <v>11</v>
      </c>
      <c r="G57" s="4" t="s">
        <v>404</v>
      </c>
      <c r="H57" s="4" t="s">
        <v>5</v>
      </c>
      <c r="I57" s="4" t="s">
        <v>48</v>
      </c>
      <c r="J57" s="4">
        <v>90000</v>
      </c>
      <c r="K57" s="4">
        <v>84000</v>
      </c>
      <c r="L57" s="4">
        <v>2520</v>
      </c>
      <c r="M57" s="4">
        <v>2520</v>
      </c>
      <c r="O57" s="4" t="s">
        <v>405</v>
      </c>
      <c r="Q57" s="77">
        <v>44532</v>
      </c>
      <c r="T57" s="81">
        <v>2021</v>
      </c>
    </row>
    <row r="58" spans="2:20" x14ac:dyDescent="0.25">
      <c r="B58" s="32" t="s">
        <v>353</v>
      </c>
      <c r="D58" s="32" t="s">
        <v>27</v>
      </c>
      <c r="G58" s="32" t="s">
        <v>211</v>
      </c>
      <c r="H58" s="32" t="s">
        <v>2</v>
      </c>
      <c r="I58" s="32" t="s">
        <v>3</v>
      </c>
      <c r="J58" s="32">
        <v>34000</v>
      </c>
      <c r="K58" s="32">
        <v>32000</v>
      </c>
      <c r="L58" s="32">
        <f>K58*0.03</f>
        <v>960</v>
      </c>
      <c r="M58" s="32">
        <f>L58*0.4</f>
        <v>384</v>
      </c>
      <c r="N58" s="32">
        <f>Transacciones_hist!L58*0.6</f>
        <v>576</v>
      </c>
      <c r="O58" s="32" t="s">
        <v>50</v>
      </c>
      <c r="Q58" s="76">
        <v>44544</v>
      </c>
      <c r="R58" s="32" t="s">
        <v>354</v>
      </c>
      <c r="T58" s="81">
        <v>2021</v>
      </c>
    </row>
    <row r="59" spans="2:20" x14ac:dyDescent="0.25">
      <c r="B59" s="4" t="s">
        <v>353</v>
      </c>
      <c r="D59" s="4" t="s">
        <v>27</v>
      </c>
      <c r="G59" s="4" t="s">
        <v>41</v>
      </c>
      <c r="H59" s="4" t="s">
        <v>5</v>
      </c>
      <c r="I59" s="4" t="s">
        <v>3</v>
      </c>
      <c r="J59" s="4">
        <v>34000</v>
      </c>
      <c r="K59" s="4">
        <v>32000</v>
      </c>
      <c r="L59" s="4">
        <f>K59*0.03</f>
        <v>960</v>
      </c>
      <c r="M59" s="4">
        <f>L59*0.4</f>
        <v>384</v>
      </c>
      <c r="N59" s="4">
        <f>Transacciones_hist!L59*0.6</f>
        <v>576</v>
      </c>
      <c r="O59" s="13" t="s">
        <v>50</v>
      </c>
      <c r="Q59" s="77">
        <v>44544</v>
      </c>
      <c r="R59" s="4" t="s">
        <v>355</v>
      </c>
      <c r="T59" s="81">
        <v>2021</v>
      </c>
    </row>
    <row r="60" spans="2:20" x14ac:dyDescent="0.25">
      <c r="B60" s="32" t="s">
        <v>356</v>
      </c>
      <c r="D60" s="32" t="s">
        <v>6</v>
      </c>
      <c r="G60" s="32" t="s">
        <v>357</v>
      </c>
      <c r="H60" s="32" t="s">
        <v>5</v>
      </c>
      <c r="I60" s="32" t="s">
        <v>358</v>
      </c>
      <c r="J60" s="32">
        <v>179000</v>
      </c>
      <c r="K60" s="32">
        <v>165000</v>
      </c>
      <c r="L60" s="32">
        <f>K60*0.03</f>
        <v>4950</v>
      </c>
      <c r="M60" s="32">
        <f>L60/2</f>
        <v>2475</v>
      </c>
      <c r="N60" s="32">
        <f>Transacciones_hist!M60</f>
        <v>2475</v>
      </c>
      <c r="O60" s="32" t="s">
        <v>21</v>
      </c>
      <c r="Q60" s="76">
        <v>44547</v>
      </c>
      <c r="R60" s="32" t="s">
        <v>359</v>
      </c>
      <c r="T60" s="81">
        <v>2021</v>
      </c>
    </row>
    <row r="61" spans="2:20" x14ac:dyDescent="0.25">
      <c r="B61" s="32" t="s">
        <v>406</v>
      </c>
      <c r="D61" s="32" t="s">
        <v>23</v>
      </c>
      <c r="G61" s="32" t="s">
        <v>407</v>
      </c>
      <c r="H61" s="32" t="s">
        <v>5</v>
      </c>
      <c r="I61" s="32" t="s">
        <v>39</v>
      </c>
      <c r="J61" s="32">
        <v>145000</v>
      </c>
      <c r="K61" s="32">
        <v>135000</v>
      </c>
      <c r="L61" s="32">
        <v>3450</v>
      </c>
      <c r="M61" s="32">
        <v>3450</v>
      </c>
      <c r="N61" s="32"/>
      <c r="O61" s="32" t="s">
        <v>187</v>
      </c>
      <c r="Q61" s="76">
        <v>44551</v>
      </c>
      <c r="R61" s="32"/>
      <c r="T61" s="81">
        <v>2021</v>
      </c>
    </row>
    <row r="62" spans="2:20" x14ac:dyDescent="0.25">
      <c r="B62" s="3" t="s">
        <v>293</v>
      </c>
      <c r="D62" s="3" t="s">
        <v>9</v>
      </c>
      <c r="H62" s="3" t="s">
        <v>5</v>
      </c>
      <c r="I62" s="3" t="s">
        <v>294</v>
      </c>
      <c r="J62" s="3">
        <v>100000</v>
      </c>
      <c r="K62" s="3">
        <v>95000</v>
      </c>
      <c r="L62" s="3">
        <v>2850</v>
      </c>
      <c r="M62" s="3">
        <v>1425</v>
      </c>
      <c r="N62" s="3">
        <v>1425</v>
      </c>
      <c r="O62" s="3" t="s">
        <v>13</v>
      </c>
      <c r="Q62" s="11">
        <v>44567</v>
      </c>
      <c r="S62" s="3">
        <v>50400</v>
      </c>
      <c r="T62" s="82">
        <v>2022</v>
      </c>
    </row>
    <row r="63" spans="2:20" x14ac:dyDescent="0.25">
      <c r="B63" s="3" t="s">
        <v>231</v>
      </c>
      <c r="D63" s="3" t="s">
        <v>9</v>
      </c>
      <c r="H63" s="3" t="s">
        <v>5</v>
      </c>
      <c r="I63" s="3" t="s">
        <v>232</v>
      </c>
      <c r="J63" s="3">
        <v>34000</v>
      </c>
      <c r="K63" s="3">
        <v>31000</v>
      </c>
      <c r="L63" s="3">
        <v>730</v>
      </c>
      <c r="M63" s="3">
        <v>300</v>
      </c>
      <c r="N63" s="3">
        <v>430</v>
      </c>
      <c r="O63" s="3" t="s">
        <v>50</v>
      </c>
      <c r="Q63" s="11">
        <v>44592</v>
      </c>
      <c r="S63" s="3" t="s">
        <v>3</v>
      </c>
      <c r="T63" s="82">
        <v>2022</v>
      </c>
    </row>
    <row r="64" spans="2:20" x14ac:dyDescent="0.25">
      <c r="B64" s="3" t="s">
        <v>260</v>
      </c>
      <c r="D64" s="3" t="s">
        <v>29</v>
      </c>
      <c r="H64" s="3" t="s">
        <v>2</v>
      </c>
      <c r="I64" s="3" t="s">
        <v>261</v>
      </c>
      <c r="J64" s="3">
        <v>76000</v>
      </c>
      <c r="K64" s="3">
        <v>74000</v>
      </c>
      <c r="L64" s="3">
        <v>2000</v>
      </c>
      <c r="M64" s="3">
        <f>L64/2</f>
        <v>1000</v>
      </c>
      <c r="N64" s="3">
        <f>L64/2</f>
        <v>1000</v>
      </c>
      <c r="O64" s="3" t="s">
        <v>262</v>
      </c>
      <c r="Q64" s="11">
        <v>44593</v>
      </c>
      <c r="S64" s="3" t="s">
        <v>3</v>
      </c>
      <c r="T64" s="82">
        <v>2022</v>
      </c>
    </row>
    <row r="65" spans="2:20" x14ac:dyDescent="0.25">
      <c r="B65" s="3" t="s">
        <v>285</v>
      </c>
      <c r="D65" s="3" t="s">
        <v>10</v>
      </c>
      <c r="H65" s="3" t="s">
        <v>2</v>
      </c>
      <c r="I65" s="3" t="s">
        <v>3</v>
      </c>
      <c r="J65" s="3">
        <v>49000</v>
      </c>
      <c r="K65" s="3">
        <v>45000</v>
      </c>
      <c r="L65" s="3">
        <f>K65*0.03</f>
        <v>1350</v>
      </c>
      <c r="M65" s="3">
        <f>L65</f>
        <v>1350</v>
      </c>
      <c r="N65" s="3"/>
      <c r="O65" s="3" t="s">
        <v>312</v>
      </c>
      <c r="Q65" s="11">
        <v>44603</v>
      </c>
      <c r="S65" s="3"/>
      <c r="T65" s="82">
        <v>2022</v>
      </c>
    </row>
    <row r="66" spans="2:20" x14ac:dyDescent="0.25">
      <c r="B66" s="3" t="str">
        <f>B65</f>
        <v>Buenos Aires 1300</v>
      </c>
      <c r="D66" s="3" t="s">
        <v>10</v>
      </c>
      <c r="H66" s="3" t="s">
        <v>5</v>
      </c>
      <c r="I66" s="3" t="s">
        <v>3</v>
      </c>
      <c r="J66" s="3">
        <f>J65</f>
        <v>49000</v>
      </c>
      <c r="K66" s="3">
        <f>K65</f>
        <v>45000</v>
      </c>
      <c r="L66" s="3">
        <f>L65</f>
        <v>1350</v>
      </c>
      <c r="M66" s="3">
        <f>L66</f>
        <v>1350</v>
      </c>
      <c r="N66" s="3"/>
      <c r="O66" s="3" t="s">
        <v>312</v>
      </c>
      <c r="Q66" s="11">
        <v>44603</v>
      </c>
      <c r="S66" s="3">
        <v>18000</v>
      </c>
      <c r="T66" s="82">
        <v>2022</v>
      </c>
    </row>
    <row r="67" spans="2:20" x14ac:dyDescent="0.25">
      <c r="B67" s="3" t="s">
        <v>326</v>
      </c>
      <c r="D67" s="3" t="s">
        <v>14</v>
      </c>
      <c r="H67" s="3"/>
      <c r="I67" s="3"/>
      <c r="J67" s="3"/>
      <c r="K67" s="3"/>
      <c r="L67" s="3">
        <v>236</v>
      </c>
      <c r="M67" s="3">
        <f>L67</f>
        <v>236</v>
      </c>
      <c r="N67" s="3"/>
      <c r="O67" s="3" t="s">
        <v>328</v>
      </c>
      <c r="Q67" s="11">
        <v>44604</v>
      </c>
      <c r="S67" s="3"/>
      <c r="T67" s="82">
        <v>2022</v>
      </c>
    </row>
    <row r="68" spans="2:20" x14ac:dyDescent="0.25">
      <c r="B68" s="3" t="s">
        <v>265</v>
      </c>
      <c r="D68" s="3" t="s">
        <v>27</v>
      </c>
      <c r="H68" s="3" t="s">
        <v>2</v>
      </c>
      <c r="I68" s="3" t="s">
        <v>424</v>
      </c>
      <c r="J68" s="3">
        <v>98000</v>
      </c>
      <c r="K68" s="3">
        <v>80000</v>
      </c>
      <c r="L68" s="3">
        <v>2300</v>
      </c>
      <c r="M68" s="3">
        <v>1150</v>
      </c>
      <c r="N68" s="3">
        <v>1150</v>
      </c>
      <c r="O68" s="3" t="s">
        <v>10</v>
      </c>
      <c r="Q68" s="11">
        <v>44610</v>
      </c>
      <c r="S68" s="3"/>
      <c r="T68" s="82">
        <v>2022</v>
      </c>
    </row>
    <row r="69" spans="2:20" x14ac:dyDescent="0.25">
      <c r="B69" s="3" t="s">
        <v>265</v>
      </c>
      <c r="D69" s="3" t="s">
        <v>27</v>
      </c>
      <c r="H69" s="3" t="s">
        <v>5</v>
      </c>
      <c r="I69" s="3" t="s">
        <v>298</v>
      </c>
      <c r="J69" s="3">
        <v>98000</v>
      </c>
      <c r="K69" s="3">
        <v>98000</v>
      </c>
      <c r="L69" s="3">
        <v>2300</v>
      </c>
      <c r="M69" s="3">
        <v>1150</v>
      </c>
      <c r="N69" s="3">
        <v>1150</v>
      </c>
      <c r="O69" s="3" t="s">
        <v>425</v>
      </c>
      <c r="Q69" s="11">
        <v>44610</v>
      </c>
      <c r="S69" s="3"/>
      <c r="T69" s="82">
        <v>2022</v>
      </c>
    </row>
    <row r="70" spans="2:20" x14ac:dyDescent="0.25">
      <c r="B70" s="3" t="s">
        <v>329</v>
      </c>
      <c r="D70" s="3" t="s">
        <v>11</v>
      </c>
      <c r="H70" s="3" t="s">
        <v>2</v>
      </c>
      <c r="I70" s="3" t="s">
        <v>330</v>
      </c>
      <c r="J70" s="3">
        <v>68000</v>
      </c>
      <c r="K70" s="3">
        <v>65000</v>
      </c>
      <c r="L70" s="3">
        <f>K70*0.03</f>
        <v>1950</v>
      </c>
      <c r="M70" s="3">
        <f>L70</f>
        <v>1950</v>
      </c>
      <c r="N70" s="3"/>
      <c r="O70" s="3" t="s">
        <v>331</v>
      </c>
      <c r="Q70" s="11">
        <v>44608</v>
      </c>
      <c r="S70" s="3"/>
      <c r="T70" s="82">
        <v>2022</v>
      </c>
    </row>
    <row r="71" spans="2:20" x14ac:dyDescent="0.25">
      <c r="B71" s="3" t="s">
        <v>309</v>
      </c>
      <c r="D71" s="3" t="s">
        <v>9</v>
      </c>
      <c r="H71" s="3" t="s">
        <v>2</v>
      </c>
      <c r="I71" s="3" t="s">
        <v>3</v>
      </c>
      <c r="J71" s="3">
        <v>45000</v>
      </c>
      <c r="K71" s="3">
        <v>39000</v>
      </c>
      <c r="L71" s="3">
        <v>1170</v>
      </c>
      <c r="M71" s="3">
        <v>585</v>
      </c>
      <c r="N71" s="3">
        <v>585</v>
      </c>
      <c r="O71" s="3" t="s">
        <v>193</v>
      </c>
      <c r="Q71" s="11">
        <v>44627</v>
      </c>
      <c r="S71" s="3">
        <v>23593</v>
      </c>
      <c r="T71" s="82">
        <v>2022</v>
      </c>
    </row>
    <row r="72" spans="2:20" x14ac:dyDescent="0.25">
      <c r="B72" s="3" t="s">
        <v>309</v>
      </c>
      <c r="D72" s="3" t="s">
        <v>9</v>
      </c>
      <c r="H72" s="3" t="s">
        <v>5</v>
      </c>
      <c r="I72" s="3" t="s">
        <v>3</v>
      </c>
      <c r="J72" s="3">
        <v>45000</v>
      </c>
      <c r="K72" s="3">
        <v>39000</v>
      </c>
      <c r="L72" s="3">
        <v>1170</v>
      </c>
      <c r="M72" s="3">
        <v>585</v>
      </c>
      <c r="N72" s="3">
        <v>585</v>
      </c>
      <c r="O72" s="3" t="s">
        <v>193</v>
      </c>
      <c r="Q72" s="11">
        <v>44627</v>
      </c>
      <c r="S72" s="3">
        <v>23593</v>
      </c>
      <c r="T72" s="82">
        <v>2022</v>
      </c>
    </row>
    <row r="73" spans="2:20" x14ac:dyDescent="0.25">
      <c r="B73" s="3" t="s">
        <v>311</v>
      </c>
      <c r="D73" s="3" t="s">
        <v>11</v>
      </c>
      <c r="H73" s="3" t="s">
        <v>5</v>
      </c>
      <c r="I73" s="3" t="s">
        <v>209</v>
      </c>
      <c r="J73" s="3">
        <v>142000</v>
      </c>
      <c r="K73" s="3">
        <v>118000</v>
      </c>
      <c r="L73" s="3">
        <v>3000</v>
      </c>
      <c r="M73" s="3">
        <v>1500</v>
      </c>
      <c r="N73" s="3">
        <v>1500</v>
      </c>
      <c r="O73" s="3" t="s">
        <v>193</v>
      </c>
      <c r="Q73" s="11">
        <v>44628</v>
      </c>
      <c r="S73" s="3"/>
      <c r="T73" s="82">
        <v>2022</v>
      </c>
    </row>
    <row r="74" spans="2:20" x14ac:dyDescent="0.25">
      <c r="B74" s="3" t="s">
        <v>278</v>
      </c>
      <c r="D74" s="3" t="s">
        <v>15</v>
      </c>
      <c r="H74" s="3" t="s">
        <v>5</v>
      </c>
      <c r="I74" s="3" t="s">
        <v>279</v>
      </c>
      <c r="J74" s="3">
        <v>45000</v>
      </c>
      <c r="K74" s="3">
        <v>42000</v>
      </c>
      <c r="L74" s="3">
        <v>1260</v>
      </c>
      <c r="M74" s="3">
        <v>630</v>
      </c>
      <c r="N74" s="3">
        <v>630</v>
      </c>
      <c r="O74" s="3" t="s">
        <v>280</v>
      </c>
      <c r="Q74" s="11">
        <v>44634</v>
      </c>
      <c r="S74" s="3">
        <v>15400</v>
      </c>
      <c r="T74" s="82">
        <v>2022</v>
      </c>
    </row>
    <row r="75" spans="2:20" x14ac:dyDescent="0.25">
      <c r="B75" s="3" t="s">
        <v>74</v>
      </c>
      <c r="D75" s="3" t="s">
        <v>14</v>
      </c>
      <c r="H75" s="3" t="s">
        <v>2</v>
      </c>
      <c r="I75" s="3" t="s">
        <v>39</v>
      </c>
      <c r="J75" s="3">
        <v>85000</v>
      </c>
      <c r="K75" s="3">
        <v>84000</v>
      </c>
      <c r="L75" s="3">
        <f>K75*0.03</f>
        <v>2520</v>
      </c>
      <c r="M75" s="3">
        <f>L75*0.4</f>
        <v>1008</v>
      </c>
      <c r="N75" s="3">
        <f>L75*0.6</f>
        <v>1512</v>
      </c>
      <c r="O75" s="3" t="s">
        <v>12</v>
      </c>
      <c r="Q75" s="6" t="s">
        <v>233</v>
      </c>
      <c r="S75" s="3"/>
      <c r="T75" s="82">
        <v>2022</v>
      </c>
    </row>
    <row r="76" spans="2:20" x14ac:dyDescent="0.25">
      <c r="B76" s="3" t="s">
        <v>332</v>
      </c>
      <c r="D76" s="3" t="s">
        <v>16</v>
      </c>
      <c r="H76" s="3" t="s">
        <v>5</v>
      </c>
      <c r="I76" s="3" t="s">
        <v>426</v>
      </c>
      <c r="J76" s="3">
        <v>42000</v>
      </c>
      <c r="K76" s="3">
        <v>38000</v>
      </c>
      <c r="L76" s="3">
        <v>1000</v>
      </c>
      <c r="M76" s="3">
        <f>L76</f>
        <v>1000</v>
      </c>
      <c r="N76" s="3"/>
      <c r="O76" s="3" t="s">
        <v>312</v>
      </c>
      <c r="Q76" s="11">
        <v>44662</v>
      </c>
      <c r="S76" s="3">
        <v>1000</v>
      </c>
      <c r="T76" s="82">
        <v>2022</v>
      </c>
    </row>
    <row r="77" spans="2:20" x14ac:dyDescent="0.25">
      <c r="B77" s="3" t="s">
        <v>234</v>
      </c>
      <c r="D77" s="3" t="s">
        <v>11</v>
      </c>
      <c r="H77" s="3" t="s">
        <v>2</v>
      </c>
      <c r="I77" s="3" t="s">
        <v>427</v>
      </c>
      <c r="J77" s="3">
        <v>40000</v>
      </c>
      <c r="K77" s="3">
        <v>40000</v>
      </c>
      <c r="L77" s="3">
        <v>1200</v>
      </c>
      <c r="M77" s="3">
        <v>480</v>
      </c>
      <c r="N77" s="3">
        <v>720</v>
      </c>
      <c r="O77" s="3" t="s">
        <v>12</v>
      </c>
      <c r="Q77" s="63">
        <v>44664</v>
      </c>
      <c r="S77" s="3"/>
      <c r="T77" s="82">
        <v>2022</v>
      </c>
    </row>
    <row r="78" spans="2:20" x14ac:dyDescent="0.25">
      <c r="B78" s="3" t="s">
        <v>234</v>
      </c>
      <c r="D78" s="3" t="s">
        <v>11</v>
      </c>
      <c r="H78" s="3" t="s">
        <v>5</v>
      </c>
      <c r="I78" s="3" t="s">
        <v>298</v>
      </c>
      <c r="J78" s="3">
        <v>40000</v>
      </c>
      <c r="K78" s="3">
        <v>40000</v>
      </c>
      <c r="L78" s="3">
        <v>1200</v>
      </c>
      <c r="M78" s="3">
        <v>600</v>
      </c>
      <c r="N78" s="3">
        <v>600</v>
      </c>
      <c r="O78" s="3" t="s">
        <v>280</v>
      </c>
      <c r="Q78" s="63">
        <v>44664</v>
      </c>
      <c r="S78" s="3"/>
      <c r="T78" s="82">
        <v>2022</v>
      </c>
    </row>
    <row r="79" spans="2:20" x14ac:dyDescent="0.25">
      <c r="B79" s="64">
        <v>56804</v>
      </c>
      <c r="D79" s="67" t="s">
        <v>11</v>
      </c>
      <c r="H79" s="67" t="s">
        <v>5</v>
      </c>
      <c r="I79" s="67" t="s">
        <v>3</v>
      </c>
      <c r="J79" s="67">
        <v>39900</v>
      </c>
      <c r="K79" s="67">
        <v>39200</v>
      </c>
      <c r="L79" s="67">
        <v>1176</v>
      </c>
      <c r="M79" s="67">
        <v>470</v>
      </c>
      <c r="N79" s="67">
        <v>705</v>
      </c>
      <c r="O79" s="67" t="s">
        <v>12</v>
      </c>
      <c r="Q79" s="65">
        <v>44664</v>
      </c>
      <c r="S79" s="67">
        <v>124</v>
      </c>
      <c r="T79" s="82">
        <v>2022</v>
      </c>
    </row>
    <row r="80" spans="2:20" x14ac:dyDescent="0.25">
      <c r="B80" s="64">
        <v>56804</v>
      </c>
      <c r="D80" s="67" t="s">
        <v>11</v>
      </c>
      <c r="H80" s="67" t="s">
        <v>2</v>
      </c>
      <c r="I80" s="67" t="s">
        <v>3</v>
      </c>
      <c r="J80" s="67">
        <v>39900</v>
      </c>
      <c r="K80" s="67">
        <v>39200</v>
      </c>
      <c r="L80" s="67">
        <v>1176</v>
      </c>
      <c r="M80" s="67">
        <v>470</v>
      </c>
      <c r="N80" s="67">
        <v>705</v>
      </c>
      <c r="O80" s="67" t="s">
        <v>12</v>
      </c>
      <c r="Q80" s="65">
        <v>44664</v>
      </c>
      <c r="S80" s="67"/>
      <c r="T80" s="82">
        <v>2022</v>
      </c>
    </row>
    <row r="81" spans="2:20" x14ac:dyDescent="0.25">
      <c r="B81" s="3" t="s">
        <v>248</v>
      </c>
      <c r="D81" s="3" t="s">
        <v>11</v>
      </c>
      <c r="H81" s="3" t="s">
        <v>2</v>
      </c>
      <c r="I81" s="3" t="s">
        <v>424</v>
      </c>
      <c r="J81" s="3">
        <v>128000</v>
      </c>
      <c r="K81" s="3">
        <v>115000</v>
      </c>
      <c r="L81" s="85">
        <f>2587*2</f>
        <v>5174</v>
      </c>
      <c r="M81" s="85">
        <f>L81/2</f>
        <v>2587</v>
      </c>
      <c r="N81" s="85">
        <f>M81</f>
        <v>2587</v>
      </c>
      <c r="O81" s="3" t="s">
        <v>249</v>
      </c>
      <c r="Q81" s="63">
        <f>Q82</f>
        <v>44669</v>
      </c>
      <c r="S81" s="3"/>
      <c r="T81" s="82">
        <v>2022</v>
      </c>
    </row>
    <row r="82" spans="2:20" x14ac:dyDescent="0.25">
      <c r="B82" s="3" t="s">
        <v>248</v>
      </c>
      <c r="D82" s="3" t="s">
        <v>11</v>
      </c>
      <c r="H82" s="3" t="s">
        <v>5</v>
      </c>
      <c r="I82" s="3" t="s">
        <v>428</v>
      </c>
      <c r="J82" s="3">
        <v>128000</v>
      </c>
      <c r="K82" s="3">
        <v>115000</v>
      </c>
      <c r="L82" s="86"/>
      <c r="M82" s="86"/>
      <c r="N82" s="86"/>
      <c r="O82" s="3" t="s">
        <v>249</v>
      </c>
      <c r="Q82" s="63">
        <v>44669</v>
      </c>
      <c r="S82" s="3" t="s">
        <v>429</v>
      </c>
      <c r="T82" s="82">
        <v>2022</v>
      </c>
    </row>
    <row r="83" spans="2:20" x14ac:dyDescent="0.25">
      <c r="B83" s="3" t="s">
        <v>333</v>
      </c>
      <c r="D83" s="3" t="s">
        <v>334</v>
      </c>
      <c r="H83" s="3" t="s">
        <v>5</v>
      </c>
      <c r="I83" s="3" t="s">
        <v>37</v>
      </c>
      <c r="J83" s="3">
        <v>125000</v>
      </c>
      <c r="K83" s="3">
        <v>112000</v>
      </c>
      <c r="L83" s="3">
        <v>2800</v>
      </c>
      <c r="M83" s="3">
        <f>L83</f>
        <v>2800</v>
      </c>
      <c r="N83" s="3"/>
      <c r="O83" s="3" t="s">
        <v>312</v>
      </c>
      <c r="Q83" s="63">
        <v>44670</v>
      </c>
      <c r="S83" s="3" t="s">
        <v>37</v>
      </c>
      <c r="T83" s="82">
        <v>2022</v>
      </c>
    </row>
    <row r="84" spans="2:20" x14ac:dyDescent="0.25">
      <c r="B84" s="3" t="s">
        <v>250</v>
      </c>
      <c r="D84" s="3" t="s">
        <v>10</v>
      </c>
      <c r="H84" s="3" t="s">
        <v>5</v>
      </c>
      <c r="I84" s="3" t="s">
        <v>251</v>
      </c>
      <c r="J84" s="3">
        <v>65000</v>
      </c>
      <c r="K84" s="3">
        <v>50000</v>
      </c>
      <c r="L84" s="3">
        <v>1500</v>
      </c>
      <c r="M84" s="3">
        <v>750</v>
      </c>
      <c r="N84" s="3">
        <v>750</v>
      </c>
      <c r="O84" s="3" t="s">
        <v>21</v>
      </c>
      <c r="Q84" s="63">
        <v>44680</v>
      </c>
      <c r="S84" s="3"/>
      <c r="T84" s="82">
        <v>2022</v>
      </c>
    </row>
    <row r="85" spans="2:20" x14ac:dyDescent="0.25">
      <c r="B85" s="3" t="s">
        <v>236</v>
      </c>
      <c r="D85" s="3" t="s">
        <v>27</v>
      </c>
      <c r="H85" s="3" t="s">
        <v>5</v>
      </c>
      <c r="I85" s="3" t="s">
        <v>3</v>
      </c>
      <c r="J85" s="3">
        <v>34000</v>
      </c>
      <c r="K85" s="3">
        <v>32000</v>
      </c>
      <c r="L85" s="3">
        <v>960</v>
      </c>
      <c r="M85" s="3">
        <v>384</v>
      </c>
      <c r="N85" s="3">
        <v>576</v>
      </c>
      <c r="O85" s="3" t="s">
        <v>12</v>
      </c>
      <c r="Q85" s="18">
        <v>44672</v>
      </c>
      <c r="S85" s="3"/>
      <c r="T85" s="82">
        <v>2022</v>
      </c>
    </row>
    <row r="86" spans="2:20" x14ac:dyDescent="0.25">
      <c r="B86" s="3" t="s">
        <v>236</v>
      </c>
      <c r="D86" s="3" t="s">
        <v>27</v>
      </c>
      <c r="H86" s="3" t="s">
        <v>5</v>
      </c>
      <c r="I86" s="3" t="s">
        <v>3</v>
      </c>
      <c r="J86" s="3">
        <v>34000</v>
      </c>
      <c r="K86" s="3">
        <v>32000</v>
      </c>
      <c r="L86" s="3">
        <v>960</v>
      </c>
      <c r="M86" s="3">
        <v>384</v>
      </c>
      <c r="N86" s="3">
        <v>576</v>
      </c>
      <c r="O86" s="3" t="s">
        <v>12</v>
      </c>
      <c r="Q86" s="18">
        <v>44672</v>
      </c>
      <c r="S86" s="3"/>
      <c r="T86" s="82">
        <v>2022</v>
      </c>
    </row>
    <row r="87" spans="2:20" x14ac:dyDescent="0.25">
      <c r="B87" s="3" t="s">
        <v>335</v>
      </c>
      <c r="D87" s="3" t="s">
        <v>9</v>
      </c>
      <c r="H87" s="3" t="s">
        <v>2</v>
      </c>
      <c r="I87" s="3" t="s">
        <v>336</v>
      </c>
      <c r="J87" s="3">
        <v>56500</v>
      </c>
      <c r="K87" s="3">
        <v>56500</v>
      </c>
      <c r="L87" s="3">
        <f>K87*0.03</f>
        <v>1695</v>
      </c>
      <c r="M87" s="3">
        <f>L87</f>
        <v>1695</v>
      </c>
      <c r="N87" s="3"/>
      <c r="O87" s="3" t="s">
        <v>312</v>
      </c>
      <c r="Q87" s="18">
        <v>44659</v>
      </c>
      <c r="S87" s="3">
        <v>1000</v>
      </c>
      <c r="T87" s="82">
        <v>2022</v>
      </c>
    </row>
    <row r="88" spans="2:20" x14ac:dyDescent="0.25">
      <c r="B88" s="3" t="s">
        <v>252</v>
      </c>
      <c r="D88" s="3" t="s">
        <v>11</v>
      </c>
      <c r="H88" s="3" t="s">
        <v>5</v>
      </c>
      <c r="I88" s="3" t="s">
        <v>253</v>
      </c>
      <c r="J88" s="3"/>
      <c r="K88" s="3">
        <v>350000</v>
      </c>
      <c r="L88" s="3">
        <f>K88*0.03</f>
        <v>10500</v>
      </c>
      <c r="M88" s="3">
        <f>L88/2</f>
        <v>5250</v>
      </c>
      <c r="N88" s="3">
        <f>M88</f>
        <v>5250</v>
      </c>
      <c r="O88" s="3" t="s">
        <v>81</v>
      </c>
      <c r="Q88" s="18">
        <v>44701</v>
      </c>
      <c r="S88" s="3"/>
      <c r="T88" s="82">
        <v>2022</v>
      </c>
    </row>
    <row r="89" spans="2:20" x14ac:dyDescent="0.25">
      <c r="B89" s="4" t="s">
        <v>302</v>
      </c>
      <c r="D89" s="4" t="s">
        <v>15</v>
      </c>
      <c r="H89" s="4" t="s">
        <v>2</v>
      </c>
      <c r="I89" s="4" t="s">
        <v>430</v>
      </c>
      <c r="J89" s="3">
        <v>160000</v>
      </c>
      <c r="K89" s="3">
        <v>140000</v>
      </c>
      <c r="L89" s="3">
        <f>K89*0.03</f>
        <v>4200</v>
      </c>
      <c r="M89" s="3">
        <f>L89/2</f>
        <v>2100</v>
      </c>
      <c r="N89" s="3">
        <f>M89</f>
        <v>2100</v>
      </c>
      <c r="O89" s="3" t="s">
        <v>313</v>
      </c>
      <c r="Q89" s="18">
        <v>44707</v>
      </c>
      <c r="S89" s="3"/>
      <c r="T89" s="82">
        <v>2022</v>
      </c>
    </row>
    <row r="90" spans="2:20" x14ac:dyDescent="0.25">
      <c r="B90" s="4" t="s">
        <v>302</v>
      </c>
      <c r="D90" s="4" t="s">
        <v>15</v>
      </c>
      <c r="H90" s="4" t="s">
        <v>5</v>
      </c>
      <c r="I90" s="4" t="s">
        <v>431</v>
      </c>
      <c r="J90" s="3">
        <v>160000</v>
      </c>
      <c r="K90" s="3">
        <v>140000</v>
      </c>
      <c r="L90" s="3">
        <f>K90*0.03</f>
        <v>4200</v>
      </c>
      <c r="M90" s="3">
        <f>L90/2</f>
        <v>2100</v>
      </c>
      <c r="N90" s="3">
        <f>M90</f>
        <v>2100</v>
      </c>
      <c r="O90" s="3" t="s">
        <v>184</v>
      </c>
      <c r="Q90" s="18">
        <v>44707</v>
      </c>
      <c r="S90" s="3"/>
      <c r="T90" s="82">
        <v>2022</v>
      </c>
    </row>
    <row r="91" spans="2:20" x14ac:dyDescent="0.25">
      <c r="B91" s="3" t="s">
        <v>237</v>
      </c>
      <c r="D91" s="3" t="s">
        <v>14</v>
      </c>
      <c r="H91" s="3" t="s">
        <v>5</v>
      </c>
      <c r="I91" s="66" t="s">
        <v>427</v>
      </c>
      <c r="J91" s="3">
        <v>58000</v>
      </c>
      <c r="K91" s="3">
        <v>52500</v>
      </c>
      <c r="L91" s="3">
        <v>1575</v>
      </c>
      <c r="M91" s="3">
        <v>630</v>
      </c>
      <c r="N91" s="3">
        <v>945</v>
      </c>
      <c r="O91" s="3" t="s">
        <v>12</v>
      </c>
      <c r="Q91" s="18">
        <v>44707</v>
      </c>
      <c r="S91" s="3"/>
      <c r="T91" s="82">
        <v>2022</v>
      </c>
    </row>
    <row r="92" spans="2:20" x14ac:dyDescent="0.25">
      <c r="B92" s="3" t="s">
        <v>237</v>
      </c>
      <c r="D92" s="3" t="s">
        <v>14</v>
      </c>
      <c r="H92" s="3" t="s">
        <v>2</v>
      </c>
      <c r="I92" s="3" t="s">
        <v>424</v>
      </c>
      <c r="J92" s="3">
        <v>58000</v>
      </c>
      <c r="K92" s="3">
        <v>52500</v>
      </c>
      <c r="L92" s="3">
        <v>1600</v>
      </c>
      <c r="M92" s="3">
        <f>L92/2</f>
        <v>800</v>
      </c>
      <c r="N92" s="3">
        <f>M92</f>
        <v>800</v>
      </c>
      <c r="O92" s="3" t="s">
        <v>10</v>
      </c>
      <c r="Q92" s="18">
        <v>44707</v>
      </c>
      <c r="S92" s="3"/>
      <c r="T92" s="82">
        <v>2022</v>
      </c>
    </row>
    <row r="93" spans="2:20" x14ac:dyDescent="0.25">
      <c r="B93" s="4" t="s">
        <v>337</v>
      </c>
      <c r="D93" s="4" t="s">
        <v>27</v>
      </c>
      <c r="H93" s="4" t="s">
        <v>2</v>
      </c>
      <c r="I93" s="4" t="s">
        <v>338</v>
      </c>
      <c r="J93" s="3">
        <v>35000</v>
      </c>
      <c r="K93" s="3">
        <v>31000</v>
      </c>
      <c r="L93" s="3">
        <v>1000</v>
      </c>
      <c r="M93" s="3">
        <v>1000</v>
      </c>
      <c r="N93" s="3"/>
      <c r="O93" s="3" t="s">
        <v>187</v>
      </c>
      <c r="Q93" s="18">
        <v>44711</v>
      </c>
      <c r="S93" s="3"/>
      <c r="T93" s="82">
        <v>2022</v>
      </c>
    </row>
    <row r="94" spans="2:20" x14ac:dyDescent="0.25">
      <c r="B94" s="3" t="s">
        <v>295</v>
      </c>
      <c r="D94" s="3" t="s">
        <v>11</v>
      </c>
      <c r="H94" s="3" t="s">
        <v>2</v>
      </c>
      <c r="I94" s="3" t="s">
        <v>296</v>
      </c>
      <c r="J94" s="3"/>
      <c r="K94" s="3">
        <v>67000</v>
      </c>
      <c r="L94" s="3">
        <f>K94*0.02</f>
        <v>1340</v>
      </c>
      <c r="M94" s="3">
        <f>L94/2</f>
        <v>670</v>
      </c>
      <c r="N94" s="3">
        <f>M94</f>
        <v>670</v>
      </c>
      <c r="O94" s="3" t="s">
        <v>13</v>
      </c>
      <c r="Q94" s="18">
        <v>44712</v>
      </c>
      <c r="S94" s="3"/>
      <c r="T94" s="82">
        <v>2022</v>
      </c>
    </row>
    <row r="95" spans="2:20" x14ac:dyDescent="0.25">
      <c r="B95" s="3" t="s">
        <v>297</v>
      </c>
      <c r="D95" s="3" t="s">
        <v>11</v>
      </c>
      <c r="H95" s="3" t="s">
        <v>5</v>
      </c>
      <c r="I95" s="3" t="s">
        <v>264</v>
      </c>
      <c r="J95" s="3">
        <v>107000</v>
      </c>
      <c r="K95" s="3">
        <v>96000</v>
      </c>
      <c r="L95" s="3">
        <f>2000-L94+1900</f>
        <v>2560</v>
      </c>
      <c r="M95" s="3">
        <f>L95/2</f>
        <v>1280</v>
      </c>
      <c r="N95" s="3">
        <f>M95</f>
        <v>1280</v>
      </c>
      <c r="O95" s="3" t="s">
        <v>13</v>
      </c>
      <c r="Q95" s="18">
        <v>44712</v>
      </c>
      <c r="S95" s="3">
        <v>63000</v>
      </c>
      <c r="T95" s="82">
        <v>2022</v>
      </c>
    </row>
    <row r="96" spans="2:20" x14ac:dyDescent="0.25">
      <c r="B96" s="3" t="s">
        <v>339</v>
      </c>
      <c r="D96" s="3" t="s">
        <v>10</v>
      </c>
      <c r="H96" s="3" t="s">
        <v>5</v>
      </c>
      <c r="I96" s="3" t="s">
        <v>340</v>
      </c>
      <c r="J96" s="3"/>
      <c r="K96" s="3">
        <v>15000</v>
      </c>
      <c r="L96" s="67">
        <f>K96*0.03</f>
        <v>450</v>
      </c>
      <c r="M96" s="3">
        <f>L96</f>
        <v>450</v>
      </c>
      <c r="N96" s="3"/>
      <c r="O96" s="3" t="s">
        <v>312</v>
      </c>
      <c r="Q96" s="18">
        <v>44712</v>
      </c>
      <c r="S96" s="3"/>
      <c r="T96" s="82">
        <v>2022</v>
      </c>
    </row>
    <row r="97" spans="2:20" x14ac:dyDescent="0.25">
      <c r="B97" s="4" t="s">
        <v>266</v>
      </c>
      <c r="D97" s="4" t="s">
        <v>49</v>
      </c>
      <c r="H97" s="4" t="s">
        <v>2</v>
      </c>
      <c r="I97" s="4" t="s">
        <v>3</v>
      </c>
      <c r="J97" s="3">
        <v>70000</v>
      </c>
      <c r="K97" s="3">
        <v>50000</v>
      </c>
      <c r="L97" s="3">
        <f>K97*0.03</f>
        <v>1500</v>
      </c>
      <c r="M97" s="3">
        <v>750</v>
      </c>
      <c r="N97" s="3">
        <v>750</v>
      </c>
      <c r="O97" s="3" t="s">
        <v>55</v>
      </c>
      <c r="Q97" s="18">
        <v>44715</v>
      </c>
      <c r="S97" s="3"/>
      <c r="T97" s="82">
        <v>2022</v>
      </c>
    </row>
    <row r="98" spans="2:20" x14ac:dyDescent="0.25">
      <c r="B98" s="4" t="s">
        <v>266</v>
      </c>
      <c r="D98" s="4" t="s">
        <v>49</v>
      </c>
      <c r="H98" s="4" t="s">
        <v>5</v>
      </c>
      <c r="I98" s="4" t="s">
        <v>3</v>
      </c>
      <c r="J98" s="3">
        <v>70000</v>
      </c>
      <c r="K98" s="3">
        <v>50000</v>
      </c>
      <c r="L98" s="3">
        <f>K98*0.02</f>
        <v>1000</v>
      </c>
      <c r="M98" s="3">
        <v>500</v>
      </c>
      <c r="N98" s="3">
        <v>500</v>
      </c>
      <c r="O98" s="3" t="s">
        <v>55</v>
      </c>
      <c r="Q98" s="18">
        <v>44715</v>
      </c>
      <c r="S98" s="3"/>
      <c r="T98" s="82">
        <v>2022</v>
      </c>
    </row>
    <row r="99" spans="2:20" x14ac:dyDescent="0.25">
      <c r="B99" s="66" t="s">
        <v>238</v>
      </c>
      <c r="D99" s="66" t="s">
        <v>16</v>
      </c>
      <c r="H99" s="66" t="s">
        <v>5</v>
      </c>
      <c r="I99" s="66" t="s">
        <v>239</v>
      </c>
      <c r="J99" s="66">
        <v>18000</v>
      </c>
      <c r="K99" s="66">
        <v>17500</v>
      </c>
      <c r="L99" s="66">
        <v>525</v>
      </c>
      <c r="M99" s="66">
        <v>210</v>
      </c>
      <c r="N99" s="66">
        <v>315</v>
      </c>
      <c r="O99" s="66" t="s">
        <v>12</v>
      </c>
      <c r="Q99" s="68">
        <v>44738</v>
      </c>
      <c r="S99" s="66">
        <v>500</v>
      </c>
      <c r="T99" s="82">
        <v>2022</v>
      </c>
    </row>
    <row r="100" spans="2:20" x14ac:dyDescent="0.25">
      <c r="B100" s="3" t="s">
        <v>341</v>
      </c>
      <c r="D100" s="3" t="s">
        <v>45</v>
      </c>
      <c r="H100" s="3" t="s">
        <v>2</v>
      </c>
      <c r="I100" s="3" t="s">
        <v>342</v>
      </c>
      <c r="J100" s="3">
        <v>65000</v>
      </c>
      <c r="K100" s="3">
        <v>62000</v>
      </c>
      <c r="L100" s="3">
        <v>1400</v>
      </c>
      <c r="M100" s="3">
        <f>L100</f>
        <v>1400</v>
      </c>
      <c r="N100" s="3"/>
      <c r="O100" s="3" t="s">
        <v>312</v>
      </c>
      <c r="Q100" s="18">
        <v>44721</v>
      </c>
      <c r="S100" s="3"/>
      <c r="T100" s="82">
        <v>2022</v>
      </c>
    </row>
    <row r="101" spans="2:20" x14ac:dyDescent="0.25">
      <c r="B101" s="3" t="s">
        <v>343</v>
      </c>
      <c r="D101" s="3" t="s">
        <v>15</v>
      </c>
      <c r="H101" s="3" t="s">
        <v>5</v>
      </c>
      <c r="I101" s="3" t="s">
        <v>344</v>
      </c>
      <c r="J101" s="3">
        <v>74000</v>
      </c>
      <c r="K101" s="3">
        <v>70000</v>
      </c>
      <c r="L101" s="3">
        <f>K101*0.03</f>
        <v>2100</v>
      </c>
      <c r="M101" s="3">
        <f>L101</f>
        <v>2100</v>
      </c>
      <c r="N101" s="3"/>
      <c r="O101" s="3" t="s">
        <v>312</v>
      </c>
      <c r="Q101" s="18">
        <v>44721</v>
      </c>
      <c r="S101" s="3"/>
      <c r="T101" s="82">
        <v>2022</v>
      </c>
    </row>
    <row r="102" spans="2:20" x14ac:dyDescent="0.25">
      <c r="B102" s="3" t="s">
        <v>254</v>
      </c>
      <c r="D102" s="3" t="s">
        <v>11</v>
      </c>
      <c r="H102" s="3" t="s">
        <v>2</v>
      </c>
      <c r="I102" s="3" t="s">
        <v>255</v>
      </c>
      <c r="J102" s="3">
        <v>50000</v>
      </c>
      <c r="K102" s="3">
        <v>45000</v>
      </c>
      <c r="L102" s="66">
        <v>1350</v>
      </c>
      <c r="M102" s="3">
        <v>675</v>
      </c>
      <c r="N102" s="3">
        <v>675</v>
      </c>
      <c r="O102" s="35" t="s">
        <v>81</v>
      </c>
      <c r="Q102" s="11">
        <v>44726</v>
      </c>
      <c r="S102" s="3">
        <v>17000</v>
      </c>
      <c r="T102" s="82">
        <v>2022</v>
      </c>
    </row>
    <row r="103" spans="2:20" x14ac:dyDescent="0.25">
      <c r="B103" s="66" t="s">
        <v>281</v>
      </c>
      <c r="D103" s="66" t="s">
        <v>14</v>
      </c>
      <c r="H103" s="66" t="s">
        <v>2</v>
      </c>
      <c r="I103" s="66" t="s">
        <v>298</v>
      </c>
      <c r="J103" s="66">
        <v>80000</v>
      </c>
      <c r="K103" s="66">
        <v>77000</v>
      </c>
      <c r="L103" s="34">
        <v>2310</v>
      </c>
      <c r="M103" s="66">
        <v>1155</v>
      </c>
      <c r="N103" s="66">
        <v>1155</v>
      </c>
      <c r="O103" s="66" t="s">
        <v>13</v>
      </c>
      <c r="Q103" s="68">
        <v>44736</v>
      </c>
      <c r="S103" s="66"/>
      <c r="T103" s="82">
        <v>2022</v>
      </c>
    </row>
    <row r="104" spans="2:20" x14ac:dyDescent="0.25">
      <c r="B104" s="3" t="s">
        <v>281</v>
      </c>
      <c r="D104" s="3" t="s">
        <v>14</v>
      </c>
      <c r="H104" s="3" t="s">
        <v>2</v>
      </c>
      <c r="I104" s="3" t="s">
        <v>282</v>
      </c>
      <c r="J104" s="3">
        <v>80000</v>
      </c>
      <c r="K104" s="3">
        <v>77000</v>
      </c>
      <c r="L104" s="34">
        <v>2310</v>
      </c>
      <c r="M104" s="3">
        <v>1155</v>
      </c>
      <c r="N104" s="3">
        <v>1155</v>
      </c>
      <c r="O104" s="35" t="s">
        <v>280</v>
      </c>
      <c r="Q104" s="18">
        <v>44736</v>
      </c>
      <c r="S104" s="3"/>
      <c r="T104" s="82">
        <v>2022</v>
      </c>
    </row>
    <row r="105" spans="2:20" x14ac:dyDescent="0.25">
      <c r="B105" s="66" t="s">
        <v>297</v>
      </c>
      <c r="D105" s="66" t="s">
        <v>11</v>
      </c>
      <c r="H105" s="66" t="s">
        <v>2</v>
      </c>
      <c r="I105" s="66" t="s">
        <v>284</v>
      </c>
      <c r="J105" s="66">
        <v>107000</v>
      </c>
      <c r="K105" s="66">
        <v>96000</v>
      </c>
      <c r="L105" s="66">
        <v>2700</v>
      </c>
      <c r="M105" s="66">
        <f>L105</f>
        <v>2700</v>
      </c>
      <c r="N105" s="66"/>
      <c r="O105" s="66" t="s">
        <v>312</v>
      </c>
      <c r="Q105" s="69">
        <v>44743</v>
      </c>
      <c r="S105" s="66"/>
      <c r="T105" s="82">
        <v>2022</v>
      </c>
    </row>
    <row r="106" spans="2:20" x14ac:dyDescent="0.25">
      <c r="B106" s="17" t="s">
        <v>299</v>
      </c>
      <c r="D106" s="17" t="s">
        <v>11</v>
      </c>
      <c r="H106" s="17" t="s">
        <v>2</v>
      </c>
      <c r="I106" s="17" t="s">
        <v>3</v>
      </c>
      <c r="J106" s="67">
        <v>50000</v>
      </c>
      <c r="K106" s="67">
        <v>45000</v>
      </c>
      <c r="L106" s="67">
        <f>K106*0.03</f>
        <v>1350</v>
      </c>
      <c r="M106" s="67">
        <f>L106/2</f>
        <v>675</v>
      </c>
      <c r="N106" s="67">
        <f>M106</f>
        <v>675</v>
      </c>
      <c r="O106" s="17" t="s">
        <v>52</v>
      </c>
      <c r="Q106" s="36">
        <v>44756</v>
      </c>
      <c r="S106" s="67">
        <v>27000</v>
      </c>
      <c r="T106" s="82">
        <v>2022</v>
      </c>
    </row>
    <row r="107" spans="2:20" x14ac:dyDescent="0.25">
      <c r="B107" s="17" t="s">
        <v>299</v>
      </c>
      <c r="D107" s="17" t="s">
        <v>11</v>
      </c>
      <c r="H107" s="17" t="s">
        <v>5</v>
      </c>
      <c r="I107" s="17" t="s">
        <v>3</v>
      </c>
      <c r="J107" s="67">
        <v>50000</v>
      </c>
      <c r="K107" s="67">
        <v>45000</v>
      </c>
      <c r="L107" s="67">
        <f>K107*0.03</f>
        <v>1350</v>
      </c>
      <c r="M107" s="67">
        <f>L107/2</f>
        <v>675</v>
      </c>
      <c r="N107" s="67">
        <f>M107</f>
        <v>675</v>
      </c>
      <c r="O107" s="17" t="s">
        <v>52</v>
      </c>
      <c r="Q107" s="36">
        <v>44756</v>
      </c>
      <c r="S107" s="67">
        <v>27000</v>
      </c>
      <c r="T107" s="82">
        <v>2022</v>
      </c>
    </row>
    <row r="108" spans="2:20" x14ac:dyDescent="0.25">
      <c r="B108" s="3" t="s">
        <v>300</v>
      </c>
      <c r="D108" s="3" t="s">
        <v>283</v>
      </c>
      <c r="H108" s="3" t="s">
        <v>2</v>
      </c>
      <c r="I108" s="3" t="s">
        <v>301</v>
      </c>
      <c r="J108" s="3">
        <v>42000</v>
      </c>
      <c r="K108" s="3">
        <v>31000</v>
      </c>
      <c r="L108" s="3">
        <f>K108*0.03</f>
        <v>930</v>
      </c>
      <c r="M108" s="3">
        <f>L108/2</f>
        <v>465</v>
      </c>
      <c r="N108" s="3">
        <f>M108</f>
        <v>465</v>
      </c>
      <c r="O108" s="3" t="s">
        <v>52</v>
      </c>
      <c r="Q108" s="18">
        <v>44760</v>
      </c>
      <c r="S108" s="3">
        <f>S109</f>
        <v>10400</v>
      </c>
      <c r="T108" s="82">
        <v>2022</v>
      </c>
    </row>
    <row r="109" spans="2:20" x14ac:dyDescent="0.25">
      <c r="B109" s="3" t="str">
        <f>B108</f>
        <v>Lamadrid 191 Bis</v>
      </c>
      <c r="D109" s="3" t="s">
        <v>283</v>
      </c>
      <c r="H109" s="3" t="s">
        <v>5</v>
      </c>
      <c r="I109" s="3" t="s">
        <v>284</v>
      </c>
      <c r="J109" s="3">
        <v>42000</v>
      </c>
      <c r="K109" s="3">
        <v>31000</v>
      </c>
      <c r="L109" s="3">
        <f>K109*0.03</f>
        <v>930</v>
      </c>
      <c r="M109" s="3">
        <f>L109/2</f>
        <v>465</v>
      </c>
      <c r="N109" s="3">
        <f>M109</f>
        <v>465</v>
      </c>
      <c r="O109" s="3" t="s">
        <v>277</v>
      </c>
      <c r="Q109" s="18">
        <v>44760</v>
      </c>
      <c r="S109" s="3">
        <v>10400</v>
      </c>
      <c r="T109" s="82">
        <v>2022</v>
      </c>
    </row>
    <row r="110" spans="2:20" x14ac:dyDescent="0.25">
      <c r="B110" s="17" t="s">
        <v>256</v>
      </c>
      <c r="D110" s="17" t="s">
        <v>27</v>
      </c>
      <c r="H110" s="17" t="s">
        <v>2</v>
      </c>
      <c r="I110" s="17" t="s">
        <v>3</v>
      </c>
      <c r="J110" s="67">
        <v>55000</v>
      </c>
      <c r="K110" s="67">
        <v>44000</v>
      </c>
      <c r="L110" s="67">
        <v>1260</v>
      </c>
      <c r="M110" s="67">
        <v>1260</v>
      </c>
      <c r="N110" s="67"/>
      <c r="O110" s="17" t="s">
        <v>187</v>
      </c>
      <c r="Q110" s="36">
        <v>44764</v>
      </c>
      <c r="S110" s="67"/>
      <c r="T110" s="82">
        <v>2022</v>
      </c>
    </row>
    <row r="111" spans="2:20" x14ac:dyDescent="0.25">
      <c r="B111" s="17" t="s">
        <v>256</v>
      </c>
      <c r="D111" s="17" t="s">
        <v>27</v>
      </c>
      <c r="H111" s="17" t="s">
        <v>5</v>
      </c>
      <c r="I111" s="17" t="s">
        <v>3</v>
      </c>
      <c r="J111" s="67">
        <v>55000</v>
      </c>
      <c r="K111" s="67">
        <v>44000</v>
      </c>
      <c r="L111" s="67">
        <v>1260</v>
      </c>
      <c r="M111" s="67">
        <v>630</v>
      </c>
      <c r="N111" s="67">
        <v>630</v>
      </c>
      <c r="O111" s="17" t="s">
        <v>4</v>
      </c>
      <c r="Q111" s="36">
        <v>44764</v>
      </c>
      <c r="S111" s="67"/>
      <c r="T111" s="82">
        <v>2022</v>
      </c>
    </row>
    <row r="112" spans="2:20" x14ac:dyDescent="0.25">
      <c r="B112" s="3" t="s">
        <v>240</v>
      </c>
      <c r="D112" s="3" t="s">
        <v>11</v>
      </c>
      <c r="H112" s="3" t="s">
        <v>5</v>
      </c>
      <c r="I112" s="3" t="s">
        <v>241</v>
      </c>
      <c r="J112" s="3">
        <v>90000</v>
      </c>
      <c r="K112" s="3">
        <v>83500</v>
      </c>
      <c r="L112" s="3">
        <v>2505</v>
      </c>
      <c r="M112" s="3">
        <v>1002</v>
      </c>
      <c r="N112" s="3">
        <v>1503</v>
      </c>
      <c r="O112" s="3" t="s">
        <v>50</v>
      </c>
      <c r="Q112" s="18">
        <v>44771</v>
      </c>
      <c r="S112" s="3">
        <v>63000</v>
      </c>
      <c r="T112" s="82">
        <v>2022</v>
      </c>
    </row>
    <row r="113" spans="2:20" x14ac:dyDescent="0.25">
      <c r="B113" s="3" t="s">
        <v>303</v>
      </c>
      <c r="D113" s="3" t="s">
        <v>15</v>
      </c>
      <c r="H113" s="3" t="s">
        <v>5</v>
      </c>
      <c r="I113" s="3" t="s">
        <v>39</v>
      </c>
      <c r="J113" s="3">
        <v>140000</v>
      </c>
      <c r="K113" s="3">
        <v>135000</v>
      </c>
      <c r="L113" s="3">
        <v>4020</v>
      </c>
      <c r="M113" s="3">
        <f>L113/2</f>
        <v>2010</v>
      </c>
      <c r="N113" s="3">
        <f>M113</f>
        <v>2010</v>
      </c>
      <c r="O113" s="3" t="s">
        <v>184</v>
      </c>
      <c r="Q113" s="18">
        <v>44775</v>
      </c>
      <c r="S113" s="3"/>
      <c r="T113" s="82">
        <v>2022</v>
      </c>
    </row>
    <row r="114" spans="2:20" x14ac:dyDescent="0.25">
      <c r="B114" s="3" t="s">
        <v>34</v>
      </c>
      <c r="D114" s="3" t="s">
        <v>9</v>
      </c>
      <c r="H114" s="3" t="s">
        <v>2</v>
      </c>
      <c r="I114" s="3" t="s">
        <v>314</v>
      </c>
      <c r="J114" s="3">
        <v>62000</v>
      </c>
      <c r="K114" s="3">
        <v>58000</v>
      </c>
      <c r="L114" s="3">
        <v>1740</v>
      </c>
      <c r="M114" s="3">
        <v>870</v>
      </c>
      <c r="N114" s="3">
        <v>870</v>
      </c>
      <c r="O114" s="3" t="s">
        <v>193</v>
      </c>
      <c r="Q114" s="18">
        <v>44784</v>
      </c>
      <c r="S114" s="3">
        <v>60000</v>
      </c>
      <c r="T114" s="82">
        <v>2022</v>
      </c>
    </row>
    <row r="115" spans="2:20" x14ac:dyDescent="0.25">
      <c r="B115" s="67" t="s">
        <v>304</v>
      </c>
      <c r="D115" s="67" t="s">
        <v>11</v>
      </c>
      <c r="H115" s="67" t="s">
        <v>5</v>
      </c>
      <c r="I115" s="67" t="s">
        <v>3</v>
      </c>
      <c r="J115" s="67">
        <v>36000</v>
      </c>
      <c r="K115" s="67">
        <v>34000</v>
      </c>
      <c r="L115" s="67">
        <f>K115*0.03</f>
        <v>1020</v>
      </c>
      <c r="M115" s="67">
        <f>L115/2</f>
        <v>510</v>
      </c>
      <c r="N115" s="67">
        <f>M115</f>
        <v>510</v>
      </c>
      <c r="O115" s="67" t="s">
        <v>184</v>
      </c>
      <c r="Q115" s="36">
        <v>44796</v>
      </c>
      <c r="S115" s="67">
        <v>18000</v>
      </c>
      <c r="T115" s="82">
        <v>2022</v>
      </c>
    </row>
    <row r="116" spans="2:20" x14ac:dyDescent="0.25">
      <c r="B116" s="67" t="s">
        <v>304</v>
      </c>
      <c r="D116" s="67" t="s">
        <v>11</v>
      </c>
      <c r="H116" s="67" t="s">
        <v>2</v>
      </c>
      <c r="I116" s="67" t="s">
        <v>3</v>
      </c>
      <c r="J116" s="67">
        <v>36000</v>
      </c>
      <c r="K116" s="67">
        <v>34000</v>
      </c>
      <c r="L116" s="67">
        <v>800</v>
      </c>
      <c r="M116" s="67">
        <f>L116/2</f>
        <v>400</v>
      </c>
      <c r="N116" s="67">
        <f>M116</f>
        <v>400</v>
      </c>
      <c r="O116" s="67" t="s">
        <v>184</v>
      </c>
      <c r="Q116" s="36">
        <v>44796</v>
      </c>
      <c r="S116" s="67"/>
      <c r="T116" s="82">
        <v>2022</v>
      </c>
    </row>
    <row r="117" spans="2:20" x14ac:dyDescent="0.25">
      <c r="B117" s="67" t="s">
        <v>305</v>
      </c>
      <c r="D117" s="67" t="s">
        <v>15</v>
      </c>
      <c r="H117" s="67" t="s">
        <v>5</v>
      </c>
      <c r="I117" s="67" t="s">
        <v>306</v>
      </c>
      <c r="J117" s="67"/>
      <c r="K117" s="67"/>
      <c r="L117" s="67">
        <v>1000</v>
      </c>
      <c r="M117" s="67">
        <v>500</v>
      </c>
      <c r="N117" s="67">
        <v>500</v>
      </c>
      <c r="O117" s="67" t="s">
        <v>184</v>
      </c>
      <c r="Q117" s="36">
        <v>44798</v>
      </c>
      <c r="S117" s="67"/>
      <c r="T117" s="82">
        <v>2022</v>
      </c>
    </row>
    <row r="118" spans="2:20" x14ac:dyDescent="0.25">
      <c r="B118" s="3" t="s">
        <v>267</v>
      </c>
      <c r="D118" s="3" t="s">
        <v>11</v>
      </c>
      <c r="H118" s="3" t="s">
        <v>2</v>
      </c>
      <c r="I118" s="3" t="s">
        <v>268</v>
      </c>
      <c r="J118" s="3">
        <v>110000</v>
      </c>
      <c r="K118" s="3">
        <v>100000</v>
      </c>
      <c r="L118" s="3">
        <v>3000</v>
      </c>
      <c r="M118" s="3">
        <f>L118/2</f>
        <v>1500</v>
      </c>
      <c r="N118" s="3">
        <f>M118</f>
        <v>1500</v>
      </c>
      <c r="O118" s="3" t="s">
        <v>10</v>
      </c>
      <c r="Q118" s="11">
        <v>44783</v>
      </c>
      <c r="S118" s="3">
        <v>45000</v>
      </c>
      <c r="T118" s="82">
        <v>2022</v>
      </c>
    </row>
    <row r="119" spans="2:20" x14ac:dyDescent="0.25">
      <c r="B119" s="3" t="s">
        <v>316</v>
      </c>
      <c r="D119" s="3" t="s">
        <v>14</v>
      </c>
      <c r="H119" s="3" t="s">
        <v>2</v>
      </c>
      <c r="I119" s="3" t="s">
        <v>317</v>
      </c>
      <c r="J119" s="3">
        <v>35000</v>
      </c>
      <c r="K119" s="3">
        <v>31500</v>
      </c>
      <c r="L119" s="3">
        <v>945</v>
      </c>
      <c r="M119" s="3">
        <v>472</v>
      </c>
      <c r="N119" s="3">
        <v>472</v>
      </c>
      <c r="O119" s="3" t="s">
        <v>22</v>
      </c>
      <c r="Q119" s="18">
        <v>44816</v>
      </c>
      <c r="S119" s="3"/>
      <c r="T119" s="82">
        <v>2022</v>
      </c>
    </row>
    <row r="120" spans="2:20" x14ac:dyDescent="0.25">
      <c r="B120" s="3" t="s">
        <v>269</v>
      </c>
      <c r="D120" s="3" t="s">
        <v>10</v>
      </c>
      <c r="H120" s="3" t="s">
        <v>2</v>
      </c>
      <c r="I120" s="3" t="s">
        <v>270</v>
      </c>
      <c r="J120" s="3">
        <v>135000</v>
      </c>
      <c r="K120" s="3">
        <v>128000</v>
      </c>
      <c r="L120" s="3">
        <v>2000</v>
      </c>
      <c r="M120" s="3">
        <v>1000</v>
      </c>
      <c r="N120" s="3">
        <v>1000</v>
      </c>
      <c r="O120" s="3" t="s">
        <v>10</v>
      </c>
      <c r="Q120" s="18">
        <v>44831</v>
      </c>
      <c r="S120" s="3"/>
      <c r="T120" s="82">
        <v>2022</v>
      </c>
    </row>
    <row r="121" spans="2:20" x14ac:dyDescent="0.25">
      <c r="B121" s="3" t="s">
        <v>263</v>
      </c>
      <c r="D121" s="3" t="s">
        <v>14</v>
      </c>
      <c r="H121" s="3" t="s">
        <v>5</v>
      </c>
      <c r="I121" s="3" t="s">
        <v>264</v>
      </c>
      <c r="J121" s="3">
        <v>490000</v>
      </c>
      <c r="K121" s="3">
        <v>445000</v>
      </c>
      <c r="L121" s="3">
        <v>4000</v>
      </c>
      <c r="M121" s="3">
        <v>2000</v>
      </c>
      <c r="N121" s="3">
        <v>2000</v>
      </c>
      <c r="O121" s="3" t="s">
        <v>262</v>
      </c>
      <c r="Q121" s="18">
        <v>44831</v>
      </c>
      <c r="S121" s="3"/>
      <c r="T121" s="82">
        <v>2022</v>
      </c>
    </row>
    <row r="122" spans="2:20" x14ac:dyDescent="0.25">
      <c r="B122" s="3" t="s">
        <v>285</v>
      </c>
      <c r="D122" s="3" t="s">
        <v>10</v>
      </c>
      <c r="H122" s="3" t="s">
        <v>5</v>
      </c>
      <c r="I122" s="3" t="s">
        <v>286</v>
      </c>
      <c r="J122" s="3"/>
      <c r="K122" s="3">
        <v>35000</v>
      </c>
      <c r="L122" s="3">
        <v>1050</v>
      </c>
      <c r="M122" s="3">
        <v>525</v>
      </c>
      <c r="N122" s="3">
        <v>525</v>
      </c>
      <c r="O122" s="3" t="s">
        <v>280</v>
      </c>
      <c r="Q122" s="18">
        <v>44834</v>
      </c>
      <c r="S122" s="3"/>
      <c r="T122" s="82">
        <v>2022</v>
      </c>
    </row>
    <row r="123" spans="2:20" x14ac:dyDescent="0.25">
      <c r="B123" s="3" t="s">
        <v>242</v>
      </c>
      <c r="D123" s="3" t="s">
        <v>11</v>
      </c>
      <c r="H123" s="3" t="s">
        <v>5</v>
      </c>
      <c r="I123" s="3" t="s">
        <v>243</v>
      </c>
      <c r="J123" s="3">
        <v>19500</v>
      </c>
      <c r="K123" s="3">
        <v>19000</v>
      </c>
      <c r="L123" s="3">
        <v>570</v>
      </c>
      <c r="M123" s="3">
        <v>228</v>
      </c>
      <c r="N123" s="3">
        <v>342</v>
      </c>
      <c r="O123" s="3" t="s">
        <v>12</v>
      </c>
      <c r="Q123" s="18">
        <v>44840</v>
      </c>
      <c r="S123" s="3"/>
      <c r="T123" s="82">
        <v>2022</v>
      </c>
    </row>
    <row r="124" spans="2:20" x14ac:dyDescent="0.25">
      <c r="B124" s="3" t="s">
        <v>257</v>
      </c>
      <c r="D124" s="3" t="s">
        <v>11</v>
      </c>
      <c r="H124" s="3" t="s">
        <v>5</v>
      </c>
      <c r="I124" s="3" t="s">
        <v>3</v>
      </c>
      <c r="J124" s="3">
        <v>135000</v>
      </c>
      <c r="K124" s="3">
        <v>129500</v>
      </c>
      <c r="L124" s="3">
        <f>130000*0.03</f>
        <v>3900</v>
      </c>
      <c r="M124" s="3">
        <f>L124/2</f>
        <v>1950</v>
      </c>
      <c r="N124" s="3">
        <f>M124</f>
        <v>1950</v>
      </c>
      <c r="O124" s="3" t="s">
        <v>106</v>
      </c>
      <c r="Q124" s="11">
        <v>44840</v>
      </c>
      <c r="S124" s="3"/>
      <c r="T124" s="82">
        <v>2022</v>
      </c>
    </row>
    <row r="125" spans="2:20" x14ac:dyDescent="0.25">
      <c r="B125" s="3" t="s">
        <v>257</v>
      </c>
      <c r="D125" s="3" t="s">
        <v>11</v>
      </c>
      <c r="H125" s="3" t="s">
        <v>2</v>
      </c>
      <c r="I125" s="3" t="s">
        <v>3</v>
      </c>
      <c r="J125" s="3">
        <v>135000</v>
      </c>
      <c r="K125" s="3">
        <v>129500</v>
      </c>
      <c r="L125" s="3">
        <v>2300</v>
      </c>
      <c r="M125" s="3">
        <f>L125/2</f>
        <v>1150</v>
      </c>
      <c r="N125" s="3">
        <f>M125</f>
        <v>1150</v>
      </c>
      <c r="O125" s="3" t="s">
        <v>106</v>
      </c>
      <c r="Q125" s="11">
        <v>44840</v>
      </c>
      <c r="S125" s="3"/>
      <c r="T125" s="82">
        <v>2022</v>
      </c>
    </row>
    <row r="126" spans="2:20" x14ac:dyDescent="0.25">
      <c r="B126" s="3" t="s">
        <v>321</v>
      </c>
      <c r="D126" s="3" t="s">
        <v>11</v>
      </c>
      <c r="H126" s="3" t="s">
        <v>5</v>
      </c>
      <c r="I126" s="3" t="s">
        <v>322</v>
      </c>
      <c r="J126" s="3">
        <v>93000</v>
      </c>
      <c r="K126" s="3">
        <v>85000</v>
      </c>
      <c r="L126" s="3">
        <f>K126*0.03</f>
        <v>2550</v>
      </c>
      <c r="M126" s="3">
        <f>L126/2</f>
        <v>1275</v>
      </c>
      <c r="N126" s="3">
        <f>M126</f>
        <v>1275</v>
      </c>
      <c r="O126" s="3" t="s">
        <v>36</v>
      </c>
      <c r="Q126" s="18">
        <v>44847</v>
      </c>
      <c r="S126" s="3"/>
      <c r="T126" s="82">
        <v>2022</v>
      </c>
    </row>
    <row r="127" spans="2:20" x14ac:dyDescent="0.25">
      <c r="B127" s="3" t="s">
        <v>271</v>
      </c>
      <c r="D127" s="3" t="s">
        <v>272</v>
      </c>
      <c r="H127" s="3" t="s">
        <v>2</v>
      </c>
      <c r="I127" s="3" t="s">
        <v>273</v>
      </c>
      <c r="J127" s="3">
        <v>29500</v>
      </c>
      <c r="K127" s="3">
        <v>20500</v>
      </c>
      <c r="L127" s="3">
        <v>500</v>
      </c>
      <c r="M127" s="3">
        <v>250</v>
      </c>
      <c r="N127" s="3">
        <v>250</v>
      </c>
      <c r="O127" s="3" t="s">
        <v>51</v>
      </c>
      <c r="Q127" s="18">
        <v>44848</v>
      </c>
      <c r="S127" s="3"/>
      <c r="T127" s="82">
        <v>2022</v>
      </c>
    </row>
    <row r="128" spans="2:20" x14ac:dyDescent="0.25">
      <c r="B128" s="3" t="s">
        <v>258</v>
      </c>
      <c r="D128" s="3" t="s">
        <v>11</v>
      </c>
      <c r="H128" s="3" t="s">
        <v>5</v>
      </c>
      <c r="I128" s="3" t="s">
        <v>106</v>
      </c>
      <c r="J128" s="3">
        <v>52400</v>
      </c>
      <c r="K128" s="3">
        <v>51000</v>
      </c>
      <c r="L128" s="3">
        <v>1530</v>
      </c>
      <c r="M128" s="3">
        <v>765</v>
      </c>
      <c r="N128" s="70">
        <v>765</v>
      </c>
      <c r="O128" s="3" t="s">
        <v>13</v>
      </c>
      <c r="Q128" s="18">
        <v>44853</v>
      </c>
      <c r="S128" s="3"/>
      <c r="T128" s="82">
        <v>2022</v>
      </c>
    </row>
    <row r="129" spans="2:20" x14ac:dyDescent="0.25">
      <c r="B129" s="3" t="s">
        <v>258</v>
      </c>
      <c r="D129" s="3" t="s">
        <v>11</v>
      </c>
      <c r="H129" s="3" t="s">
        <v>2</v>
      </c>
      <c r="I129" s="3" t="s">
        <v>13</v>
      </c>
      <c r="J129" s="3">
        <v>52400</v>
      </c>
      <c r="K129" s="3">
        <v>51000</v>
      </c>
      <c r="L129" s="3">
        <v>1530</v>
      </c>
      <c r="M129" s="3">
        <v>765</v>
      </c>
      <c r="N129" s="3">
        <v>765</v>
      </c>
      <c r="O129" s="3" t="s">
        <v>106</v>
      </c>
      <c r="Q129" s="18">
        <v>44853</v>
      </c>
      <c r="S129" s="3"/>
      <c r="T129" s="82">
        <v>2022</v>
      </c>
    </row>
    <row r="130" spans="2:20" x14ac:dyDescent="0.25">
      <c r="B130" s="3" t="s">
        <v>244</v>
      </c>
      <c r="D130" s="3" t="s">
        <v>245</v>
      </c>
      <c r="H130" s="3" t="s">
        <v>5</v>
      </c>
      <c r="I130" s="3" t="s">
        <v>104</v>
      </c>
      <c r="J130" s="3">
        <v>11800</v>
      </c>
      <c r="K130" s="3">
        <v>11400</v>
      </c>
      <c r="L130" s="3">
        <f>K130*0.03</f>
        <v>342</v>
      </c>
      <c r="M130" s="3">
        <f>L130*0.4</f>
        <v>136.80000000000001</v>
      </c>
      <c r="N130" s="3">
        <f>L130*0.6</f>
        <v>205.2</v>
      </c>
      <c r="O130" s="3" t="s">
        <v>12</v>
      </c>
      <c r="Q130" s="18">
        <v>44853</v>
      </c>
      <c r="S130" s="3"/>
      <c r="T130" s="82">
        <v>2022</v>
      </c>
    </row>
    <row r="131" spans="2:20" x14ac:dyDescent="0.25">
      <c r="B131" s="3" t="s">
        <v>274</v>
      </c>
      <c r="D131" s="3" t="s">
        <v>11</v>
      </c>
      <c r="H131" s="3" t="s">
        <v>5</v>
      </c>
      <c r="I131" s="3" t="s">
        <v>48</v>
      </c>
      <c r="J131" s="3">
        <v>108000</v>
      </c>
      <c r="K131" s="3">
        <v>101000</v>
      </c>
      <c r="L131" s="3">
        <v>3000</v>
      </c>
      <c r="M131" s="3">
        <v>1500</v>
      </c>
      <c r="N131" s="3">
        <v>1500</v>
      </c>
      <c r="O131" s="3" t="s">
        <v>10</v>
      </c>
      <c r="Q131" s="11">
        <v>44861</v>
      </c>
      <c r="S131" s="3"/>
      <c r="T131" s="82">
        <v>2022</v>
      </c>
    </row>
    <row r="132" spans="2:20" x14ac:dyDescent="0.25">
      <c r="B132" s="3" t="s">
        <v>287</v>
      </c>
      <c r="D132" s="3" t="s">
        <v>14</v>
      </c>
      <c r="H132" s="3" t="s">
        <v>2</v>
      </c>
      <c r="I132" s="3" t="s">
        <v>288</v>
      </c>
      <c r="J132" s="3">
        <v>18000</v>
      </c>
      <c r="K132" s="3">
        <v>16500</v>
      </c>
      <c r="L132" s="3">
        <v>500</v>
      </c>
      <c r="M132" s="3">
        <f>L132/2</f>
        <v>250</v>
      </c>
      <c r="N132" s="3">
        <f>M132</f>
        <v>250</v>
      </c>
      <c r="O132" s="3" t="s">
        <v>13</v>
      </c>
      <c r="Q132" s="18">
        <v>44873</v>
      </c>
      <c r="S132" s="3"/>
      <c r="T132" s="82">
        <v>2022</v>
      </c>
    </row>
    <row r="133" spans="2:20" x14ac:dyDescent="0.25">
      <c r="B133" s="3" t="s">
        <v>287</v>
      </c>
      <c r="D133" s="3" t="s">
        <v>14</v>
      </c>
      <c r="H133" s="3" t="s">
        <v>5</v>
      </c>
      <c r="I133" s="3" t="s">
        <v>13</v>
      </c>
      <c r="J133" s="3">
        <v>18000</v>
      </c>
      <c r="K133" s="3">
        <v>16500</v>
      </c>
      <c r="L133" s="3">
        <v>500</v>
      </c>
      <c r="M133" s="3">
        <f>L133/2</f>
        <v>250</v>
      </c>
      <c r="N133" s="3">
        <f>M133</f>
        <v>250</v>
      </c>
      <c r="O133" s="3" t="s">
        <v>288</v>
      </c>
      <c r="Q133" s="18">
        <v>44873</v>
      </c>
      <c r="S133" s="3"/>
      <c r="T133" s="82">
        <v>2022</v>
      </c>
    </row>
    <row r="134" spans="2:20" x14ac:dyDescent="0.25">
      <c r="B134" s="67" t="s">
        <v>318</v>
      </c>
      <c r="D134" s="67" t="s">
        <v>11</v>
      </c>
      <c r="H134" s="67" t="s">
        <v>2</v>
      </c>
      <c r="I134" s="67" t="s">
        <v>36</v>
      </c>
      <c r="J134" s="67">
        <v>72000</v>
      </c>
      <c r="K134" s="67">
        <v>70000</v>
      </c>
      <c r="L134" s="67">
        <f>K134*0.03</f>
        <v>2100</v>
      </c>
      <c r="M134" s="67">
        <f>L134/2</f>
        <v>1050</v>
      </c>
      <c r="N134" s="67">
        <f>M134</f>
        <v>1050</v>
      </c>
      <c r="O134" s="67" t="s">
        <v>22</v>
      </c>
      <c r="Q134" s="37">
        <v>44875</v>
      </c>
      <c r="S134" s="67">
        <v>69300</v>
      </c>
      <c r="T134" s="82">
        <v>2022</v>
      </c>
    </row>
    <row r="135" spans="2:20" x14ac:dyDescent="0.25">
      <c r="B135" s="67" t="s">
        <v>323</v>
      </c>
      <c r="D135" s="67" t="s">
        <v>11</v>
      </c>
      <c r="H135" s="67" t="s">
        <v>5</v>
      </c>
      <c r="I135" s="67" t="s">
        <v>22</v>
      </c>
      <c r="J135" s="67">
        <v>72000</v>
      </c>
      <c r="K135" s="67">
        <v>70000</v>
      </c>
      <c r="L135" s="67">
        <f>K135*0.03</f>
        <v>2100</v>
      </c>
      <c r="M135" s="67">
        <f>L135/2</f>
        <v>1050</v>
      </c>
      <c r="N135" s="67">
        <f>M135</f>
        <v>1050</v>
      </c>
      <c r="O135" s="67" t="s">
        <v>36</v>
      </c>
      <c r="Q135" s="37">
        <v>44875</v>
      </c>
      <c r="S135" s="67">
        <v>69300</v>
      </c>
      <c r="T135" s="82">
        <v>2022</v>
      </c>
    </row>
    <row r="136" spans="2:20" x14ac:dyDescent="0.25">
      <c r="B136" s="3" t="s">
        <v>289</v>
      </c>
      <c r="D136" s="3" t="s">
        <v>40</v>
      </c>
      <c r="H136" s="3" t="s">
        <v>2</v>
      </c>
      <c r="I136" s="3" t="s">
        <v>19</v>
      </c>
      <c r="J136" s="3">
        <v>55000</v>
      </c>
      <c r="K136" s="3">
        <v>45000</v>
      </c>
      <c r="L136" s="3">
        <v>1350</v>
      </c>
      <c r="M136" s="3">
        <v>675</v>
      </c>
      <c r="N136" s="3">
        <v>675</v>
      </c>
      <c r="O136" s="3" t="s">
        <v>288</v>
      </c>
      <c r="Q136" s="11">
        <v>44876</v>
      </c>
      <c r="S136" s="3"/>
      <c r="T136" s="82">
        <v>2022</v>
      </c>
    </row>
    <row r="137" spans="2:20" x14ac:dyDescent="0.25">
      <c r="B137" s="4" t="s">
        <v>275</v>
      </c>
      <c r="D137" s="4" t="s">
        <v>16</v>
      </c>
      <c r="H137" s="4" t="s">
        <v>2</v>
      </c>
      <c r="I137" s="4" t="s">
        <v>276</v>
      </c>
      <c r="J137" s="3">
        <v>115000</v>
      </c>
      <c r="K137" s="3">
        <v>105000</v>
      </c>
      <c r="L137" s="3">
        <v>3150</v>
      </c>
      <c r="M137" s="3">
        <v>1575</v>
      </c>
      <c r="N137" s="3">
        <v>1575</v>
      </c>
      <c r="O137" s="4" t="s">
        <v>51</v>
      </c>
      <c r="Q137" s="11">
        <v>44879</v>
      </c>
      <c r="S137" s="4">
        <v>42600</v>
      </c>
      <c r="T137" s="82">
        <v>2022</v>
      </c>
    </row>
    <row r="138" spans="2:20" x14ac:dyDescent="0.25">
      <c r="B138" s="3" t="s">
        <v>259</v>
      </c>
      <c r="D138" s="3" t="s">
        <v>27</v>
      </c>
      <c r="H138" s="3" t="s">
        <v>2</v>
      </c>
      <c r="I138" s="3" t="s">
        <v>3</v>
      </c>
      <c r="J138" s="3">
        <v>35000</v>
      </c>
      <c r="K138" s="3">
        <v>32000</v>
      </c>
      <c r="L138" s="3">
        <v>1000</v>
      </c>
      <c r="M138" s="3">
        <v>500</v>
      </c>
      <c r="N138" s="3">
        <v>500</v>
      </c>
      <c r="O138" s="3" t="s">
        <v>4</v>
      </c>
      <c r="Q138" s="11">
        <v>44890</v>
      </c>
      <c r="S138" s="3"/>
      <c r="T138" s="82">
        <v>2022</v>
      </c>
    </row>
    <row r="139" spans="2:20" x14ac:dyDescent="0.25">
      <c r="B139" s="3" t="s">
        <v>259</v>
      </c>
      <c r="D139" s="3" t="s">
        <v>27</v>
      </c>
      <c r="H139" s="3" t="s">
        <v>5</v>
      </c>
      <c r="I139" s="3" t="s">
        <v>3</v>
      </c>
      <c r="J139" s="3">
        <v>35000</v>
      </c>
      <c r="K139" s="3">
        <v>32000</v>
      </c>
      <c r="L139" s="3">
        <v>960</v>
      </c>
      <c r="M139" s="3">
        <v>480</v>
      </c>
      <c r="N139" s="3">
        <v>480</v>
      </c>
      <c r="O139" s="3" t="s">
        <v>4</v>
      </c>
      <c r="Q139" s="11">
        <v>44890</v>
      </c>
      <c r="S139" s="71"/>
      <c r="T139" s="82">
        <v>2022</v>
      </c>
    </row>
    <row r="140" spans="2:20" x14ac:dyDescent="0.25">
      <c r="B140" s="3" t="s">
        <v>290</v>
      </c>
      <c r="D140" s="3" t="s">
        <v>291</v>
      </c>
      <c r="H140" s="3" t="s">
        <v>5</v>
      </c>
      <c r="I140" s="3" t="s">
        <v>292</v>
      </c>
      <c r="J140" s="3">
        <v>42000</v>
      </c>
      <c r="K140" s="3">
        <v>37500</v>
      </c>
      <c r="L140" s="3">
        <f>K140*0.03</f>
        <v>1125</v>
      </c>
      <c r="M140" s="3">
        <f>L140/2</f>
        <v>562.5</v>
      </c>
      <c r="N140" s="3">
        <f>M140</f>
        <v>562.5</v>
      </c>
      <c r="O140" s="3" t="s">
        <v>288</v>
      </c>
      <c r="Q140" s="11">
        <v>44897</v>
      </c>
      <c r="S140" s="3"/>
      <c r="T140" s="82">
        <v>2022</v>
      </c>
    </row>
    <row r="141" spans="2:20" x14ac:dyDescent="0.25">
      <c r="B141" s="3" t="s">
        <v>189</v>
      </c>
      <c r="D141" s="3" t="s">
        <v>14</v>
      </c>
      <c r="H141" s="3" t="s">
        <v>2</v>
      </c>
      <c r="I141" s="3" t="s">
        <v>307</v>
      </c>
      <c r="J141" s="3">
        <v>45000</v>
      </c>
      <c r="K141" s="3">
        <v>42000</v>
      </c>
      <c r="L141" s="3">
        <v>1260</v>
      </c>
      <c r="M141" s="3">
        <f>L141/2</f>
        <v>630</v>
      </c>
      <c r="N141" s="3">
        <f>M141</f>
        <v>630</v>
      </c>
      <c r="O141" s="3" t="s">
        <v>308</v>
      </c>
      <c r="Q141" s="11">
        <v>44907</v>
      </c>
      <c r="S141" s="3">
        <v>22200</v>
      </c>
      <c r="T141" s="82">
        <v>2022</v>
      </c>
    </row>
    <row r="142" spans="2:20" x14ac:dyDescent="0.25">
      <c r="B142" s="3" t="s">
        <v>34</v>
      </c>
      <c r="D142" s="3" t="s">
        <v>9</v>
      </c>
      <c r="H142" s="3" t="s">
        <v>2</v>
      </c>
      <c r="I142" s="3" t="s">
        <v>315</v>
      </c>
      <c r="J142" s="3">
        <v>153000</v>
      </c>
      <c r="K142" s="3">
        <v>147000</v>
      </c>
      <c r="L142" s="3">
        <v>4410</v>
      </c>
      <c r="M142" s="3">
        <v>2205</v>
      </c>
      <c r="N142" s="3">
        <v>2205</v>
      </c>
      <c r="O142" s="3" t="s">
        <v>193</v>
      </c>
      <c r="Q142" s="11">
        <v>44907</v>
      </c>
      <c r="S142" s="3">
        <v>50400</v>
      </c>
      <c r="T142" s="82">
        <v>2022</v>
      </c>
    </row>
    <row r="143" spans="2:20" x14ac:dyDescent="0.25">
      <c r="B143" s="3" t="s">
        <v>324</v>
      </c>
      <c r="D143" s="3" t="s">
        <v>27</v>
      </c>
      <c r="H143" s="3" t="s">
        <v>2</v>
      </c>
      <c r="I143" s="3" t="s">
        <v>325</v>
      </c>
      <c r="J143" s="3">
        <v>55000</v>
      </c>
      <c r="K143" s="3">
        <v>52000</v>
      </c>
      <c r="L143" s="3">
        <v>1400</v>
      </c>
      <c r="M143" s="3">
        <v>700</v>
      </c>
      <c r="N143" s="3">
        <v>700</v>
      </c>
      <c r="O143" s="3" t="s">
        <v>36</v>
      </c>
      <c r="Q143" s="11">
        <v>44907</v>
      </c>
      <c r="S143" s="3"/>
      <c r="T143" s="82">
        <v>2022</v>
      </c>
    </row>
    <row r="144" spans="2:20" x14ac:dyDescent="0.25">
      <c r="B144" s="14" t="s">
        <v>246</v>
      </c>
      <c r="D144" s="3" t="s">
        <v>11</v>
      </c>
      <c r="H144" s="3" t="s">
        <v>2</v>
      </c>
      <c r="I144" s="3" t="s">
        <v>247</v>
      </c>
      <c r="J144" s="3">
        <v>69000</v>
      </c>
      <c r="K144" s="3">
        <v>65000</v>
      </c>
      <c r="L144" s="3">
        <f>K144*0.02</f>
        <v>1300</v>
      </c>
      <c r="M144" s="3">
        <f>L144*0.6</f>
        <v>780</v>
      </c>
      <c r="N144" s="3">
        <v>520</v>
      </c>
      <c r="O144" s="3" t="s">
        <v>12</v>
      </c>
      <c r="Q144" s="11">
        <v>44911</v>
      </c>
      <c r="S144" s="3"/>
      <c r="T144" s="82">
        <v>2022</v>
      </c>
    </row>
    <row r="145" spans="2:20" x14ac:dyDescent="0.25">
      <c r="B145" s="14" t="s">
        <v>319</v>
      </c>
      <c r="D145" s="3" t="s">
        <v>320</v>
      </c>
      <c r="H145" s="3" t="s">
        <v>2</v>
      </c>
      <c r="I145" s="3" t="s">
        <v>3</v>
      </c>
      <c r="J145" s="3">
        <v>200000</v>
      </c>
      <c r="K145" s="3">
        <v>170000</v>
      </c>
      <c r="L145" s="3">
        <v>5100</v>
      </c>
      <c r="M145" s="3">
        <v>2550</v>
      </c>
      <c r="N145" s="3">
        <v>2550</v>
      </c>
      <c r="O145" s="3" t="s">
        <v>58</v>
      </c>
      <c r="Q145" s="11">
        <v>44922</v>
      </c>
      <c r="S145" s="4"/>
      <c r="T145" s="82">
        <v>2022</v>
      </c>
    </row>
    <row r="146" spans="2:20" x14ac:dyDescent="0.25">
      <c r="B146" s="14" t="s">
        <v>319</v>
      </c>
      <c r="D146" s="3" t="s">
        <v>320</v>
      </c>
      <c r="H146" s="3" t="s">
        <v>53</v>
      </c>
      <c r="I146" s="3" t="s">
        <v>3</v>
      </c>
      <c r="J146" s="3">
        <v>200000</v>
      </c>
      <c r="K146" s="3">
        <v>170000</v>
      </c>
      <c r="L146" s="3">
        <v>5100</v>
      </c>
      <c r="M146" s="3">
        <v>2550</v>
      </c>
      <c r="N146" s="3">
        <v>2550</v>
      </c>
      <c r="O146" s="3" t="s">
        <v>58</v>
      </c>
      <c r="Q146" s="11">
        <v>44922</v>
      </c>
      <c r="S146" s="3"/>
      <c r="T146">
        <v>2022</v>
      </c>
    </row>
    <row r="147" spans="2:20" x14ac:dyDescent="0.25">
      <c r="B147" s="43" t="s">
        <v>103</v>
      </c>
      <c r="D147" s="43" t="s">
        <v>11</v>
      </c>
      <c r="G147" s="43" t="s">
        <v>42</v>
      </c>
      <c r="H147" s="43" t="s">
        <v>2</v>
      </c>
      <c r="I147" s="43" t="s">
        <v>104</v>
      </c>
      <c r="J147" s="44">
        <v>37900</v>
      </c>
      <c r="K147" s="44">
        <v>37900</v>
      </c>
      <c r="L147" s="44">
        <v>1150</v>
      </c>
      <c r="M147" s="44">
        <f>L147/2</f>
        <v>575</v>
      </c>
      <c r="N147" s="44">
        <f>M147</f>
        <v>575</v>
      </c>
      <c r="O147" s="43" t="s">
        <v>4</v>
      </c>
      <c r="Q147" s="45">
        <v>44931</v>
      </c>
      <c r="S147" s="46">
        <v>0</v>
      </c>
      <c r="T147">
        <v>2023</v>
      </c>
    </row>
    <row r="148" spans="2:20" x14ac:dyDescent="0.25">
      <c r="B148" s="1" t="s">
        <v>181</v>
      </c>
      <c r="D148" s="1" t="s">
        <v>14</v>
      </c>
      <c r="G148" s="1" t="s">
        <v>182</v>
      </c>
      <c r="H148" s="1" t="s">
        <v>2</v>
      </c>
      <c r="I148" s="1" t="s">
        <v>183</v>
      </c>
      <c r="J148" s="2">
        <v>39000</v>
      </c>
      <c r="K148" s="2">
        <v>35000</v>
      </c>
      <c r="L148" s="2">
        <f>K148*0.03</f>
        <v>1050</v>
      </c>
      <c r="M148" s="2">
        <f>L148/2</f>
        <v>525</v>
      </c>
      <c r="N148" s="2">
        <f>M148</f>
        <v>525</v>
      </c>
      <c r="O148" s="1" t="s">
        <v>184</v>
      </c>
      <c r="Q148" s="9">
        <v>44937</v>
      </c>
      <c r="S148" s="12">
        <f>50*350</f>
        <v>17500</v>
      </c>
      <c r="T148" s="82">
        <v>2023</v>
      </c>
    </row>
    <row r="149" spans="2:20" x14ac:dyDescent="0.25">
      <c r="B149" s="1" t="s">
        <v>79</v>
      </c>
      <c r="D149" s="1" t="s">
        <v>14</v>
      </c>
      <c r="G149" s="1"/>
      <c r="H149" s="1" t="s">
        <v>5</v>
      </c>
      <c r="I149" s="1" t="s">
        <v>80</v>
      </c>
      <c r="J149" s="2">
        <v>58000</v>
      </c>
      <c r="K149" s="2">
        <v>54000</v>
      </c>
      <c r="L149" s="2">
        <v>1600</v>
      </c>
      <c r="M149" s="2">
        <f>L149/2</f>
        <v>800</v>
      </c>
      <c r="N149" s="2">
        <f>M149</f>
        <v>800</v>
      </c>
      <c r="O149" s="1" t="s">
        <v>21</v>
      </c>
      <c r="Q149" s="9">
        <v>44944</v>
      </c>
      <c r="S149" s="12">
        <v>0</v>
      </c>
      <c r="T149" s="82">
        <v>2023</v>
      </c>
    </row>
    <row r="150" spans="2:20" x14ac:dyDescent="0.25">
      <c r="B150" s="47">
        <v>694152</v>
      </c>
      <c r="D150" s="1" t="s">
        <v>9</v>
      </c>
      <c r="G150" s="1" t="s">
        <v>43</v>
      </c>
      <c r="H150" s="1" t="s">
        <v>5</v>
      </c>
      <c r="I150" s="1" t="s">
        <v>192</v>
      </c>
      <c r="J150" s="2">
        <v>50000</v>
      </c>
      <c r="K150" s="2">
        <v>43000</v>
      </c>
      <c r="L150" s="2">
        <f>K150*0.02</f>
        <v>860</v>
      </c>
      <c r="M150" s="2">
        <f>L150/2</f>
        <v>430</v>
      </c>
      <c r="N150" s="2">
        <f>M150</f>
        <v>430</v>
      </c>
      <c r="O150" s="1" t="s">
        <v>193</v>
      </c>
      <c r="Q150" s="9">
        <v>44950</v>
      </c>
      <c r="S150" s="12">
        <v>0</v>
      </c>
      <c r="T150" s="82">
        <v>2023</v>
      </c>
    </row>
    <row r="151" spans="2:20" x14ac:dyDescent="0.25">
      <c r="B151" s="1" t="s">
        <v>132</v>
      </c>
      <c r="D151" s="1" t="s">
        <v>11</v>
      </c>
      <c r="G151" s="1"/>
      <c r="H151" s="1" t="s">
        <v>5</v>
      </c>
      <c r="I151" s="1" t="s">
        <v>133</v>
      </c>
      <c r="J151" s="2">
        <v>50000</v>
      </c>
      <c r="K151" s="2">
        <v>50000</v>
      </c>
      <c r="L151" s="2">
        <v>1500</v>
      </c>
      <c r="M151" s="2">
        <v>750</v>
      </c>
      <c r="N151" s="2">
        <v>750</v>
      </c>
      <c r="O151" s="1" t="s">
        <v>10</v>
      </c>
      <c r="Q151" s="9">
        <v>44971</v>
      </c>
      <c r="S151" s="12"/>
      <c r="T151" s="82">
        <v>2023</v>
      </c>
    </row>
    <row r="152" spans="2:20" x14ac:dyDescent="0.25">
      <c r="B152" s="1" t="s">
        <v>196</v>
      </c>
      <c r="D152" s="1" t="s">
        <v>24</v>
      </c>
      <c r="G152" s="1"/>
      <c r="H152" s="1" t="s">
        <v>5</v>
      </c>
      <c r="I152" s="1" t="s">
        <v>197</v>
      </c>
      <c r="J152" s="2">
        <v>150000</v>
      </c>
      <c r="K152" s="2">
        <v>135000</v>
      </c>
      <c r="L152" s="2">
        <v>4050</v>
      </c>
      <c r="M152" s="2">
        <v>2025</v>
      </c>
      <c r="N152" s="2">
        <v>2025</v>
      </c>
      <c r="O152" s="1" t="s">
        <v>22</v>
      </c>
      <c r="Q152" s="10">
        <v>44972</v>
      </c>
      <c r="S152" s="12">
        <v>84200</v>
      </c>
      <c r="T152" s="82">
        <v>2023</v>
      </c>
    </row>
    <row r="153" spans="2:20" x14ac:dyDescent="0.25">
      <c r="B153" s="1" t="s">
        <v>79</v>
      </c>
      <c r="D153" s="1" t="s">
        <v>14</v>
      </c>
      <c r="G153" s="1" t="s">
        <v>408</v>
      </c>
      <c r="H153" s="1" t="s">
        <v>2</v>
      </c>
      <c r="I153" s="1" t="s">
        <v>342</v>
      </c>
      <c r="J153" s="2">
        <v>240000</v>
      </c>
      <c r="K153" s="2">
        <v>220000</v>
      </c>
      <c r="L153" s="2">
        <v>6600</v>
      </c>
      <c r="M153" s="2">
        <v>5280</v>
      </c>
      <c r="N153" s="2"/>
      <c r="O153" s="1" t="s">
        <v>7</v>
      </c>
      <c r="Q153" s="10">
        <v>44986</v>
      </c>
      <c r="S153" s="12"/>
      <c r="T153" s="82">
        <v>2023</v>
      </c>
    </row>
    <row r="154" spans="2:20" x14ac:dyDescent="0.25">
      <c r="B154" s="1" t="s">
        <v>185</v>
      </c>
      <c r="D154" s="1" t="s">
        <v>11</v>
      </c>
      <c r="G154" s="1" t="s">
        <v>186</v>
      </c>
      <c r="H154" s="1" t="s">
        <v>2</v>
      </c>
      <c r="I154" s="1" t="s">
        <v>7</v>
      </c>
      <c r="J154" s="2">
        <v>128919</v>
      </c>
      <c r="K154" s="2">
        <v>128919</v>
      </c>
      <c r="L154" s="2" t="s">
        <v>409</v>
      </c>
      <c r="M154" s="2">
        <v>1935</v>
      </c>
      <c r="N154" s="2">
        <v>1935</v>
      </c>
      <c r="O154" s="1" t="s">
        <v>184</v>
      </c>
      <c r="Q154" s="10">
        <v>44987</v>
      </c>
      <c r="S154" s="12"/>
      <c r="T154" s="82">
        <v>2023</v>
      </c>
    </row>
    <row r="155" spans="2:20" x14ac:dyDescent="0.25">
      <c r="B155" s="1" t="s">
        <v>185</v>
      </c>
      <c r="D155" s="1" t="s">
        <v>11</v>
      </c>
      <c r="G155" s="1" t="s">
        <v>410</v>
      </c>
      <c r="H155" s="1" t="s">
        <v>5</v>
      </c>
      <c r="I155" s="1" t="s">
        <v>7</v>
      </c>
      <c r="J155" s="2">
        <v>128919</v>
      </c>
      <c r="K155" s="2">
        <v>128919</v>
      </c>
      <c r="L155" s="2" t="s">
        <v>411</v>
      </c>
      <c r="M155" s="48">
        <v>3867</v>
      </c>
      <c r="N155" s="2"/>
      <c r="O155" s="1" t="s">
        <v>187</v>
      </c>
      <c r="Q155" s="10">
        <v>44987</v>
      </c>
      <c r="S155" s="12"/>
      <c r="T155" s="82">
        <v>2023</v>
      </c>
    </row>
    <row r="156" spans="2:20" x14ac:dyDescent="0.25">
      <c r="B156" s="1" t="s">
        <v>82</v>
      </c>
      <c r="D156" s="1" t="s">
        <v>11</v>
      </c>
      <c r="G156" s="1" t="s">
        <v>83</v>
      </c>
      <c r="H156" s="1" t="s">
        <v>5</v>
      </c>
      <c r="I156" s="1" t="s">
        <v>84</v>
      </c>
      <c r="J156" s="2">
        <v>100000</v>
      </c>
      <c r="K156" s="2">
        <v>100000</v>
      </c>
      <c r="L156" s="2">
        <f>K156*0.03</f>
        <v>3000</v>
      </c>
      <c r="M156" s="2">
        <f>L156/2</f>
        <v>1500</v>
      </c>
      <c r="N156" s="2">
        <f>M156</f>
        <v>1500</v>
      </c>
      <c r="O156" s="1" t="s">
        <v>21</v>
      </c>
      <c r="Q156" s="10">
        <v>44987</v>
      </c>
      <c r="S156" s="12"/>
      <c r="T156" s="82">
        <v>2023</v>
      </c>
    </row>
    <row r="157" spans="2:20" x14ac:dyDescent="0.25">
      <c r="B157" s="42" t="s">
        <v>198</v>
      </c>
      <c r="D157" s="8" t="s">
        <v>199</v>
      </c>
      <c r="G157" s="8"/>
      <c r="H157" s="8" t="s">
        <v>5</v>
      </c>
      <c r="I157" s="8" t="s">
        <v>7</v>
      </c>
      <c r="J157" s="51">
        <v>33000</v>
      </c>
      <c r="K157" s="51">
        <v>33000</v>
      </c>
      <c r="L157" s="51">
        <v>990</v>
      </c>
      <c r="M157" s="51">
        <v>495</v>
      </c>
      <c r="N157" s="51">
        <v>495</v>
      </c>
      <c r="O157" s="8" t="s">
        <v>22</v>
      </c>
      <c r="Q157" s="61">
        <v>44991</v>
      </c>
      <c r="S157" s="12"/>
      <c r="T157" s="82">
        <v>2023</v>
      </c>
    </row>
    <row r="158" spans="2:20" x14ac:dyDescent="0.25">
      <c r="B158" s="42" t="s">
        <v>198</v>
      </c>
      <c r="D158" s="8" t="s">
        <v>199</v>
      </c>
      <c r="G158" s="8" t="s">
        <v>28</v>
      </c>
      <c r="H158" s="8" t="s">
        <v>2</v>
      </c>
      <c r="I158" s="8" t="s">
        <v>7</v>
      </c>
      <c r="J158" s="51">
        <v>33000</v>
      </c>
      <c r="K158" s="51">
        <v>33000</v>
      </c>
      <c r="L158" s="51">
        <v>990</v>
      </c>
      <c r="M158" s="51">
        <v>990</v>
      </c>
      <c r="N158" s="51"/>
      <c r="O158" s="8" t="s">
        <v>7</v>
      </c>
      <c r="Q158" s="61">
        <v>44991</v>
      </c>
      <c r="S158" s="12"/>
      <c r="T158" s="82">
        <v>2023</v>
      </c>
    </row>
    <row r="159" spans="2:20" x14ac:dyDescent="0.25">
      <c r="B159" s="1" t="s">
        <v>165</v>
      </c>
      <c r="D159" s="1" t="s">
        <v>166</v>
      </c>
      <c r="G159" s="1" t="s">
        <v>167</v>
      </c>
      <c r="H159" s="1" t="s">
        <v>5</v>
      </c>
      <c r="I159" s="1" t="s">
        <v>168</v>
      </c>
      <c r="J159" s="2">
        <v>24000</v>
      </c>
      <c r="K159" s="2">
        <v>24000</v>
      </c>
      <c r="L159" s="2">
        <v>700</v>
      </c>
      <c r="M159" s="2">
        <f>L159/2</f>
        <v>350</v>
      </c>
      <c r="N159" s="2">
        <f>M159</f>
        <v>350</v>
      </c>
      <c r="O159" s="1" t="s">
        <v>412</v>
      </c>
      <c r="Q159" s="10">
        <v>44994</v>
      </c>
      <c r="S159" s="12"/>
      <c r="T159" s="82">
        <v>2023</v>
      </c>
    </row>
    <row r="160" spans="2:20" x14ac:dyDescent="0.25">
      <c r="B160" s="1" t="s">
        <v>59</v>
      </c>
      <c r="D160" s="1" t="s">
        <v>15</v>
      </c>
      <c r="G160" s="1" t="s">
        <v>60</v>
      </c>
      <c r="H160" s="1" t="s">
        <v>5</v>
      </c>
      <c r="I160" s="1" t="s">
        <v>61</v>
      </c>
      <c r="J160" s="2">
        <v>179000</v>
      </c>
      <c r="K160" s="2">
        <v>171460</v>
      </c>
      <c r="L160" s="2">
        <f>K160*0.03</f>
        <v>5143.8</v>
      </c>
      <c r="M160" s="2">
        <f>L160*0.4</f>
        <v>2057.52</v>
      </c>
      <c r="N160" s="2">
        <f>L160*0.6</f>
        <v>3086.28</v>
      </c>
      <c r="O160" s="1" t="s">
        <v>12</v>
      </c>
      <c r="Q160" s="10">
        <v>45007</v>
      </c>
      <c r="S160" s="12">
        <v>100000</v>
      </c>
      <c r="T160" s="82">
        <v>2023</v>
      </c>
    </row>
    <row r="161" spans="2:20" x14ac:dyDescent="0.25">
      <c r="B161" s="39" t="s">
        <v>169</v>
      </c>
      <c r="D161" s="49" t="s">
        <v>14</v>
      </c>
      <c r="G161" s="49" t="s">
        <v>20</v>
      </c>
      <c r="H161" s="49" t="s">
        <v>2</v>
      </c>
      <c r="I161" s="49" t="s">
        <v>3</v>
      </c>
      <c r="J161" s="50">
        <v>20000</v>
      </c>
      <c r="K161" s="51">
        <v>16500</v>
      </c>
      <c r="L161" s="51">
        <v>500</v>
      </c>
      <c r="M161" s="51">
        <f>L161/2</f>
        <v>250</v>
      </c>
      <c r="N161" s="51">
        <f>M161</f>
        <v>250</v>
      </c>
      <c r="O161" s="49" t="s">
        <v>412</v>
      </c>
      <c r="Q161" s="52">
        <v>45014</v>
      </c>
      <c r="S161" s="53"/>
      <c r="T161" s="82">
        <v>2023</v>
      </c>
    </row>
    <row r="162" spans="2:20" x14ac:dyDescent="0.25">
      <c r="B162" s="54" t="s">
        <v>169</v>
      </c>
      <c r="D162" s="31" t="s">
        <v>14</v>
      </c>
      <c r="G162" s="31" t="s">
        <v>170</v>
      </c>
      <c r="H162" s="31" t="s">
        <v>5</v>
      </c>
      <c r="I162" s="31" t="s">
        <v>3</v>
      </c>
      <c r="J162" s="55">
        <v>20000</v>
      </c>
      <c r="K162" s="56">
        <v>16500</v>
      </c>
      <c r="L162" s="56">
        <v>500</v>
      </c>
      <c r="M162" s="51">
        <f>L162/2</f>
        <v>250</v>
      </c>
      <c r="N162" s="51">
        <f>M162</f>
        <v>250</v>
      </c>
      <c r="O162" s="31" t="s">
        <v>412</v>
      </c>
      <c r="Q162" s="57">
        <v>45014</v>
      </c>
      <c r="S162" s="58">
        <v>10080</v>
      </c>
      <c r="T162" s="82">
        <v>2023</v>
      </c>
    </row>
    <row r="163" spans="2:20" x14ac:dyDescent="0.25">
      <c r="B163" s="54" t="s">
        <v>153</v>
      </c>
      <c r="D163" s="31" t="s">
        <v>10</v>
      </c>
      <c r="G163" s="31" t="s">
        <v>154</v>
      </c>
      <c r="H163" s="31" t="s">
        <v>2</v>
      </c>
      <c r="I163" s="31" t="s">
        <v>7</v>
      </c>
      <c r="J163" s="55">
        <v>45000</v>
      </c>
      <c r="K163" s="56">
        <v>42000</v>
      </c>
      <c r="L163" s="56">
        <v>1250</v>
      </c>
      <c r="M163" s="56">
        <f>L163/2</f>
        <v>625</v>
      </c>
      <c r="N163" s="56">
        <f>M163</f>
        <v>625</v>
      </c>
      <c r="O163" s="31" t="s">
        <v>57</v>
      </c>
      <c r="Q163" s="59">
        <v>45014</v>
      </c>
      <c r="S163" s="58">
        <v>22000</v>
      </c>
      <c r="T163" s="82">
        <v>2023</v>
      </c>
    </row>
    <row r="164" spans="2:20" x14ac:dyDescent="0.25">
      <c r="B164" s="5" t="s">
        <v>134</v>
      </c>
      <c r="D164" s="5" t="s">
        <v>6</v>
      </c>
      <c r="G164" s="5" t="s">
        <v>135</v>
      </c>
      <c r="H164" s="5" t="s">
        <v>5</v>
      </c>
      <c r="I164" s="5" t="s">
        <v>48</v>
      </c>
      <c r="J164" s="2">
        <v>110000</v>
      </c>
      <c r="K164" s="2">
        <v>105000</v>
      </c>
      <c r="L164" s="2">
        <v>3150</v>
      </c>
      <c r="M164" s="2">
        <v>1575</v>
      </c>
      <c r="N164" s="2">
        <v>1575</v>
      </c>
      <c r="O164" s="5" t="s">
        <v>10</v>
      </c>
      <c r="Q164" s="10">
        <v>45019</v>
      </c>
      <c r="S164" s="12">
        <v>81900</v>
      </c>
      <c r="T164" s="82">
        <v>2023</v>
      </c>
    </row>
    <row r="165" spans="2:20" x14ac:dyDescent="0.25">
      <c r="B165" s="1" t="s">
        <v>85</v>
      </c>
      <c r="D165" s="1" t="s">
        <v>24</v>
      </c>
      <c r="G165" s="1" t="s">
        <v>83</v>
      </c>
      <c r="H165" s="1" t="s">
        <v>2</v>
      </c>
      <c r="I165" s="1" t="s">
        <v>3</v>
      </c>
      <c r="J165" s="2">
        <v>77000</v>
      </c>
      <c r="K165" s="2">
        <v>74000</v>
      </c>
      <c r="L165" s="2">
        <v>1480</v>
      </c>
      <c r="M165" s="2">
        <f>L165/2</f>
        <v>740</v>
      </c>
      <c r="N165" s="2">
        <f>M165</f>
        <v>740</v>
      </c>
      <c r="O165" s="1" t="s">
        <v>21</v>
      </c>
      <c r="Q165" s="10">
        <v>45021</v>
      </c>
      <c r="S165" s="12"/>
      <c r="T165" s="82">
        <v>2023</v>
      </c>
    </row>
    <row r="166" spans="2:20" x14ac:dyDescent="0.25">
      <c r="B166" s="1" t="s">
        <v>85</v>
      </c>
      <c r="D166" s="1" t="s">
        <v>24</v>
      </c>
      <c r="G166" s="1" t="s">
        <v>83</v>
      </c>
      <c r="H166" s="1" t="s">
        <v>5</v>
      </c>
      <c r="I166" s="1" t="s">
        <v>3</v>
      </c>
      <c r="J166" s="2">
        <v>77000</v>
      </c>
      <c r="K166" s="2">
        <v>74000</v>
      </c>
      <c r="L166" s="2">
        <v>2020</v>
      </c>
      <c r="M166" s="2">
        <f>L166/2</f>
        <v>1010</v>
      </c>
      <c r="N166" s="2">
        <f>M166</f>
        <v>1010</v>
      </c>
      <c r="O166" s="1" t="s">
        <v>21</v>
      </c>
      <c r="Q166" s="10">
        <v>45021</v>
      </c>
      <c r="S166" s="12" t="s">
        <v>86</v>
      </c>
      <c r="T166" s="82">
        <v>2023</v>
      </c>
    </row>
    <row r="167" spans="2:20" x14ac:dyDescent="0.25">
      <c r="B167" s="5" t="s">
        <v>200</v>
      </c>
      <c r="D167" s="5" t="s">
        <v>9</v>
      </c>
      <c r="G167" s="5" t="s">
        <v>46</v>
      </c>
      <c r="H167" s="5" t="s">
        <v>5</v>
      </c>
      <c r="I167" s="5" t="s">
        <v>201</v>
      </c>
      <c r="J167" s="38">
        <v>41500</v>
      </c>
      <c r="K167" s="2">
        <v>37000</v>
      </c>
      <c r="L167" s="2">
        <v>1100</v>
      </c>
      <c r="M167" s="2">
        <v>550</v>
      </c>
      <c r="N167" s="2">
        <v>550</v>
      </c>
      <c r="O167" s="5" t="s">
        <v>22</v>
      </c>
      <c r="Q167" s="10">
        <v>45037</v>
      </c>
      <c r="S167" s="12"/>
      <c r="T167" s="82">
        <v>2023</v>
      </c>
    </row>
    <row r="168" spans="2:20" x14ac:dyDescent="0.25">
      <c r="B168" s="1" t="s">
        <v>171</v>
      </c>
      <c r="D168" s="1" t="s">
        <v>49</v>
      </c>
      <c r="G168" s="1" t="s">
        <v>172</v>
      </c>
      <c r="H168" s="1" t="s">
        <v>2</v>
      </c>
      <c r="I168" s="1" t="s">
        <v>168</v>
      </c>
      <c r="J168" s="2">
        <v>80000</v>
      </c>
      <c r="K168" s="2">
        <v>73500</v>
      </c>
      <c r="L168" s="2">
        <v>2200</v>
      </c>
      <c r="M168" s="2">
        <v>1100</v>
      </c>
      <c r="N168" s="2">
        <v>1100</v>
      </c>
      <c r="O168" s="1" t="s">
        <v>412</v>
      </c>
      <c r="Q168" s="10">
        <v>45037</v>
      </c>
      <c r="S168" s="1">
        <v>71000</v>
      </c>
      <c r="T168" s="82">
        <v>2023</v>
      </c>
    </row>
    <row r="169" spans="2:20" x14ac:dyDescent="0.25">
      <c r="B169" s="1" t="s">
        <v>116</v>
      </c>
      <c r="D169" s="1" t="s">
        <v>97</v>
      </c>
      <c r="G169" s="1" t="s">
        <v>117</v>
      </c>
      <c r="H169" s="1" t="s">
        <v>2</v>
      </c>
      <c r="I169" s="1" t="s">
        <v>3</v>
      </c>
      <c r="J169" s="2">
        <v>28000</v>
      </c>
      <c r="K169" s="2">
        <v>27000</v>
      </c>
      <c r="L169" s="2">
        <v>800</v>
      </c>
      <c r="M169" s="2">
        <f>L169/2</f>
        <v>400</v>
      </c>
      <c r="N169" s="2">
        <f>M169</f>
        <v>400</v>
      </c>
      <c r="O169" s="1" t="s">
        <v>118</v>
      </c>
      <c r="Q169" s="9">
        <v>45051</v>
      </c>
      <c r="S169" s="12">
        <v>17000</v>
      </c>
      <c r="T169" s="82">
        <v>2023</v>
      </c>
    </row>
    <row r="170" spans="2:20" x14ac:dyDescent="0.25">
      <c r="B170" s="1" t="s">
        <v>119</v>
      </c>
      <c r="D170" s="1" t="s">
        <v>97</v>
      </c>
      <c r="G170" s="1" t="s">
        <v>120</v>
      </c>
      <c r="H170" s="1" t="s">
        <v>5</v>
      </c>
      <c r="I170" s="1" t="s">
        <v>3</v>
      </c>
      <c r="J170" s="2">
        <v>28000</v>
      </c>
      <c r="K170" s="2">
        <v>27000</v>
      </c>
      <c r="L170" s="2">
        <v>800</v>
      </c>
      <c r="M170" s="2">
        <f>L170/2</f>
        <v>400</v>
      </c>
      <c r="N170" s="2">
        <f>M170</f>
        <v>400</v>
      </c>
      <c r="O170" s="1" t="s">
        <v>118</v>
      </c>
      <c r="Q170" s="9">
        <v>45051</v>
      </c>
      <c r="S170" s="12"/>
      <c r="T170" s="82">
        <v>2023</v>
      </c>
    </row>
    <row r="171" spans="2:20" x14ac:dyDescent="0.25">
      <c r="B171" s="5" t="s">
        <v>136</v>
      </c>
      <c r="D171" s="5" t="s">
        <v>6</v>
      </c>
      <c r="G171" s="5" t="s">
        <v>137</v>
      </c>
      <c r="H171" s="5" t="s">
        <v>2</v>
      </c>
      <c r="I171" s="5" t="s">
        <v>3</v>
      </c>
      <c r="J171" s="2">
        <v>180000</v>
      </c>
      <c r="K171" s="2">
        <v>170000</v>
      </c>
      <c r="L171" s="2">
        <v>4250</v>
      </c>
      <c r="M171" s="2">
        <v>2125</v>
      </c>
      <c r="N171" s="2">
        <v>2125</v>
      </c>
      <c r="O171" s="2" t="s">
        <v>10</v>
      </c>
      <c r="Q171" s="9">
        <v>45051</v>
      </c>
      <c r="S171" s="12"/>
      <c r="T171" s="82">
        <v>2023</v>
      </c>
    </row>
    <row r="172" spans="2:20" x14ac:dyDescent="0.25">
      <c r="B172" s="5" t="s">
        <v>136</v>
      </c>
      <c r="D172" s="5" t="s">
        <v>6</v>
      </c>
      <c r="G172" s="5" t="s">
        <v>138</v>
      </c>
      <c r="H172" s="5" t="s">
        <v>5</v>
      </c>
      <c r="I172" s="5" t="s">
        <v>3</v>
      </c>
      <c r="J172" s="2">
        <v>180000</v>
      </c>
      <c r="K172" s="2">
        <v>170000</v>
      </c>
      <c r="L172" s="2">
        <v>5100</v>
      </c>
      <c r="M172" s="2">
        <v>2550</v>
      </c>
      <c r="N172" s="2">
        <v>2550</v>
      </c>
      <c r="O172" s="2" t="s">
        <v>10</v>
      </c>
      <c r="Q172" s="9">
        <f>Q171</f>
        <v>45051</v>
      </c>
      <c r="S172" s="12"/>
      <c r="T172" s="82">
        <v>2023</v>
      </c>
    </row>
    <row r="173" spans="2:20" x14ac:dyDescent="0.25">
      <c r="B173" s="5" t="s">
        <v>173</v>
      </c>
      <c r="D173" s="5" t="s">
        <v>9</v>
      </c>
      <c r="G173" s="5" t="s">
        <v>174</v>
      </c>
      <c r="H173" s="5" t="s">
        <v>5</v>
      </c>
      <c r="I173" s="5" t="s">
        <v>168</v>
      </c>
      <c r="J173" s="2">
        <v>80000</v>
      </c>
      <c r="K173" s="2">
        <v>70000</v>
      </c>
      <c r="L173" s="2">
        <v>2100</v>
      </c>
      <c r="M173" s="2">
        <v>1050</v>
      </c>
      <c r="N173" s="2">
        <v>1050</v>
      </c>
      <c r="O173" s="2" t="s">
        <v>412</v>
      </c>
      <c r="Q173" s="9">
        <v>45056</v>
      </c>
      <c r="S173" s="1">
        <v>51800</v>
      </c>
      <c r="T173" s="82">
        <v>2023</v>
      </c>
    </row>
    <row r="174" spans="2:20" x14ac:dyDescent="0.25">
      <c r="B174" s="1" t="s">
        <v>413</v>
      </c>
      <c r="D174" s="1" t="s">
        <v>10</v>
      </c>
      <c r="G174" s="1" t="s">
        <v>414</v>
      </c>
      <c r="H174" s="1" t="s">
        <v>5</v>
      </c>
      <c r="I174" s="1" t="s">
        <v>32</v>
      </c>
      <c r="J174" s="2">
        <v>125000</v>
      </c>
      <c r="K174" s="2">
        <v>105000</v>
      </c>
      <c r="L174" s="2">
        <v>3150</v>
      </c>
      <c r="M174" s="48">
        <v>3150</v>
      </c>
      <c r="N174" s="2"/>
      <c r="O174" s="1" t="s">
        <v>187</v>
      </c>
      <c r="Q174" s="9">
        <v>45057</v>
      </c>
      <c r="S174" s="12">
        <v>105000</v>
      </c>
      <c r="T174" s="82">
        <v>2023</v>
      </c>
    </row>
    <row r="175" spans="2:20" x14ac:dyDescent="0.25">
      <c r="B175" s="1" t="s">
        <v>87</v>
      </c>
      <c r="D175" s="1" t="s">
        <v>9</v>
      </c>
      <c r="G175" s="1" t="s">
        <v>88</v>
      </c>
      <c r="H175" s="1" t="s">
        <v>2</v>
      </c>
      <c r="I175" s="1" t="s">
        <v>44</v>
      </c>
      <c r="J175" s="2">
        <v>55000</v>
      </c>
      <c r="K175" s="2">
        <v>52000</v>
      </c>
      <c r="L175" s="2">
        <v>1560</v>
      </c>
      <c r="M175" s="2">
        <v>780</v>
      </c>
      <c r="N175" s="2">
        <v>780</v>
      </c>
      <c r="O175" s="1" t="s">
        <v>21</v>
      </c>
      <c r="Q175" s="10">
        <v>45058</v>
      </c>
      <c r="S175" s="60"/>
      <c r="T175" s="82">
        <v>2023</v>
      </c>
    </row>
    <row r="176" spans="2:20" x14ac:dyDescent="0.25">
      <c r="B176" s="41" t="s">
        <v>62</v>
      </c>
      <c r="D176" s="42" t="s">
        <v>11</v>
      </c>
      <c r="G176" s="42" t="s">
        <v>121</v>
      </c>
      <c r="H176" s="42" t="s">
        <v>5</v>
      </c>
      <c r="I176" s="42" t="s">
        <v>7</v>
      </c>
      <c r="J176" s="40">
        <v>86000</v>
      </c>
      <c r="K176" s="40">
        <v>80000</v>
      </c>
      <c r="L176" s="40">
        <f>K176*0.03</f>
        <v>2400</v>
      </c>
      <c r="M176" s="40">
        <f>L176/2</f>
        <v>1200</v>
      </c>
      <c r="N176" s="40">
        <f>M176</f>
        <v>1200</v>
      </c>
      <c r="O176" s="42" t="s">
        <v>118</v>
      </c>
      <c r="Q176" s="61">
        <v>45070</v>
      </c>
      <c r="S176" s="12">
        <v>2000</v>
      </c>
      <c r="T176" s="82">
        <v>2023</v>
      </c>
    </row>
    <row r="177" spans="2:20" x14ac:dyDescent="0.25">
      <c r="B177" s="41" t="s">
        <v>62</v>
      </c>
      <c r="D177" s="42" t="s">
        <v>11</v>
      </c>
      <c r="G177" s="42" t="s">
        <v>63</v>
      </c>
      <c r="H177" s="42" t="s">
        <v>5</v>
      </c>
      <c r="I177" s="42" t="s">
        <v>7</v>
      </c>
      <c r="J177" s="40">
        <v>86000</v>
      </c>
      <c r="K177" s="40">
        <v>80000</v>
      </c>
      <c r="L177" s="40">
        <f>K177*0.03</f>
        <v>2400</v>
      </c>
      <c r="M177" s="40">
        <f>L177*0.4</f>
        <v>960</v>
      </c>
      <c r="N177" s="40">
        <f>L177*0.6</f>
        <v>1440</v>
      </c>
      <c r="O177" s="5" t="s">
        <v>12</v>
      </c>
      <c r="Q177" s="9">
        <v>45070</v>
      </c>
      <c r="S177" s="12"/>
      <c r="T177" s="82">
        <v>2023</v>
      </c>
    </row>
    <row r="178" spans="2:20" x14ac:dyDescent="0.25">
      <c r="B178" s="5" t="s">
        <v>139</v>
      </c>
      <c r="D178" s="5" t="s">
        <v>11</v>
      </c>
      <c r="G178" s="5" t="s">
        <v>140</v>
      </c>
      <c r="H178" s="5" t="s">
        <v>2</v>
      </c>
      <c r="I178" s="5" t="s">
        <v>141</v>
      </c>
      <c r="J178" s="38">
        <v>145000</v>
      </c>
      <c r="K178" s="2">
        <v>138000</v>
      </c>
      <c r="L178" s="2">
        <v>4140</v>
      </c>
      <c r="M178" s="2">
        <v>2070</v>
      </c>
      <c r="N178" s="2">
        <v>2070</v>
      </c>
      <c r="O178" s="5" t="s">
        <v>10</v>
      </c>
      <c r="Q178" s="18">
        <v>45070</v>
      </c>
      <c r="S178" s="1"/>
      <c r="T178" s="82">
        <v>2023</v>
      </c>
    </row>
    <row r="179" spans="2:20" x14ac:dyDescent="0.25">
      <c r="B179" s="1" t="s">
        <v>89</v>
      </c>
      <c r="D179" s="1" t="s">
        <v>11</v>
      </c>
      <c r="G179" s="1" t="s">
        <v>415</v>
      </c>
      <c r="H179" s="1" t="s">
        <v>5</v>
      </c>
      <c r="I179" s="1" t="s">
        <v>7</v>
      </c>
      <c r="J179" s="2">
        <v>67000</v>
      </c>
      <c r="K179" s="2">
        <v>61000</v>
      </c>
      <c r="L179" s="2">
        <v>1525</v>
      </c>
      <c r="M179" s="2">
        <v>1525</v>
      </c>
      <c r="N179" s="2"/>
      <c r="O179" s="1" t="s">
        <v>7</v>
      </c>
      <c r="Q179" s="9">
        <v>45083</v>
      </c>
      <c r="S179" s="1"/>
      <c r="T179" s="82">
        <v>2023</v>
      </c>
    </row>
    <row r="180" spans="2:20" x14ac:dyDescent="0.25">
      <c r="B180" s="1" t="s">
        <v>89</v>
      </c>
      <c r="D180" s="1" t="s">
        <v>33</v>
      </c>
      <c r="G180" s="1" t="s">
        <v>90</v>
      </c>
      <c r="H180" s="1" t="s">
        <v>2</v>
      </c>
      <c r="I180" s="1" t="s">
        <v>7</v>
      </c>
      <c r="J180" s="2">
        <v>67000</v>
      </c>
      <c r="K180" s="2">
        <v>61000</v>
      </c>
      <c r="L180" s="2">
        <v>1525</v>
      </c>
      <c r="M180" s="2">
        <v>762.5</v>
      </c>
      <c r="N180" s="2">
        <v>762.5</v>
      </c>
      <c r="O180" s="1" t="s">
        <v>91</v>
      </c>
      <c r="Q180" s="9">
        <v>45083</v>
      </c>
      <c r="S180" s="1"/>
      <c r="T180" s="82">
        <v>2023</v>
      </c>
    </row>
    <row r="181" spans="2:20" x14ac:dyDescent="0.25">
      <c r="B181" s="1" t="s">
        <v>139</v>
      </c>
      <c r="D181" s="1" t="s">
        <v>11</v>
      </c>
      <c r="G181" s="1" t="s">
        <v>175</v>
      </c>
      <c r="H181" s="1" t="s">
        <v>5</v>
      </c>
      <c r="I181" s="1" t="s">
        <v>7</v>
      </c>
      <c r="J181" s="2">
        <v>70000</v>
      </c>
      <c r="K181" s="2">
        <v>65000</v>
      </c>
      <c r="L181" s="2">
        <v>1950</v>
      </c>
      <c r="M181" s="2">
        <v>975</v>
      </c>
      <c r="N181" s="2">
        <v>975</v>
      </c>
      <c r="O181" s="1" t="s">
        <v>412</v>
      </c>
      <c r="Q181" s="9">
        <v>45084</v>
      </c>
      <c r="S181" s="1"/>
      <c r="T181" s="82">
        <v>2023</v>
      </c>
    </row>
    <row r="182" spans="2:20" x14ac:dyDescent="0.25">
      <c r="B182" s="1" t="s">
        <v>139</v>
      </c>
      <c r="D182" s="1" t="s">
        <v>11</v>
      </c>
      <c r="G182" s="1" t="s">
        <v>142</v>
      </c>
      <c r="H182" s="1" t="s">
        <v>2</v>
      </c>
      <c r="I182" s="1" t="s">
        <v>7</v>
      </c>
      <c r="J182" s="2">
        <v>70000</v>
      </c>
      <c r="K182" s="2">
        <v>65000</v>
      </c>
      <c r="L182" s="2">
        <v>1950</v>
      </c>
      <c r="M182" s="2">
        <v>975</v>
      </c>
      <c r="N182" s="2">
        <v>975</v>
      </c>
      <c r="O182" s="1" t="s">
        <v>10</v>
      </c>
      <c r="Q182" s="9">
        <v>45087</v>
      </c>
      <c r="S182" s="1"/>
      <c r="T182" s="82">
        <v>2023</v>
      </c>
    </row>
    <row r="183" spans="2:20" x14ac:dyDescent="0.25">
      <c r="B183" s="1" t="s">
        <v>416</v>
      </c>
      <c r="D183" s="1" t="s">
        <v>14</v>
      </c>
      <c r="G183" s="1" t="s">
        <v>417</v>
      </c>
      <c r="H183" s="1" t="s">
        <v>5</v>
      </c>
      <c r="I183" s="1" t="s">
        <v>418</v>
      </c>
      <c r="J183" s="2">
        <v>130000</v>
      </c>
      <c r="K183" s="2">
        <v>120000</v>
      </c>
      <c r="L183" s="2">
        <v>1000</v>
      </c>
      <c r="M183" s="2">
        <v>1000</v>
      </c>
      <c r="N183" s="2"/>
      <c r="O183" s="1" t="s">
        <v>187</v>
      </c>
      <c r="Q183" s="9">
        <v>45093</v>
      </c>
      <c r="S183" s="1"/>
      <c r="T183" s="82">
        <v>2023</v>
      </c>
    </row>
    <row r="184" spans="2:20" x14ac:dyDescent="0.25">
      <c r="B184" s="1" t="s">
        <v>143</v>
      </c>
      <c r="D184" s="1" t="s">
        <v>49</v>
      </c>
      <c r="G184" s="1"/>
      <c r="H184" s="1" t="s">
        <v>2</v>
      </c>
      <c r="I184" s="1" t="s">
        <v>47</v>
      </c>
      <c r="J184" s="2">
        <v>65000</v>
      </c>
      <c r="K184" s="2">
        <v>60000</v>
      </c>
      <c r="L184" s="2">
        <v>1000</v>
      </c>
      <c r="M184" s="2">
        <v>500</v>
      </c>
      <c r="N184" s="2">
        <v>500</v>
      </c>
      <c r="O184" s="1" t="s">
        <v>10</v>
      </c>
      <c r="Q184" s="15">
        <v>45100</v>
      </c>
      <c r="S184" s="1"/>
      <c r="T184" s="82">
        <v>2023</v>
      </c>
    </row>
    <row r="185" spans="2:20" x14ac:dyDescent="0.25">
      <c r="B185" s="1" t="s">
        <v>202</v>
      </c>
      <c r="D185" s="1" t="s">
        <v>10</v>
      </c>
      <c r="G185" s="1"/>
      <c r="H185" s="1" t="s">
        <v>2</v>
      </c>
      <c r="I185" s="1" t="s">
        <v>3</v>
      </c>
      <c r="J185" s="2">
        <v>34000</v>
      </c>
      <c r="K185" s="2">
        <v>34000</v>
      </c>
      <c r="L185" s="2">
        <f>K185*0.03</f>
        <v>1020</v>
      </c>
      <c r="M185" s="2">
        <f>L185/2</f>
        <v>510</v>
      </c>
      <c r="N185" s="2">
        <f>M185</f>
        <v>510</v>
      </c>
      <c r="O185" s="1" t="s">
        <v>22</v>
      </c>
      <c r="Q185" s="9">
        <v>45100</v>
      </c>
      <c r="S185" s="1"/>
      <c r="T185" s="82">
        <v>2023</v>
      </c>
    </row>
    <row r="186" spans="2:20" x14ac:dyDescent="0.25">
      <c r="B186" s="1" t="s">
        <v>202</v>
      </c>
      <c r="D186" s="1" t="s">
        <v>10</v>
      </c>
      <c r="G186" s="1"/>
      <c r="H186" s="1" t="s">
        <v>5</v>
      </c>
      <c r="I186" s="1" t="s">
        <v>3</v>
      </c>
      <c r="J186" s="2">
        <v>34000</v>
      </c>
      <c r="K186" s="2">
        <v>34000</v>
      </c>
      <c r="L186" s="2">
        <f>K186*0.03</f>
        <v>1020</v>
      </c>
      <c r="M186" s="2">
        <f>L186/2</f>
        <v>510</v>
      </c>
      <c r="N186" s="2">
        <f>M186</f>
        <v>510</v>
      </c>
      <c r="O186" s="1" t="s">
        <v>22</v>
      </c>
      <c r="Q186" s="9">
        <v>45100</v>
      </c>
      <c r="S186" s="1"/>
      <c r="T186" s="82">
        <v>2023</v>
      </c>
    </row>
    <row r="187" spans="2:20" x14ac:dyDescent="0.25">
      <c r="B187" s="1" t="s">
        <v>92</v>
      </c>
      <c r="D187" s="1" t="s">
        <v>11</v>
      </c>
      <c r="G187" s="1"/>
      <c r="H187" s="1" t="s">
        <v>5</v>
      </c>
      <c r="I187" s="1" t="s">
        <v>7</v>
      </c>
      <c r="J187" s="2">
        <v>41000</v>
      </c>
      <c r="K187" s="2">
        <v>38500</v>
      </c>
      <c r="L187" s="2">
        <f>K187*0.03</f>
        <v>1155</v>
      </c>
      <c r="M187" s="2">
        <f>L187/2</f>
        <v>577.5</v>
      </c>
      <c r="N187" s="2">
        <f>M187</f>
        <v>577.5</v>
      </c>
      <c r="O187" s="1" t="s">
        <v>10</v>
      </c>
      <c r="Q187" s="9">
        <v>45105</v>
      </c>
      <c r="S187" s="1"/>
      <c r="T187" s="82">
        <v>2023</v>
      </c>
    </row>
    <row r="188" spans="2:20" x14ac:dyDescent="0.25">
      <c r="B188" s="1" t="s">
        <v>92</v>
      </c>
      <c r="D188" s="1" t="s">
        <v>11</v>
      </c>
      <c r="G188" s="1"/>
      <c r="H188" s="1" t="s">
        <v>2</v>
      </c>
      <c r="I188" s="1" t="s">
        <v>7</v>
      </c>
      <c r="J188" s="2">
        <v>41000</v>
      </c>
      <c r="K188" s="2">
        <v>38500</v>
      </c>
      <c r="L188" s="2">
        <f>K188*0.03</f>
        <v>1155</v>
      </c>
      <c r="M188" s="2">
        <f>L188/2</f>
        <v>577.5</v>
      </c>
      <c r="N188" s="2">
        <f>M188</f>
        <v>577.5</v>
      </c>
      <c r="O188" s="1" t="s">
        <v>21</v>
      </c>
      <c r="Q188" s="9">
        <v>45105</v>
      </c>
      <c r="S188" s="1"/>
      <c r="T188" s="82">
        <v>2023</v>
      </c>
    </row>
    <row r="189" spans="2:20" x14ac:dyDescent="0.25">
      <c r="B189" s="47" t="s">
        <v>62</v>
      </c>
      <c r="D189" s="1" t="s">
        <v>11</v>
      </c>
      <c r="G189" s="1" t="s">
        <v>63</v>
      </c>
      <c r="H189" s="1" t="s">
        <v>2</v>
      </c>
      <c r="I189" s="1" t="s">
        <v>7</v>
      </c>
      <c r="J189" s="2">
        <v>71000</v>
      </c>
      <c r="K189" s="2">
        <v>69000</v>
      </c>
      <c r="L189" s="2">
        <v>2070</v>
      </c>
      <c r="M189" s="2">
        <v>828</v>
      </c>
      <c r="N189" s="2">
        <v>1242</v>
      </c>
      <c r="O189" s="1" t="s">
        <v>12</v>
      </c>
      <c r="Q189" s="9">
        <v>45107</v>
      </c>
      <c r="S189" s="1"/>
      <c r="T189" s="82">
        <v>2023</v>
      </c>
    </row>
    <row r="190" spans="2:20" x14ac:dyDescent="0.25">
      <c r="B190" s="47" t="s">
        <v>62</v>
      </c>
      <c r="D190" s="1" t="s">
        <v>11</v>
      </c>
      <c r="G190" s="1"/>
      <c r="H190" s="1" t="s">
        <v>5</v>
      </c>
      <c r="I190" s="1" t="s">
        <v>7</v>
      </c>
      <c r="J190" s="2">
        <v>71000</v>
      </c>
      <c r="K190" s="2">
        <v>69000</v>
      </c>
      <c r="L190" s="2">
        <v>2070</v>
      </c>
      <c r="M190" s="2">
        <v>1035</v>
      </c>
      <c r="N190" s="2">
        <v>1035</v>
      </c>
      <c r="O190" s="1" t="s">
        <v>36</v>
      </c>
      <c r="Q190" s="9">
        <v>45107</v>
      </c>
      <c r="S190" s="1"/>
      <c r="T190" s="82">
        <v>2023</v>
      </c>
    </row>
    <row r="191" spans="2:20" x14ac:dyDescent="0.25">
      <c r="B191" s="1" t="s">
        <v>203</v>
      </c>
      <c r="D191" s="1" t="s">
        <v>65</v>
      </c>
      <c r="G191" s="1" t="s">
        <v>66</v>
      </c>
      <c r="H191" s="1" t="s">
        <v>2</v>
      </c>
      <c r="I191" s="1" t="s">
        <v>7</v>
      </c>
      <c r="J191" s="2" t="s">
        <v>419</v>
      </c>
      <c r="K191" s="2" t="s">
        <v>419</v>
      </c>
      <c r="L191" s="2">
        <v>3960</v>
      </c>
      <c r="M191" s="2">
        <v>1980</v>
      </c>
      <c r="N191" s="2">
        <v>1980</v>
      </c>
      <c r="O191" s="1" t="s">
        <v>22</v>
      </c>
      <c r="Q191" s="9">
        <v>45107</v>
      </c>
      <c r="S191" s="1"/>
      <c r="T191" s="82">
        <v>2023</v>
      </c>
    </row>
    <row r="192" spans="2:20" x14ac:dyDescent="0.25">
      <c r="B192" s="1" t="s">
        <v>64</v>
      </c>
      <c r="D192" s="1" t="s">
        <v>65</v>
      </c>
      <c r="G192" s="1" t="s">
        <v>66</v>
      </c>
      <c r="H192" s="1" t="s">
        <v>2</v>
      </c>
      <c r="I192" s="1" t="s">
        <v>7</v>
      </c>
      <c r="J192" s="2">
        <v>24000</v>
      </c>
      <c r="K192" s="2">
        <v>24000</v>
      </c>
      <c r="L192" s="2">
        <v>720</v>
      </c>
      <c r="M192" s="2">
        <v>360</v>
      </c>
      <c r="N192" s="2">
        <v>360</v>
      </c>
      <c r="O192" s="1" t="s">
        <v>12</v>
      </c>
      <c r="Q192" s="9">
        <v>45107</v>
      </c>
      <c r="S192" s="1"/>
      <c r="T192" s="82">
        <v>2023</v>
      </c>
    </row>
    <row r="193" spans="2:20" x14ac:dyDescent="0.25">
      <c r="B193" s="1" t="s">
        <v>93</v>
      </c>
      <c r="D193" s="1" t="s">
        <v>11</v>
      </c>
      <c r="G193" s="1" t="s">
        <v>144</v>
      </c>
      <c r="H193" s="1" t="s">
        <v>2</v>
      </c>
      <c r="I193" s="1" t="s">
        <v>7</v>
      </c>
      <c r="J193" s="2">
        <v>55000</v>
      </c>
      <c r="K193" s="2">
        <v>54000</v>
      </c>
      <c r="L193" s="2">
        <v>1620</v>
      </c>
      <c r="M193" s="2">
        <v>810</v>
      </c>
      <c r="N193" s="2">
        <v>810</v>
      </c>
      <c r="O193" s="1" t="s">
        <v>10</v>
      </c>
      <c r="Q193" s="15">
        <v>45113</v>
      </c>
      <c r="S193" s="1"/>
      <c r="T193" s="82">
        <v>2023</v>
      </c>
    </row>
    <row r="194" spans="2:20" x14ac:dyDescent="0.25">
      <c r="B194" s="1" t="s">
        <v>93</v>
      </c>
      <c r="D194" s="1" t="s">
        <v>11</v>
      </c>
      <c r="G194" s="1" t="s">
        <v>94</v>
      </c>
      <c r="H194" s="1" t="s">
        <v>5</v>
      </c>
      <c r="I194" s="1" t="s">
        <v>7</v>
      </c>
      <c r="J194" s="2">
        <v>55000</v>
      </c>
      <c r="K194" s="2">
        <v>54000</v>
      </c>
      <c r="L194" s="2">
        <v>1600</v>
      </c>
      <c r="M194" s="2">
        <v>800</v>
      </c>
      <c r="N194" s="2">
        <v>800</v>
      </c>
      <c r="O194" s="1" t="s">
        <v>21</v>
      </c>
      <c r="Q194" s="15">
        <v>45113</v>
      </c>
      <c r="S194" s="1"/>
      <c r="T194" s="82">
        <v>2023</v>
      </c>
    </row>
    <row r="195" spans="2:20" x14ac:dyDescent="0.25">
      <c r="B195" s="1" t="s">
        <v>105</v>
      </c>
      <c r="D195" s="1" t="s">
        <v>11</v>
      </c>
      <c r="G195" s="1"/>
      <c r="H195" s="1" t="s">
        <v>2</v>
      </c>
      <c r="I195" s="1" t="s">
        <v>7</v>
      </c>
      <c r="J195" s="2">
        <v>120000</v>
      </c>
      <c r="K195" s="2">
        <v>110000</v>
      </c>
      <c r="L195" s="2">
        <v>3300</v>
      </c>
      <c r="M195" s="2">
        <v>1650</v>
      </c>
      <c r="N195" s="2">
        <v>1650</v>
      </c>
      <c r="O195" s="1" t="s">
        <v>4</v>
      </c>
      <c r="Q195" s="9">
        <v>45113</v>
      </c>
      <c r="S195" s="1"/>
      <c r="T195" s="82">
        <v>2023</v>
      </c>
    </row>
    <row r="196" spans="2:20" x14ac:dyDescent="0.25">
      <c r="B196" s="1" t="s">
        <v>204</v>
      </c>
      <c r="D196" s="1" t="s">
        <v>65</v>
      </c>
      <c r="G196" s="1"/>
      <c r="H196" s="1" t="s">
        <v>2</v>
      </c>
      <c r="I196" s="1" t="s">
        <v>7</v>
      </c>
      <c r="J196" s="2">
        <v>108000</v>
      </c>
      <c r="K196" s="2">
        <v>108000</v>
      </c>
      <c r="L196" s="2">
        <v>3240</v>
      </c>
      <c r="M196" s="2">
        <v>1620</v>
      </c>
      <c r="N196" s="2">
        <v>1620</v>
      </c>
      <c r="O196" s="1" t="s">
        <v>22</v>
      </c>
      <c r="Q196" s="9">
        <v>45114</v>
      </c>
      <c r="S196" s="1"/>
      <c r="T196" s="82">
        <v>2023</v>
      </c>
    </row>
    <row r="197" spans="2:20" x14ac:dyDescent="0.25">
      <c r="B197" s="1" t="s">
        <v>145</v>
      </c>
      <c r="D197" s="1" t="s">
        <v>146</v>
      </c>
      <c r="G197" s="1"/>
      <c r="H197" s="1" t="s">
        <v>2</v>
      </c>
      <c r="I197" s="1" t="s">
        <v>7</v>
      </c>
      <c r="J197" s="2">
        <v>52000</v>
      </c>
      <c r="K197" s="2">
        <v>41000</v>
      </c>
      <c r="L197" s="2">
        <v>1000</v>
      </c>
      <c r="M197" s="2">
        <v>500</v>
      </c>
      <c r="N197" s="2">
        <v>500</v>
      </c>
      <c r="O197" s="1" t="s">
        <v>10</v>
      </c>
      <c r="Q197" s="9">
        <v>45120</v>
      </c>
      <c r="S197" s="1"/>
      <c r="T197" s="82">
        <v>2023</v>
      </c>
    </row>
    <row r="198" spans="2:20" x14ac:dyDescent="0.25">
      <c r="B198" s="1" t="s">
        <v>145</v>
      </c>
      <c r="D198" s="1" t="s">
        <v>146</v>
      </c>
      <c r="G198" s="1"/>
      <c r="H198" s="1" t="s">
        <v>5</v>
      </c>
      <c r="I198" s="1" t="s">
        <v>7</v>
      </c>
      <c r="J198" s="2">
        <v>52000</v>
      </c>
      <c r="K198" s="2">
        <v>41000</v>
      </c>
      <c r="L198" s="2">
        <v>1200</v>
      </c>
      <c r="M198" s="2">
        <v>600</v>
      </c>
      <c r="N198" s="2">
        <v>600</v>
      </c>
      <c r="O198" s="1" t="s">
        <v>10</v>
      </c>
      <c r="Q198" s="9">
        <v>45120</v>
      </c>
      <c r="S198" s="1"/>
      <c r="T198" s="82">
        <v>2023</v>
      </c>
    </row>
    <row r="199" spans="2:20" x14ac:dyDescent="0.25">
      <c r="B199" s="1" t="s">
        <v>152</v>
      </c>
      <c r="D199" s="1" t="s">
        <v>65</v>
      </c>
      <c r="G199" s="1" t="s">
        <v>66</v>
      </c>
      <c r="H199" s="1" t="s">
        <v>2</v>
      </c>
      <c r="I199" s="1" t="s">
        <v>3</v>
      </c>
      <c r="J199" s="2">
        <v>12000</v>
      </c>
      <c r="K199" s="2">
        <v>12000</v>
      </c>
      <c r="L199" s="2">
        <v>360</v>
      </c>
      <c r="M199" s="2">
        <v>180</v>
      </c>
      <c r="N199" s="2">
        <v>180</v>
      </c>
      <c r="O199" s="1" t="s">
        <v>22</v>
      </c>
      <c r="Q199" s="9">
        <v>45127</v>
      </c>
      <c r="S199" s="1"/>
      <c r="T199" s="82">
        <v>2023</v>
      </c>
    </row>
    <row r="200" spans="2:20" x14ac:dyDescent="0.25">
      <c r="B200" s="1" t="s">
        <v>152</v>
      </c>
      <c r="D200" s="1" t="s">
        <v>65</v>
      </c>
      <c r="G200" s="1"/>
      <c r="H200" s="1" t="s">
        <v>5</v>
      </c>
      <c r="I200" s="1" t="s">
        <v>3</v>
      </c>
      <c r="J200" s="2">
        <v>12000</v>
      </c>
      <c r="K200" s="2">
        <v>12000</v>
      </c>
      <c r="L200" s="2">
        <v>360</v>
      </c>
      <c r="M200" s="2">
        <v>180</v>
      </c>
      <c r="N200" s="2">
        <v>180</v>
      </c>
      <c r="O200" s="1" t="s">
        <v>22</v>
      </c>
      <c r="Q200" s="9">
        <v>45127</v>
      </c>
      <c r="S200" s="1"/>
      <c r="T200" s="82">
        <v>2023</v>
      </c>
    </row>
    <row r="201" spans="2:20" x14ac:dyDescent="0.25">
      <c r="B201" s="1" t="s">
        <v>122</v>
      </c>
      <c r="D201" s="1" t="s">
        <v>123</v>
      </c>
      <c r="G201" s="1"/>
      <c r="H201" s="1" t="s">
        <v>5</v>
      </c>
      <c r="I201" s="1" t="s">
        <v>7</v>
      </c>
      <c r="J201" s="2">
        <v>33500</v>
      </c>
      <c r="K201" s="2">
        <v>29000</v>
      </c>
      <c r="L201" s="2">
        <v>880</v>
      </c>
      <c r="M201" s="2">
        <v>440</v>
      </c>
      <c r="N201" s="2">
        <v>440</v>
      </c>
      <c r="O201" s="1" t="s">
        <v>118</v>
      </c>
      <c r="Q201" s="9">
        <v>45138</v>
      </c>
      <c r="S201" s="1">
        <v>36540</v>
      </c>
      <c r="T201" s="82">
        <v>2023</v>
      </c>
    </row>
    <row r="202" spans="2:20" x14ac:dyDescent="0.25">
      <c r="B202" s="1" t="s">
        <v>95</v>
      </c>
      <c r="D202" s="1" t="s">
        <v>6</v>
      </c>
      <c r="G202" s="1"/>
      <c r="H202" s="1" t="s">
        <v>5</v>
      </c>
      <c r="I202" s="1" t="s">
        <v>7</v>
      </c>
      <c r="J202" s="2">
        <v>125000</v>
      </c>
      <c r="K202" s="2">
        <v>115000</v>
      </c>
      <c r="L202" s="2">
        <v>3450</v>
      </c>
      <c r="M202" s="2">
        <v>1725</v>
      </c>
      <c r="N202" s="2">
        <v>1725</v>
      </c>
      <c r="O202" s="1" t="s">
        <v>10</v>
      </c>
      <c r="Q202" s="9">
        <v>45138</v>
      </c>
      <c r="S202" s="1"/>
      <c r="T202" s="82">
        <v>2023</v>
      </c>
    </row>
    <row r="203" spans="2:20" x14ac:dyDescent="0.25">
      <c r="B203" s="1" t="s">
        <v>95</v>
      </c>
      <c r="D203" s="1" t="s">
        <v>6</v>
      </c>
      <c r="G203" s="1" t="s">
        <v>31</v>
      </c>
      <c r="H203" s="1" t="s">
        <v>2</v>
      </c>
      <c r="I203" s="1" t="s">
        <v>7</v>
      </c>
      <c r="J203" s="2">
        <v>125000</v>
      </c>
      <c r="K203" s="2">
        <v>115000</v>
      </c>
      <c r="L203" s="2">
        <v>3450</v>
      </c>
      <c r="M203" s="2">
        <v>1725</v>
      </c>
      <c r="N203" s="2">
        <v>1725</v>
      </c>
      <c r="O203" s="1" t="s">
        <v>98</v>
      </c>
      <c r="Q203" s="9">
        <v>45138</v>
      </c>
      <c r="S203" s="12"/>
      <c r="T203" s="82">
        <v>2023</v>
      </c>
    </row>
    <row r="204" spans="2:20" x14ac:dyDescent="0.25">
      <c r="B204" s="1" t="s">
        <v>152</v>
      </c>
      <c r="D204" s="1" t="s">
        <v>205</v>
      </c>
      <c r="G204" s="1"/>
      <c r="H204" s="1" t="s">
        <v>5</v>
      </c>
      <c r="I204" s="1" t="s">
        <v>3</v>
      </c>
      <c r="J204" s="2">
        <v>14000</v>
      </c>
      <c r="K204" s="2">
        <v>14000</v>
      </c>
      <c r="L204" s="2">
        <v>420</v>
      </c>
      <c r="M204" s="2">
        <v>210</v>
      </c>
      <c r="N204" s="2">
        <v>210</v>
      </c>
      <c r="O204" s="1" t="s">
        <v>22</v>
      </c>
      <c r="Q204" s="9">
        <v>45139</v>
      </c>
      <c r="S204" s="12"/>
      <c r="T204" s="82">
        <v>2023</v>
      </c>
    </row>
    <row r="205" spans="2:20" x14ac:dyDescent="0.25">
      <c r="B205" s="1" t="s">
        <v>152</v>
      </c>
      <c r="D205" s="1" t="s">
        <v>205</v>
      </c>
      <c r="G205" s="1"/>
      <c r="H205" s="1" t="s">
        <v>2</v>
      </c>
      <c r="I205" s="1" t="s">
        <v>3</v>
      </c>
      <c r="J205" s="2">
        <v>14000</v>
      </c>
      <c r="K205" s="2">
        <v>14000</v>
      </c>
      <c r="L205" s="2">
        <v>420</v>
      </c>
      <c r="M205" s="2">
        <v>210</v>
      </c>
      <c r="N205" s="2">
        <v>210</v>
      </c>
      <c r="O205" s="1" t="s">
        <v>22</v>
      </c>
      <c r="Q205" s="9">
        <v>45139</v>
      </c>
      <c r="S205" s="12"/>
      <c r="T205" s="82">
        <v>2023</v>
      </c>
    </row>
    <row r="206" spans="2:20" x14ac:dyDescent="0.25">
      <c r="B206" s="1" t="s">
        <v>107</v>
      </c>
      <c r="D206" s="1" t="s">
        <v>11</v>
      </c>
      <c r="G206" s="1"/>
      <c r="H206" s="1" t="s">
        <v>2</v>
      </c>
      <c r="I206" s="1" t="s">
        <v>3</v>
      </c>
      <c r="J206" s="2">
        <v>50000</v>
      </c>
      <c r="K206" s="2">
        <v>50000</v>
      </c>
      <c r="L206" s="2">
        <v>1500</v>
      </c>
      <c r="M206" s="2">
        <v>750</v>
      </c>
      <c r="N206" s="2">
        <v>750</v>
      </c>
      <c r="O206" s="1" t="s">
        <v>4</v>
      </c>
      <c r="Q206" s="9">
        <v>45141</v>
      </c>
      <c r="S206" s="12"/>
      <c r="T206" s="82">
        <v>2023</v>
      </c>
    </row>
    <row r="207" spans="2:20" x14ac:dyDescent="0.25">
      <c r="B207" s="1" t="s">
        <v>107</v>
      </c>
      <c r="D207" s="1" t="s">
        <v>11</v>
      </c>
      <c r="G207" s="1"/>
      <c r="H207" s="1" t="s">
        <v>5</v>
      </c>
      <c r="I207" s="1" t="s">
        <v>3</v>
      </c>
      <c r="J207" s="2">
        <v>50000</v>
      </c>
      <c r="K207" s="2">
        <v>50000</v>
      </c>
      <c r="L207" s="2">
        <v>1500</v>
      </c>
      <c r="M207" s="2">
        <v>750</v>
      </c>
      <c r="N207" s="2">
        <v>750</v>
      </c>
      <c r="O207" s="1" t="s">
        <v>4</v>
      </c>
      <c r="Q207" s="9">
        <v>45141</v>
      </c>
      <c r="S207" s="12"/>
      <c r="T207" s="82">
        <v>2023</v>
      </c>
    </row>
    <row r="208" spans="2:20" x14ac:dyDescent="0.25">
      <c r="B208" s="1" t="s">
        <v>147</v>
      </c>
      <c r="D208" s="1" t="s">
        <v>11</v>
      </c>
      <c r="G208" s="1" t="s">
        <v>148</v>
      </c>
      <c r="H208" s="1" t="s">
        <v>5</v>
      </c>
      <c r="I208" s="1" t="s">
        <v>3</v>
      </c>
      <c r="J208" s="2">
        <v>70000</v>
      </c>
      <c r="K208" s="2">
        <v>70000</v>
      </c>
      <c r="L208" s="2">
        <f>K208*0.03</f>
        <v>2100</v>
      </c>
      <c r="M208" s="2">
        <f>L208/2</f>
        <v>1050</v>
      </c>
      <c r="N208" s="2">
        <f>M208</f>
        <v>1050</v>
      </c>
      <c r="O208" s="1" t="s">
        <v>10</v>
      </c>
      <c r="Q208" s="9">
        <v>45141</v>
      </c>
      <c r="S208" s="12"/>
      <c r="T208" s="82">
        <v>2023</v>
      </c>
    </row>
    <row r="209" spans="2:20" x14ac:dyDescent="0.25">
      <c r="B209" s="1" t="s">
        <v>147</v>
      </c>
      <c r="D209" s="1" t="s">
        <v>11</v>
      </c>
      <c r="G209" s="1" t="s">
        <v>149</v>
      </c>
      <c r="H209" s="1" t="s">
        <v>2</v>
      </c>
      <c r="I209" s="1" t="s">
        <v>3</v>
      </c>
      <c r="J209" s="2">
        <v>70000</v>
      </c>
      <c r="K209" s="2">
        <v>70000</v>
      </c>
      <c r="L209" s="2">
        <f>K209*0.03</f>
        <v>2100</v>
      </c>
      <c r="M209" s="2">
        <f>L209/2</f>
        <v>1050</v>
      </c>
      <c r="N209" s="2">
        <f>M209</f>
        <v>1050</v>
      </c>
      <c r="O209" s="1" t="s">
        <v>10</v>
      </c>
      <c r="Q209" s="9">
        <v>45141</v>
      </c>
      <c r="S209" s="12"/>
      <c r="T209" s="82">
        <v>2023</v>
      </c>
    </row>
    <row r="210" spans="2:20" x14ac:dyDescent="0.25">
      <c r="B210" s="1" t="s">
        <v>152</v>
      </c>
      <c r="D210" s="1" t="s">
        <v>65</v>
      </c>
      <c r="G210" s="1" t="s">
        <v>206</v>
      </c>
      <c r="H210" s="1" t="s">
        <v>5</v>
      </c>
      <c r="I210" s="1" t="s">
        <v>3</v>
      </c>
      <c r="J210" s="2"/>
      <c r="K210" s="2">
        <v>33750</v>
      </c>
      <c r="L210" s="2">
        <v>1000</v>
      </c>
      <c r="M210" s="2">
        <v>500</v>
      </c>
      <c r="N210" s="2">
        <v>500</v>
      </c>
      <c r="O210" s="1" t="s">
        <v>22</v>
      </c>
      <c r="Q210" s="9">
        <v>45155</v>
      </c>
      <c r="S210" s="12"/>
      <c r="T210" s="82">
        <v>2023</v>
      </c>
    </row>
    <row r="211" spans="2:20" x14ac:dyDescent="0.25">
      <c r="B211" s="1" t="s">
        <v>152</v>
      </c>
      <c r="D211" s="1" t="s">
        <v>65</v>
      </c>
      <c r="G211" s="1" t="s">
        <v>206</v>
      </c>
      <c r="H211" s="1" t="s">
        <v>5</v>
      </c>
      <c r="I211" s="1" t="s">
        <v>3</v>
      </c>
      <c r="J211" s="2"/>
      <c r="K211" s="2">
        <v>33750</v>
      </c>
      <c r="L211" s="2">
        <v>1000</v>
      </c>
      <c r="M211" s="2">
        <v>500</v>
      </c>
      <c r="N211" s="2">
        <v>500</v>
      </c>
      <c r="O211" s="1" t="s">
        <v>22</v>
      </c>
      <c r="Q211" s="9">
        <v>45155</v>
      </c>
      <c r="S211" s="12"/>
      <c r="T211" s="82">
        <v>2023</v>
      </c>
    </row>
    <row r="212" spans="2:20" x14ac:dyDescent="0.25">
      <c r="B212" s="7" t="s">
        <v>108</v>
      </c>
      <c r="D212" s="1" t="s">
        <v>14</v>
      </c>
      <c r="G212" s="1"/>
      <c r="H212" s="1" t="s">
        <v>5</v>
      </c>
      <c r="I212" s="1" t="s">
        <v>3</v>
      </c>
      <c r="J212" s="2">
        <v>92000</v>
      </c>
      <c r="K212" s="2">
        <v>87000</v>
      </c>
      <c r="L212" s="2">
        <f>K212*0.03</f>
        <v>2610</v>
      </c>
      <c r="M212" s="2">
        <f>L212/2</f>
        <v>1305</v>
      </c>
      <c r="N212" s="2">
        <f>M212</f>
        <v>1305</v>
      </c>
      <c r="O212" s="1" t="s">
        <v>4</v>
      </c>
      <c r="Q212" s="9">
        <v>45162</v>
      </c>
      <c r="S212" s="12"/>
      <c r="T212" s="82">
        <v>2023</v>
      </c>
    </row>
    <row r="213" spans="2:20" x14ac:dyDescent="0.25">
      <c r="B213" s="7" t="s">
        <v>108</v>
      </c>
      <c r="D213" s="1" t="s">
        <v>14</v>
      </c>
      <c r="G213" s="1"/>
      <c r="H213" s="1" t="s">
        <v>2</v>
      </c>
      <c r="I213" s="1" t="s">
        <v>3</v>
      </c>
      <c r="J213" s="2">
        <v>92000</v>
      </c>
      <c r="K213" s="2">
        <v>87000</v>
      </c>
      <c r="L213" s="2">
        <f>K213*0.03</f>
        <v>2610</v>
      </c>
      <c r="M213" s="2">
        <f>L213/2</f>
        <v>1305</v>
      </c>
      <c r="N213" s="2">
        <f>M213</f>
        <v>1305</v>
      </c>
      <c r="O213" s="1" t="s">
        <v>4</v>
      </c>
      <c r="Q213" s="9">
        <v>45162</v>
      </c>
      <c r="S213" s="12"/>
      <c r="T213" s="82">
        <v>2023</v>
      </c>
    </row>
    <row r="214" spans="2:20" x14ac:dyDescent="0.25">
      <c r="B214" s="1" t="s">
        <v>188</v>
      </c>
      <c r="D214" s="1" t="s">
        <v>97</v>
      </c>
      <c r="G214" s="1"/>
      <c r="H214" s="1" t="s">
        <v>2</v>
      </c>
      <c r="I214" s="1" t="s">
        <v>3</v>
      </c>
      <c r="J214" s="2">
        <v>38000</v>
      </c>
      <c r="K214" s="2">
        <v>38000</v>
      </c>
      <c r="L214" s="2">
        <v>1140</v>
      </c>
      <c r="M214" s="2">
        <v>570</v>
      </c>
      <c r="N214" s="2">
        <v>570</v>
      </c>
      <c r="O214" s="1" t="s">
        <v>184</v>
      </c>
      <c r="Q214" s="9">
        <v>45163</v>
      </c>
      <c r="S214" s="12">
        <v>61300</v>
      </c>
      <c r="T214" s="82">
        <v>2023</v>
      </c>
    </row>
    <row r="215" spans="2:20" x14ac:dyDescent="0.25">
      <c r="B215" s="1" t="s">
        <v>188</v>
      </c>
      <c r="D215" s="1" t="s">
        <v>97</v>
      </c>
      <c r="G215" s="1"/>
      <c r="H215" s="1" t="s">
        <v>5</v>
      </c>
      <c r="I215" s="1" t="s">
        <v>3</v>
      </c>
      <c r="J215" s="2">
        <v>38000</v>
      </c>
      <c r="K215" s="2">
        <v>38000</v>
      </c>
      <c r="L215" s="2">
        <v>1140</v>
      </c>
      <c r="M215" s="2">
        <v>570</v>
      </c>
      <c r="N215" s="2">
        <v>570</v>
      </c>
      <c r="O215" s="1" t="s">
        <v>184</v>
      </c>
      <c r="Q215" s="9">
        <v>45163</v>
      </c>
      <c r="S215" s="5"/>
      <c r="T215" s="82">
        <v>2023</v>
      </c>
    </row>
    <row r="216" spans="2:20" x14ac:dyDescent="0.25">
      <c r="B216" s="1" t="s">
        <v>96</v>
      </c>
      <c r="D216" s="1" t="s">
        <v>97</v>
      </c>
      <c r="G216" s="1"/>
      <c r="H216" s="1" t="s">
        <v>2</v>
      </c>
      <c r="I216" s="1" t="s">
        <v>420</v>
      </c>
      <c r="J216" s="2">
        <v>55000</v>
      </c>
      <c r="K216" s="2">
        <v>47000</v>
      </c>
      <c r="L216" s="2">
        <v>1400</v>
      </c>
      <c r="M216" s="2">
        <v>700</v>
      </c>
      <c r="N216" s="2">
        <v>700</v>
      </c>
      <c r="O216" s="1" t="s">
        <v>98</v>
      </c>
      <c r="Q216" s="9">
        <v>45167</v>
      </c>
      <c r="S216" s="12"/>
      <c r="T216" s="82">
        <v>2023</v>
      </c>
    </row>
    <row r="217" spans="2:20" x14ac:dyDescent="0.25">
      <c r="B217" s="1" t="s">
        <v>124</v>
      </c>
      <c r="D217" s="1" t="s">
        <v>11</v>
      </c>
      <c r="G217" s="1" t="s">
        <v>125</v>
      </c>
      <c r="H217" s="1" t="s">
        <v>5</v>
      </c>
      <c r="I217" s="1" t="s">
        <v>126</v>
      </c>
      <c r="J217" s="2">
        <v>79000</v>
      </c>
      <c r="K217" s="2">
        <v>70000</v>
      </c>
      <c r="L217" s="2">
        <f>K217*0.03</f>
        <v>2100</v>
      </c>
      <c r="M217" s="2">
        <f>L217/2</f>
        <v>1050</v>
      </c>
      <c r="N217" s="2">
        <f>M217</f>
        <v>1050</v>
      </c>
      <c r="O217" s="1" t="s">
        <v>118</v>
      </c>
      <c r="Q217" s="9">
        <v>45170</v>
      </c>
      <c r="S217" s="12">
        <v>92000</v>
      </c>
      <c r="T217" s="82">
        <v>2023</v>
      </c>
    </row>
    <row r="218" spans="2:20" x14ac:dyDescent="0.25">
      <c r="B218" s="1" t="s">
        <v>207</v>
      </c>
      <c r="D218" s="1" t="s">
        <v>23</v>
      </c>
      <c r="G218" s="1" t="s">
        <v>208</v>
      </c>
      <c r="H218" s="1" t="s">
        <v>5</v>
      </c>
      <c r="I218" s="1" t="s">
        <v>421</v>
      </c>
      <c r="J218" s="2">
        <v>180000</v>
      </c>
      <c r="K218" s="2">
        <v>175000</v>
      </c>
      <c r="L218" s="2">
        <v>4860</v>
      </c>
      <c r="M218" s="2">
        <v>2430</v>
      </c>
      <c r="N218" s="2">
        <v>2430</v>
      </c>
      <c r="O218" s="1" t="s">
        <v>58</v>
      </c>
      <c r="Q218" s="9">
        <v>45149</v>
      </c>
      <c r="S218" s="12"/>
      <c r="T218" s="82">
        <v>2023</v>
      </c>
    </row>
    <row r="219" spans="2:20" x14ac:dyDescent="0.25">
      <c r="B219" s="1" t="s">
        <v>224</v>
      </c>
      <c r="D219" s="1" t="s">
        <v>225</v>
      </c>
      <c r="G219" s="1"/>
      <c r="H219" s="1" t="s">
        <v>2</v>
      </c>
      <c r="I219" s="1" t="s">
        <v>226</v>
      </c>
      <c r="J219" s="2">
        <v>27500</v>
      </c>
      <c r="K219" s="2">
        <v>24000</v>
      </c>
      <c r="L219" s="2">
        <v>700</v>
      </c>
      <c r="M219" s="2">
        <f>L219*0.4</f>
        <v>280</v>
      </c>
      <c r="N219" s="2">
        <f>L219*0.6</f>
        <v>420</v>
      </c>
      <c r="O219" s="1" t="s">
        <v>54</v>
      </c>
      <c r="Q219" s="9">
        <v>45177</v>
      </c>
      <c r="S219" s="12"/>
      <c r="T219" s="82">
        <v>2023</v>
      </c>
    </row>
    <row r="220" spans="2:20" x14ac:dyDescent="0.25">
      <c r="B220" s="1" t="s">
        <v>210</v>
      </c>
      <c r="D220" s="1" t="s">
        <v>29</v>
      </c>
      <c r="G220" s="1" t="s">
        <v>211</v>
      </c>
      <c r="H220" s="1" t="s">
        <v>5</v>
      </c>
      <c r="I220" s="1" t="s">
        <v>19</v>
      </c>
      <c r="J220" s="2">
        <v>120000</v>
      </c>
      <c r="K220" s="2">
        <v>106000</v>
      </c>
      <c r="L220" s="2">
        <v>3180</v>
      </c>
      <c r="M220" s="2">
        <v>1590</v>
      </c>
      <c r="N220" s="2">
        <v>1590</v>
      </c>
      <c r="O220" s="1" t="s">
        <v>58</v>
      </c>
      <c r="Q220" s="9">
        <v>45184</v>
      </c>
      <c r="S220" s="12"/>
      <c r="T220" s="82">
        <v>2023</v>
      </c>
    </row>
    <row r="221" spans="2:20" x14ac:dyDescent="0.25">
      <c r="B221" s="7" t="s">
        <v>109</v>
      </c>
      <c r="D221" s="1" t="s">
        <v>38</v>
      </c>
      <c r="G221" s="1" t="s">
        <v>110</v>
      </c>
      <c r="H221" s="1" t="s">
        <v>5</v>
      </c>
      <c r="I221" s="1" t="s">
        <v>7</v>
      </c>
      <c r="J221" s="2">
        <v>110000</v>
      </c>
      <c r="K221" s="2">
        <v>92500</v>
      </c>
      <c r="L221" s="2">
        <f>K221*0.01</f>
        <v>925</v>
      </c>
      <c r="M221" s="2">
        <f>L221/2</f>
        <v>462.5</v>
      </c>
      <c r="N221" s="2">
        <f>M221</f>
        <v>462.5</v>
      </c>
      <c r="O221" s="1" t="s">
        <v>4</v>
      </c>
      <c r="Q221" s="9">
        <v>45188</v>
      </c>
      <c r="S221" s="12"/>
      <c r="T221" s="82">
        <v>2023</v>
      </c>
    </row>
    <row r="222" spans="2:20" x14ac:dyDescent="0.25">
      <c r="B222" s="7" t="s">
        <v>109</v>
      </c>
      <c r="D222" s="1" t="s">
        <v>38</v>
      </c>
      <c r="G222" s="1"/>
      <c r="H222" s="1" t="s">
        <v>2</v>
      </c>
      <c r="I222" s="1" t="s">
        <v>7</v>
      </c>
      <c r="J222" s="2">
        <v>110000</v>
      </c>
      <c r="K222" s="2">
        <v>92500</v>
      </c>
      <c r="L222" s="2">
        <v>2800</v>
      </c>
      <c r="M222" s="2">
        <v>1400</v>
      </c>
      <c r="N222" s="2">
        <v>1400</v>
      </c>
      <c r="O222" s="1" t="s">
        <v>184</v>
      </c>
      <c r="Q222" s="9">
        <v>45188</v>
      </c>
      <c r="S222" s="12"/>
      <c r="T222" s="82">
        <v>2023</v>
      </c>
    </row>
    <row r="223" spans="2:20" x14ac:dyDescent="0.25">
      <c r="B223" s="1" t="s">
        <v>150</v>
      </c>
      <c r="D223" s="1" t="s">
        <v>11</v>
      </c>
      <c r="G223" s="1"/>
      <c r="H223" s="1" t="s">
        <v>2</v>
      </c>
      <c r="I223" s="1" t="s">
        <v>3</v>
      </c>
      <c r="J223" s="2">
        <v>135000</v>
      </c>
      <c r="K223" s="2">
        <v>133000</v>
      </c>
      <c r="L223" s="2">
        <v>4000</v>
      </c>
      <c r="M223" s="2">
        <v>2000</v>
      </c>
      <c r="N223" s="2">
        <v>2000</v>
      </c>
      <c r="O223" s="1" t="s">
        <v>10</v>
      </c>
      <c r="Q223" s="9">
        <v>45190</v>
      </c>
      <c r="S223" s="12"/>
      <c r="T223" s="82">
        <v>2023</v>
      </c>
    </row>
    <row r="224" spans="2:20" x14ac:dyDescent="0.25">
      <c r="B224" s="1" t="s">
        <v>150</v>
      </c>
      <c r="D224" s="1" t="s">
        <v>11</v>
      </c>
      <c r="G224" s="1"/>
      <c r="H224" s="1" t="s">
        <v>5</v>
      </c>
      <c r="I224" s="1" t="s">
        <v>3</v>
      </c>
      <c r="J224" s="2">
        <v>135000</v>
      </c>
      <c r="K224" s="2">
        <v>133000</v>
      </c>
      <c r="L224" s="2">
        <v>4000</v>
      </c>
      <c r="M224" s="2">
        <v>2000</v>
      </c>
      <c r="N224" s="2">
        <v>2000</v>
      </c>
      <c r="O224" s="1" t="s">
        <v>10</v>
      </c>
      <c r="Q224" s="9">
        <v>45190</v>
      </c>
      <c r="S224" s="12"/>
      <c r="T224" s="82">
        <v>2023</v>
      </c>
    </row>
    <row r="225" spans="2:20" x14ac:dyDescent="0.25">
      <c r="B225" s="1" t="s">
        <v>212</v>
      </c>
      <c r="D225" s="1" t="s">
        <v>6</v>
      </c>
      <c r="G225" s="1"/>
      <c r="H225" s="1" t="s">
        <v>5</v>
      </c>
      <c r="I225" s="1" t="s">
        <v>213</v>
      </c>
      <c r="J225" s="2">
        <v>35000</v>
      </c>
      <c r="K225" s="2">
        <v>31000</v>
      </c>
      <c r="L225" s="2">
        <v>920</v>
      </c>
      <c r="M225" s="2">
        <f>L225/2</f>
        <v>460</v>
      </c>
      <c r="N225" s="2">
        <f>M225</f>
        <v>460</v>
      </c>
      <c r="O225" s="1" t="s">
        <v>58</v>
      </c>
      <c r="Q225" s="62">
        <v>45191</v>
      </c>
      <c r="S225" s="12"/>
      <c r="T225" s="82">
        <v>2023</v>
      </c>
    </row>
    <row r="226" spans="2:20" x14ac:dyDescent="0.25">
      <c r="B226" s="1" t="s">
        <v>155</v>
      </c>
      <c r="D226" s="1" t="s">
        <v>11</v>
      </c>
      <c r="G226" s="1" t="s">
        <v>156</v>
      </c>
      <c r="H226" s="1" t="s">
        <v>5</v>
      </c>
      <c r="I226" s="1" t="s">
        <v>19</v>
      </c>
      <c r="J226" s="2">
        <v>64900</v>
      </c>
      <c r="K226" s="2">
        <v>60000</v>
      </c>
      <c r="L226" s="2">
        <v>1800</v>
      </c>
      <c r="M226" s="2">
        <v>900</v>
      </c>
      <c r="N226" s="2">
        <v>900</v>
      </c>
      <c r="O226" s="1" t="s">
        <v>8</v>
      </c>
      <c r="Q226" s="9">
        <v>45137</v>
      </c>
      <c r="S226" s="12"/>
      <c r="T226" s="82">
        <v>2023</v>
      </c>
    </row>
    <row r="227" spans="2:20" x14ac:dyDescent="0.25">
      <c r="B227" s="7" t="s">
        <v>157</v>
      </c>
      <c r="D227" s="1" t="s">
        <v>16</v>
      </c>
      <c r="G227" s="1"/>
      <c r="H227" s="1" t="s">
        <v>5</v>
      </c>
      <c r="I227" s="1" t="s">
        <v>7</v>
      </c>
      <c r="J227" s="2">
        <v>35000</v>
      </c>
      <c r="K227" s="2">
        <v>33000</v>
      </c>
      <c r="L227" s="2">
        <v>990</v>
      </c>
      <c r="M227" s="2">
        <v>495</v>
      </c>
      <c r="N227" s="2">
        <v>495</v>
      </c>
      <c r="O227" s="1" t="s">
        <v>13</v>
      </c>
      <c r="Q227" s="9">
        <v>45196</v>
      </c>
      <c r="S227" s="12"/>
      <c r="T227" s="82">
        <v>2023</v>
      </c>
    </row>
    <row r="228" spans="2:20" x14ac:dyDescent="0.25">
      <c r="B228" s="7" t="s">
        <v>157</v>
      </c>
      <c r="D228" s="1" t="s">
        <v>16</v>
      </c>
      <c r="G228" s="1"/>
      <c r="H228" s="1" t="s">
        <v>2</v>
      </c>
      <c r="I228" s="1" t="s">
        <v>7</v>
      </c>
      <c r="J228" s="2">
        <v>35000</v>
      </c>
      <c r="K228" s="2">
        <v>33000</v>
      </c>
      <c r="L228" s="2">
        <v>990</v>
      </c>
      <c r="M228" s="2">
        <v>495</v>
      </c>
      <c r="N228" s="2">
        <v>495</v>
      </c>
      <c r="O228" s="1" t="s">
        <v>8</v>
      </c>
      <c r="Q228" s="9">
        <v>45196</v>
      </c>
      <c r="S228" s="12"/>
      <c r="T228" s="82">
        <v>2023</v>
      </c>
    </row>
    <row r="229" spans="2:20" x14ac:dyDescent="0.25">
      <c r="B229" s="1" t="s">
        <v>227</v>
      </c>
      <c r="D229" s="1" t="s">
        <v>11</v>
      </c>
      <c r="G229" s="1"/>
      <c r="H229" s="1" t="s">
        <v>2</v>
      </c>
      <c r="I229" s="1" t="s">
        <v>422</v>
      </c>
      <c r="J229" s="2"/>
      <c r="K229" s="2">
        <v>43000</v>
      </c>
      <c r="L229" s="2">
        <v>1300</v>
      </c>
      <c r="M229" s="2">
        <f>L229*0.4</f>
        <v>520</v>
      </c>
      <c r="N229" s="2">
        <f>L229*0.6</f>
        <v>780</v>
      </c>
      <c r="O229" s="1" t="s">
        <v>18</v>
      </c>
      <c r="Q229" s="9">
        <v>45201</v>
      </c>
      <c r="S229" s="12"/>
      <c r="T229" s="82">
        <v>2023</v>
      </c>
    </row>
    <row r="230" spans="2:20" x14ac:dyDescent="0.25">
      <c r="B230" s="1" t="s">
        <v>151</v>
      </c>
      <c r="D230" s="1" t="s">
        <v>11</v>
      </c>
      <c r="G230" s="1"/>
      <c r="H230" s="1" t="s">
        <v>2</v>
      </c>
      <c r="I230" s="1" t="s">
        <v>7</v>
      </c>
      <c r="J230" s="2">
        <v>37000</v>
      </c>
      <c r="K230" s="2">
        <v>35000</v>
      </c>
      <c r="L230" s="2">
        <f>K230*0.03</f>
        <v>1050</v>
      </c>
      <c r="M230" s="2">
        <f>L230/2</f>
        <v>525</v>
      </c>
      <c r="N230" s="2">
        <f>M230</f>
        <v>525</v>
      </c>
      <c r="O230" s="1" t="s">
        <v>55</v>
      </c>
      <c r="Q230" s="9">
        <v>45205</v>
      </c>
      <c r="S230" s="12"/>
      <c r="T230" s="82">
        <v>2023</v>
      </c>
    </row>
    <row r="231" spans="2:20" x14ac:dyDescent="0.25">
      <c r="B231" s="1" t="s">
        <v>67</v>
      </c>
      <c r="D231" s="1" t="s">
        <v>11</v>
      </c>
      <c r="G231" s="1"/>
      <c r="H231" s="1" t="s">
        <v>5</v>
      </c>
      <c r="I231" s="1" t="s">
        <v>68</v>
      </c>
      <c r="J231" s="2">
        <v>60000</v>
      </c>
      <c r="K231" s="2">
        <v>60000</v>
      </c>
      <c r="L231" s="2">
        <v>1600</v>
      </c>
      <c r="M231" s="2">
        <f>L231*0.4</f>
        <v>640</v>
      </c>
      <c r="N231" s="2">
        <f>L231*0.6</f>
        <v>960</v>
      </c>
      <c r="O231" s="1" t="s">
        <v>12</v>
      </c>
      <c r="Q231" s="9">
        <v>45208</v>
      </c>
      <c r="S231" s="12"/>
      <c r="T231" s="82">
        <v>2023</v>
      </c>
    </row>
    <row r="232" spans="2:20" x14ac:dyDescent="0.25">
      <c r="B232" s="1" t="s">
        <v>158</v>
      </c>
      <c r="D232" s="1" t="s">
        <v>9</v>
      </c>
      <c r="G232" s="1" t="s">
        <v>159</v>
      </c>
      <c r="H232" s="1" t="s">
        <v>2</v>
      </c>
      <c r="I232" s="1" t="s">
        <v>160</v>
      </c>
      <c r="J232" s="2">
        <v>63000</v>
      </c>
      <c r="K232" s="2">
        <v>58000</v>
      </c>
      <c r="L232" s="2">
        <f>K232*0.03</f>
        <v>1740</v>
      </c>
      <c r="M232" s="2">
        <f>L232/2</f>
        <v>870</v>
      </c>
      <c r="N232" s="2">
        <f>M232</f>
        <v>870</v>
      </c>
      <c r="O232" s="1" t="s">
        <v>423</v>
      </c>
      <c r="Q232" s="9">
        <v>45208</v>
      </c>
      <c r="S232" s="12"/>
      <c r="T232" s="82">
        <v>2023</v>
      </c>
    </row>
    <row r="233" spans="2:20" x14ac:dyDescent="0.25">
      <c r="B233" s="7" t="s">
        <v>230</v>
      </c>
      <c r="D233" s="1" t="s">
        <v>14</v>
      </c>
      <c r="G233" s="1"/>
      <c r="H233" s="1" t="s">
        <v>2</v>
      </c>
      <c r="I233" s="1" t="s">
        <v>3</v>
      </c>
      <c r="J233" s="2">
        <v>12000</v>
      </c>
      <c r="K233" s="2">
        <v>9000</v>
      </c>
      <c r="L233" s="2">
        <f>K233*0.03</f>
        <v>270</v>
      </c>
      <c r="M233" s="2">
        <f>L233/2</f>
        <v>135</v>
      </c>
      <c r="N233" s="2">
        <f>M233</f>
        <v>135</v>
      </c>
      <c r="O233" s="1" t="s">
        <v>25</v>
      </c>
      <c r="Q233" s="9">
        <v>45210</v>
      </c>
      <c r="S233" s="12"/>
      <c r="T233" s="82">
        <v>2023</v>
      </c>
    </row>
    <row r="234" spans="2:20" x14ac:dyDescent="0.25">
      <c r="B234" s="7" t="s">
        <v>230</v>
      </c>
      <c r="D234" s="1" t="s">
        <v>14</v>
      </c>
      <c r="G234" s="1"/>
      <c r="H234" s="1" t="s">
        <v>2</v>
      </c>
      <c r="I234" s="1" t="s">
        <v>3</v>
      </c>
      <c r="J234" s="2">
        <v>12000</v>
      </c>
      <c r="K234" s="2">
        <v>9000</v>
      </c>
      <c r="L234" s="2">
        <v>270</v>
      </c>
      <c r="M234" s="2">
        <f>L234/2</f>
        <v>135</v>
      </c>
      <c r="N234" s="2">
        <f>M234</f>
        <v>135</v>
      </c>
      <c r="O234" s="1" t="s">
        <v>25</v>
      </c>
      <c r="Q234" s="9">
        <v>45210</v>
      </c>
      <c r="S234" s="12"/>
      <c r="T234" s="82">
        <v>2023</v>
      </c>
    </row>
    <row r="235" spans="2:20" x14ac:dyDescent="0.25">
      <c r="B235" s="5" t="s">
        <v>69</v>
      </c>
      <c r="D235" s="5" t="s">
        <v>10</v>
      </c>
      <c r="G235" s="5"/>
      <c r="H235" s="5" t="s">
        <v>2</v>
      </c>
      <c r="I235" s="5" t="s">
        <v>70</v>
      </c>
      <c r="J235" s="2">
        <v>67000</v>
      </c>
      <c r="K235" s="2">
        <v>67000</v>
      </c>
      <c r="L235" s="2">
        <v>1000</v>
      </c>
      <c r="M235" s="2">
        <f>L235*0.4</f>
        <v>400</v>
      </c>
      <c r="N235" s="2">
        <f>L235*0.6</f>
        <v>600</v>
      </c>
      <c r="O235" s="5" t="s">
        <v>12</v>
      </c>
      <c r="Q235" s="10">
        <v>45218</v>
      </c>
      <c r="S235" s="5"/>
      <c r="T235" s="82">
        <v>2023</v>
      </c>
    </row>
    <row r="236" spans="2:20" x14ac:dyDescent="0.25">
      <c r="B236" s="1" t="s">
        <v>71</v>
      </c>
      <c r="D236" s="1" t="s">
        <v>6</v>
      </c>
      <c r="G236" s="1" t="s">
        <v>72</v>
      </c>
      <c r="H236" s="1" t="s">
        <v>5</v>
      </c>
      <c r="I236" s="1" t="s">
        <v>73</v>
      </c>
      <c r="J236" s="2">
        <v>32000</v>
      </c>
      <c r="K236" s="2">
        <v>30000</v>
      </c>
      <c r="L236" s="2">
        <f>K236*0.03</f>
        <v>900</v>
      </c>
      <c r="M236" s="2">
        <f>L236*0.4</f>
        <v>360</v>
      </c>
      <c r="N236" s="2">
        <f>L236*0.6</f>
        <v>540</v>
      </c>
      <c r="O236" s="1" t="s">
        <v>12</v>
      </c>
      <c r="Q236" s="9">
        <v>45218</v>
      </c>
      <c r="S236" s="12"/>
      <c r="T236" s="82">
        <v>2023</v>
      </c>
    </row>
    <row r="237" spans="2:20" x14ac:dyDescent="0.25">
      <c r="B237" s="1" t="s">
        <v>176</v>
      </c>
      <c r="D237" s="1" t="s">
        <v>11</v>
      </c>
      <c r="G237" s="1" t="s">
        <v>177</v>
      </c>
      <c r="H237" s="1" t="s">
        <v>2</v>
      </c>
      <c r="I237" s="1" t="s">
        <v>7</v>
      </c>
      <c r="J237" s="2">
        <v>80000</v>
      </c>
      <c r="K237" s="2">
        <v>72000</v>
      </c>
      <c r="L237" s="2">
        <v>2160</v>
      </c>
      <c r="M237" s="2">
        <v>1080</v>
      </c>
      <c r="N237" s="2">
        <v>1080</v>
      </c>
      <c r="O237" s="1" t="s">
        <v>13</v>
      </c>
      <c r="Q237" s="9">
        <v>45223</v>
      </c>
      <c r="S237" s="12"/>
      <c r="T237" s="82">
        <v>2023</v>
      </c>
    </row>
    <row r="238" spans="2:20" x14ac:dyDescent="0.25">
      <c r="B238" s="1" t="s">
        <v>176</v>
      </c>
      <c r="D238" s="1" t="s">
        <v>11</v>
      </c>
      <c r="G238" s="1"/>
      <c r="H238" s="1" t="s">
        <v>5</v>
      </c>
      <c r="I238" s="1" t="s">
        <v>7</v>
      </c>
      <c r="J238" s="2">
        <v>80000</v>
      </c>
      <c r="K238" s="2">
        <v>72000</v>
      </c>
      <c r="L238" s="2">
        <v>2160</v>
      </c>
      <c r="M238" s="2">
        <v>1080</v>
      </c>
      <c r="N238" s="2">
        <v>1080</v>
      </c>
      <c r="O238" s="1" t="s">
        <v>193</v>
      </c>
      <c r="Q238" s="9">
        <v>45223</v>
      </c>
      <c r="S238" s="12"/>
      <c r="T238" s="82">
        <v>2023</v>
      </c>
    </row>
    <row r="239" spans="2:20" x14ac:dyDescent="0.25">
      <c r="B239" s="1" t="s">
        <v>74</v>
      </c>
      <c r="D239" s="1" t="s">
        <v>14</v>
      </c>
      <c r="G239" s="1"/>
      <c r="H239" s="1" t="s">
        <v>5</v>
      </c>
      <c r="I239" s="1" t="s">
        <v>7</v>
      </c>
      <c r="J239" s="2">
        <v>120000</v>
      </c>
      <c r="K239" s="2">
        <v>112000</v>
      </c>
      <c r="L239" s="2">
        <v>3360</v>
      </c>
      <c r="M239" s="2">
        <v>1680</v>
      </c>
      <c r="N239" s="2">
        <v>1680</v>
      </c>
      <c r="O239" s="1" t="s">
        <v>25</v>
      </c>
      <c r="Q239" s="9">
        <v>45226</v>
      </c>
      <c r="S239" s="12"/>
      <c r="T239" s="82">
        <v>2023</v>
      </c>
    </row>
    <row r="240" spans="2:20" x14ac:dyDescent="0.25">
      <c r="B240" s="1" t="s">
        <v>74</v>
      </c>
      <c r="D240" s="1" t="s">
        <v>14</v>
      </c>
      <c r="G240" s="1"/>
      <c r="H240" s="1" t="s">
        <v>2</v>
      </c>
      <c r="I240" s="1" t="s">
        <v>7</v>
      </c>
      <c r="J240" s="2">
        <v>120000</v>
      </c>
      <c r="K240" s="2">
        <v>112000</v>
      </c>
      <c r="L240" s="2">
        <v>3360</v>
      </c>
      <c r="M240" s="2">
        <f>L240*0.4</f>
        <v>1344</v>
      </c>
      <c r="N240" s="2">
        <f>L240*0.6</f>
        <v>2016</v>
      </c>
      <c r="O240" s="1" t="s">
        <v>12</v>
      </c>
      <c r="Q240" s="9">
        <v>45226</v>
      </c>
      <c r="S240" s="12"/>
      <c r="T240" s="82">
        <v>2023</v>
      </c>
    </row>
    <row r="241" spans="2:20" x14ac:dyDescent="0.25">
      <c r="B241" s="1" t="s">
        <v>214</v>
      </c>
      <c r="D241" s="1"/>
      <c r="G241" s="1"/>
      <c r="H241" s="1" t="s">
        <v>2</v>
      </c>
      <c r="I241" s="1" t="s">
        <v>7</v>
      </c>
      <c r="J241" s="2">
        <v>24000</v>
      </c>
      <c r="K241" s="2">
        <v>24000</v>
      </c>
      <c r="L241" s="2">
        <f>K241*0.03</f>
        <v>720</v>
      </c>
      <c r="M241" s="2">
        <f>L241/2</f>
        <v>360</v>
      </c>
      <c r="N241" s="2">
        <f>M241</f>
        <v>360</v>
      </c>
      <c r="O241" s="1" t="s">
        <v>56</v>
      </c>
      <c r="Q241" s="9">
        <v>45229</v>
      </c>
      <c r="S241" s="12"/>
      <c r="T241" s="82">
        <v>2023</v>
      </c>
    </row>
    <row r="242" spans="2:20" x14ac:dyDescent="0.25">
      <c r="B242" s="1" t="s">
        <v>214</v>
      </c>
      <c r="D242" s="1"/>
      <c r="G242" s="1"/>
      <c r="H242" s="1" t="s">
        <v>5</v>
      </c>
      <c r="I242" s="1" t="s">
        <v>7</v>
      </c>
      <c r="J242" s="2">
        <v>24000</v>
      </c>
      <c r="K242" s="2">
        <v>24000</v>
      </c>
      <c r="L242" s="2">
        <v>700</v>
      </c>
      <c r="M242" s="2">
        <f>L242/2</f>
        <v>350</v>
      </c>
      <c r="N242" s="2">
        <f>M242</f>
        <v>350</v>
      </c>
      <c r="O242" s="1" t="s">
        <v>58</v>
      </c>
      <c r="Q242" s="9">
        <v>45229</v>
      </c>
      <c r="S242" s="12"/>
      <c r="T242" s="82">
        <v>2023</v>
      </c>
    </row>
    <row r="243" spans="2:20" x14ac:dyDescent="0.25">
      <c r="B243" s="1" t="s">
        <v>99</v>
      </c>
      <c r="D243" s="1" t="s">
        <v>11</v>
      </c>
      <c r="G243" s="1" t="s">
        <v>26</v>
      </c>
      <c r="H243" s="1" t="s">
        <v>2</v>
      </c>
      <c r="I243" s="1" t="s">
        <v>30</v>
      </c>
      <c r="J243" s="2">
        <v>255000</v>
      </c>
      <c r="K243" s="2">
        <v>230000</v>
      </c>
      <c r="L243" s="2">
        <v>6800</v>
      </c>
      <c r="M243" s="2">
        <f>L243/2</f>
        <v>3400</v>
      </c>
      <c r="N243" s="2">
        <f>M243</f>
        <v>3400</v>
      </c>
      <c r="O243" s="1" t="s">
        <v>100</v>
      </c>
      <c r="Q243" s="9">
        <v>45241</v>
      </c>
      <c r="S243" s="12"/>
      <c r="T243" s="82">
        <v>2023</v>
      </c>
    </row>
    <row r="244" spans="2:20" x14ac:dyDescent="0.25">
      <c r="B244" s="1" t="s">
        <v>178</v>
      </c>
      <c r="D244" s="1" t="s">
        <v>23</v>
      </c>
      <c r="G244" s="1"/>
      <c r="H244" s="1" t="s">
        <v>2</v>
      </c>
      <c r="I244" s="1" t="s">
        <v>7</v>
      </c>
      <c r="J244" s="2">
        <v>76000</v>
      </c>
      <c r="K244" s="2">
        <v>70000</v>
      </c>
      <c r="L244" s="2">
        <f>K244*0.03</f>
        <v>2100</v>
      </c>
      <c r="M244" s="2">
        <f>L244*0.4</f>
        <v>840</v>
      </c>
      <c r="N244" s="2">
        <f>L244*0.6</f>
        <v>1260</v>
      </c>
      <c r="O244" s="1" t="s">
        <v>54</v>
      </c>
      <c r="Q244" s="9">
        <v>45231</v>
      </c>
      <c r="S244" s="12"/>
      <c r="T244" s="82">
        <v>2023</v>
      </c>
    </row>
    <row r="245" spans="2:20" x14ac:dyDescent="0.25">
      <c r="B245" s="1" t="s">
        <v>178</v>
      </c>
      <c r="D245" s="1" t="s">
        <v>23</v>
      </c>
      <c r="G245" s="1"/>
      <c r="H245" s="1" t="s">
        <v>5</v>
      </c>
      <c r="I245" s="1" t="s">
        <v>7</v>
      </c>
      <c r="J245" s="2">
        <v>76000</v>
      </c>
      <c r="K245" s="2">
        <v>70000</v>
      </c>
      <c r="L245" s="2">
        <v>1750</v>
      </c>
      <c r="M245" s="2">
        <f>L245*0.5</f>
        <v>875</v>
      </c>
      <c r="N245" s="2">
        <f>M245</f>
        <v>875</v>
      </c>
      <c r="O245" s="1" t="s">
        <v>13</v>
      </c>
      <c r="Q245" s="9">
        <v>45231</v>
      </c>
      <c r="S245" s="12"/>
      <c r="T245" s="82">
        <v>2023</v>
      </c>
    </row>
    <row r="246" spans="2:20" x14ac:dyDescent="0.25">
      <c r="B246" s="1" t="s">
        <v>179</v>
      </c>
      <c r="D246" s="1" t="s">
        <v>17</v>
      </c>
      <c r="G246" s="1" t="s">
        <v>180</v>
      </c>
      <c r="H246" s="1" t="s">
        <v>2</v>
      </c>
      <c r="I246" s="1" t="s">
        <v>7</v>
      </c>
      <c r="J246" s="2">
        <v>100000</v>
      </c>
      <c r="K246" s="2">
        <v>91500</v>
      </c>
      <c r="L246" s="2">
        <v>2700</v>
      </c>
      <c r="M246" s="2">
        <f>L246/2</f>
        <v>1350</v>
      </c>
      <c r="N246" s="2">
        <f>M246</f>
        <v>1350</v>
      </c>
      <c r="O246" s="1" t="s">
        <v>13</v>
      </c>
      <c r="Q246" s="9">
        <v>45184</v>
      </c>
      <c r="S246" s="12"/>
      <c r="T246" s="82">
        <v>2023</v>
      </c>
    </row>
    <row r="247" spans="2:20" x14ac:dyDescent="0.25">
      <c r="B247" s="1" t="s">
        <v>179</v>
      </c>
      <c r="D247" s="1" t="s">
        <v>17</v>
      </c>
      <c r="G247" s="1" t="s">
        <v>219</v>
      </c>
      <c r="H247" s="1" t="s">
        <v>5</v>
      </c>
      <c r="I247" s="1" t="s">
        <v>7</v>
      </c>
      <c r="J247" s="2">
        <v>100000</v>
      </c>
      <c r="K247" s="2">
        <v>91500</v>
      </c>
      <c r="L247" s="2">
        <v>2700</v>
      </c>
      <c r="M247" s="2">
        <f>L247/2</f>
        <v>1350</v>
      </c>
      <c r="N247" s="2">
        <f>M247</f>
        <v>1350</v>
      </c>
      <c r="O247" s="1" t="s">
        <v>36</v>
      </c>
      <c r="Q247" s="9">
        <v>45184</v>
      </c>
      <c r="S247" s="12"/>
      <c r="T247" s="82">
        <v>2023</v>
      </c>
    </row>
    <row r="248" spans="2:20" x14ac:dyDescent="0.25">
      <c r="B248" s="1" t="s">
        <v>111</v>
      </c>
      <c r="D248" s="1" t="s">
        <v>10</v>
      </c>
      <c r="G248" s="1" t="s">
        <v>112</v>
      </c>
      <c r="H248" s="1" t="s">
        <v>5</v>
      </c>
      <c r="I248" s="1" t="s">
        <v>113</v>
      </c>
      <c r="J248" s="2">
        <v>235000</v>
      </c>
      <c r="K248" s="2">
        <v>208000</v>
      </c>
      <c r="L248" s="2">
        <v>6000</v>
      </c>
      <c r="M248" s="2">
        <f>L248/2</f>
        <v>3000</v>
      </c>
      <c r="N248" s="2">
        <f>M248</f>
        <v>3000</v>
      </c>
      <c r="O248" s="1" t="s">
        <v>4</v>
      </c>
      <c r="Q248" s="9">
        <v>45239</v>
      </c>
      <c r="S248" s="5"/>
      <c r="T248" s="82">
        <v>2023</v>
      </c>
    </row>
    <row r="249" spans="2:20" x14ac:dyDescent="0.25">
      <c r="B249" s="5" t="s">
        <v>215</v>
      </c>
      <c r="D249" s="5" t="s">
        <v>65</v>
      </c>
      <c r="G249" s="5"/>
      <c r="H249" s="5" t="s">
        <v>2</v>
      </c>
      <c r="I249" s="5" t="s">
        <v>7</v>
      </c>
      <c r="J249" s="38">
        <f>13500*2</f>
        <v>27000</v>
      </c>
      <c r="K249" s="2">
        <f>J249</f>
        <v>27000</v>
      </c>
      <c r="L249" s="2">
        <f>K249*0.03</f>
        <v>810</v>
      </c>
      <c r="M249" s="2">
        <f>L249/2</f>
        <v>405</v>
      </c>
      <c r="N249" s="2">
        <f>M249</f>
        <v>405</v>
      </c>
      <c r="O249" s="5" t="s">
        <v>58</v>
      </c>
      <c r="Q249" s="10">
        <v>45240</v>
      </c>
      <c r="S249" s="12"/>
      <c r="T249" s="82">
        <v>2023</v>
      </c>
    </row>
    <row r="250" spans="2:20" x14ac:dyDescent="0.25">
      <c r="B250" s="5" t="s">
        <v>152</v>
      </c>
      <c r="D250" s="5" t="s">
        <v>65</v>
      </c>
      <c r="G250" s="5"/>
      <c r="H250" s="5" t="s">
        <v>5</v>
      </c>
      <c r="I250" s="5" t="s">
        <v>7</v>
      </c>
      <c r="J250" s="38">
        <v>13500</v>
      </c>
      <c r="K250" s="2">
        <v>13500</v>
      </c>
      <c r="L250" s="2">
        <v>400</v>
      </c>
      <c r="M250" s="2">
        <v>200</v>
      </c>
      <c r="N250" s="2">
        <v>200</v>
      </c>
      <c r="O250" s="5" t="s">
        <v>10</v>
      </c>
      <c r="Q250" s="10">
        <v>45240</v>
      </c>
      <c r="S250" s="12"/>
      <c r="T250" s="82">
        <v>2023</v>
      </c>
    </row>
    <row r="251" spans="2:20" x14ac:dyDescent="0.25">
      <c r="B251" s="1" t="s">
        <v>127</v>
      </c>
      <c r="D251" s="1" t="s">
        <v>14</v>
      </c>
      <c r="G251" s="1" t="s">
        <v>128</v>
      </c>
      <c r="H251" s="1" t="s">
        <v>5</v>
      </c>
      <c r="I251" s="1" t="s">
        <v>19</v>
      </c>
      <c r="J251" s="2">
        <v>59000</v>
      </c>
      <c r="K251" s="2">
        <v>52000</v>
      </c>
      <c r="L251" s="2">
        <f>K251*0.03</f>
        <v>1560</v>
      </c>
      <c r="M251" s="2">
        <f>L251/2</f>
        <v>780</v>
      </c>
      <c r="N251" s="2">
        <f>M251</f>
        <v>780</v>
      </c>
      <c r="O251" s="1" t="s">
        <v>118</v>
      </c>
      <c r="Q251" s="9">
        <v>45245</v>
      </c>
      <c r="S251" s="12">
        <v>57500</v>
      </c>
      <c r="T251" s="82">
        <v>2023</v>
      </c>
    </row>
    <row r="252" spans="2:20" x14ac:dyDescent="0.25">
      <c r="B252" s="1" t="s">
        <v>194</v>
      </c>
      <c r="D252" s="1" t="s">
        <v>9</v>
      </c>
      <c r="G252" s="1" t="s">
        <v>35</v>
      </c>
      <c r="H252" s="1" t="s">
        <v>2</v>
      </c>
      <c r="I252" s="1" t="s">
        <v>195</v>
      </c>
      <c r="J252" s="2">
        <v>57000</v>
      </c>
      <c r="K252" s="2">
        <v>50000</v>
      </c>
      <c r="L252" s="2">
        <f>K252*0.03</f>
        <v>1500</v>
      </c>
      <c r="M252" s="2">
        <f>L252/2</f>
        <v>750</v>
      </c>
      <c r="N252" s="2">
        <f>M252</f>
        <v>750</v>
      </c>
      <c r="O252" s="1" t="s">
        <v>193</v>
      </c>
      <c r="Q252" s="10">
        <v>45246</v>
      </c>
      <c r="S252" s="1"/>
      <c r="T252" s="82">
        <v>2023</v>
      </c>
    </row>
    <row r="253" spans="2:20" x14ac:dyDescent="0.25">
      <c r="B253" s="47" t="s">
        <v>161</v>
      </c>
      <c r="D253" s="1" t="s">
        <v>11</v>
      </c>
      <c r="G253" s="1"/>
      <c r="H253" s="1" t="s">
        <v>5</v>
      </c>
      <c r="I253" s="1" t="s">
        <v>162</v>
      </c>
      <c r="J253" s="2">
        <v>52000</v>
      </c>
      <c r="K253" s="2">
        <v>48500</v>
      </c>
      <c r="L253" s="2">
        <f>K253*0.03</f>
        <v>1455</v>
      </c>
      <c r="M253" s="2">
        <f>L253/2</f>
        <v>727.5</v>
      </c>
      <c r="N253" s="2">
        <f>M253</f>
        <v>727.5</v>
      </c>
      <c r="O253" s="1" t="s">
        <v>8</v>
      </c>
      <c r="Q253" s="10">
        <v>45247</v>
      </c>
      <c r="S253" s="1"/>
      <c r="T253" s="82">
        <v>2023</v>
      </c>
    </row>
    <row r="254" spans="2:20" x14ac:dyDescent="0.25">
      <c r="B254" s="1" t="s">
        <v>163</v>
      </c>
      <c r="D254" s="1" t="s">
        <v>16</v>
      </c>
      <c r="G254" s="1"/>
      <c r="H254" s="1" t="s">
        <v>2</v>
      </c>
      <c r="I254" s="1" t="s">
        <v>3</v>
      </c>
      <c r="J254" s="2">
        <v>120000</v>
      </c>
      <c r="K254" s="2">
        <v>110000</v>
      </c>
      <c r="L254" s="2">
        <v>3300</v>
      </c>
      <c r="M254" s="2">
        <v>1650</v>
      </c>
      <c r="N254" s="2">
        <v>1650</v>
      </c>
      <c r="O254" s="1" t="s">
        <v>8</v>
      </c>
      <c r="Q254" s="9">
        <v>45246</v>
      </c>
      <c r="S254" s="1"/>
      <c r="T254" s="82">
        <v>2023</v>
      </c>
    </row>
    <row r="255" spans="2:20" x14ac:dyDescent="0.25">
      <c r="B255" s="1" t="s">
        <v>216</v>
      </c>
      <c r="D255" s="1" t="s">
        <v>97</v>
      </c>
      <c r="G255" s="1"/>
      <c r="H255" s="1" t="s">
        <v>2</v>
      </c>
      <c r="I255" s="1" t="s">
        <v>3</v>
      </c>
      <c r="J255" s="2">
        <v>68000</v>
      </c>
      <c r="K255" s="2">
        <v>66000</v>
      </c>
      <c r="L255" s="2">
        <f>K255*0.03</f>
        <v>1980</v>
      </c>
      <c r="M255" s="2">
        <f>L255/2</f>
        <v>990</v>
      </c>
      <c r="N255" s="2">
        <f>M255</f>
        <v>990</v>
      </c>
      <c r="O255" s="1" t="s">
        <v>58</v>
      </c>
      <c r="Q255" s="10">
        <v>45244</v>
      </c>
      <c r="S255" s="1"/>
      <c r="T255" s="82">
        <v>2023</v>
      </c>
    </row>
    <row r="256" spans="2:20" x14ac:dyDescent="0.25">
      <c r="B256" s="1" t="s">
        <v>216</v>
      </c>
      <c r="D256" s="1" t="s">
        <v>97</v>
      </c>
      <c r="G256" s="1"/>
      <c r="H256" s="1" t="s">
        <v>5</v>
      </c>
      <c r="I256" s="1" t="s">
        <v>3</v>
      </c>
      <c r="J256" s="2">
        <v>58000</v>
      </c>
      <c r="K256" s="2">
        <v>52000</v>
      </c>
      <c r="L256" s="2">
        <f>(K256+K255)*0.03</f>
        <v>3540</v>
      </c>
      <c r="M256" s="2">
        <f>L256/2</f>
        <v>1770</v>
      </c>
      <c r="N256" s="2">
        <f>M256</f>
        <v>1770</v>
      </c>
      <c r="O256" s="1" t="s">
        <v>58</v>
      </c>
      <c r="Q256" s="10">
        <v>45244</v>
      </c>
      <c r="S256" s="16">
        <v>687645</v>
      </c>
      <c r="T256" s="82">
        <v>2023</v>
      </c>
    </row>
    <row r="257" spans="2:20" x14ac:dyDescent="0.25">
      <c r="B257" s="1" t="s">
        <v>114</v>
      </c>
      <c r="D257" s="1" t="s">
        <v>11</v>
      </c>
      <c r="G257" s="1" t="s">
        <v>42</v>
      </c>
      <c r="H257" s="1" t="s">
        <v>2</v>
      </c>
      <c r="I257" s="1" t="s">
        <v>3</v>
      </c>
      <c r="J257" s="2">
        <v>51900</v>
      </c>
      <c r="K257" s="2">
        <v>51900</v>
      </c>
      <c r="L257" s="2">
        <v>1500</v>
      </c>
      <c r="M257" s="2">
        <f>L257/2</f>
        <v>750</v>
      </c>
      <c r="N257" s="2">
        <f>M257</f>
        <v>750</v>
      </c>
      <c r="O257" s="1" t="s">
        <v>4</v>
      </c>
      <c r="Q257" s="9">
        <v>45247</v>
      </c>
      <c r="S257" s="12"/>
      <c r="T257" s="82">
        <v>2023</v>
      </c>
    </row>
    <row r="258" spans="2:20" x14ac:dyDescent="0.25">
      <c r="B258" s="1" t="s">
        <v>114</v>
      </c>
      <c r="D258" s="1" t="s">
        <v>11</v>
      </c>
      <c r="G258" s="1"/>
      <c r="H258" s="1" t="s">
        <v>5</v>
      </c>
      <c r="I258" s="1" t="s">
        <v>3</v>
      </c>
      <c r="J258" s="2">
        <v>51900</v>
      </c>
      <c r="K258" s="2">
        <v>51500</v>
      </c>
      <c r="L258" s="2">
        <f>K258*0.03</f>
        <v>1545</v>
      </c>
      <c r="M258" s="2">
        <f>L258/2</f>
        <v>772.5</v>
      </c>
      <c r="N258" s="2">
        <f>M258</f>
        <v>772.5</v>
      </c>
      <c r="O258" s="1" t="s">
        <v>4</v>
      </c>
      <c r="Q258" s="9">
        <v>45247</v>
      </c>
      <c r="S258" s="12"/>
      <c r="T258" s="82">
        <v>2023</v>
      </c>
    </row>
    <row r="259" spans="2:20" x14ac:dyDescent="0.25">
      <c r="B259" s="47">
        <v>497287</v>
      </c>
      <c r="D259" s="1" t="s">
        <v>9</v>
      </c>
      <c r="G259" s="1" t="s">
        <v>228</v>
      </c>
      <c r="H259" s="1" t="s">
        <v>2</v>
      </c>
      <c r="I259" s="1" t="s">
        <v>229</v>
      </c>
      <c r="J259" s="2">
        <v>53000</v>
      </c>
      <c r="K259" s="2">
        <v>45000</v>
      </c>
      <c r="L259" s="2">
        <f>K259*0.03</f>
        <v>1350</v>
      </c>
      <c r="M259" s="2">
        <f>L259/2</f>
        <v>675</v>
      </c>
      <c r="N259" s="2">
        <f>M259</f>
        <v>675</v>
      </c>
      <c r="O259" s="1" t="s">
        <v>41</v>
      </c>
      <c r="Q259" s="10">
        <v>45251</v>
      </c>
      <c r="S259" s="12"/>
      <c r="T259" s="82">
        <v>2023</v>
      </c>
    </row>
    <row r="260" spans="2:20" x14ac:dyDescent="0.25">
      <c r="B260" s="1" t="s">
        <v>220</v>
      </c>
      <c r="D260" s="1" t="s">
        <v>11</v>
      </c>
      <c r="G260" s="1" t="s">
        <v>221</v>
      </c>
      <c r="H260" s="1" t="s">
        <v>222</v>
      </c>
      <c r="I260" s="1" t="s">
        <v>209</v>
      </c>
      <c r="J260" s="2">
        <v>350000</v>
      </c>
      <c r="K260" s="2">
        <v>330000</v>
      </c>
      <c r="L260" s="2">
        <v>9900</v>
      </c>
      <c r="M260" s="2">
        <v>4950</v>
      </c>
      <c r="N260" s="2">
        <v>4950</v>
      </c>
      <c r="O260" s="1" t="s">
        <v>36</v>
      </c>
      <c r="Q260" s="9">
        <v>45260</v>
      </c>
      <c r="S260" s="12"/>
      <c r="T260" s="82">
        <v>2023</v>
      </c>
    </row>
    <row r="261" spans="2:20" x14ac:dyDescent="0.25">
      <c r="B261" s="1" t="s">
        <v>164</v>
      </c>
      <c r="D261" s="1" t="s">
        <v>11</v>
      </c>
      <c r="G261" s="1"/>
      <c r="H261" s="1" t="s">
        <v>5</v>
      </c>
      <c r="I261" s="1" t="s">
        <v>3</v>
      </c>
      <c r="J261" s="2">
        <v>6000</v>
      </c>
      <c r="K261" s="2">
        <v>6000</v>
      </c>
      <c r="L261" s="2">
        <f>K261*0.03</f>
        <v>180</v>
      </c>
      <c r="M261" s="2">
        <f>L261/2</f>
        <v>90</v>
      </c>
      <c r="N261" s="2">
        <f>M261</f>
        <v>90</v>
      </c>
      <c r="O261" s="1" t="s">
        <v>8</v>
      </c>
      <c r="Q261" s="10">
        <v>45261</v>
      </c>
      <c r="S261" s="12">
        <v>8300</v>
      </c>
      <c r="T261" s="82">
        <v>2023</v>
      </c>
    </row>
    <row r="262" spans="2:20" x14ac:dyDescent="0.25">
      <c r="B262" s="1" t="s">
        <v>164</v>
      </c>
      <c r="D262" s="1" t="s">
        <v>11</v>
      </c>
      <c r="G262" s="1"/>
      <c r="H262" s="1" t="s">
        <v>2</v>
      </c>
      <c r="I262" s="1" t="s">
        <v>3</v>
      </c>
      <c r="J262" s="2">
        <v>6000</v>
      </c>
      <c r="K262" s="2">
        <v>6000</v>
      </c>
      <c r="L262" s="2">
        <f>K262*0.03</f>
        <v>180</v>
      </c>
      <c r="M262" s="2">
        <f>L262/2</f>
        <v>90</v>
      </c>
      <c r="N262" s="2">
        <f>M262</f>
        <v>90</v>
      </c>
      <c r="O262" s="1" t="s">
        <v>8</v>
      </c>
      <c r="Q262" s="10">
        <v>45261</v>
      </c>
      <c r="S262" s="12">
        <v>8300</v>
      </c>
      <c r="T262" s="82">
        <v>2023</v>
      </c>
    </row>
    <row r="263" spans="2:20" x14ac:dyDescent="0.25">
      <c r="B263" s="1" t="s">
        <v>217</v>
      </c>
      <c r="D263" s="1" t="s">
        <v>29</v>
      </c>
      <c r="G263" s="1"/>
      <c r="H263" s="1" t="s">
        <v>5</v>
      </c>
      <c r="I263" s="1" t="s">
        <v>218</v>
      </c>
      <c r="J263" s="2">
        <v>650000</v>
      </c>
      <c r="K263" s="2">
        <v>520000</v>
      </c>
      <c r="L263" s="2">
        <v>4000</v>
      </c>
      <c r="M263" s="2">
        <v>2000</v>
      </c>
      <c r="N263" s="2">
        <v>2000</v>
      </c>
      <c r="O263" s="1" t="s">
        <v>58</v>
      </c>
      <c r="Q263" s="10">
        <v>45271</v>
      </c>
      <c r="T263" s="82">
        <v>2023</v>
      </c>
    </row>
    <row r="264" spans="2:20" x14ac:dyDescent="0.25">
      <c r="B264" s="1" t="s">
        <v>189</v>
      </c>
      <c r="D264" s="1" t="s">
        <v>14</v>
      </c>
      <c r="G264" s="1"/>
      <c r="H264" s="1" t="s">
        <v>5</v>
      </c>
      <c r="I264" s="1" t="s">
        <v>190</v>
      </c>
      <c r="J264" s="2">
        <v>48000</v>
      </c>
      <c r="K264" s="2">
        <v>42000</v>
      </c>
      <c r="L264" s="2">
        <v>1260</v>
      </c>
      <c r="M264" s="2">
        <v>630</v>
      </c>
      <c r="N264" s="2">
        <v>630</v>
      </c>
      <c r="O264" s="1" t="s">
        <v>184</v>
      </c>
      <c r="Q264" s="9">
        <v>45275</v>
      </c>
      <c r="T264" s="82">
        <v>2023</v>
      </c>
    </row>
    <row r="265" spans="2:20" x14ac:dyDescent="0.25">
      <c r="B265" s="1" t="s">
        <v>75</v>
      </c>
      <c r="D265" s="1" t="s">
        <v>10</v>
      </c>
      <c r="G265" s="1"/>
      <c r="H265" s="1" t="s">
        <v>2</v>
      </c>
      <c r="I265" s="1" t="s">
        <v>3</v>
      </c>
      <c r="J265" s="2">
        <v>55000</v>
      </c>
      <c r="K265" s="2">
        <v>50000</v>
      </c>
      <c r="L265" s="2">
        <v>1500</v>
      </c>
      <c r="M265" s="2">
        <v>600</v>
      </c>
      <c r="N265" s="2">
        <v>900</v>
      </c>
      <c r="O265" s="1" t="s">
        <v>12</v>
      </c>
      <c r="Q265" s="10">
        <v>45278</v>
      </c>
      <c r="T265" s="82">
        <v>2023</v>
      </c>
    </row>
    <row r="266" spans="2:20" x14ac:dyDescent="0.25">
      <c r="B266" s="1" t="s">
        <v>75</v>
      </c>
      <c r="D266" s="1" t="s">
        <v>10</v>
      </c>
      <c r="G266" s="1"/>
      <c r="H266" s="1" t="s">
        <v>5</v>
      </c>
      <c r="I266" s="1" t="s">
        <v>76</v>
      </c>
      <c r="J266" s="2">
        <v>55000</v>
      </c>
      <c r="K266" s="2">
        <v>50000</v>
      </c>
      <c r="L266" s="2">
        <v>1500</v>
      </c>
      <c r="M266" s="2">
        <v>600</v>
      </c>
      <c r="N266" s="2">
        <v>900</v>
      </c>
      <c r="O266" s="1" t="s">
        <v>12</v>
      </c>
      <c r="Q266" s="10">
        <v>45278</v>
      </c>
      <c r="T266" s="82">
        <v>2023</v>
      </c>
    </row>
    <row r="267" spans="2:20" x14ac:dyDescent="0.25">
      <c r="B267" s="1" t="s">
        <v>77</v>
      </c>
      <c r="D267" s="1" t="s">
        <v>15</v>
      </c>
      <c r="G267" s="1"/>
      <c r="H267" s="1" t="s">
        <v>2</v>
      </c>
      <c r="I267" s="1" t="s">
        <v>78</v>
      </c>
      <c r="J267" s="2">
        <v>47500</v>
      </c>
      <c r="K267" s="2">
        <v>44000</v>
      </c>
      <c r="L267" s="2">
        <v>1320</v>
      </c>
      <c r="M267" s="2">
        <v>528</v>
      </c>
      <c r="N267" s="2">
        <v>792</v>
      </c>
      <c r="O267" s="1" t="s">
        <v>12</v>
      </c>
      <c r="Q267" s="10">
        <v>45280</v>
      </c>
      <c r="T267" s="82">
        <v>2023</v>
      </c>
    </row>
    <row r="268" spans="2:20" x14ac:dyDescent="0.25">
      <c r="B268" s="1" t="s">
        <v>115</v>
      </c>
      <c r="D268" s="1" t="s">
        <v>1</v>
      </c>
      <c r="G268" s="1"/>
      <c r="H268" s="1" t="s">
        <v>2</v>
      </c>
      <c r="I268" s="1" t="s">
        <v>3</v>
      </c>
      <c r="J268" s="2">
        <v>65000</v>
      </c>
      <c r="K268" s="2">
        <v>55000</v>
      </c>
      <c r="L268" s="2">
        <v>1650</v>
      </c>
      <c r="M268" s="2">
        <v>825</v>
      </c>
      <c r="N268" s="2">
        <v>825</v>
      </c>
      <c r="O268" s="1" t="s">
        <v>4</v>
      </c>
      <c r="Q268" s="10">
        <v>45287</v>
      </c>
      <c r="T268" s="82">
        <v>2023</v>
      </c>
    </row>
    <row r="269" spans="2:20" x14ac:dyDescent="0.25">
      <c r="B269" s="1" t="s">
        <v>115</v>
      </c>
      <c r="D269" s="1" t="s">
        <v>1</v>
      </c>
      <c r="G269" s="1"/>
      <c r="H269" s="1" t="s">
        <v>5</v>
      </c>
      <c r="I269" s="1" t="s">
        <v>3</v>
      </c>
      <c r="J269" s="2">
        <v>65000</v>
      </c>
      <c r="K269" s="2">
        <v>55000</v>
      </c>
      <c r="L269" s="2">
        <v>1650</v>
      </c>
      <c r="M269" s="2">
        <v>825</v>
      </c>
      <c r="N269" s="2">
        <v>825</v>
      </c>
      <c r="O269" s="1" t="s">
        <v>4</v>
      </c>
      <c r="Q269" s="10">
        <v>45287</v>
      </c>
      <c r="T269" s="82">
        <v>2023</v>
      </c>
    </row>
    <row r="270" spans="2:20" x14ac:dyDescent="0.25">
      <c r="B270" s="1" t="s">
        <v>101</v>
      </c>
      <c r="D270" s="1" t="s">
        <v>102</v>
      </c>
      <c r="G270" s="1"/>
      <c r="H270" s="1" t="s">
        <v>2</v>
      </c>
      <c r="I270" s="1" t="s">
        <v>7</v>
      </c>
      <c r="J270" s="2">
        <v>145000</v>
      </c>
      <c r="K270" s="2">
        <v>140000</v>
      </c>
      <c r="L270" s="2">
        <v>4200</v>
      </c>
      <c r="M270" s="2">
        <v>2100</v>
      </c>
      <c r="N270" s="2">
        <v>2100</v>
      </c>
      <c r="O270" s="1" t="s">
        <v>4</v>
      </c>
      <c r="Q270" s="10">
        <v>45288</v>
      </c>
      <c r="T270" s="82">
        <v>2023</v>
      </c>
    </row>
    <row r="271" spans="2:20" x14ac:dyDescent="0.25">
      <c r="B271" s="1" t="s">
        <v>101</v>
      </c>
      <c r="D271" s="1" t="s">
        <v>102</v>
      </c>
      <c r="G271" s="1"/>
      <c r="H271" s="1" t="s">
        <v>2</v>
      </c>
      <c r="I271" s="1" t="s">
        <v>7</v>
      </c>
      <c r="J271" s="2">
        <v>145000</v>
      </c>
      <c r="K271" s="2">
        <v>140000</v>
      </c>
      <c r="L271" s="2">
        <v>4200</v>
      </c>
      <c r="M271" s="2">
        <v>2100</v>
      </c>
      <c r="N271" s="2">
        <v>2100</v>
      </c>
      <c r="O271" s="1" t="s">
        <v>21</v>
      </c>
      <c r="Q271" s="10">
        <v>45288</v>
      </c>
      <c r="T271" s="82">
        <v>2023</v>
      </c>
    </row>
    <row r="272" spans="2:20" x14ac:dyDescent="0.25">
      <c r="B272" s="1" t="s">
        <v>129</v>
      </c>
      <c r="D272" s="1" t="s">
        <v>6</v>
      </c>
      <c r="G272" s="1"/>
      <c r="H272" s="1" t="s">
        <v>5</v>
      </c>
      <c r="I272" s="1" t="s">
        <v>130</v>
      </c>
      <c r="J272" s="2">
        <v>42000</v>
      </c>
      <c r="K272" s="2">
        <v>40000</v>
      </c>
      <c r="L272" s="2">
        <v>800</v>
      </c>
      <c r="M272" s="2">
        <v>400</v>
      </c>
      <c r="N272" s="2">
        <v>400</v>
      </c>
      <c r="O272" s="1" t="s">
        <v>131</v>
      </c>
      <c r="Q272" s="9">
        <v>45290</v>
      </c>
      <c r="T272" s="82">
        <v>2023</v>
      </c>
    </row>
    <row r="273" spans="2:20" x14ac:dyDescent="0.25">
      <c r="B273" s="1" t="s">
        <v>223</v>
      </c>
      <c r="D273" s="1" t="s">
        <v>11</v>
      </c>
      <c r="G273" s="1"/>
      <c r="H273" s="1" t="s">
        <v>5</v>
      </c>
      <c r="I273" s="1" t="s">
        <v>190</v>
      </c>
      <c r="J273" s="2">
        <v>77000</v>
      </c>
      <c r="K273" s="2">
        <v>71500</v>
      </c>
      <c r="L273" s="2">
        <v>2145</v>
      </c>
      <c r="M273" s="2">
        <v>1072</v>
      </c>
      <c r="N273" s="2">
        <v>1072</v>
      </c>
      <c r="O273" s="1" t="s">
        <v>36</v>
      </c>
      <c r="Q273" s="10">
        <v>45290</v>
      </c>
      <c r="T273" s="82">
        <v>2023</v>
      </c>
    </row>
  </sheetData>
  <mergeCells count="3">
    <mergeCell ref="L81:L82"/>
    <mergeCell ref="M81:M82"/>
    <mergeCell ref="N81:N82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Transacciones_hist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Lautaro Milanesi</cp:lastModifiedBy>
  <dcterms:created xsi:type="dcterms:W3CDTF">2020-03-21T16:14:07Z</dcterms:created>
  <dcterms:modified xsi:type="dcterms:W3CDTF">2024-09-12T18:01:57Z</dcterms:modified>
</cp:coreProperties>
</file>