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45" windowWidth="15135" windowHeight="8130" tabRatio="637" firstSheet="5" activeTab="10"/>
  </bookViews>
  <sheets>
    <sheet name="15-16 Chq.List" sheetId="1" r:id="rId1"/>
    <sheet name="JAN.FEB.2017" sheetId="9" r:id="rId2"/>
    <sheet name="Sheet1" sheetId="10" r:id="rId3"/>
    <sheet name="july-17" sheetId="11" r:id="rId4"/>
    <sheet name="Sheet2" sheetId="12" r:id="rId5"/>
    <sheet name="Sheet3" sheetId="13" r:id="rId6"/>
    <sheet name="jan 18" sheetId="15" r:id="rId7"/>
    <sheet name="feb 18" sheetId="16" r:id="rId8"/>
    <sheet name="march 18" sheetId="17" r:id="rId9"/>
    <sheet name="aprl 18" sheetId="18" r:id="rId10"/>
    <sheet name="May 2018 (riya)" sheetId="19" r:id="rId11"/>
  </sheets>
  <definedNames>
    <definedName name="_xlnm._FilterDatabase" localSheetId="0" hidden="1">'15-16 Chq.List'!$A$8:$C$8</definedName>
    <definedName name="_xlnm._FilterDatabase" localSheetId="1" hidden="1">JAN.FEB.2017!$A$91:$AA$128</definedName>
  </definedNames>
  <calcPr calcId="124519"/>
</workbook>
</file>

<file path=xl/calcChain.xml><?xml version="1.0" encoding="utf-8"?>
<calcChain xmlns="http://schemas.openxmlformats.org/spreadsheetml/2006/main">
  <c r="C35" i="19"/>
  <c r="G35"/>
  <c r="D34"/>
  <c r="D33"/>
  <c r="E33" s="1"/>
  <c r="D32"/>
  <c r="D31"/>
  <c r="D30"/>
  <c r="E30" s="1"/>
  <c r="D29"/>
  <c r="E29" s="1"/>
  <c r="D28"/>
  <c r="E28" s="1"/>
  <c r="D27"/>
  <c r="D26"/>
  <c r="D25"/>
  <c r="D24"/>
  <c r="D23"/>
  <c r="D22"/>
  <c r="D21"/>
  <c r="D20"/>
  <c r="E20" s="1"/>
  <c r="D19"/>
  <c r="D18"/>
  <c r="E18" s="1"/>
  <c r="D17"/>
  <c r="E17" s="1"/>
  <c r="D16"/>
  <c r="E16" s="1"/>
  <c r="D15"/>
  <c r="D14"/>
  <c r="D13"/>
  <c r="D12"/>
  <c r="D11"/>
  <c r="D10"/>
  <c r="E10" s="1"/>
  <c r="D9"/>
  <c r="E9" s="1"/>
  <c r="D8"/>
  <c r="E8" s="1"/>
  <c r="D7"/>
  <c r="E7" s="1"/>
  <c r="D6"/>
  <c r="E6" s="1"/>
  <c r="D5"/>
  <c r="E5" s="1"/>
  <c r="D4"/>
  <c r="H31" i="18"/>
  <c r="H30"/>
  <c r="D31"/>
  <c r="E31"/>
  <c r="F31" s="1"/>
  <c r="D36"/>
  <c r="C36"/>
  <c r="D35"/>
  <c r="E35" s="1"/>
  <c r="D34"/>
  <c r="E34" s="1"/>
  <c r="D33"/>
  <c r="D32"/>
  <c r="E32" s="1"/>
  <c r="G36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E11" s="1"/>
  <c r="D10"/>
  <c r="E10" s="1"/>
  <c r="D9"/>
  <c r="E9" s="1"/>
  <c r="D8"/>
  <c r="E8" s="1"/>
  <c r="D7"/>
  <c r="E7" s="1"/>
  <c r="D6"/>
  <c r="E6" s="1"/>
  <c r="D5"/>
  <c r="E5" s="1"/>
  <c r="D4"/>
  <c r="E4" s="1"/>
  <c r="G32" i="17"/>
  <c r="C32"/>
  <c r="D31"/>
  <c r="E31" s="1"/>
  <c r="D30"/>
  <c r="E30" s="1"/>
  <c r="D29"/>
  <c r="E29" s="1"/>
  <c r="D28"/>
  <c r="E28" s="1"/>
  <c r="D27"/>
  <c r="E27" s="1"/>
  <c r="D26"/>
  <c r="E26" s="1"/>
  <c r="D25"/>
  <c r="E25" s="1"/>
  <c r="D24"/>
  <c r="E24" s="1"/>
  <c r="D23"/>
  <c r="E23" s="1"/>
  <c r="D22"/>
  <c r="E22" s="1"/>
  <c r="D21"/>
  <c r="E21" s="1"/>
  <c r="D20"/>
  <c r="E20" s="1"/>
  <c r="D19"/>
  <c r="E19" s="1"/>
  <c r="D18"/>
  <c r="E18" s="1"/>
  <c r="D17"/>
  <c r="E17" s="1"/>
  <c r="D16"/>
  <c r="E16" s="1"/>
  <c r="D15"/>
  <c r="E15" s="1"/>
  <c r="D14"/>
  <c r="E14" s="1"/>
  <c r="D13"/>
  <c r="E13" s="1"/>
  <c r="D12"/>
  <c r="E12" s="1"/>
  <c r="D11"/>
  <c r="E11" s="1"/>
  <c r="D10"/>
  <c r="E10" s="1"/>
  <c r="D9"/>
  <c r="E9" s="1"/>
  <c r="D8"/>
  <c r="E8" s="1"/>
  <c r="D7"/>
  <c r="E7" s="1"/>
  <c r="D6"/>
  <c r="E6" s="1"/>
  <c r="D5"/>
  <c r="E5" s="1"/>
  <c r="D4"/>
  <c r="E4" s="1"/>
  <c r="H33" i="16"/>
  <c r="G33"/>
  <c r="F33"/>
  <c r="E33"/>
  <c r="C33"/>
  <c r="D33"/>
  <c r="D14"/>
  <c r="D32"/>
  <c r="E32" s="1"/>
  <c r="F32" s="1"/>
  <c r="D31"/>
  <c r="D30"/>
  <c r="D29"/>
  <c r="D28"/>
  <c r="D27"/>
  <c r="D26"/>
  <c r="D25"/>
  <c r="D24"/>
  <c r="D23"/>
  <c r="D22"/>
  <c r="D21"/>
  <c r="D20"/>
  <c r="D19"/>
  <c r="D18"/>
  <c r="D17"/>
  <c r="D16"/>
  <c r="D15"/>
  <c r="D13"/>
  <c r="D12"/>
  <c r="D11"/>
  <c r="D10"/>
  <c r="D9"/>
  <c r="D8"/>
  <c r="D7"/>
  <c r="D6"/>
  <c r="D5"/>
  <c r="D4"/>
  <c r="D36" i="15"/>
  <c r="E35"/>
  <c r="E36" s="1"/>
  <c r="F35"/>
  <c r="F36" s="1"/>
  <c r="G35"/>
  <c r="G36" s="1"/>
  <c r="I35"/>
  <c r="I36" s="1"/>
  <c r="I6"/>
  <c r="H36"/>
  <c r="E34"/>
  <c r="F34" s="1"/>
  <c r="E33"/>
  <c r="F33" s="1"/>
  <c r="E32"/>
  <c r="F32" s="1"/>
  <c r="E31"/>
  <c r="F31" s="1"/>
  <c r="E30"/>
  <c r="E29"/>
  <c r="F29" s="1"/>
  <c r="G29" s="1"/>
  <c r="E28"/>
  <c r="F28" s="1"/>
  <c r="E27"/>
  <c r="F27" s="1"/>
  <c r="G27" s="1"/>
  <c r="I27" s="1"/>
  <c r="E26"/>
  <c r="E25"/>
  <c r="F25" s="1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6"/>
  <c r="F16" s="1"/>
  <c r="E15"/>
  <c r="F15" s="1"/>
  <c r="E14"/>
  <c r="E13"/>
  <c r="F13" s="1"/>
  <c r="E12"/>
  <c r="F12" s="1"/>
  <c r="E11"/>
  <c r="F11" s="1"/>
  <c r="E10"/>
  <c r="F10" s="1"/>
  <c r="E9"/>
  <c r="F9" s="1"/>
  <c r="E8"/>
  <c r="F8" s="1"/>
  <c r="E7"/>
  <c r="F7" s="1"/>
  <c r="E6"/>
  <c r="F6" s="1"/>
  <c r="I38" i="13"/>
  <c r="H40"/>
  <c r="D40"/>
  <c r="F39"/>
  <c r="E39"/>
  <c r="G39" s="1"/>
  <c r="I39" s="1"/>
  <c r="E38"/>
  <c r="F38" s="1"/>
  <c r="E37"/>
  <c r="F37" s="1"/>
  <c r="E36"/>
  <c r="F36" s="1"/>
  <c r="E35"/>
  <c r="F35" s="1"/>
  <c r="I34"/>
  <c r="F34"/>
  <c r="E34"/>
  <c r="F33"/>
  <c r="E33"/>
  <c r="G33" s="1"/>
  <c r="I33" s="1"/>
  <c r="F32"/>
  <c r="E32"/>
  <c r="G32" s="1"/>
  <c r="I32" s="1"/>
  <c r="F31"/>
  <c r="E31"/>
  <c r="G31" s="1"/>
  <c r="I31" s="1"/>
  <c r="F30"/>
  <c r="E30"/>
  <c r="G30" s="1"/>
  <c r="I30" s="1"/>
  <c r="F29"/>
  <c r="E29"/>
  <c r="G29" s="1"/>
  <c r="I29" s="1"/>
  <c r="I28"/>
  <c r="E28"/>
  <c r="F28" s="1"/>
  <c r="E27"/>
  <c r="F27" s="1"/>
  <c r="E26"/>
  <c r="F26" s="1"/>
  <c r="I25"/>
  <c r="F25"/>
  <c r="E25"/>
  <c r="I24"/>
  <c r="E24"/>
  <c r="F24" s="1"/>
  <c r="E23"/>
  <c r="F23" s="1"/>
  <c r="E22"/>
  <c r="F22" s="1"/>
  <c r="E21"/>
  <c r="F21" s="1"/>
  <c r="E20"/>
  <c r="F20" s="1"/>
  <c r="E19"/>
  <c r="F19" s="1"/>
  <c r="E18"/>
  <c r="F18" s="1"/>
  <c r="E17"/>
  <c r="F17" s="1"/>
  <c r="E16"/>
  <c r="F16" s="1"/>
  <c r="I15"/>
  <c r="F15"/>
  <c r="E15"/>
  <c r="F14"/>
  <c r="E14"/>
  <c r="G14" s="1"/>
  <c r="I14" s="1"/>
  <c r="F13"/>
  <c r="E13"/>
  <c r="G13" s="1"/>
  <c r="I13" s="1"/>
  <c r="F12"/>
  <c r="E12"/>
  <c r="G12" s="1"/>
  <c r="I12" s="1"/>
  <c r="F11"/>
  <c r="E11"/>
  <c r="G11" s="1"/>
  <c r="I11" s="1"/>
  <c r="I10"/>
  <c r="E10"/>
  <c r="F10" s="1"/>
  <c r="E9"/>
  <c r="F9" s="1"/>
  <c r="E8"/>
  <c r="F8" s="1"/>
  <c r="E7"/>
  <c r="F7" s="1"/>
  <c r="E6"/>
  <c r="F6" s="1"/>
  <c r="F43" i="12"/>
  <c r="F42"/>
  <c r="G42" s="1"/>
  <c r="F41"/>
  <c r="G41" s="1"/>
  <c r="F40"/>
  <c r="G40" s="1"/>
  <c r="F39"/>
  <c r="G39" s="1"/>
  <c r="F38"/>
  <c r="G38" s="1"/>
  <c r="F37"/>
  <c r="G37" s="1"/>
  <c r="F36"/>
  <c r="G36" s="1"/>
  <c r="F35"/>
  <c r="G35" s="1"/>
  <c r="F34"/>
  <c r="G34" s="1"/>
  <c r="F33"/>
  <c r="G33" s="1"/>
  <c r="F32"/>
  <c r="G32" s="1"/>
  <c r="F31"/>
  <c r="G31" s="1"/>
  <c r="F30"/>
  <c r="G30" s="1"/>
  <c r="F29"/>
  <c r="G29" s="1"/>
  <c r="F28"/>
  <c r="G28" s="1"/>
  <c r="F27"/>
  <c r="G27" s="1"/>
  <c r="F26"/>
  <c r="G26" s="1"/>
  <c r="F25"/>
  <c r="G25" s="1"/>
  <c r="F24"/>
  <c r="G24" s="1"/>
  <c r="F23"/>
  <c r="G23" s="1"/>
  <c r="F22"/>
  <c r="G22" s="1"/>
  <c r="F21"/>
  <c r="G21" s="1"/>
  <c r="F20"/>
  <c r="G20" s="1"/>
  <c r="F19"/>
  <c r="G19" s="1"/>
  <c r="F18"/>
  <c r="G18" s="1"/>
  <c r="F17"/>
  <c r="G17" s="1"/>
  <c r="F16"/>
  <c r="G16" s="1"/>
  <c r="F15"/>
  <c r="G15" s="1"/>
  <c r="F14"/>
  <c r="G14" s="1"/>
  <c r="F13"/>
  <c r="G13" s="1"/>
  <c r="F12"/>
  <c r="G12" s="1"/>
  <c r="F11"/>
  <c r="G11" s="1"/>
  <c r="F10"/>
  <c r="G10" s="1"/>
  <c r="F9"/>
  <c r="G9" s="1"/>
  <c r="H42" i="11"/>
  <c r="G42"/>
  <c r="D42"/>
  <c r="H36"/>
  <c r="H40"/>
  <c r="H41"/>
  <c r="H6"/>
  <c r="AF79" i="9"/>
  <c r="AF80"/>
  <c r="AF78"/>
  <c r="F39" i="11"/>
  <c r="F38"/>
  <c r="H38" s="1"/>
  <c r="F37"/>
  <c r="F35"/>
  <c r="F34"/>
  <c r="F33"/>
  <c r="F32"/>
  <c r="F31"/>
  <c r="F30"/>
  <c r="F29"/>
  <c r="F28"/>
  <c r="F27"/>
  <c r="F26"/>
  <c r="F25"/>
  <c r="F24"/>
  <c r="F23"/>
  <c r="F22"/>
  <c r="F21"/>
  <c r="F20"/>
  <c r="H20" s="1"/>
  <c r="F19"/>
  <c r="H19" s="1"/>
  <c r="F18"/>
  <c r="F17"/>
  <c r="H17" s="1"/>
  <c r="F16"/>
  <c r="H16" s="1"/>
  <c r="F15"/>
  <c r="F14"/>
  <c r="F13"/>
  <c r="F12"/>
  <c r="F11"/>
  <c r="H11" s="1"/>
  <c r="F10"/>
  <c r="H10" s="1"/>
  <c r="F9"/>
  <c r="H9" s="1"/>
  <c r="F8"/>
  <c r="H8" s="1"/>
  <c r="F7"/>
  <c r="H7" s="1"/>
  <c r="L50" i="9"/>
  <c r="L59"/>
  <c r="L62"/>
  <c r="L80"/>
  <c r="L48"/>
  <c r="CI40" i="10"/>
  <c r="CN39"/>
  <c r="CL39"/>
  <c r="CH39"/>
  <c r="CJ37"/>
  <c r="CI37"/>
  <c r="CJ36"/>
  <c r="CI36"/>
  <c r="CK36" s="1"/>
  <c r="CM36" s="1"/>
  <c r="CJ35"/>
  <c r="CI35"/>
  <c r="CJ34"/>
  <c r="CI34"/>
  <c r="CK34" s="1"/>
  <c r="CM34" s="1"/>
  <c r="CJ33"/>
  <c r="CI33"/>
  <c r="CJ32"/>
  <c r="CI32"/>
  <c r="CJ31"/>
  <c r="CI31"/>
  <c r="CJ30"/>
  <c r="CI30"/>
  <c r="CK30" s="1"/>
  <c r="CM30" s="1"/>
  <c r="CJ29"/>
  <c r="CI29"/>
  <c r="CJ28"/>
  <c r="CI28"/>
  <c r="CJ27"/>
  <c r="CI27"/>
  <c r="CJ26"/>
  <c r="CI26"/>
  <c r="CJ25"/>
  <c r="CI25"/>
  <c r="CJ24"/>
  <c r="CI24"/>
  <c r="CJ23"/>
  <c r="CI23"/>
  <c r="CJ22"/>
  <c r="CI22"/>
  <c r="CJ21"/>
  <c r="CI21"/>
  <c r="CJ20"/>
  <c r="CI20"/>
  <c r="CK20" s="1"/>
  <c r="CM20" s="1"/>
  <c r="CJ19"/>
  <c r="CI19"/>
  <c r="CK19" s="1"/>
  <c r="CM19" s="1"/>
  <c r="CJ18"/>
  <c r="CI18"/>
  <c r="CJ17"/>
  <c r="CI17"/>
  <c r="CK17" s="1"/>
  <c r="CM17" s="1"/>
  <c r="CJ16"/>
  <c r="CI16"/>
  <c r="CK16" s="1"/>
  <c r="CM16" s="1"/>
  <c r="CJ15"/>
  <c r="CI15"/>
  <c r="CK15" s="1"/>
  <c r="CM15" s="1"/>
  <c r="CJ14"/>
  <c r="CI14"/>
  <c r="CJ13"/>
  <c r="CI13"/>
  <c r="CK13" s="1"/>
  <c r="CM13" s="1"/>
  <c r="CJ12"/>
  <c r="CI12"/>
  <c r="CJ11"/>
  <c r="CI11"/>
  <c r="CJ10"/>
  <c r="CI10"/>
  <c r="CJ9"/>
  <c r="CI9"/>
  <c r="CK9" s="1"/>
  <c r="CM9" s="1"/>
  <c r="CJ8"/>
  <c r="CI8"/>
  <c r="CJ7"/>
  <c r="CJ39" s="1"/>
  <c r="CI7"/>
  <c r="CI39" s="1"/>
  <c r="CD39"/>
  <c r="BY40"/>
  <c r="BZ40" s="1"/>
  <c r="BY37"/>
  <c r="BZ37" s="1"/>
  <c r="BY36"/>
  <c r="BY35"/>
  <c r="BY34"/>
  <c r="BZ34" s="1"/>
  <c r="BY33"/>
  <c r="BZ33" s="1"/>
  <c r="BY32"/>
  <c r="BZ32" s="1"/>
  <c r="BY31"/>
  <c r="BY30"/>
  <c r="BY29"/>
  <c r="BY28"/>
  <c r="BZ28" s="1"/>
  <c r="CA28" s="1"/>
  <c r="CC28" s="1"/>
  <c r="BY27"/>
  <c r="BZ27" s="1"/>
  <c r="BY26"/>
  <c r="BY25"/>
  <c r="BZ25" s="1"/>
  <c r="BY24"/>
  <c r="BZ24" s="1"/>
  <c r="BY23"/>
  <c r="BZ23" s="1"/>
  <c r="BY22"/>
  <c r="BY21"/>
  <c r="BZ21" s="1"/>
  <c r="CA21" s="1"/>
  <c r="CC21" s="1"/>
  <c r="BY20"/>
  <c r="BZ20" s="1"/>
  <c r="BY19"/>
  <c r="BY18"/>
  <c r="BZ18" s="1"/>
  <c r="BY17"/>
  <c r="BZ17" s="1"/>
  <c r="BY16"/>
  <c r="BZ16" s="1"/>
  <c r="BY15"/>
  <c r="BY14"/>
  <c r="BY13"/>
  <c r="BY12"/>
  <c r="BZ12" s="1"/>
  <c r="BY11"/>
  <c r="BZ11" s="1"/>
  <c r="CA11" s="1"/>
  <c r="CC11" s="1"/>
  <c r="BY10"/>
  <c r="BZ10" s="1"/>
  <c r="BY9"/>
  <c r="BZ9" s="1"/>
  <c r="BY8"/>
  <c r="BZ8" s="1"/>
  <c r="BY7"/>
  <c r="BZ7" s="1"/>
  <c r="BS43"/>
  <c r="BO43"/>
  <c r="BP42"/>
  <c r="BP41"/>
  <c r="BP40"/>
  <c r="BP39"/>
  <c r="BQ39" s="1"/>
  <c r="BP38"/>
  <c r="BQ38" s="1"/>
  <c r="BP37"/>
  <c r="BQ37" s="1"/>
  <c r="BP36"/>
  <c r="BQ36" s="1"/>
  <c r="BT35"/>
  <c r="BP35"/>
  <c r="BQ35" s="1"/>
  <c r="BP34"/>
  <c r="BP33"/>
  <c r="BP32"/>
  <c r="BP31"/>
  <c r="BP30"/>
  <c r="BT29"/>
  <c r="BP29"/>
  <c r="BQ29" s="1"/>
  <c r="BP28"/>
  <c r="BQ28" s="1"/>
  <c r="BP27"/>
  <c r="BQ27" s="1"/>
  <c r="BT26"/>
  <c r="BP26"/>
  <c r="BQ26" s="1"/>
  <c r="BT25"/>
  <c r="BP25"/>
  <c r="BQ25" s="1"/>
  <c r="BP24"/>
  <c r="BQ24" s="1"/>
  <c r="BP23"/>
  <c r="BQ23" s="1"/>
  <c r="BP22"/>
  <c r="BQ22" s="1"/>
  <c r="BP21"/>
  <c r="BQ21" s="1"/>
  <c r="BP20"/>
  <c r="BQ20" s="1"/>
  <c r="BP19"/>
  <c r="BQ19" s="1"/>
  <c r="BP18"/>
  <c r="BQ18" s="1"/>
  <c r="BP17"/>
  <c r="BQ17" s="1"/>
  <c r="BT16"/>
  <c r="BP16"/>
  <c r="BQ16" s="1"/>
  <c r="BP15"/>
  <c r="BP14"/>
  <c r="BP13"/>
  <c r="BP12"/>
  <c r="BT11"/>
  <c r="BP11"/>
  <c r="BQ11" s="1"/>
  <c r="BP10"/>
  <c r="BQ10" s="1"/>
  <c r="BP9"/>
  <c r="BQ9" s="1"/>
  <c r="BP8"/>
  <c r="BQ8" s="1"/>
  <c r="BP7"/>
  <c r="BQ7" s="1"/>
  <c r="BB43"/>
  <c r="BJ41"/>
  <c r="BF41"/>
  <c r="BG40"/>
  <c r="BH40" s="1"/>
  <c r="BG39"/>
  <c r="BG38"/>
  <c r="BH38" s="1"/>
  <c r="BG37"/>
  <c r="BH37" s="1"/>
  <c r="BI37" s="1"/>
  <c r="BK37" s="1"/>
  <c r="BG36"/>
  <c r="BG35"/>
  <c r="BK35" s="1"/>
  <c r="BG34"/>
  <c r="BH34" s="1"/>
  <c r="BI34" s="1"/>
  <c r="BK34" s="1"/>
  <c r="BG33"/>
  <c r="BH33" s="1"/>
  <c r="BG32"/>
  <c r="BG31"/>
  <c r="BG30"/>
  <c r="BH30" s="1"/>
  <c r="BG29"/>
  <c r="BG28"/>
  <c r="BG27"/>
  <c r="BH27" s="1"/>
  <c r="BG26"/>
  <c r="BG25"/>
  <c r="BG24"/>
  <c r="BH24" s="1"/>
  <c r="BG23"/>
  <c r="BG22"/>
  <c r="BG21"/>
  <c r="BG20"/>
  <c r="BG19"/>
  <c r="BG18"/>
  <c r="BG17"/>
  <c r="BG16"/>
  <c r="BG15"/>
  <c r="BG14"/>
  <c r="BG13"/>
  <c r="BG12"/>
  <c r="BG11"/>
  <c r="BH11" s="1"/>
  <c r="BG10"/>
  <c r="BH10" s="1"/>
  <c r="BI10" s="1"/>
  <c r="BK10" s="1"/>
  <c r="BG9"/>
  <c r="BG7"/>
  <c r="BH7" s="1"/>
  <c r="BG8"/>
  <c r="AT39"/>
  <c r="AP39"/>
  <c r="AQ39" s="1"/>
  <c r="AS39" s="1"/>
  <c r="AM45"/>
  <c r="BC29"/>
  <c r="BC27"/>
  <c r="BC23"/>
  <c r="BC22"/>
  <c r="BC21"/>
  <c r="BC13"/>
  <c r="BC8"/>
  <c r="BC7"/>
  <c r="AY42"/>
  <c r="AZ42" s="1"/>
  <c r="BA42" s="1"/>
  <c r="BC42" s="1"/>
  <c r="AY41"/>
  <c r="AZ41" s="1"/>
  <c r="BA41" s="1"/>
  <c r="BC41" s="1"/>
  <c r="AY40"/>
  <c r="AZ40" s="1"/>
  <c r="BA40" s="1"/>
  <c r="AY39"/>
  <c r="AY38"/>
  <c r="AZ38" s="1"/>
  <c r="BA38" s="1"/>
  <c r="BC38" s="1"/>
  <c r="AY37"/>
  <c r="AZ37" s="1"/>
  <c r="BA37" s="1"/>
  <c r="BC37" s="1"/>
  <c r="AY36"/>
  <c r="AZ36" s="1"/>
  <c r="BA36" s="1"/>
  <c r="BC36" s="1"/>
  <c r="AY35"/>
  <c r="AZ35" s="1"/>
  <c r="BA35" s="1"/>
  <c r="BC35" s="1"/>
  <c r="AY34"/>
  <c r="AZ34" s="1"/>
  <c r="BA34" s="1"/>
  <c r="BC34" s="1"/>
  <c r="AY33"/>
  <c r="AZ33" s="1"/>
  <c r="BA33" s="1"/>
  <c r="BC33" s="1"/>
  <c r="AY32"/>
  <c r="AZ32" s="1"/>
  <c r="BA32" s="1"/>
  <c r="BC32" s="1"/>
  <c r="AY31"/>
  <c r="AZ31" s="1"/>
  <c r="BA31" s="1"/>
  <c r="BC31" s="1"/>
  <c r="AY30"/>
  <c r="AZ30" s="1"/>
  <c r="BA30" s="1"/>
  <c r="BC30" s="1"/>
  <c r="AY29"/>
  <c r="AZ29" s="1"/>
  <c r="AY28"/>
  <c r="AZ28" s="1"/>
  <c r="BA28" s="1"/>
  <c r="BC28" s="1"/>
  <c r="AY27"/>
  <c r="AZ27" s="1"/>
  <c r="AY26"/>
  <c r="AZ26" s="1"/>
  <c r="BA26" s="1"/>
  <c r="BC26" s="1"/>
  <c r="AY25"/>
  <c r="AZ25" s="1"/>
  <c r="BA25" s="1"/>
  <c r="BC25" s="1"/>
  <c r="AY24"/>
  <c r="AZ24" s="1"/>
  <c r="BA24" s="1"/>
  <c r="BC24" s="1"/>
  <c r="AY23"/>
  <c r="AZ23" s="1"/>
  <c r="AY22"/>
  <c r="AZ22" s="1"/>
  <c r="AY21"/>
  <c r="AZ21" s="1"/>
  <c r="AY20"/>
  <c r="AY19"/>
  <c r="AY18"/>
  <c r="AZ18" s="1"/>
  <c r="BA18" s="1"/>
  <c r="BC18" s="1"/>
  <c r="AY17"/>
  <c r="AZ17" s="1"/>
  <c r="BA17" s="1"/>
  <c r="BC17" s="1"/>
  <c r="AY16"/>
  <c r="AZ16" s="1"/>
  <c r="BA16" s="1"/>
  <c r="BC16" s="1"/>
  <c r="AY15"/>
  <c r="AZ15" s="1"/>
  <c r="BA15" s="1"/>
  <c r="BC15" s="1"/>
  <c r="AY14"/>
  <c r="AZ14" s="1"/>
  <c r="BA14" s="1"/>
  <c r="BC14" s="1"/>
  <c r="AY13"/>
  <c r="AZ13" s="1"/>
  <c r="AY12"/>
  <c r="AZ12" s="1"/>
  <c r="BA12" s="1"/>
  <c r="BC12" s="1"/>
  <c r="AY11"/>
  <c r="AZ11" s="1"/>
  <c r="BA11" s="1"/>
  <c r="BC11" s="1"/>
  <c r="AY10"/>
  <c r="AZ10" s="1"/>
  <c r="BA10" s="1"/>
  <c r="BC10" s="1"/>
  <c r="AY9"/>
  <c r="AZ9" s="1"/>
  <c r="BA9" s="1"/>
  <c r="BC9" s="1"/>
  <c r="AY8"/>
  <c r="AZ8" s="1"/>
  <c r="AY7"/>
  <c r="AZ7" s="1"/>
  <c r="AX43"/>
  <c r="AT43"/>
  <c r="AO43"/>
  <c r="AN43"/>
  <c r="AP42"/>
  <c r="AQ42" s="1"/>
  <c r="AP41"/>
  <c r="AQ41" s="1"/>
  <c r="AP40"/>
  <c r="AQ40" s="1"/>
  <c r="AS40" s="1"/>
  <c r="AP38"/>
  <c r="AQ38" s="1"/>
  <c r="AS38" s="1"/>
  <c r="AP37"/>
  <c r="AQ37" s="1"/>
  <c r="AS37" s="1"/>
  <c r="AP36"/>
  <c r="AQ36" s="1"/>
  <c r="AS36" s="1"/>
  <c r="AP35"/>
  <c r="AQ35" s="1"/>
  <c r="AS35" s="1"/>
  <c r="AP34"/>
  <c r="AQ34" s="1"/>
  <c r="AP33"/>
  <c r="AQ33" s="1"/>
  <c r="AS33" s="1"/>
  <c r="AP32"/>
  <c r="AQ32" s="1"/>
  <c r="AS32" s="1"/>
  <c r="AP31"/>
  <c r="AQ31" s="1"/>
  <c r="AS31" s="1"/>
  <c r="AP30"/>
  <c r="AQ30" s="1"/>
  <c r="AS30" s="1"/>
  <c r="AP29"/>
  <c r="AQ29" s="1"/>
  <c r="AS29" s="1"/>
  <c r="AP28"/>
  <c r="AQ28" s="1"/>
  <c r="AS28" s="1"/>
  <c r="AP27"/>
  <c r="AQ27" s="1"/>
  <c r="AS27" s="1"/>
  <c r="AP26"/>
  <c r="AQ26" s="1"/>
  <c r="AS26" s="1"/>
  <c r="AP25"/>
  <c r="AQ25" s="1"/>
  <c r="AS25" s="1"/>
  <c r="AP24"/>
  <c r="AQ24" s="1"/>
  <c r="AS24" s="1"/>
  <c r="AP23"/>
  <c r="AQ23" s="1"/>
  <c r="AS23" s="1"/>
  <c r="AP22"/>
  <c r="AQ22" s="1"/>
  <c r="AS22" s="1"/>
  <c r="AP21"/>
  <c r="AQ21" s="1"/>
  <c r="AS21" s="1"/>
  <c r="AP20"/>
  <c r="AQ20" s="1"/>
  <c r="AS20" s="1"/>
  <c r="AP19"/>
  <c r="AQ19" s="1"/>
  <c r="AS19" s="1"/>
  <c r="AP18"/>
  <c r="AQ18" s="1"/>
  <c r="AP17"/>
  <c r="AQ17" s="1"/>
  <c r="AP16"/>
  <c r="AQ16" s="1"/>
  <c r="AS16" s="1"/>
  <c r="AP15"/>
  <c r="AQ15" s="1"/>
  <c r="AS15" s="1"/>
  <c r="AP14"/>
  <c r="AQ14" s="1"/>
  <c r="AP13"/>
  <c r="AQ13" s="1"/>
  <c r="AS13" s="1"/>
  <c r="AP12"/>
  <c r="AQ12" s="1"/>
  <c r="AS12" s="1"/>
  <c r="AP11"/>
  <c r="AQ11" s="1"/>
  <c r="AS11" s="1"/>
  <c r="AP10"/>
  <c r="AQ10" s="1"/>
  <c r="AS10" s="1"/>
  <c r="AP9"/>
  <c r="AQ9" s="1"/>
  <c r="AS9" s="1"/>
  <c r="AP8"/>
  <c r="AQ8" s="1"/>
  <c r="AS8" s="1"/>
  <c r="AP7"/>
  <c r="AQ7" s="1"/>
  <c r="AJ39"/>
  <c r="AH43"/>
  <c r="AG43"/>
  <c r="X42"/>
  <c r="Z42" s="1"/>
  <c r="X41"/>
  <c r="Z41" s="1"/>
  <c r="AE43"/>
  <c r="AF42"/>
  <c r="AD42" s="1"/>
  <c r="AF41"/>
  <c r="AD41" s="1"/>
  <c r="AF40"/>
  <c r="AD40" s="1"/>
  <c r="AF39"/>
  <c r="AF38"/>
  <c r="AI38" s="1"/>
  <c r="AF37"/>
  <c r="AI37" s="1"/>
  <c r="AF36"/>
  <c r="AI36" s="1"/>
  <c r="AF35"/>
  <c r="AI35" s="1"/>
  <c r="AF34"/>
  <c r="AI34" s="1"/>
  <c r="AF33"/>
  <c r="AI33" s="1"/>
  <c r="AF32"/>
  <c r="AI32" s="1"/>
  <c r="AF31"/>
  <c r="AI31" s="1"/>
  <c r="AF30"/>
  <c r="AI30" s="1"/>
  <c r="AF29"/>
  <c r="AI29" s="1"/>
  <c r="AF28"/>
  <c r="AI28" s="1"/>
  <c r="AF27"/>
  <c r="AI27" s="1"/>
  <c r="AF26"/>
  <c r="AI26" s="1"/>
  <c r="AF25"/>
  <c r="AF24"/>
  <c r="AF23"/>
  <c r="AF22"/>
  <c r="AI22" s="1"/>
  <c r="AF21"/>
  <c r="AI21" s="1"/>
  <c r="AF20"/>
  <c r="AI20" s="1"/>
  <c r="AF19"/>
  <c r="AI19" s="1"/>
  <c r="AF18"/>
  <c r="AI18" s="1"/>
  <c r="AF17"/>
  <c r="AI17" s="1"/>
  <c r="AF16"/>
  <c r="AI16" s="1"/>
  <c r="AF15"/>
  <c r="AI15" s="1"/>
  <c r="AF14"/>
  <c r="AI14" s="1"/>
  <c r="AF13"/>
  <c r="AI13" s="1"/>
  <c r="AF12"/>
  <c r="AI12" s="1"/>
  <c r="AF11"/>
  <c r="AI11" s="1"/>
  <c r="AF10"/>
  <c r="AI10" s="1"/>
  <c r="AF9"/>
  <c r="AI9" s="1"/>
  <c r="AF8"/>
  <c r="AI8" s="1"/>
  <c r="AF7"/>
  <c r="AI7" s="1"/>
  <c r="S7"/>
  <c r="W43"/>
  <c r="X37"/>
  <c r="Z37" s="1"/>
  <c r="X7"/>
  <c r="Z7" s="1"/>
  <c r="T43"/>
  <c r="Y43"/>
  <c r="U40"/>
  <c r="V40" s="1"/>
  <c r="U39"/>
  <c r="X39" s="1"/>
  <c r="Z39" s="1"/>
  <c r="U38"/>
  <c r="V38" s="1"/>
  <c r="U36"/>
  <c r="V36" s="1"/>
  <c r="U35"/>
  <c r="V35" s="1"/>
  <c r="U34"/>
  <c r="V34" s="1"/>
  <c r="U33"/>
  <c r="U32"/>
  <c r="V32" s="1"/>
  <c r="U31"/>
  <c r="V31" s="1"/>
  <c r="U30"/>
  <c r="V30" s="1"/>
  <c r="U29"/>
  <c r="U28"/>
  <c r="V28" s="1"/>
  <c r="U27"/>
  <c r="V27" s="1"/>
  <c r="U26"/>
  <c r="V26" s="1"/>
  <c r="U25"/>
  <c r="V25" s="1"/>
  <c r="U24"/>
  <c r="V24" s="1"/>
  <c r="U23"/>
  <c r="V23" s="1"/>
  <c r="U22"/>
  <c r="V22" s="1"/>
  <c r="U21"/>
  <c r="X21" s="1"/>
  <c r="Z21" s="1"/>
  <c r="U20"/>
  <c r="U19"/>
  <c r="V19" s="1"/>
  <c r="U18"/>
  <c r="X18" s="1"/>
  <c r="U17"/>
  <c r="V17" s="1"/>
  <c r="U16"/>
  <c r="V16" s="1"/>
  <c r="U15"/>
  <c r="V15" s="1"/>
  <c r="U14"/>
  <c r="V14" s="1"/>
  <c r="U13"/>
  <c r="V13" s="1"/>
  <c r="U12"/>
  <c r="V12" s="1"/>
  <c r="U11"/>
  <c r="U10"/>
  <c r="V10" s="1"/>
  <c r="U9"/>
  <c r="X9" s="1"/>
  <c r="U8"/>
  <c r="G44"/>
  <c r="E51"/>
  <c r="K24"/>
  <c r="K23"/>
  <c r="K22"/>
  <c r="K21"/>
  <c r="K20"/>
  <c r="K19"/>
  <c r="K18"/>
  <c r="J43"/>
  <c r="K42"/>
  <c r="K41"/>
  <c r="K40"/>
  <c r="K39"/>
  <c r="K38"/>
  <c r="K37"/>
  <c r="K36"/>
  <c r="K35"/>
  <c r="K34"/>
  <c r="K33"/>
  <c r="K32"/>
  <c r="K31"/>
  <c r="K30"/>
  <c r="K29"/>
  <c r="K28"/>
  <c r="K27"/>
  <c r="K26"/>
  <c r="K25"/>
  <c r="K17"/>
  <c r="K16"/>
  <c r="K15"/>
  <c r="K14"/>
  <c r="K13"/>
  <c r="K12"/>
  <c r="K11"/>
  <c r="K10"/>
  <c r="K9"/>
  <c r="K8"/>
  <c r="K7"/>
  <c r="K6"/>
  <c r="I43"/>
  <c r="E39"/>
  <c r="E38"/>
  <c r="E37"/>
  <c r="E36"/>
  <c r="E35"/>
  <c r="E34"/>
  <c r="E33"/>
  <c r="E32"/>
  <c r="E31"/>
  <c r="E30"/>
  <c r="E29"/>
  <c r="E28"/>
  <c r="E27"/>
  <c r="E26"/>
  <c r="E25"/>
  <c r="E24"/>
  <c r="E23"/>
  <c r="E22"/>
  <c r="E21"/>
  <c r="E20"/>
  <c r="E19"/>
  <c r="E18"/>
  <c r="E17"/>
  <c r="E16"/>
  <c r="E15"/>
  <c r="E14"/>
  <c r="E13"/>
  <c r="E12"/>
  <c r="E11"/>
  <c r="E10"/>
  <c r="E9"/>
  <c r="E8"/>
  <c r="E7"/>
  <c r="E6"/>
  <c r="C40"/>
  <c r="D40"/>
  <c r="D78" i="9"/>
  <c r="M127"/>
  <c r="M126"/>
  <c r="M125"/>
  <c r="M124"/>
  <c r="M123"/>
  <c r="M122"/>
  <c r="M121"/>
  <c r="M120"/>
  <c r="M119"/>
  <c r="M118"/>
  <c r="M117"/>
  <c r="M116"/>
  <c r="M115"/>
  <c r="M114"/>
  <c r="M113"/>
  <c r="M112"/>
  <c r="M111"/>
  <c r="M110"/>
  <c r="M109"/>
  <c r="M108"/>
  <c r="M107"/>
  <c r="M106"/>
  <c r="M105"/>
  <c r="M104"/>
  <c r="M103"/>
  <c r="M102"/>
  <c r="M101"/>
  <c r="M100"/>
  <c r="M99"/>
  <c r="M98"/>
  <c r="M97"/>
  <c r="M96"/>
  <c r="M95"/>
  <c r="M94"/>
  <c r="M93"/>
  <c r="M92"/>
  <c r="L128"/>
  <c r="N127"/>
  <c r="O127" s="1"/>
  <c r="N126"/>
  <c r="O126" s="1"/>
  <c r="N125"/>
  <c r="N124"/>
  <c r="O124" s="1"/>
  <c r="N123"/>
  <c r="O123" s="1"/>
  <c r="N122"/>
  <c r="O122" s="1"/>
  <c r="N121"/>
  <c r="O121" s="1"/>
  <c r="N120"/>
  <c r="O120" s="1"/>
  <c r="N119"/>
  <c r="O119" s="1"/>
  <c r="N118"/>
  <c r="O118" s="1"/>
  <c r="N117"/>
  <c r="O117" s="1"/>
  <c r="O116"/>
  <c r="N116"/>
  <c r="O115"/>
  <c r="N115"/>
  <c r="O114"/>
  <c r="N114"/>
  <c r="O113"/>
  <c r="N113"/>
  <c r="O112"/>
  <c r="N112"/>
  <c r="O111"/>
  <c r="N111"/>
  <c r="O110"/>
  <c r="N110"/>
  <c r="O109"/>
  <c r="N109"/>
  <c r="O108"/>
  <c r="N108"/>
  <c r="O107"/>
  <c r="N107"/>
  <c r="O106"/>
  <c r="N106"/>
  <c r="O105"/>
  <c r="N105"/>
  <c r="O104"/>
  <c r="N104"/>
  <c r="O103"/>
  <c r="N103"/>
  <c r="O102"/>
  <c r="N102"/>
  <c r="O101"/>
  <c r="N101"/>
  <c r="O100"/>
  <c r="N100"/>
  <c r="O99"/>
  <c r="N99"/>
  <c r="O98"/>
  <c r="N98"/>
  <c r="O97"/>
  <c r="N97"/>
  <c r="O96"/>
  <c r="N96"/>
  <c r="O95"/>
  <c r="N95"/>
  <c r="O94"/>
  <c r="N94"/>
  <c r="O93"/>
  <c r="N93"/>
  <c r="O92"/>
  <c r="N92"/>
  <c r="E125"/>
  <c r="AM82"/>
  <c r="AN82" s="1"/>
  <c r="AM81"/>
  <c r="AM80"/>
  <c r="AM79"/>
  <c r="AN79" s="1"/>
  <c r="AM78"/>
  <c r="AM77"/>
  <c r="AN77" s="1"/>
  <c r="AM76"/>
  <c r="AN76" s="1"/>
  <c r="AM75"/>
  <c r="AM74"/>
  <c r="AN74" s="1"/>
  <c r="AM73"/>
  <c r="AM72"/>
  <c r="AN72" s="1"/>
  <c r="AM71"/>
  <c r="AN71" s="1"/>
  <c r="AM70"/>
  <c r="AN70" s="1"/>
  <c r="AM69"/>
  <c r="AN69" s="1"/>
  <c r="AM68"/>
  <c r="AN68" s="1"/>
  <c r="AM67"/>
  <c r="AM66"/>
  <c r="AN66" s="1"/>
  <c r="AM65"/>
  <c r="AN65" s="1"/>
  <c r="AM64"/>
  <c r="AN64" s="1"/>
  <c r="AM63"/>
  <c r="AN63" s="1"/>
  <c r="AM62"/>
  <c r="AN62" s="1"/>
  <c r="AM61"/>
  <c r="AM60"/>
  <c r="AN60" s="1"/>
  <c r="AM59"/>
  <c r="AM58"/>
  <c r="AN58" s="1"/>
  <c r="AM57"/>
  <c r="AM56"/>
  <c r="AN56" s="1"/>
  <c r="AM55"/>
  <c r="AM54"/>
  <c r="AN54" s="1"/>
  <c r="AM53"/>
  <c r="AM52"/>
  <c r="AN52" s="1"/>
  <c r="AM51"/>
  <c r="AM50"/>
  <c r="AN50" s="1"/>
  <c r="AM48"/>
  <c r="AM47"/>
  <c r="AN47" s="1"/>
  <c r="AM49"/>
  <c r="AN80"/>
  <c r="AL83"/>
  <c r="AM83" s="1"/>
  <c r="AK83"/>
  <c r="AN81"/>
  <c r="AN78"/>
  <c r="AN75"/>
  <c r="AN73"/>
  <c r="AN67"/>
  <c r="AN61"/>
  <c r="AN59"/>
  <c r="AN57"/>
  <c r="AN55"/>
  <c r="AN53"/>
  <c r="AN51"/>
  <c r="AN49"/>
  <c r="AN48"/>
  <c r="F119"/>
  <c r="G119" s="1"/>
  <c r="F127"/>
  <c r="G127" s="1"/>
  <c r="F126"/>
  <c r="G126" s="1"/>
  <c r="F125"/>
  <c r="G125" s="1"/>
  <c r="F124"/>
  <c r="G124" s="1"/>
  <c r="F123"/>
  <c r="F122"/>
  <c r="G122" s="1"/>
  <c r="F121"/>
  <c r="G121" s="1"/>
  <c r="F120"/>
  <c r="G120" s="1"/>
  <c r="F118"/>
  <c r="G118" s="1"/>
  <c r="F117"/>
  <c r="G117" s="1"/>
  <c r="F116"/>
  <c r="G116" s="1"/>
  <c r="F115"/>
  <c r="G115" s="1"/>
  <c r="F114"/>
  <c r="G114" s="1"/>
  <c r="F113"/>
  <c r="G113" s="1"/>
  <c r="F112"/>
  <c r="G112" s="1"/>
  <c r="F111"/>
  <c r="G111" s="1"/>
  <c r="F110"/>
  <c r="G110" s="1"/>
  <c r="F109"/>
  <c r="F108"/>
  <c r="G108" s="1"/>
  <c r="F107"/>
  <c r="G107" s="1"/>
  <c r="F106"/>
  <c r="G106" s="1"/>
  <c r="F105"/>
  <c r="G105" s="1"/>
  <c r="F104"/>
  <c r="G104" s="1"/>
  <c r="F103"/>
  <c r="G103" s="1"/>
  <c r="F102"/>
  <c r="G102" s="1"/>
  <c r="F101"/>
  <c r="G101" s="1"/>
  <c r="F100"/>
  <c r="G100" s="1"/>
  <c r="F99"/>
  <c r="G99" s="1"/>
  <c r="F98"/>
  <c r="G98" s="1"/>
  <c r="F97"/>
  <c r="G97" s="1"/>
  <c r="F96"/>
  <c r="G96" s="1"/>
  <c r="F95"/>
  <c r="G95" s="1"/>
  <c r="F94"/>
  <c r="G94" s="1"/>
  <c r="F93"/>
  <c r="F92"/>
  <c r="E128"/>
  <c r="D128"/>
  <c r="G123"/>
  <c r="G109"/>
  <c r="G93"/>
  <c r="AD83"/>
  <c r="AC83"/>
  <c r="AE82"/>
  <c r="AE81"/>
  <c r="AF81" s="1"/>
  <c r="AE80"/>
  <c r="AE79"/>
  <c r="AE78"/>
  <c r="AE77"/>
  <c r="AF77" s="1"/>
  <c r="AE76"/>
  <c r="AF76" s="1"/>
  <c r="AE75"/>
  <c r="AF75" s="1"/>
  <c r="AE74"/>
  <c r="AF74" s="1"/>
  <c r="AE73"/>
  <c r="AF73" s="1"/>
  <c r="AE72"/>
  <c r="AF72" s="1"/>
  <c r="AE71"/>
  <c r="AF71" s="1"/>
  <c r="AE70"/>
  <c r="AF70" s="1"/>
  <c r="AE69"/>
  <c r="AF69" s="1"/>
  <c r="AE68"/>
  <c r="AF68" s="1"/>
  <c r="AE67"/>
  <c r="AE66"/>
  <c r="AE65"/>
  <c r="AF65" s="1"/>
  <c r="AE64"/>
  <c r="AE63"/>
  <c r="AF63" s="1"/>
  <c r="AE62"/>
  <c r="AF62" s="1"/>
  <c r="AE61"/>
  <c r="AF61" s="1"/>
  <c r="AE60"/>
  <c r="AF60" s="1"/>
  <c r="AE59"/>
  <c r="AF59" s="1"/>
  <c r="AE58"/>
  <c r="AF58" s="1"/>
  <c r="AE57"/>
  <c r="AF57" s="1"/>
  <c r="AE56"/>
  <c r="AF56" s="1"/>
  <c r="AG56" s="1"/>
  <c r="AE55"/>
  <c r="AF55" s="1"/>
  <c r="AE54"/>
  <c r="AF54" s="1"/>
  <c r="AE53"/>
  <c r="AF53" s="1"/>
  <c r="AE52"/>
  <c r="AF52" s="1"/>
  <c r="AE51"/>
  <c r="AF51" s="1"/>
  <c r="AE50"/>
  <c r="AE49"/>
  <c r="AF49" s="1"/>
  <c r="AE48"/>
  <c r="AF48" s="1"/>
  <c r="AE47"/>
  <c r="AF47" s="1"/>
  <c r="D35" i="19" l="1"/>
  <c r="F5"/>
  <c r="H5" s="1"/>
  <c r="F6"/>
  <c r="H6" s="1"/>
  <c r="F7"/>
  <c r="H7" s="1"/>
  <c r="F8"/>
  <c r="H8" s="1"/>
  <c r="F9"/>
  <c r="H9" s="1"/>
  <c r="F10"/>
  <c r="H10" s="1"/>
  <c r="F16"/>
  <c r="H16" s="1"/>
  <c r="F17"/>
  <c r="H17" s="1"/>
  <c r="F18"/>
  <c r="H18" s="1"/>
  <c r="F20"/>
  <c r="H20" s="1"/>
  <c r="F28"/>
  <c r="H28" s="1"/>
  <c r="F29"/>
  <c r="H29" s="1"/>
  <c r="F30"/>
  <c r="H30" s="1"/>
  <c r="F33"/>
  <c r="H33" s="1"/>
  <c r="E4"/>
  <c r="F4" s="1"/>
  <c r="H4" s="1"/>
  <c r="E11"/>
  <c r="F11" s="1"/>
  <c r="H11" s="1"/>
  <c r="E12"/>
  <c r="F12" s="1"/>
  <c r="H12" s="1"/>
  <c r="E13"/>
  <c r="E14"/>
  <c r="F14" s="1"/>
  <c r="H14" s="1"/>
  <c r="E15"/>
  <c r="F15" s="1"/>
  <c r="H15" s="1"/>
  <c r="E19"/>
  <c r="F19" s="1"/>
  <c r="H19" s="1"/>
  <c r="E21"/>
  <c r="F21" s="1"/>
  <c r="H21" s="1"/>
  <c r="E22"/>
  <c r="F22" s="1"/>
  <c r="H22" s="1"/>
  <c r="E23"/>
  <c r="F23" s="1"/>
  <c r="H23" s="1"/>
  <c r="E24"/>
  <c r="F24" s="1"/>
  <c r="H24" s="1"/>
  <c r="E25"/>
  <c r="F25" s="1"/>
  <c r="H25" s="1"/>
  <c r="E26"/>
  <c r="F26" s="1"/>
  <c r="H26" s="1"/>
  <c r="E27"/>
  <c r="F27" s="1"/>
  <c r="H27" s="1"/>
  <c r="E31"/>
  <c r="F31" s="1"/>
  <c r="H31" s="1"/>
  <c r="E32"/>
  <c r="F32" s="1"/>
  <c r="H32" s="1"/>
  <c r="E34"/>
  <c r="F34" s="1"/>
  <c r="H34" s="1"/>
  <c r="E36" i="18"/>
  <c r="F34"/>
  <c r="H34" s="1"/>
  <c r="E33"/>
  <c r="F33" s="1"/>
  <c r="H33" s="1"/>
  <c r="F32"/>
  <c r="H32" s="1"/>
  <c r="F35"/>
  <c r="H35" s="1"/>
  <c r="F30"/>
  <c r="F29"/>
  <c r="H29" s="1"/>
  <c r="F28"/>
  <c r="H28" s="1"/>
  <c r="F27"/>
  <c r="H27" s="1"/>
  <c r="F26"/>
  <c r="H26" s="1"/>
  <c r="F25"/>
  <c r="H25" s="1"/>
  <c r="F24"/>
  <c r="H24" s="1"/>
  <c r="F23"/>
  <c r="H23" s="1"/>
  <c r="F22"/>
  <c r="H22" s="1"/>
  <c r="F21"/>
  <c r="H21" s="1"/>
  <c r="F20"/>
  <c r="H20" s="1"/>
  <c r="F19"/>
  <c r="H19" s="1"/>
  <c r="F18"/>
  <c r="H18" s="1"/>
  <c r="F17"/>
  <c r="H17" s="1"/>
  <c r="F16"/>
  <c r="H16" s="1"/>
  <c r="F15"/>
  <c r="H15" s="1"/>
  <c r="F14"/>
  <c r="H14" s="1"/>
  <c r="F13"/>
  <c r="H13" s="1"/>
  <c r="F12"/>
  <c r="H12" s="1"/>
  <c r="F11"/>
  <c r="H11" s="1"/>
  <c r="F10"/>
  <c r="H10" s="1"/>
  <c r="F9"/>
  <c r="H9" s="1"/>
  <c r="F8"/>
  <c r="H8" s="1"/>
  <c r="F7"/>
  <c r="H7" s="1"/>
  <c r="F6"/>
  <c r="H6" s="1"/>
  <c r="F5"/>
  <c r="H5" s="1"/>
  <c r="F4"/>
  <c r="D32" i="17"/>
  <c r="E32"/>
  <c r="F4"/>
  <c r="F5"/>
  <c r="H5" s="1"/>
  <c r="F6"/>
  <c r="H6" s="1"/>
  <c r="F7"/>
  <c r="H7" s="1"/>
  <c r="F8"/>
  <c r="H8" s="1"/>
  <c r="F9"/>
  <c r="H9" s="1"/>
  <c r="F10"/>
  <c r="H10" s="1"/>
  <c r="F11"/>
  <c r="H11" s="1"/>
  <c r="F12"/>
  <c r="H12" s="1"/>
  <c r="F13"/>
  <c r="H13" s="1"/>
  <c r="F14"/>
  <c r="H14" s="1"/>
  <c r="F15"/>
  <c r="H15" s="1"/>
  <c r="F16"/>
  <c r="H16" s="1"/>
  <c r="F17"/>
  <c r="H17" s="1"/>
  <c r="F18"/>
  <c r="H18" s="1"/>
  <c r="F19"/>
  <c r="H19" s="1"/>
  <c r="F20"/>
  <c r="H20" s="1"/>
  <c r="F21"/>
  <c r="H21" s="1"/>
  <c r="F22"/>
  <c r="H22" s="1"/>
  <c r="F23"/>
  <c r="H23" s="1"/>
  <c r="F24"/>
  <c r="H24" s="1"/>
  <c r="F25"/>
  <c r="H25" s="1"/>
  <c r="F26"/>
  <c r="H26" s="1"/>
  <c r="F27"/>
  <c r="H27" s="1"/>
  <c r="F28"/>
  <c r="H28" s="1"/>
  <c r="F29"/>
  <c r="H29" s="1"/>
  <c r="F30"/>
  <c r="H30" s="1"/>
  <c r="F31"/>
  <c r="E4" i="16"/>
  <c r="E5"/>
  <c r="F5" s="1"/>
  <c r="H5" s="1"/>
  <c r="E6"/>
  <c r="F6" s="1"/>
  <c r="H6" s="1"/>
  <c r="E7"/>
  <c r="F7" s="1"/>
  <c r="H7" s="1"/>
  <c r="E8"/>
  <c r="F8" s="1"/>
  <c r="H8" s="1"/>
  <c r="E9"/>
  <c r="F9" s="1"/>
  <c r="H9" s="1"/>
  <c r="E10"/>
  <c r="F10" s="1"/>
  <c r="H10" s="1"/>
  <c r="E11"/>
  <c r="F11" s="1"/>
  <c r="H11" s="1"/>
  <c r="E12"/>
  <c r="F12" s="1"/>
  <c r="H12" s="1"/>
  <c r="E13"/>
  <c r="F13" s="1"/>
  <c r="H13" s="1"/>
  <c r="E14"/>
  <c r="F14" s="1"/>
  <c r="H14" s="1"/>
  <c r="E15"/>
  <c r="F15" s="1"/>
  <c r="H15" s="1"/>
  <c r="E16"/>
  <c r="F16" s="1"/>
  <c r="H16" s="1"/>
  <c r="E17"/>
  <c r="F17" s="1"/>
  <c r="H17" s="1"/>
  <c r="E18"/>
  <c r="F18" s="1"/>
  <c r="H18" s="1"/>
  <c r="E19"/>
  <c r="F19" s="1"/>
  <c r="H19" s="1"/>
  <c r="E20"/>
  <c r="F20" s="1"/>
  <c r="H20" s="1"/>
  <c r="E21"/>
  <c r="F21" s="1"/>
  <c r="H21" s="1"/>
  <c r="E22"/>
  <c r="F22" s="1"/>
  <c r="H22" s="1"/>
  <c r="E23"/>
  <c r="F23" s="1"/>
  <c r="H23" s="1"/>
  <c r="E24"/>
  <c r="F24" s="1"/>
  <c r="H24" s="1"/>
  <c r="E25"/>
  <c r="F25" s="1"/>
  <c r="H25" s="1"/>
  <c r="E26"/>
  <c r="F26" s="1"/>
  <c r="H26" s="1"/>
  <c r="E27"/>
  <c r="F27" s="1"/>
  <c r="H27" s="1"/>
  <c r="E28"/>
  <c r="F28" s="1"/>
  <c r="H28" s="1"/>
  <c r="E29"/>
  <c r="F29" s="1"/>
  <c r="H29" s="1"/>
  <c r="E30"/>
  <c r="F30" s="1"/>
  <c r="H30" s="1"/>
  <c r="E31"/>
  <c r="F31" s="1"/>
  <c r="H31" s="1"/>
  <c r="G20" i="15"/>
  <c r="I20" s="1"/>
  <c r="G24"/>
  <c r="I24" s="1"/>
  <c r="F30"/>
  <c r="G30" s="1"/>
  <c r="I30" s="1"/>
  <c r="G21"/>
  <c r="I21" s="1"/>
  <c r="F14"/>
  <c r="G14" s="1"/>
  <c r="I14" s="1"/>
  <c r="G28"/>
  <c r="I28" s="1"/>
  <c r="G10"/>
  <c r="I10" s="1"/>
  <c r="G11"/>
  <c r="I11" s="1"/>
  <c r="G12"/>
  <c r="I12" s="1"/>
  <c r="G13"/>
  <c r="I13" s="1"/>
  <c r="G25"/>
  <c r="I25" s="1"/>
  <c r="G34"/>
  <c r="I34" s="1"/>
  <c r="F26"/>
  <c r="G26" s="1"/>
  <c r="I26" s="1"/>
  <c r="G9"/>
  <c r="I9" s="1"/>
  <c r="I29"/>
  <c r="G6"/>
  <c r="G7"/>
  <c r="I7" s="1"/>
  <c r="G8"/>
  <c r="I8" s="1"/>
  <c r="G15"/>
  <c r="I15" s="1"/>
  <c r="G16"/>
  <c r="I16" s="1"/>
  <c r="G17"/>
  <c r="I17" s="1"/>
  <c r="G18"/>
  <c r="I18" s="1"/>
  <c r="G19"/>
  <c r="I19" s="1"/>
  <c r="G22"/>
  <c r="I22" s="1"/>
  <c r="G23"/>
  <c r="I23" s="1"/>
  <c r="G31"/>
  <c r="I31" s="1"/>
  <c r="G32"/>
  <c r="I32" s="1"/>
  <c r="G33"/>
  <c r="I33" s="1"/>
  <c r="F40" i="13"/>
  <c r="G6"/>
  <c r="G7"/>
  <c r="I7" s="1"/>
  <c r="G8"/>
  <c r="I8" s="1"/>
  <c r="G9"/>
  <c r="I9" s="1"/>
  <c r="G16"/>
  <c r="I16" s="1"/>
  <c r="G17"/>
  <c r="I17" s="1"/>
  <c r="G18"/>
  <c r="I18" s="1"/>
  <c r="G19"/>
  <c r="I19" s="1"/>
  <c r="G20"/>
  <c r="I20" s="1"/>
  <c r="G21"/>
  <c r="I21" s="1"/>
  <c r="G22"/>
  <c r="I22" s="1"/>
  <c r="G23"/>
  <c r="I23" s="1"/>
  <c r="G26"/>
  <c r="I26" s="1"/>
  <c r="G27"/>
  <c r="I27" s="1"/>
  <c r="G35"/>
  <c r="I35" s="1"/>
  <c r="G36"/>
  <c r="I36" s="1"/>
  <c r="G37"/>
  <c r="I37" s="1"/>
  <c r="G38"/>
  <c r="E40"/>
  <c r="CK22" i="10"/>
  <c r="CM22" s="1"/>
  <c r="CK23"/>
  <c r="CM23" s="1"/>
  <c r="CK11"/>
  <c r="CM11" s="1"/>
  <c r="CK25"/>
  <c r="CM25" s="1"/>
  <c r="CK35"/>
  <c r="CM35" s="1"/>
  <c r="CK10"/>
  <c r="CM10" s="1"/>
  <c r="CK12"/>
  <c r="CM12" s="1"/>
  <c r="CK27"/>
  <c r="CM27" s="1"/>
  <c r="CK28"/>
  <c r="CM28" s="1"/>
  <c r="CK24"/>
  <c r="CM24" s="1"/>
  <c r="CK26"/>
  <c r="CM26" s="1"/>
  <c r="CK33"/>
  <c r="CM33" s="1"/>
  <c r="CK37"/>
  <c r="CM37" s="1"/>
  <c r="CK21"/>
  <c r="CM21" s="1"/>
  <c r="CK32"/>
  <c r="CM32" s="1"/>
  <c r="CK18"/>
  <c r="CM18" s="1"/>
  <c r="CK29"/>
  <c r="CM29" s="1"/>
  <c r="CK14"/>
  <c r="CM14" s="1"/>
  <c r="CK8"/>
  <c r="CM8" s="1"/>
  <c r="CK31"/>
  <c r="CM31" s="1"/>
  <c r="CK7"/>
  <c r="CJ40"/>
  <c r="CK40" s="1"/>
  <c r="CM40" s="1"/>
  <c r="CA23"/>
  <c r="CC23" s="1"/>
  <c r="CA20"/>
  <c r="CC20" s="1"/>
  <c r="BZ22"/>
  <c r="CA22" s="1"/>
  <c r="CC22" s="1"/>
  <c r="CA16"/>
  <c r="CC16" s="1"/>
  <c r="CA17"/>
  <c r="CC17" s="1"/>
  <c r="BZ19"/>
  <c r="CA19" s="1"/>
  <c r="CC19" s="1"/>
  <c r="CA27"/>
  <c r="CC27" s="1"/>
  <c r="CA24"/>
  <c r="CC24" s="1"/>
  <c r="CA33"/>
  <c r="CC33" s="1"/>
  <c r="CA18"/>
  <c r="CC18" s="1"/>
  <c r="BZ15"/>
  <c r="CA15" s="1"/>
  <c r="CC15" s="1"/>
  <c r="BZ36"/>
  <c r="CA36" s="1"/>
  <c r="CC36" s="1"/>
  <c r="CA34"/>
  <c r="CC34" s="1"/>
  <c r="BZ30"/>
  <c r="CA30" s="1"/>
  <c r="CC30" s="1"/>
  <c r="BZ31"/>
  <c r="CA31" s="1"/>
  <c r="CC31" s="1"/>
  <c r="CA37"/>
  <c r="CC37" s="1"/>
  <c r="BZ13"/>
  <c r="CA13" s="1"/>
  <c r="CC13" s="1"/>
  <c r="BZ35"/>
  <c r="CA35" s="1"/>
  <c r="CC35" s="1"/>
  <c r="CA32"/>
  <c r="CC32" s="1"/>
  <c r="CA12"/>
  <c r="CC12" s="1"/>
  <c r="CA8"/>
  <c r="CC8" s="1"/>
  <c r="CA10"/>
  <c r="CC10" s="1"/>
  <c r="BZ14"/>
  <c r="CA14" s="1"/>
  <c r="CC14" s="1"/>
  <c r="BZ26"/>
  <c r="CA26" s="1"/>
  <c r="CC26" s="1"/>
  <c r="BZ29"/>
  <c r="CA29" s="1"/>
  <c r="CC29" s="1"/>
  <c r="CA9"/>
  <c r="CC9" s="1"/>
  <c r="CA25"/>
  <c r="CC25" s="1"/>
  <c r="CA7"/>
  <c r="AI42"/>
  <c r="AZ20"/>
  <c r="BA20" s="1"/>
  <c r="BC20" s="1"/>
  <c r="BI7"/>
  <c r="BK7" s="1"/>
  <c r="BI24"/>
  <c r="BK24" s="1"/>
  <c r="BH8"/>
  <c r="BI8" s="1"/>
  <c r="BK8" s="1"/>
  <c r="BH17"/>
  <c r="BI17" s="1"/>
  <c r="BK17" s="1"/>
  <c r="BH20"/>
  <c r="BI20" s="1"/>
  <c r="BK20" s="1"/>
  <c r="BH22"/>
  <c r="BI22" s="1"/>
  <c r="BK22" s="1"/>
  <c r="AZ19"/>
  <c r="BA19" s="1"/>
  <c r="BC19" s="1"/>
  <c r="BI27"/>
  <c r="BK27" s="1"/>
  <c r="BH19"/>
  <c r="BI19" s="1"/>
  <c r="BK19" s="1"/>
  <c r="BH21"/>
  <c r="BI21" s="1"/>
  <c r="BK21" s="1"/>
  <c r="BH35"/>
  <c r="BP43"/>
  <c r="BR8"/>
  <c r="BT8" s="1"/>
  <c r="BR9"/>
  <c r="BT9" s="1"/>
  <c r="BR10"/>
  <c r="BT10" s="1"/>
  <c r="BR27"/>
  <c r="BT27" s="1"/>
  <c r="BR28"/>
  <c r="BT28" s="1"/>
  <c r="BR36"/>
  <c r="BT36" s="1"/>
  <c r="BR37"/>
  <c r="BT37" s="1"/>
  <c r="BR38"/>
  <c r="BT38" s="1"/>
  <c r="BR39"/>
  <c r="BR17"/>
  <c r="BT17" s="1"/>
  <c r="BR18"/>
  <c r="BT18" s="1"/>
  <c r="BR19"/>
  <c r="BT19" s="1"/>
  <c r="BR20"/>
  <c r="BT20" s="1"/>
  <c r="BR21"/>
  <c r="BT21" s="1"/>
  <c r="BR22"/>
  <c r="BT22" s="1"/>
  <c r="BR23"/>
  <c r="BT23" s="1"/>
  <c r="BR24"/>
  <c r="BT24" s="1"/>
  <c r="BR7"/>
  <c r="BQ12"/>
  <c r="BQ13"/>
  <c r="BR13" s="1"/>
  <c r="BT13" s="1"/>
  <c r="BQ14"/>
  <c r="BR14" s="1"/>
  <c r="BT14" s="1"/>
  <c r="BQ15"/>
  <c r="BR15" s="1"/>
  <c r="BT15" s="1"/>
  <c r="BQ30"/>
  <c r="BR30" s="1"/>
  <c r="BT30" s="1"/>
  <c r="BQ31"/>
  <c r="BR31" s="1"/>
  <c r="BT31" s="1"/>
  <c r="BQ32"/>
  <c r="BR32" s="1"/>
  <c r="BT32" s="1"/>
  <c r="BQ33"/>
  <c r="BR33" s="1"/>
  <c r="BT33" s="1"/>
  <c r="BQ34"/>
  <c r="BR34" s="1"/>
  <c r="BT34" s="1"/>
  <c r="BQ40"/>
  <c r="BR40" s="1"/>
  <c r="BT40" s="1"/>
  <c r="BQ41"/>
  <c r="BR41" s="1"/>
  <c r="BT41" s="1"/>
  <c r="BQ42"/>
  <c r="BR42" s="1"/>
  <c r="BT42" s="1"/>
  <c r="BH36"/>
  <c r="BI36" s="1"/>
  <c r="BK36" s="1"/>
  <c r="BI38"/>
  <c r="BK38" s="1"/>
  <c r="AZ39"/>
  <c r="BA39" s="1"/>
  <c r="BH39"/>
  <c r="BI39" s="1"/>
  <c r="BI40"/>
  <c r="BK40" s="1"/>
  <c r="AY43"/>
  <c r="AZ43" s="1"/>
  <c r="BH29"/>
  <c r="BK29" s="1"/>
  <c r="BH32"/>
  <c r="BI32" s="1"/>
  <c r="BK32" s="1"/>
  <c r="BH28"/>
  <c r="BI28" s="1"/>
  <c r="BK28" s="1"/>
  <c r="BH31"/>
  <c r="BI31" s="1"/>
  <c r="BK31" s="1"/>
  <c r="BH26"/>
  <c r="BK26" s="1"/>
  <c r="BH25"/>
  <c r="BK25" s="1"/>
  <c r="BH23"/>
  <c r="BI23" s="1"/>
  <c r="BK23" s="1"/>
  <c r="BI30"/>
  <c r="BK30" s="1"/>
  <c r="BI33"/>
  <c r="BK33" s="1"/>
  <c r="BH16"/>
  <c r="BK16" s="1"/>
  <c r="BH15"/>
  <c r="BI15" s="1"/>
  <c r="BK15" s="1"/>
  <c r="BH14"/>
  <c r="BI14" s="1"/>
  <c r="BK14" s="1"/>
  <c r="BH13"/>
  <c r="BI13" s="1"/>
  <c r="BK13" s="1"/>
  <c r="BH12"/>
  <c r="BI12" s="1"/>
  <c r="BK12" s="1"/>
  <c r="BK11"/>
  <c r="BG41"/>
  <c r="BH9"/>
  <c r="BI9" s="1"/>
  <c r="BK9" s="1"/>
  <c r="BH18"/>
  <c r="AQ43"/>
  <c r="AS7"/>
  <c r="AS43" s="1"/>
  <c r="AI41"/>
  <c r="AJ40"/>
  <c r="AJ43" s="1"/>
  <c r="AD43"/>
  <c r="AP43"/>
  <c r="AF43"/>
  <c r="X34"/>
  <c r="Z34" s="1"/>
  <c r="X13"/>
  <c r="Z13" s="1"/>
  <c r="X25"/>
  <c r="Z25" s="1"/>
  <c r="V33"/>
  <c r="X33" s="1"/>
  <c r="Z33" s="1"/>
  <c r="X38"/>
  <c r="Z38" s="1"/>
  <c r="S18"/>
  <c r="X10"/>
  <c r="Z10" s="1"/>
  <c r="V11"/>
  <c r="X11" s="1"/>
  <c r="Z11" s="1"/>
  <c r="V20"/>
  <c r="V29"/>
  <c r="S9"/>
  <c r="X12"/>
  <c r="Z12" s="1"/>
  <c r="X36"/>
  <c r="Z36" s="1"/>
  <c r="X26"/>
  <c r="Z26" s="1"/>
  <c r="X35"/>
  <c r="Z35" s="1"/>
  <c r="X19"/>
  <c r="Z19" s="1"/>
  <c r="X16"/>
  <c r="Z16" s="1"/>
  <c r="X28"/>
  <c r="Z28" s="1"/>
  <c r="X31"/>
  <c r="Z31" s="1"/>
  <c r="X23"/>
  <c r="Z23" s="1"/>
  <c r="X40"/>
  <c r="Z40" s="1"/>
  <c r="U43"/>
  <c r="X17"/>
  <c r="Z17" s="1"/>
  <c r="X24"/>
  <c r="Z24" s="1"/>
  <c r="X14"/>
  <c r="Z14" s="1"/>
  <c r="X27"/>
  <c r="Z27" s="1"/>
  <c r="X32"/>
  <c r="Z32" s="1"/>
  <c r="X15"/>
  <c r="Z15" s="1"/>
  <c r="X22"/>
  <c r="Z22" s="1"/>
  <c r="X30"/>
  <c r="Z30" s="1"/>
  <c r="V8"/>
  <c r="K43"/>
  <c r="E40"/>
  <c r="N128" i="9"/>
  <c r="M128"/>
  <c r="O125"/>
  <c r="O128" s="1"/>
  <c r="AN83"/>
  <c r="F128"/>
  <c r="G92"/>
  <c r="G128" s="1"/>
  <c r="AF82"/>
  <c r="AF67"/>
  <c r="AF50"/>
  <c r="AF64"/>
  <c r="AF66"/>
  <c r="AE83"/>
  <c r="W83"/>
  <c r="U83"/>
  <c r="T83"/>
  <c r="V63"/>
  <c r="X63" s="1"/>
  <c r="Y63" s="1"/>
  <c r="P80"/>
  <c r="P62"/>
  <c r="P59"/>
  <c r="P50"/>
  <c r="P48"/>
  <c r="V47"/>
  <c r="X47" s="1"/>
  <c r="Y47" s="1"/>
  <c r="V48"/>
  <c r="X48" s="1"/>
  <c r="Y48" s="1"/>
  <c r="V49"/>
  <c r="X49" s="1"/>
  <c r="Y49" s="1"/>
  <c r="V50"/>
  <c r="X50" s="1"/>
  <c r="Y50" s="1"/>
  <c r="V51"/>
  <c r="X51" s="1"/>
  <c r="Y51" s="1"/>
  <c r="V52"/>
  <c r="X52" s="1"/>
  <c r="Y52" s="1"/>
  <c r="V53"/>
  <c r="X53" s="1"/>
  <c r="Y53" s="1"/>
  <c r="V54"/>
  <c r="X54" s="1"/>
  <c r="Y54" s="1"/>
  <c r="V55"/>
  <c r="X55" s="1"/>
  <c r="Y55" s="1"/>
  <c r="V56"/>
  <c r="X56" s="1"/>
  <c r="Y56" s="1"/>
  <c r="V57"/>
  <c r="X57" s="1"/>
  <c r="Y57" s="1"/>
  <c r="V58"/>
  <c r="X58" s="1"/>
  <c r="Y58" s="1"/>
  <c r="V59"/>
  <c r="X59" s="1"/>
  <c r="Y59" s="1"/>
  <c r="V60"/>
  <c r="X60" s="1"/>
  <c r="Y60" s="1"/>
  <c r="V61"/>
  <c r="X61" s="1"/>
  <c r="Y61" s="1"/>
  <c r="V62"/>
  <c r="X62" s="1"/>
  <c r="Y62" s="1"/>
  <c r="V64"/>
  <c r="X64" s="1"/>
  <c r="Y64" s="1"/>
  <c r="V65"/>
  <c r="X65" s="1"/>
  <c r="Y65" s="1"/>
  <c r="V66"/>
  <c r="X66" s="1"/>
  <c r="Y66" s="1"/>
  <c r="V67"/>
  <c r="X67" s="1"/>
  <c r="Y67" s="1"/>
  <c r="V68"/>
  <c r="X68" s="1"/>
  <c r="Y68" s="1"/>
  <c r="V69"/>
  <c r="X69" s="1"/>
  <c r="Y69" s="1"/>
  <c r="V70"/>
  <c r="X70" s="1"/>
  <c r="Y70" s="1"/>
  <c r="V71"/>
  <c r="X71" s="1"/>
  <c r="Y71" s="1"/>
  <c r="V72"/>
  <c r="X72" s="1"/>
  <c r="Y72" s="1"/>
  <c r="V73"/>
  <c r="X73" s="1"/>
  <c r="Y73" s="1"/>
  <c r="V74"/>
  <c r="X74" s="1"/>
  <c r="Y74" s="1"/>
  <c r="V75"/>
  <c r="X75" s="1"/>
  <c r="Y75" s="1"/>
  <c r="V76"/>
  <c r="X76" s="1"/>
  <c r="Y76" s="1"/>
  <c r="V77"/>
  <c r="X77" s="1"/>
  <c r="Y77" s="1"/>
  <c r="V78"/>
  <c r="X78" s="1"/>
  <c r="Y78" s="1"/>
  <c r="V79"/>
  <c r="X79" s="1"/>
  <c r="Y79" s="1"/>
  <c r="V80"/>
  <c r="X80" s="1"/>
  <c r="Y80" s="1"/>
  <c r="V81"/>
  <c r="X81" s="1"/>
  <c r="Y81" s="1"/>
  <c r="V82"/>
  <c r="X82" s="1"/>
  <c r="Y82" s="1"/>
  <c r="M82"/>
  <c r="M85" s="1"/>
  <c r="N81"/>
  <c r="N80"/>
  <c r="Q80" s="1"/>
  <c r="N79"/>
  <c r="N77"/>
  <c r="N76"/>
  <c r="N75"/>
  <c r="N74"/>
  <c r="N73"/>
  <c r="N72"/>
  <c r="N71"/>
  <c r="N70"/>
  <c r="N69"/>
  <c r="N68"/>
  <c r="N67"/>
  <c r="N66"/>
  <c r="N65"/>
  <c r="N64"/>
  <c r="N63"/>
  <c r="N62"/>
  <c r="N61"/>
  <c r="N60"/>
  <c r="N59"/>
  <c r="N58"/>
  <c r="N57"/>
  <c r="N56"/>
  <c r="N55"/>
  <c r="N54"/>
  <c r="N53"/>
  <c r="N52"/>
  <c r="N51"/>
  <c r="N50"/>
  <c r="N49"/>
  <c r="I51"/>
  <c r="H86"/>
  <c r="H81"/>
  <c r="P42"/>
  <c r="E18"/>
  <c r="E22"/>
  <c r="E25"/>
  <c r="E26"/>
  <c r="O44" i="1"/>
  <c r="L42" i="9"/>
  <c r="H42"/>
  <c r="G127" i="1"/>
  <c r="C127"/>
  <c r="K86"/>
  <c r="G86"/>
  <c r="D53"/>
  <c r="D60"/>
  <c r="D63"/>
  <c r="D67"/>
  <c r="D71"/>
  <c r="D74"/>
  <c r="C86"/>
  <c r="K46"/>
  <c r="G42"/>
  <c r="D41" i="9"/>
  <c r="C44" i="1"/>
  <c r="F13" i="19" l="1"/>
  <c r="E35"/>
  <c r="H4" i="18"/>
  <c r="H4" i="17"/>
  <c r="H32" s="1"/>
  <c r="F32"/>
  <c r="F4" i="16"/>
  <c r="I6" i="13"/>
  <c r="I40" s="1"/>
  <c r="G40"/>
  <c r="CK39" i="10"/>
  <c r="CM7"/>
  <c r="CM39" s="1"/>
  <c r="BC43"/>
  <c r="CC7"/>
  <c r="CA40"/>
  <c r="CC40" s="1"/>
  <c r="AI43"/>
  <c r="S43"/>
  <c r="BQ43"/>
  <c r="BR12"/>
  <c r="BT12" s="1"/>
  <c r="BT7"/>
  <c r="BA43"/>
  <c r="BH41"/>
  <c r="BI18"/>
  <c r="V43"/>
  <c r="X20"/>
  <c r="Z20" s="1"/>
  <c r="X29"/>
  <c r="Z29" s="1"/>
  <c r="X8"/>
  <c r="Z8" s="1"/>
  <c r="AF83" i="9"/>
  <c r="V83"/>
  <c r="X83"/>
  <c r="N82"/>
  <c r="N85" s="1"/>
  <c r="D86" i="1"/>
  <c r="H13" i="19" l="1"/>
  <c r="H35" s="1"/>
  <c r="F35"/>
  <c r="F36" i="18"/>
  <c r="H36"/>
  <c r="H4" i="16"/>
  <c r="BR43" i="10"/>
  <c r="BT43"/>
  <c r="BI41"/>
  <c r="BK18"/>
  <c r="BK41" s="1"/>
  <c r="Z43"/>
  <c r="X43"/>
  <c r="CA39"/>
  <c r="CB39"/>
  <c r="CC39"/>
  <c r="BX39"/>
  <c r="BY39"/>
  <c r="BZ39"/>
  <c r="H22" i="11"/>
  <c r="H29"/>
  <c r="H18"/>
  <c r="H33"/>
  <c r="H39"/>
  <c r="H14"/>
  <c r="H37"/>
  <c r="H15"/>
  <c r="H26"/>
  <c r="H23"/>
  <c r="H34"/>
  <c r="H31"/>
  <c r="H32"/>
  <c r="H12"/>
  <c r="H24"/>
  <c r="H13"/>
  <c r="H27"/>
  <c r="H35"/>
  <c r="H25"/>
  <c r="H28"/>
  <c r="H21"/>
  <c r="H30"/>
  <c r="P51" i="9" l="1"/>
  <c r="P69"/>
  <c r="P77"/>
  <c r="P61"/>
  <c r="P67"/>
  <c r="O85"/>
  <c r="L77"/>
  <c r="O77"/>
  <c r="P68"/>
  <c r="P78"/>
  <c r="P65"/>
  <c r="L51"/>
  <c r="O51"/>
  <c r="P74"/>
  <c r="P71"/>
  <c r="P56"/>
  <c r="P53"/>
  <c r="L74"/>
  <c r="O74"/>
  <c r="P79"/>
  <c r="P58"/>
  <c r="P57"/>
  <c r="O57"/>
  <c r="L57"/>
  <c r="P66"/>
  <c r="O66"/>
  <c r="L66"/>
  <c r="P64"/>
  <c r="P81"/>
  <c r="O81"/>
  <c r="L81"/>
  <c r="P72"/>
  <c r="P60"/>
  <c r="P54"/>
  <c r="O54"/>
  <c r="L54"/>
  <c r="P75"/>
  <c r="P52"/>
  <c r="O52"/>
  <c r="L52"/>
  <c r="P63"/>
  <c r="O63"/>
  <c r="L63"/>
  <c r="P76"/>
  <c r="L61"/>
  <c r="O61"/>
  <c r="L85"/>
  <c r="L71"/>
  <c r="O71"/>
  <c r="O82"/>
  <c r="L82"/>
  <c r="P70"/>
  <c r="O70"/>
  <c r="L70"/>
  <c r="L68"/>
  <c r="O68"/>
  <c r="L53"/>
  <c r="O53"/>
  <c r="L65"/>
  <c r="O65"/>
  <c r="L60"/>
  <c r="O60"/>
  <c r="L73"/>
  <c r="O73"/>
  <c r="P73"/>
  <c r="L79"/>
  <c r="O79"/>
  <c r="L56"/>
  <c r="O56"/>
  <c r="L78"/>
  <c r="O78"/>
  <c r="L58"/>
  <c r="O58"/>
  <c r="L69"/>
  <c r="O69"/>
  <c r="L64"/>
  <c r="O64"/>
  <c r="L67"/>
  <c r="O67"/>
  <c r="L49"/>
  <c r="O49"/>
  <c r="P49"/>
  <c r="P82"/>
  <c r="O50"/>
  <c r="L76"/>
  <c r="O76"/>
  <c r="P55"/>
  <c r="O55"/>
  <c r="L55"/>
  <c r="L72"/>
  <c r="O72"/>
  <c r="L75"/>
  <c r="O75"/>
</calcChain>
</file>

<file path=xl/comments1.xml><?xml version="1.0" encoding="utf-8"?>
<comments xmlns="http://schemas.openxmlformats.org/spreadsheetml/2006/main">
  <authors>
    <author>Aishwarya</author>
  </authors>
  <commentList>
    <comment ref="CB37" authorId="0">
      <text>
        <r>
          <rPr>
            <b/>
            <sz val="9"/>
            <color indexed="81"/>
            <rFont val="Tahoma"/>
            <family val="2"/>
          </rPr>
          <t>Aishwarya:</t>
        </r>
        <r>
          <rPr>
            <sz val="9"/>
            <color indexed="81"/>
            <rFont val="Tahoma"/>
            <family val="2"/>
          </rPr>
          <t xml:space="preserve">
164.89(16nov.credit balance)- 19.48(Current Bill)= 145.41(Credit Balance)</t>
        </r>
      </text>
    </comment>
    <comment ref="CL37" authorId="0">
      <text>
        <r>
          <rPr>
            <b/>
            <sz val="9"/>
            <color indexed="81"/>
            <rFont val="Tahoma"/>
            <family val="2"/>
          </rPr>
          <t>Aishwarya:</t>
        </r>
        <r>
          <rPr>
            <sz val="9"/>
            <color indexed="81"/>
            <rFont val="Tahoma"/>
            <family val="2"/>
          </rPr>
          <t xml:space="preserve">
164.89(16nov.credit balance)- 19.48(Current Bill)= 145.41(Credit Balance)</t>
        </r>
      </text>
    </comment>
    <comment ref="AJ39" authorId="0">
      <text>
        <r>
          <rPr>
            <b/>
            <sz val="9"/>
            <color indexed="81"/>
            <rFont val="Tahoma"/>
            <family val="2"/>
          </rPr>
          <t>Aishwarya:</t>
        </r>
        <r>
          <rPr>
            <sz val="9"/>
            <color indexed="81"/>
            <rFont val="Tahoma"/>
            <family val="2"/>
          </rPr>
          <t xml:space="preserve">
Amount axis pay</t>
        </r>
      </text>
    </comment>
    <comment ref="BJ39" authorId="0">
      <text>
        <r>
          <rPr>
            <b/>
            <sz val="9"/>
            <color indexed="81"/>
            <rFont val="Tahoma"/>
            <family val="2"/>
          </rPr>
          <t>Aishwarya:</t>
        </r>
        <r>
          <rPr>
            <sz val="9"/>
            <color indexed="81"/>
            <rFont val="Tahoma"/>
            <family val="2"/>
          </rPr>
          <t xml:space="preserve">
164.89(16nov.credit balance)- 19.48(Current Bill)= 145.41(Credit Balance)</t>
        </r>
      </text>
    </comment>
    <comment ref="BS39" authorId="0">
      <text>
        <r>
          <rPr>
            <b/>
            <sz val="9"/>
            <color indexed="81"/>
            <rFont val="Tahoma"/>
            <family val="2"/>
          </rPr>
          <t>Aishwarya:</t>
        </r>
        <r>
          <rPr>
            <sz val="9"/>
            <color indexed="81"/>
            <rFont val="Tahoma"/>
            <family val="2"/>
          </rPr>
          <t xml:space="preserve">
164.89(16nov.credit balance)- 19.48(Current Bill)= 145.41(Credit Balance)</t>
        </r>
      </text>
    </comment>
    <comment ref="AJ43" authorId="0">
      <text>
        <r>
          <rPr>
            <b/>
            <sz val="9"/>
            <color indexed="81"/>
            <rFont val="Tahoma"/>
            <family val="2"/>
          </rPr>
          <t>Aishwarya:</t>
        </r>
        <r>
          <rPr>
            <sz val="9"/>
            <color indexed="81"/>
            <rFont val="Tahoma"/>
            <family val="2"/>
          </rPr>
          <t xml:space="preserve">
Credit Balance</t>
        </r>
      </text>
    </comment>
    <comment ref="AT43" authorId="0">
      <text>
        <r>
          <rPr>
            <b/>
            <sz val="9"/>
            <color indexed="81"/>
            <rFont val="Tahoma"/>
            <family val="2"/>
          </rPr>
          <t>Aishwarya:</t>
        </r>
        <r>
          <rPr>
            <sz val="9"/>
            <color indexed="81"/>
            <rFont val="Tahoma"/>
            <family val="2"/>
          </rPr>
          <t xml:space="preserve">
Credit Balance</t>
        </r>
      </text>
    </comment>
    <comment ref="BB43" authorId="0">
      <text>
        <r>
          <rPr>
            <b/>
            <sz val="9"/>
            <color indexed="81"/>
            <rFont val="Tahoma"/>
            <family val="2"/>
          </rPr>
          <t>Aishwarya:</t>
        </r>
        <r>
          <rPr>
            <sz val="9"/>
            <color indexed="81"/>
            <rFont val="Tahoma"/>
            <family val="2"/>
          </rPr>
          <t xml:space="preserve">
Credit Balance</t>
        </r>
      </text>
    </comment>
  </commentList>
</comments>
</file>

<file path=xl/comments2.xml><?xml version="1.0" encoding="utf-8"?>
<comments xmlns="http://schemas.openxmlformats.org/spreadsheetml/2006/main">
  <authors>
    <author>Aishwarya</author>
  </authors>
  <commentList>
    <comment ref="H38" authorId="0">
      <text>
        <r>
          <rPr>
            <b/>
            <sz val="9"/>
            <color indexed="81"/>
            <rFont val="Tahoma"/>
            <family val="2"/>
          </rPr>
          <t>Aishwarya:</t>
        </r>
        <r>
          <rPr>
            <sz val="9"/>
            <color indexed="81"/>
            <rFont val="Tahoma"/>
            <family val="2"/>
          </rPr>
          <t xml:space="preserve">
164.89(16nov.credit balance)- 19.48(Current Bill)= 145.41(Credit Balance)</t>
        </r>
      </text>
    </comment>
  </commentList>
</comments>
</file>

<file path=xl/sharedStrings.xml><?xml version="1.0" encoding="utf-8"?>
<sst xmlns="http://schemas.openxmlformats.org/spreadsheetml/2006/main" count="439" uniqueCount="111">
  <si>
    <t>Idea Bill Details</t>
  </si>
  <si>
    <t>S.No.</t>
  </si>
  <si>
    <t xml:space="preserve">Mobile Number </t>
  </si>
  <si>
    <t>Amount</t>
  </si>
  <si>
    <t>Total</t>
  </si>
  <si>
    <t>Date- 8/03/2016</t>
  </si>
  <si>
    <t>Date- 14/07/2016</t>
  </si>
  <si>
    <t>Above 350</t>
  </si>
  <si>
    <t>Date- 16/08/2016</t>
  </si>
  <si>
    <t>Date- 13/09/2016</t>
  </si>
  <si>
    <t>Date- 16/10/2016</t>
  </si>
  <si>
    <t>Date- 16/11/2016</t>
  </si>
  <si>
    <t>Date- 16/12/2016</t>
  </si>
  <si>
    <t>Date- 16/01/2017</t>
  </si>
  <si>
    <t>Date- 16/02/2017</t>
  </si>
  <si>
    <t>NEFT_OUT:PUNBH17181735980/Idea Cellular L /ICIC0000041/004105000020</t>
  </si>
  <si>
    <t>16-6-17</t>
  </si>
  <si>
    <t>16-8-17</t>
  </si>
  <si>
    <t>SGST</t>
  </si>
  <si>
    <t>CGST</t>
  </si>
  <si>
    <t>16-9-17</t>
  </si>
  <si>
    <t>Value</t>
  </si>
  <si>
    <t>16-10-17</t>
  </si>
  <si>
    <t>16-11-17</t>
  </si>
  <si>
    <t>Account ID</t>
  </si>
  <si>
    <t>100010252505</t>
  </si>
  <si>
    <t xml:space="preserve">100010252783
</t>
  </si>
  <si>
    <t xml:space="preserve">100010252870
</t>
  </si>
  <si>
    <t xml:space="preserve">100010252970
</t>
  </si>
  <si>
    <t xml:space="preserve">100010253045
</t>
  </si>
  <si>
    <t xml:space="preserve">100010253148
</t>
  </si>
  <si>
    <t xml:space="preserve">100010253670
</t>
  </si>
  <si>
    <t xml:space="preserve">100010254032
</t>
  </si>
  <si>
    <t xml:space="preserve">100010254513
</t>
  </si>
  <si>
    <t xml:space="preserve">100010254688
</t>
  </si>
  <si>
    <t>100010254989</t>
  </si>
  <si>
    <t xml:space="preserve">100010255125
</t>
  </si>
  <si>
    <t xml:space="preserve">100010255599
</t>
  </si>
  <si>
    <t xml:space="preserve">100010255646
</t>
  </si>
  <si>
    <t xml:space="preserve">100010255817
</t>
  </si>
  <si>
    <t xml:space="preserve">100010492382
</t>
  </si>
  <si>
    <t xml:space="preserve">100010503480
</t>
  </si>
  <si>
    <t xml:space="preserve">100010547338
</t>
  </si>
  <si>
    <t xml:space="preserve">100016162366
</t>
  </si>
  <si>
    <t xml:space="preserve">100016162774
</t>
  </si>
  <si>
    <t>100048303796</t>
  </si>
  <si>
    <t>100045481301</t>
  </si>
  <si>
    <t>100045481286</t>
  </si>
  <si>
    <t>100041892766</t>
  </si>
  <si>
    <t>100034316639</t>
  </si>
  <si>
    <t>100032970459</t>
  </si>
  <si>
    <t>100018212934</t>
  </si>
  <si>
    <t>100018212900</t>
  </si>
  <si>
    <t>100016207029</t>
  </si>
  <si>
    <t>100016164703</t>
  </si>
  <si>
    <t>100016163905</t>
  </si>
  <si>
    <t>100016162942</t>
  </si>
  <si>
    <t>100048627620</t>
  </si>
  <si>
    <t>100048444166</t>
  </si>
  <si>
    <t>100003913887</t>
  </si>
  <si>
    <t>TOTAL</t>
  </si>
  <si>
    <t>BOSS AGRO CHEMICALS PVT.LTD.</t>
  </si>
  <si>
    <t>On Bill Amount</t>
  </si>
  <si>
    <t>Diffrence Amount</t>
  </si>
  <si>
    <t>16-07-17</t>
  </si>
  <si>
    <t>CUSTCODE</t>
  </si>
  <si>
    <t>MSISDN</t>
  </si>
  <si>
    <t>Balance</t>
  </si>
  <si>
    <t>100010252783</t>
  </si>
  <si>
    <t>100010252870</t>
  </si>
  <si>
    <t>100010252970</t>
  </si>
  <si>
    <t>100010253045</t>
  </si>
  <si>
    <t>100010253148</t>
  </si>
  <si>
    <t>100010253670</t>
  </si>
  <si>
    <t>100016162366</t>
  </si>
  <si>
    <t>100016162774</t>
  </si>
  <si>
    <t>100032974059</t>
  </si>
  <si>
    <t>100010255817</t>
  </si>
  <si>
    <t>100010255599</t>
  </si>
  <si>
    <t>100010255646</t>
  </si>
  <si>
    <t>100010254513</t>
  </si>
  <si>
    <t>100010254032</t>
  </si>
  <si>
    <t>100010547338</t>
  </si>
  <si>
    <t>100010255125</t>
  </si>
  <si>
    <t>100010254688</t>
  </si>
  <si>
    <t>100010503480</t>
  </si>
  <si>
    <t>Previous bill</t>
  </si>
  <si>
    <t>Axis Amount</t>
  </si>
  <si>
    <t>01-07-17  To 31-07-17</t>
  </si>
  <si>
    <t>01-08-17 To 31-08-17</t>
  </si>
  <si>
    <t>01-09-17 TO 30-09-17</t>
  </si>
  <si>
    <t>Preivous bill</t>
  </si>
  <si>
    <t>Payble Amount</t>
  </si>
  <si>
    <t>01-10-17 To 31-10-17</t>
  </si>
  <si>
    <t>01-11-17 To 30-11-17</t>
  </si>
  <si>
    <t>S.No</t>
  </si>
  <si>
    <t>01-12-17 TO 31-12-17</t>
  </si>
  <si>
    <t>1-2-18 TO 28-2-18</t>
  </si>
  <si>
    <t xml:space="preserve">Total </t>
  </si>
  <si>
    <t>py balance</t>
  </si>
  <si>
    <t>01.1.18 to 31.1.18</t>
  </si>
  <si>
    <t>16-02.18</t>
  </si>
  <si>
    <t>01.2.18 to 28.2.18</t>
  </si>
  <si>
    <t>16.03.18</t>
  </si>
  <si>
    <t>01.3.18 to 31.3.18</t>
  </si>
  <si>
    <t>16.04.18</t>
  </si>
  <si>
    <t>01.4.18 to 31.4.18</t>
  </si>
  <si>
    <t>16.05.18</t>
  </si>
  <si>
    <t>01.5.18 to 31.5.18</t>
  </si>
  <si>
    <t>16.06.18</t>
  </si>
  <si>
    <t xml:space="preserve">Preivous Month Access Payment </t>
  </si>
</sst>
</file>

<file path=xl/styles.xml><?xml version="1.0" encoding="utf-8"?>
<styleSheet xmlns="http://schemas.openxmlformats.org/spreadsheetml/2006/main">
  <fonts count="1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mbria"/>
      <family val="1"/>
      <scheme val="major"/>
    </font>
    <font>
      <b/>
      <u/>
      <sz val="18"/>
      <color theme="1"/>
      <name val="Cambria"/>
      <family val="1"/>
      <scheme val="major"/>
    </font>
    <font>
      <b/>
      <sz val="18"/>
      <color theme="1"/>
      <name val="Cambria"/>
      <family val="1"/>
      <scheme val="major"/>
    </font>
    <font>
      <sz val="8"/>
      <color rgb="FF262A2C"/>
      <name val="Arial"/>
      <family val="2"/>
    </font>
    <font>
      <b/>
      <sz val="12"/>
      <color theme="1"/>
      <name val="Calibri"/>
      <family val="2"/>
      <scheme val="minor"/>
    </font>
    <font>
      <b/>
      <i/>
      <u/>
      <sz val="16"/>
      <color theme="1"/>
      <name val="Calibri"/>
      <family val="2"/>
      <scheme val="minor"/>
    </font>
    <font>
      <b/>
      <i/>
      <u/>
      <sz val="18"/>
      <color theme="1"/>
      <name val="Cambria"/>
      <family val="1"/>
      <scheme val="major"/>
    </font>
    <font>
      <b/>
      <i/>
      <sz val="11"/>
      <color theme="1"/>
      <name val="Calibri"/>
      <family val="2"/>
      <scheme val="minor"/>
    </font>
    <font>
      <b/>
      <i/>
      <sz val="12"/>
      <color theme="1"/>
      <name val="Cambria"/>
      <family val="1"/>
      <scheme val="maj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9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DFAD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1"/>
        <bgColor indexed="64"/>
      </patternFill>
    </fill>
  </fills>
  <borders count="4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9">
    <xf numFmtId="0" fontId="0" fillId="0" borderId="0" xfId="0"/>
    <xf numFmtId="0" fontId="2" fillId="0" borderId="1" xfId="0" applyFont="1" applyBorder="1" applyAlignment="1">
      <alignment horizontal="left"/>
    </xf>
    <xf numFmtId="0" fontId="3" fillId="0" borderId="2" xfId="0" applyFont="1" applyBorder="1"/>
    <xf numFmtId="0" fontId="3" fillId="0" borderId="3" xfId="0" applyFont="1" applyBorder="1"/>
    <xf numFmtId="0" fontId="3" fillId="0" borderId="4" xfId="0" applyFont="1" applyBorder="1"/>
    <xf numFmtId="0" fontId="2" fillId="0" borderId="5" xfId="0" applyFont="1" applyBorder="1"/>
    <xf numFmtId="0" fontId="2" fillId="0" borderId="6" xfId="0" applyFont="1" applyBorder="1" applyAlignment="1">
      <alignment horizontal="left"/>
    </xf>
    <xf numFmtId="2" fontId="2" fillId="0" borderId="7" xfId="0" applyNumberFormat="1" applyFont="1" applyBorder="1"/>
    <xf numFmtId="0" fontId="2" fillId="0" borderId="8" xfId="0" applyFont="1" applyBorder="1"/>
    <xf numFmtId="0" fontId="2" fillId="0" borderId="9" xfId="0" applyFont="1" applyBorder="1"/>
    <xf numFmtId="2" fontId="2" fillId="0" borderId="9" xfId="0" applyNumberFormat="1" applyFont="1" applyBorder="1"/>
    <xf numFmtId="0" fontId="0" fillId="0" borderId="10" xfId="0" applyBorder="1"/>
    <xf numFmtId="0" fontId="1" fillId="0" borderId="11" xfId="0" applyFont="1" applyBorder="1"/>
    <xf numFmtId="2" fontId="1" fillId="0" borderId="12" xfId="0" applyNumberFormat="1" applyFont="1" applyBorder="1"/>
    <xf numFmtId="0" fontId="2" fillId="0" borderId="13" xfId="0" applyFont="1" applyBorder="1" applyAlignment="1">
      <alignment horizontal="left"/>
    </xf>
    <xf numFmtId="0" fontId="2" fillId="0" borderId="14" xfId="0" applyFont="1" applyBorder="1"/>
    <xf numFmtId="2" fontId="2" fillId="0" borderId="14" xfId="0" applyNumberFormat="1" applyFont="1" applyBorder="1"/>
    <xf numFmtId="0" fontId="1" fillId="0" borderId="0" xfId="0" applyFont="1"/>
    <xf numFmtId="0" fontId="3" fillId="0" borderId="4" xfId="0" applyFont="1" applyBorder="1" applyAlignment="1">
      <alignment horizontal="right"/>
    </xf>
    <xf numFmtId="0" fontId="0" fillId="0" borderId="5" xfId="0" applyFont="1" applyBorder="1"/>
    <xf numFmtId="0" fontId="0" fillId="0" borderId="6" xfId="0" applyFont="1" applyBorder="1" applyAlignment="1">
      <alignment horizontal="left"/>
    </xf>
    <xf numFmtId="2" fontId="0" fillId="0" borderId="7" xfId="0" applyNumberFormat="1" applyFont="1" applyBorder="1"/>
    <xf numFmtId="0" fontId="0" fillId="0" borderId="8" xfId="0" applyFont="1" applyBorder="1"/>
    <xf numFmtId="0" fontId="0" fillId="0" borderId="1" xfId="0" applyFont="1" applyBorder="1" applyAlignment="1">
      <alignment horizontal="left"/>
    </xf>
    <xf numFmtId="2" fontId="0" fillId="0" borderId="9" xfId="0" applyNumberFormat="1" applyFont="1" applyBorder="1"/>
    <xf numFmtId="0" fontId="0" fillId="0" borderId="13" xfId="0" applyFont="1" applyBorder="1" applyAlignment="1">
      <alignment horizontal="left"/>
    </xf>
    <xf numFmtId="2" fontId="0" fillId="0" borderId="0" xfId="0" applyNumberFormat="1" applyFont="1"/>
    <xf numFmtId="2" fontId="0" fillId="0" borderId="0" xfId="0" applyNumberFormat="1"/>
    <xf numFmtId="2" fontId="1" fillId="0" borderId="0" xfId="0" applyNumberFormat="1" applyFont="1"/>
    <xf numFmtId="0" fontId="1" fillId="0" borderId="0" xfId="0" applyFont="1" applyBorder="1"/>
    <xf numFmtId="0" fontId="5" fillId="0" borderId="15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1" fillId="0" borderId="1" xfId="0" applyNumberFormat="1" applyFont="1" applyBorder="1" applyAlignment="1">
      <alignment vertical="top"/>
    </xf>
    <xf numFmtId="2" fontId="7" fillId="0" borderId="1" xfId="0" applyNumberFormat="1" applyFont="1" applyBorder="1" applyAlignment="1">
      <alignment vertical="top"/>
    </xf>
    <xf numFmtId="1" fontId="7" fillId="0" borderId="1" xfId="0" applyNumberFormat="1" applyFont="1" applyBorder="1" applyAlignment="1">
      <alignment vertical="top"/>
    </xf>
    <xf numFmtId="0" fontId="1" fillId="0" borderId="1" xfId="0" applyFont="1" applyBorder="1" applyAlignment="1">
      <alignment vertical="top"/>
    </xf>
    <xf numFmtId="0" fontId="0" fillId="0" borderId="1" xfId="0" applyFont="1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2" fontId="0" fillId="0" borderId="1" xfId="0" applyNumberFormat="1" applyBorder="1" applyAlignment="1">
      <alignment vertical="top"/>
    </xf>
    <xf numFmtId="2" fontId="0" fillId="0" borderId="0" xfId="0" applyNumberFormat="1" applyAlignment="1">
      <alignment vertical="top"/>
    </xf>
    <xf numFmtId="0" fontId="0" fillId="0" borderId="0" xfId="0" applyAlignment="1">
      <alignment vertical="top"/>
    </xf>
    <xf numFmtId="0" fontId="1" fillId="0" borderId="0" xfId="0" applyFont="1" applyAlignment="1">
      <alignment vertical="top"/>
    </xf>
    <xf numFmtId="0" fontId="0" fillId="0" borderId="1" xfId="0" quotePrefix="1" applyBorder="1" applyAlignment="1">
      <alignment horizontal="left" vertical="top" wrapText="1"/>
    </xf>
    <xf numFmtId="2" fontId="0" fillId="0" borderId="1" xfId="0" applyNumberFormat="1" applyFont="1" applyBorder="1" applyAlignment="1">
      <alignment vertical="top"/>
    </xf>
    <xf numFmtId="0" fontId="0" fillId="3" borderId="1" xfId="0" applyFont="1" applyFill="1" applyBorder="1" applyAlignment="1">
      <alignment horizontal="left" vertical="top"/>
    </xf>
    <xf numFmtId="0" fontId="0" fillId="3" borderId="1" xfId="0" applyFill="1" applyBorder="1" applyAlignment="1">
      <alignment horizontal="left" vertical="top" wrapText="1"/>
    </xf>
    <xf numFmtId="2" fontId="0" fillId="3" borderId="1" xfId="0" applyNumberFormat="1" applyFill="1" applyBorder="1" applyAlignment="1">
      <alignment vertical="top"/>
    </xf>
    <xf numFmtId="0" fontId="4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16" fontId="1" fillId="0" borderId="0" xfId="0" applyNumberFormat="1" applyFont="1" applyBorder="1" applyAlignment="1">
      <alignment horizontal="right" vertical="top"/>
    </xf>
    <xf numFmtId="0" fontId="3" fillId="0" borderId="2" xfId="0" applyFont="1" applyBorder="1" applyAlignment="1">
      <alignment vertical="top"/>
    </xf>
    <xf numFmtId="0" fontId="3" fillId="0" borderId="3" xfId="0" applyFont="1" applyBorder="1" applyAlignment="1">
      <alignment vertical="top" wrapText="1"/>
    </xf>
    <xf numFmtId="0" fontId="3" fillId="0" borderId="33" xfId="0" applyFont="1" applyBorder="1" applyAlignment="1">
      <alignment vertical="top" wrapText="1"/>
    </xf>
    <xf numFmtId="0" fontId="3" fillId="0" borderId="4" xfId="0" applyFont="1" applyBorder="1" applyAlignment="1">
      <alignment horizontal="right" vertical="top"/>
    </xf>
    <xf numFmtId="2" fontId="3" fillId="0" borderId="4" xfId="0" applyNumberFormat="1" applyFont="1" applyBorder="1" applyAlignment="1">
      <alignment horizontal="right" vertical="top"/>
    </xf>
    <xf numFmtId="0" fontId="3" fillId="0" borderId="22" xfId="0" applyFont="1" applyBorder="1" applyAlignment="1">
      <alignment vertical="top"/>
    </xf>
    <xf numFmtId="0" fontId="3" fillId="0" borderId="24" xfId="0" applyFont="1" applyBorder="1" applyAlignment="1">
      <alignment vertical="top"/>
    </xf>
    <xf numFmtId="0" fontId="3" fillId="0" borderId="25" xfId="0" applyFont="1" applyBorder="1" applyAlignment="1">
      <alignment horizontal="right" vertical="top"/>
    </xf>
    <xf numFmtId="0" fontId="3" fillId="0" borderId="24" xfId="0" applyFont="1" applyBorder="1" applyAlignment="1">
      <alignment horizontal="center" vertical="top" wrapText="1"/>
    </xf>
    <xf numFmtId="2" fontId="3" fillId="0" borderId="25" xfId="0" applyNumberFormat="1" applyFont="1" applyBorder="1" applyAlignment="1">
      <alignment horizontal="right" vertical="top"/>
    </xf>
    <xf numFmtId="2" fontId="3" fillId="0" borderId="0" xfId="0" applyNumberFormat="1" applyFont="1" applyBorder="1" applyAlignment="1">
      <alignment horizontal="right" vertical="top"/>
    </xf>
    <xf numFmtId="0" fontId="0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5" xfId="0" applyFont="1" applyBorder="1" applyAlignment="1">
      <alignment vertical="top"/>
    </xf>
    <xf numFmtId="0" fontId="0" fillId="0" borderId="6" xfId="0" applyFont="1" applyBorder="1" applyAlignment="1">
      <alignment horizontal="left" vertical="top"/>
    </xf>
    <xf numFmtId="2" fontId="0" fillId="0" borderId="7" xfId="0" applyNumberFormat="1" applyBorder="1" applyAlignment="1">
      <alignment vertical="top"/>
    </xf>
    <xf numFmtId="0" fontId="0" fillId="0" borderId="7" xfId="0" applyBorder="1" applyAlignment="1">
      <alignment vertical="top"/>
    </xf>
    <xf numFmtId="2" fontId="0" fillId="0" borderId="0" xfId="0" applyNumberFormat="1" applyBorder="1" applyAlignment="1">
      <alignment vertical="top"/>
    </xf>
    <xf numFmtId="0" fontId="0" fillId="0" borderId="8" xfId="0" applyFont="1" applyBorder="1" applyAlignment="1">
      <alignment vertical="top"/>
    </xf>
    <xf numFmtId="2" fontId="0" fillId="0" borderId="9" xfId="0" applyNumberForma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0" xfId="0" applyFont="1" applyBorder="1" applyAlignment="1">
      <alignment horizontal="left" vertical="top"/>
    </xf>
    <xf numFmtId="0" fontId="0" fillId="0" borderId="16" xfId="0" applyBorder="1" applyAlignment="1">
      <alignment vertical="top"/>
    </xf>
    <xf numFmtId="0" fontId="0" fillId="0" borderId="0" xfId="0" applyFill="1" applyBorder="1" applyAlignment="1">
      <alignment vertical="top"/>
    </xf>
    <xf numFmtId="0" fontId="0" fillId="0" borderId="8" xfId="0" applyFont="1" applyBorder="1" applyAlignment="1">
      <alignment horizontal="center" vertical="top"/>
    </xf>
    <xf numFmtId="0" fontId="0" fillId="0" borderId="17" xfId="0" applyFont="1" applyBorder="1" applyAlignment="1">
      <alignment vertical="top"/>
    </xf>
    <xf numFmtId="0" fontId="0" fillId="0" borderId="18" xfId="0" applyFont="1" applyBorder="1" applyAlignment="1">
      <alignment horizontal="left" vertical="top"/>
    </xf>
    <xf numFmtId="2" fontId="0" fillId="0" borderId="19" xfId="0" applyNumberFormat="1" applyBorder="1" applyAlignment="1">
      <alignment vertical="top"/>
    </xf>
    <xf numFmtId="0" fontId="0" fillId="0" borderId="27" xfId="0" applyFont="1" applyBorder="1" applyAlignment="1">
      <alignment vertical="top"/>
    </xf>
    <xf numFmtId="0" fontId="0" fillId="0" borderId="13" xfId="0" applyFont="1" applyBorder="1" applyAlignment="1">
      <alignment horizontal="left" vertical="top"/>
    </xf>
    <xf numFmtId="2" fontId="0" fillId="0" borderId="14" xfId="0" applyNumberFormat="1" applyBorder="1" applyAlignment="1">
      <alignment vertical="top"/>
    </xf>
    <xf numFmtId="2" fontId="1" fillId="0" borderId="4" xfId="0" applyNumberFormat="1" applyFont="1" applyBorder="1" applyAlignment="1">
      <alignment vertical="top"/>
    </xf>
    <xf numFmtId="0" fontId="1" fillId="0" borderId="12" xfId="0" applyFont="1" applyBorder="1" applyAlignment="1">
      <alignment vertical="top"/>
    </xf>
    <xf numFmtId="2" fontId="1" fillId="0" borderId="12" xfId="0" applyNumberFormat="1" applyFont="1" applyBorder="1" applyAlignment="1">
      <alignment vertical="top"/>
    </xf>
    <xf numFmtId="2" fontId="1" fillId="0" borderId="0" xfId="0" applyNumberFormat="1" applyFont="1" applyBorder="1" applyAlignment="1">
      <alignment vertical="top"/>
    </xf>
    <xf numFmtId="0" fontId="0" fillId="3" borderId="0" xfId="0" applyFill="1" applyAlignment="1">
      <alignment vertical="top"/>
    </xf>
    <xf numFmtId="0" fontId="3" fillId="0" borderId="1" xfId="0" applyFont="1" applyBorder="1" applyAlignment="1">
      <alignment vertical="top"/>
    </xf>
    <xf numFmtId="2" fontId="3" fillId="0" borderId="1" xfId="0" applyNumberFormat="1" applyFont="1" applyBorder="1" applyAlignment="1">
      <alignment horizontal="right" vertical="top"/>
    </xf>
    <xf numFmtId="16" fontId="1" fillId="3" borderId="1" xfId="0" applyNumberFormat="1" applyFont="1" applyFill="1" applyBorder="1" applyAlignment="1">
      <alignment horizontal="right" vertical="top"/>
    </xf>
    <xf numFmtId="0" fontId="3" fillId="0" borderId="1" xfId="0" applyFont="1" applyBorder="1" applyAlignment="1">
      <alignment horizontal="center" vertical="top"/>
    </xf>
    <xf numFmtId="16" fontId="1" fillId="3" borderId="1" xfId="0" applyNumberFormat="1" applyFont="1" applyFill="1" applyBorder="1" applyAlignment="1">
      <alignment horizontal="center" vertical="top"/>
    </xf>
    <xf numFmtId="2" fontId="3" fillId="0" borderId="1" xfId="0" applyNumberFormat="1" applyFont="1" applyBorder="1" applyAlignment="1">
      <alignment horizontal="center" vertical="top"/>
    </xf>
    <xf numFmtId="0" fontId="3" fillId="0" borderId="28" xfId="0" applyFont="1" applyBorder="1" applyAlignment="1">
      <alignment vertical="top"/>
    </xf>
    <xf numFmtId="0" fontId="3" fillId="0" borderId="29" xfId="0" applyFont="1" applyBorder="1" applyAlignment="1">
      <alignment vertical="top"/>
    </xf>
    <xf numFmtId="0" fontId="3" fillId="0" borderId="34" xfId="0" applyFont="1" applyBorder="1" applyAlignment="1">
      <alignment vertical="top"/>
    </xf>
    <xf numFmtId="0" fontId="3" fillId="3" borderId="1" xfId="0" applyFont="1" applyFill="1" applyBorder="1" applyAlignment="1">
      <alignment vertical="top"/>
    </xf>
    <xf numFmtId="2" fontId="3" fillId="3" borderId="1" xfId="0" applyNumberFormat="1" applyFont="1" applyFill="1" applyBorder="1" applyAlignment="1">
      <alignment horizontal="right" vertical="top"/>
    </xf>
    <xf numFmtId="0" fontId="0" fillId="3" borderId="1" xfId="0" applyFill="1" applyBorder="1" applyAlignment="1">
      <alignment vertical="top"/>
    </xf>
    <xf numFmtId="0" fontId="0" fillId="0" borderId="35" xfId="0" applyFont="1" applyBorder="1" applyAlignment="1">
      <alignment horizontal="left" vertical="top"/>
    </xf>
    <xf numFmtId="2" fontId="0" fillId="3" borderId="1" xfId="0" applyNumberFormat="1" applyFont="1" applyFill="1" applyBorder="1" applyAlignment="1">
      <alignment vertical="top"/>
    </xf>
    <xf numFmtId="2" fontId="0" fillId="3" borderId="0" xfId="0" applyNumberFormat="1" applyFill="1" applyAlignment="1">
      <alignment vertical="top"/>
    </xf>
    <xf numFmtId="0" fontId="0" fillId="0" borderId="16" xfId="0" applyFont="1" applyBorder="1" applyAlignment="1">
      <alignment horizontal="left" vertical="top"/>
    </xf>
    <xf numFmtId="0" fontId="1" fillId="3" borderId="1" xfId="0" applyFont="1" applyFill="1" applyBorder="1" applyAlignment="1">
      <alignment vertical="top"/>
    </xf>
    <xf numFmtId="2" fontId="0" fillId="3" borderId="1" xfId="0" applyNumberFormat="1" applyFont="1" applyFill="1" applyBorder="1" applyAlignment="1">
      <alignment vertical="top" wrapText="1"/>
    </xf>
    <xf numFmtId="2" fontId="0" fillId="3" borderId="1" xfId="0" applyNumberFormat="1" applyFill="1" applyBorder="1" applyAlignment="1">
      <alignment vertical="top" wrapText="1"/>
    </xf>
    <xf numFmtId="2" fontId="0" fillId="3" borderId="0" xfId="0" applyNumberFormat="1" applyFill="1" applyAlignment="1">
      <alignment vertical="top" wrapText="1"/>
    </xf>
    <xf numFmtId="1" fontId="0" fillId="0" borderId="1" xfId="0" applyNumberFormat="1" applyFont="1" applyBorder="1" applyAlignment="1">
      <alignment horizontal="left" vertical="top"/>
    </xf>
    <xf numFmtId="0" fontId="0" fillId="0" borderId="36" xfId="0" applyFont="1" applyBorder="1" applyAlignment="1">
      <alignment horizontal="left" vertical="top"/>
    </xf>
    <xf numFmtId="0" fontId="1" fillId="0" borderId="30" xfId="0" applyFont="1" applyBorder="1" applyAlignment="1">
      <alignment horizontal="center" vertical="top"/>
    </xf>
    <xf numFmtId="2" fontId="1" fillId="0" borderId="28" xfId="0" applyNumberFormat="1" applyFont="1" applyBorder="1" applyAlignment="1">
      <alignment vertical="top"/>
    </xf>
    <xf numFmtId="2" fontId="0" fillId="0" borderId="1" xfId="0" applyNumberFormat="1" applyFill="1" applyBorder="1" applyAlignment="1">
      <alignment vertical="top"/>
    </xf>
    <xf numFmtId="0" fontId="1" fillId="0" borderId="20" xfId="0" applyFont="1" applyBorder="1" applyAlignment="1">
      <alignment vertical="top"/>
    </xf>
    <xf numFmtId="0" fontId="1" fillId="0" borderId="31" xfId="0" applyFont="1" applyBorder="1" applyAlignment="1">
      <alignment horizontal="center" vertical="top"/>
    </xf>
    <xf numFmtId="1" fontId="1" fillId="0" borderId="28" xfId="0" applyNumberFormat="1" applyFont="1" applyBorder="1" applyAlignment="1">
      <alignment horizontal="center" vertical="top"/>
    </xf>
    <xf numFmtId="0" fontId="1" fillId="3" borderId="1" xfId="0" applyFont="1" applyFill="1" applyBorder="1" applyAlignment="1">
      <alignment horizontal="center" vertical="top"/>
    </xf>
    <xf numFmtId="1" fontId="7" fillId="3" borderId="1" xfId="0" applyNumberFormat="1" applyFont="1" applyFill="1" applyBorder="1" applyAlignment="1">
      <alignment horizontal="center" vertical="top"/>
    </xf>
    <xf numFmtId="1" fontId="7" fillId="3" borderId="32" xfId="0" applyNumberFormat="1" applyFont="1" applyFill="1" applyBorder="1" applyAlignment="1">
      <alignment horizontal="center" vertical="top"/>
    </xf>
    <xf numFmtId="0" fontId="7" fillId="0" borderId="1" xfId="0" applyFont="1" applyBorder="1" applyAlignment="1">
      <alignment vertical="top"/>
    </xf>
    <xf numFmtId="1" fontId="0" fillId="0" borderId="1" xfId="0" applyNumberFormat="1" applyBorder="1" applyAlignment="1">
      <alignment vertical="top"/>
    </xf>
    <xf numFmtId="1" fontId="1" fillId="0" borderId="1" xfId="0" applyNumberFormat="1" applyFont="1" applyBorder="1" applyAlignment="1">
      <alignment vertical="top"/>
    </xf>
    <xf numFmtId="2" fontId="1" fillId="0" borderId="0" xfId="0" applyNumberFormat="1" applyFont="1" applyAlignment="1">
      <alignment vertical="top"/>
    </xf>
    <xf numFmtId="1" fontId="1" fillId="0" borderId="0" xfId="0" applyNumberFormat="1" applyFont="1" applyAlignment="1">
      <alignment vertical="top"/>
    </xf>
    <xf numFmtId="1" fontId="0" fillId="0" borderId="0" xfId="0" applyNumberFormat="1" applyAlignment="1">
      <alignment vertical="top"/>
    </xf>
    <xf numFmtId="0" fontId="0" fillId="0" borderId="1" xfId="0" quotePrefix="1" applyBorder="1" applyAlignment="1">
      <alignment horizontal="left" vertical="top"/>
    </xf>
    <xf numFmtId="1" fontId="0" fillId="0" borderId="1" xfId="0" quotePrefix="1" applyNumberFormat="1" applyBorder="1" applyAlignment="1">
      <alignment horizontal="left" vertical="top"/>
    </xf>
    <xf numFmtId="0" fontId="0" fillId="3" borderId="1" xfId="0" quotePrefix="1" applyFill="1" applyBorder="1" applyAlignment="1">
      <alignment horizontal="left" vertical="top"/>
    </xf>
    <xf numFmtId="0" fontId="0" fillId="3" borderId="1" xfId="0" quotePrefix="1" applyFill="1" applyBorder="1" applyAlignment="1">
      <alignment horizontal="left" vertical="top" wrapText="1"/>
    </xf>
    <xf numFmtId="2" fontId="0" fillId="4" borderId="1" xfId="0" applyNumberFormat="1" applyFill="1" applyBorder="1" applyAlignment="1">
      <alignment vertical="top"/>
    </xf>
    <xf numFmtId="2" fontId="7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5" fillId="0" borderId="0" xfId="0" applyFont="1" applyBorder="1" applyAlignment="1">
      <alignment horizontal="center" vertical="top"/>
    </xf>
    <xf numFmtId="0" fontId="5" fillId="0" borderId="0" xfId="0" applyFont="1" applyBorder="1" applyAlignment="1">
      <alignment horizontal="center" vertical="top"/>
    </xf>
    <xf numFmtId="2" fontId="0" fillId="0" borderId="0" xfId="0" applyNumberFormat="1" applyFill="1" applyBorder="1" applyAlignment="1">
      <alignment vertical="top"/>
    </xf>
    <xf numFmtId="0" fontId="0" fillId="0" borderId="1" xfId="0" applyBorder="1"/>
    <xf numFmtId="2" fontId="0" fillId="0" borderId="1" xfId="0" applyNumberFormat="1" applyBorder="1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vertical="top" wrapText="1"/>
    </xf>
    <xf numFmtId="0" fontId="3" fillId="0" borderId="1" xfId="0" applyFont="1" applyBorder="1" applyAlignment="1">
      <alignment vertical="top" wrapText="1"/>
    </xf>
    <xf numFmtId="0" fontId="0" fillId="4" borderId="1" xfId="0" applyFont="1" applyFill="1" applyBorder="1" applyAlignment="1">
      <alignment vertical="top"/>
    </xf>
    <xf numFmtId="0" fontId="0" fillId="4" borderId="1" xfId="0" applyFont="1" applyFill="1" applyBorder="1" applyAlignment="1">
      <alignment horizontal="left" vertical="top"/>
    </xf>
    <xf numFmtId="2" fontId="0" fillId="4" borderId="1" xfId="0" applyNumberFormat="1" applyFill="1" applyBorder="1"/>
    <xf numFmtId="1" fontId="1" fillId="0" borderId="1" xfId="0" applyNumberFormat="1" applyFont="1" applyBorder="1" applyAlignment="1">
      <alignment horizontal="center" vertical="top"/>
    </xf>
    <xf numFmtId="0" fontId="0" fillId="0" borderId="1" xfId="0" applyBorder="1" applyAlignment="1">
      <alignment horizontal="left" vertical="top" wrapText="1"/>
    </xf>
    <xf numFmtId="0" fontId="0" fillId="0" borderId="1" xfId="0" applyBorder="1" applyAlignment="1">
      <alignment vertical="top"/>
    </xf>
    <xf numFmtId="16" fontId="1" fillId="3" borderId="1" xfId="0" applyNumberFormat="1" applyFont="1" applyFill="1" applyBorder="1" applyAlignment="1">
      <alignment horizontal="center" vertical="top"/>
    </xf>
    <xf numFmtId="2" fontId="7" fillId="0" borderId="1" xfId="0" applyNumberFormat="1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 wrapText="1"/>
    </xf>
    <xf numFmtId="0" fontId="1" fillId="0" borderId="1" xfId="0" applyFont="1" applyBorder="1"/>
    <xf numFmtId="0" fontId="1" fillId="0" borderId="1" xfId="0" applyFont="1" applyFill="1" applyBorder="1" applyAlignment="1">
      <alignment horizontal="center"/>
    </xf>
    <xf numFmtId="0" fontId="0" fillId="5" borderId="1" xfId="0" applyFill="1" applyBorder="1" applyAlignment="1">
      <alignment horizontal="right" vertical="center" wrapText="1"/>
    </xf>
    <xf numFmtId="0" fontId="0" fillId="4" borderId="1" xfId="0" applyFill="1" applyBorder="1" applyAlignment="1">
      <alignment horizontal="right" vertical="center" wrapText="1"/>
    </xf>
    <xf numFmtId="0" fontId="0" fillId="0" borderId="1" xfId="0" applyBorder="1" applyAlignment="1">
      <alignment horizontal="right"/>
    </xf>
    <xf numFmtId="0" fontId="0" fillId="0" borderId="1" xfId="0" applyFill="1" applyBorder="1" applyAlignment="1">
      <alignment horizontal="right"/>
    </xf>
    <xf numFmtId="0" fontId="11" fillId="0" borderId="1" xfId="0" applyFont="1" applyBorder="1" applyAlignment="1">
      <alignment horizontal="center" vertical="top"/>
    </xf>
    <xf numFmtId="16" fontId="10" fillId="3" borderId="1" xfId="0" applyNumberFormat="1" applyFont="1" applyFill="1" applyBorder="1" applyAlignment="1">
      <alignment horizontal="center" vertical="top"/>
    </xf>
    <xf numFmtId="2" fontId="11" fillId="0" borderId="1" xfId="0" applyNumberFormat="1" applyFont="1" applyBorder="1" applyAlignment="1">
      <alignment horizontal="center" vertical="top"/>
    </xf>
    <xf numFmtId="2" fontId="11" fillId="0" borderId="1" xfId="0" applyNumberFormat="1" applyFont="1" applyBorder="1" applyAlignment="1">
      <alignment horizontal="right" vertical="top"/>
    </xf>
    <xf numFmtId="16" fontId="1" fillId="3" borderId="1" xfId="0" applyNumberFormat="1" applyFont="1" applyFill="1" applyBorder="1" applyAlignment="1">
      <alignment horizontal="right" vertical="top" wrapText="1"/>
    </xf>
    <xf numFmtId="0" fontId="0" fillId="3" borderId="1" xfId="0" applyFill="1" applyBorder="1"/>
    <xf numFmtId="2" fontId="0" fillId="3" borderId="1" xfId="0" applyNumberFormat="1" applyFill="1" applyBorder="1"/>
    <xf numFmtId="1" fontId="1" fillId="3" borderId="1" xfId="0" applyNumberFormat="1" applyFont="1" applyFill="1" applyBorder="1" applyAlignment="1">
      <alignment vertical="top"/>
    </xf>
    <xf numFmtId="0" fontId="3" fillId="3" borderId="1" xfId="0" applyFont="1" applyFill="1" applyBorder="1" applyAlignment="1">
      <alignment vertical="top" wrapText="1"/>
    </xf>
    <xf numFmtId="16" fontId="1" fillId="0" borderId="1" xfId="0" applyNumberFormat="1" applyFont="1" applyBorder="1" applyAlignment="1">
      <alignment vertical="top"/>
    </xf>
    <xf numFmtId="0" fontId="1" fillId="3" borderId="1" xfId="0" applyFont="1" applyFill="1" applyBorder="1" applyAlignment="1">
      <alignment vertical="top" wrapText="1"/>
    </xf>
    <xf numFmtId="16" fontId="1" fillId="0" borderId="1" xfId="0" applyNumberFormat="1" applyFont="1" applyBorder="1"/>
    <xf numFmtId="2" fontId="1" fillId="0" borderId="1" xfId="0" applyNumberFormat="1" applyFont="1" applyBorder="1"/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wrapText="1"/>
    </xf>
    <xf numFmtId="0" fontId="0" fillId="0" borderId="0" xfId="0" applyFont="1"/>
    <xf numFmtId="2" fontId="1" fillId="0" borderId="1" xfId="0" applyNumberFormat="1" applyFont="1" applyBorder="1" applyAlignment="1">
      <alignment horizontal="center" vertical="top"/>
    </xf>
    <xf numFmtId="1" fontId="7" fillId="0" borderId="1" xfId="0" applyNumberFormat="1" applyFont="1" applyBorder="1" applyAlignment="1">
      <alignment horizontal="center" vertical="top"/>
    </xf>
    <xf numFmtId="1" fontId="0" fillId="3" borderId="1" xfId="0" applyNumberFormat="1" applyFont="1" applyFill="1" applyBorder="1" applyAlignment="1">
      <alignment horizontal="left" vertical="top"/>
    </xf>
    <xf numFmtId="0" fontId="1" fillId="3" borderId="1" xfId="0" applyFont="1" applyFill="1" applyBorder="1"/>
    <xf numFmtId="0" fontId="1" fillId="0" borderId="40" xfId="0" applyFont="1" applyFill="1" applyBorder="1"/>
    <xf numFmtId="2" fontId="0" fillId="0" borderId="16" xfId="0" applyNumberFormat="1" applyBorder="1"/>
    <xf numFmtId="0" fontId="0" fillId="0" borderId="16" xfId="0" applyBorder="1"/>
    <xf numFmtId="0" fontId="0" fillId="3" borderId="16" xfId="0" applyFill="1" applyBorder="1"/>
    <xf numFmtId="2" fontId="0" fillId="3" borderId="16" xfId="0" applyNumberFormat="1" applyFill="1" applyBorder="1"/>
    <xf numFmtId="0" fontId="1" fillId="0" borderId="1" xfId="0" applyFont="1" applyFill="1" applyBorder="1"/>
    <xf numFmtId="0" fontId="0" fillId="0" borderId="1" xfId="0" applyBorder="1" applyAlignment="1">
      <alignment horizontal="left" vertical="top"/>
    </xf>
    <xf numFmtId="0" fontId="1" fillId="4" borderId="1" xfId="0" applyFont="1" applyFill="1" applyBorder="1" applyAlignment="1">
      <alignment vertical="top"/>
    </xf>
    <xf numFmtId="0" fontId="0" fillId="4" borderId="1" xfId="0" applyFill="1" applyBorder="1"/>
    <xf numFmtId="0" fontId="14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/>
    </xf>
    <xf numFmtId="1" fontId="0" fillId="4" borderId="1" xfId="0" applyNumberFormat="1" applyFont="1" applyFill="1" applyBorder="1" applyAlignment="1">
      <alignment horizontal="left" vertical="center"/>
    </xf>
    <xf numFmtId="2" fontId="0" fillId="4" borderId="1" xfId="0" applyNumberFormat="1" applyFill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1" fillId="0" borderId="0" xfId="0" applyFont="1" applyBorder="1" applyAlignment="1">
      <alignment horizontal="right"/>
    </xf>
    <xf numFmtId="0" fontId="1" fillId="0" borderId="15" xfId="0" applyFont="1" applyBorder="1" applyAlignment="1">
      <alignment horizontal="right"/>
    </xf>
    <xf numFmtId="0" fontId="4" fillId="0" borderId="0" xfId="0" applyFont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 vertical="top"/>
    </xf>
    <xf numFmtId="0" fontId="4" fillId="0" borderId="0" xfId="0" applyFont="1" applyBorder="1" applyAlignment="1">
      <alignment horizontal="center" vertical="top"/>
    </xf>
    <xf numFmtId="16" fontId="1" fillId="0" borderId="15" xfId="0" applyNumberFormat="1" applyFont="1" applyBorder="1" applyAlignment="1">
      <alignment horizontal="right" vertical="top"/>
    </xf>
    <xf numFmtId="0" fontId="1" fillId="0" borderId="15" xfId="0" applyFont="1" applyBorder="1" applyAlignment="1">
      <alignment horizontal="right" vertical="top"/>
    </xf>
    <xf numFmtId="16" fontId="1" fillId="0" borderId="1" xfId="0" applyNumberFormat="1" applyFont="1" applyBorder="1" applyAlignment="1">
      <alignment horizontal="right" vertical="top"/>
    </xf>
    <xf numFmtId="0" fontId="4" fillId="0" borderId="1" xfId="0" applyFont="1" applyBorder="1" applyAlignment="1">
      <alignment horizontal="center" vertical="top"/>
    </xf>
    <xf numFmtId="0" fontId="6" fillId="2" borderId="0" xfId="0" applyFont="1" applyFill="1" applyAlignment="1">
      <alignment horizontal="center" vertical="top" wrapText="1"/>
    </xf>
    <xf numFmtId="0" fontId="1" fillId="0" borderId="20" xfId="0" applyFont="1" applyBorder="1" applyAlignment="1">
      <alignment horizontal="center" vertical="top"/>
    </xf>
    <xf numFmtId="0" fontId="1" fillId="0" borderId="21" xfId="0" applyFont="1" applyBorder="1" applyAlignment="1">
      <alignment horizontal="center" vertical="top"/>
    </xf>
    <xf numFmtId="0" fontId="1" fillId="0" borderId="30" xfId="0" applyFont="1" applyBorder="1" applyAlignment="1">
      <alignment horizontal="center" vertical="top"/>
    </xf>
    <xf numFmtId="0" fontId="1" fillId="0" borderId="23" xfId="0" applyFont="1" applyBorder="1" applyAlignment="1">
      <alignment horizontal="center" vertical="top"/>
    </xf>
    <xf numFmtId="0" fontId="1" fillId="0" borderId="26" xfId="0" applyFont="1" applyBorder="1" applyAlignment="1">
      <alignment horizontal="center" vertical="top"/>
    </xf>
    <xf numFmtId="0" fontId="9" fillId="0" borderId="1" xfId="0" applyFont="1" applyBorder="1" applyAlignment="1">
      <alignment horizontal="center" vertical="top"/>
    </xf>
    <xf numFmtId="16" fontId="10" fillId="0" borderId="1" xfId="0" applyNumberFormat="1" applyFont="1" applyBorder="1" applyAlignment="1">
      <alignment horizontal="right" vertical="top"/>
    </xf>
    <xf numFmtId="0" fontId="4" fillId="0" borderId="16" xfId="0" applyFont="1" applyBorder="1" applyAlignment="1">
      <alignment horizontal="center" vertical="top"/>
    </xf>
    <xf numFmtId="0" fontId="4" fillId="0" borderId="37" xfId="0" applyFont="1" applyBorder="1" applyAlignment="1">
      <alignment horizontal="center" vertical="top"/>
    </xf>
    <xf numFmtId="0" fontId="4" fillId="0" borderId="32" xfId="0" applyFont="1" applyBorder="1" applyAlignment="1">
      <alignment horizontal="center" vertical="top"/>
    </xf>
    <xf numFmtId="16" fontId="1" fillId="0" borderId="16" xfId="0" applyNumberFormat="1" applyFont="1" applyBorder="1" applyAlignment="1">
      <alignment horizontal="right" vertical="top"/>
    </xf>
    <xf numFmtId="16" fontId="1" fillId="0" borderId="37" xfId="0" applyNumberFormat="1" applyFont="1" applyBorder="1" applyAlignment="1">
      <alignment horizontal="right" vertical="top"/>
    </xf>
    <xf numFmtId="16" fontId="1" fillId="0" borderId="32" xfId="0" applyNumberFormat="1" applyFont="1" applyBorder="1" applyAlignment="1">
      <alignment horizontal="right" vertical="top"/>
    </xf>
    <xf numFmtId="0" fontId="8" fillId="0" borderId="0" xfId="0" applyFont="1" applyAlignment="1">
      <alignment horizontal="center" vertical="top"/>
    </xf>
    <xf numFmtId="0" fontId="1" fillId="0" borderId="1" xfId="0" applyFont="1" applyBorder="1" applyAlignment="1">
      <alignment horizontal="left"/>
    </xf>
    <xf numFmtId="16" fontId="1" fillId="0" borderId="1" xfId="0" applyNumberFormat="1" applyFont="1" applyBorder="1" applyAlignment="1">
      <alignment horizontal="right"/>
    </xf>
    <xf numFmtId="0" fontId="1" fillId="0" borderId="1" xfId="0" applyFont="1" applyBorder="1" applyAlignment="1">
      <alignment horizontal="center"/>
    </xf>
    <xf numFmtId="0" fontId="4" fillId="0" borderId="18" xfId="0" applyFont="1" applyBorder="1" applyAlignment="1">
      <alignment horizontal="center" vertical="top"/>
    </xf>
    <xf numFmtId="0" fontId="1" fillId="0" borderId="16" xfId="0" applyFont="1" applyBorder="1" applyAlignment="1">
      <alignment horizontal="left"/>
    </xf>
    <xf numFmtId="0" fontId="1" fillId="0" borderId="37" xfId="0" applyFont="1" applyBorder="1" applyAlignment="1">
      <alignment horizontal="left"/>
    </xf>
    <xf numFmtId="0" fontId="1" fillId="0" borderId="32" xfId="0" applyFont="1" applyBorder="1" applyAlignment="1">
      <alignment horizontal="left"/>
    </xf>
    <xf numFmtId="14" fontId="1" fillId="0" borderId="1" xfId="0" applyNumberFormat="1" applyFont="1" applyBorder="1" applyAlignment="1">
      <alignment horizontal="left" vertical="top"/>
    </xf>
    <xf numFmtId="0" fontId="1" fillId="0" borderId="1" xfId="0" applyFont="1" applyBorder="1" applyAlignment="1">
      <alignment horizontal="left" vertical="top"/>
    </xf>
    <xf numFmtId="0" fontId="0" fillId="0" borderId="38" xfId="0" applyBorder="1" applyAlignment="1">
      <alignment horizontal="right" vertical="top"/>
    </xf>
    <xf numFmtId="16" fontId="1" fillId="0" borderId="0" xfId="0" applyNumberFormat="1" applyFont="1" applyBorder="1" applyAlignment="1">
      <alignment horizontal="right" vertical="top"/>
    </xf>
    <xf numFmtId="0" fontId="1" fillId="0" borderId="1" xfId="0" applyFont="1" applyBorder="1" applyAlignment="1">
      <alignment horizontal="center" vertical="top"/>
    </xf>
    <xf numFmtId="0" fontId="1" fillId="0" borderId="38" xfId="0" applyFont="1" applyBorder="1" applyAlignment="1">
      <alignment horizontal="left"/>
    </xf>
    <xf numFmtId="0" fontId="4" fillId="0" borderId="39" xfId="0" applyFont="1" applyBorder="1" applyAlignment="1">
      <alignment horizontal="center" vertical="top"/>
    </xf>
    <xf numFmtId="0" fontId="4" fillId="0" borderId="38" xfId="0" applyFont="1" applyBorder="1" applyAlignment="1">
      <alignment horizontal="center" vertical="top"/>
    </xf>
    <xf numFmtId="14" fontId="1" fillId="0" borderId="0" xfId="0" applyNumberFormat="1" applyFont="1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calcChain" Target="calcChain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6:O127"/>
  <sheetViews>
    <sheetView topLeftCell="A50" workbookViewId="0">
      <selection activeCell="B124" sqref="B124"/>
    </sheetView>
  </sheetViews>
  <sheetFormatPr defaultRowHeight="15"/>
  <cols>
    <col min="1" max="1" width="6.140625" customWidth="1"/>
    <col min="2" max="2" width="18.28515625" bestFit="1" customWidth="1"/>
    <col min="3" max="3" width="13.28515625" customWidth="1"/>
    <col min="4" max="4" width="10.140625" bestFit="1" customWidth="1"/>
    <col min="6" max="6" width="18.28515625" bestFit="1" customWidth="1"/>
    <col min="7" max="7" width="14" customWidth="1"/>
    <col min="8" max="8" width="7" customWidth="1"/>
    <col min="10" max="10" width="18.28515625" bestFit="1" customWidth="1"/>
    <col min="14" max="14" width="18.28515625" bestFit="1" customWidth="1"/>
  </cols>
  <sheetData>
    <row r="6" spans="1:15" ht="22.5">
      <c r="A6" s="190" t="s">
        <v>0</v>
      </c>
      <c r="B6" s="190"/>
      <c r="C6" s="190"/>
      <c r="E6" s="190" t="s">
        <v>0</v>
      </c>
      <c r="F6" s="190"/>
      <c r="G6" s="190"/>
      <c r="I6" s="187" t="s">
        <v>0</v>
      </c>
      <c r="J6" s="187"/>
      <c r="K6" s="187"/>
      <c r="M6" s="187" t="s">
        <v>0</v>
      </c>
      <c r="N6" s="187"/>
      <c r="O6" s="187"/>
    </row>
    <row r="7" spans="1:15" ht="23.25" thickBot="1">
      <c r="G7" s="17" t="s">
        <v>5</v>
      </c>
      <c r="J7" s="189" t="s">
        <v>6</v>
      </c>
      <c r="K7" s="189"/>
      <c r="M7" s="32"/>
      <c r="N7" s="188" t="s">
        <v>8</v>
      </c>
      <c r="O7" s="188"/>
    </row>
    <row r="8" spans="1:15" ht="16.5" thickBot="1">
      <c r="A8" s="2" t="s">
        <v>1</v>
      </c>
      <c r="B8" s="3" t="s">
        <v>2</v>
      </c>
      <c r="C8" s="4" t="s">
        <v>3</v>
      </c>
      <c r="E8" s="2" t="s">
        <v>1</v>
      </c>
      <c r="F8" s="3" t="s">
        <v>2</v>
      </c>
      <c r="G8" s="18" t="s">
        <v>3</v>
      </c>
      <c r="I8" s="2" t="s">
        <v>1</v>
      </c>
      <c r="J8" s="3" t="s">
        <v>2</v>
      </c>
      <c r="K8" s="18" t="s">
        <v>3</v>
      </c>
      <c r="L8" s="26"/>
      <c r="M8" s="2" t="s">
        <v>1</v>
      </c>
      <c r="N8" s="3" t="s">
        <v>2</v>
      </c>
      <c r="O8" s="18" t="s">
        <v>3</v>
      </c>
    </row>
    <row r="9" spans="1:15" ht="15.75">
      <c r="A9" s="5">
        <v>1</v>
      </c>
      <c r="B9" s="6">
        <v>7354881112</v>
      </c>
      <c r="C9" s="7">
        <v>250.2</v>
      </c>
      <c r="E9" s="5">
        <v>1</v>
      </c>
      <c r="F9" s="6">
        <v>7354881112</v>
      </c>
      <c r="G9" s="7">
        <v>234.39</v>
      </c>
      <c r="I9" s="19">
        <v>1</v>
      </c>
      <c r="J9" s="20">
        <v>7354881112</v>
      </c>
      <c r="K9" s="21">
        <v>286.82</v>
      </c>
      <c r="L9" s="26"/>
      <c r="M9" s="19">
        <v>1</v>
      </c>
      <c r="N9" s="20">
        <v>7354881112</v>
      </c>
      <c r="O9" s="21">
        <v>302.92</v>
      </c>
    </row>
    <row r="10" spans="1:15" ht="15.75">
      <c r="A10" s="8">
        <v>2</v>
      </c>
      <c r="B10" s="1">
        <v>7354881113</v>
      </c>
      <c r="C10" s="9">
        <v>175.14</v>
      </c>
      <c r="E10" s="8">
        <v>2</v>
      </c>
      <c r="F10" s="1">
        <v>7354881113</v>
      </c>
      <c r="G10" s="9">
        <v>175.76</v>
      </c>
      <c r="I10" s="22">
        <v>2</v>
      </c>
      <c r="J10" s="23">
        <v>7354881113</v>
      </c>
      <c r="K10" s="24">
        <v>585</v>
      </c>
      <c r="L10" s="26"/>
      <c r="M10" s="22">
        <v>2</v>
      </c>
      <c r="N10" s="23">
        <v>7354881113</v>
      </c>
      <c r="O10" s="24">
        <v>172.5</v>
      </c>
    </row>
    <row r="11" spans="1:15" ht="15.75">
      <c r="A11" s="8">
        <v>3</v>
      </c>
      <c r="B11" s="1">
        <v>7354881114</v>
      </c>
      <c r="C11" s="9">
        <v>670.08</v>
      </c>
      <c r="E11" s="8">
        <v>3</v>
      </c>
      <c r="F11" s="1">
        <v>7354881114</v>
      </c>
      <c r="G11" s="9">
        <v>799.41</v>
      </c>
      <c r="I11" s="22">
        <v>3</v>
      </c>
      <c r="J11" s="23">
        <v>7354881114</v>
      </c>
      <c r="K11" s="24">
        <v>227.83</v>
      </c>
      <c r="L11" s="26"/>
      <c r="M11" s="22">
        <v>3</v>
      </c>
      <c r="N11" s="23">
        <v>7354881114</v>
      </c>
      <c r="O11" s="24">
        <v>417.35</v>
      </c>
    </row>
    <row r="12" spans="1:15" ht="15.75">
      <c r="A12" s="8">
        <v>4</v>
      </c>
      <c r="B12" s="1">
        <v>7354881115</v>
      </c>
      <c r="C12" s="9">
        <v>58.27</v>
      </c>
      <c r="E12" s="8">
        <v>4</v>
      </c>
      <c r="F12" s="1">
        <v>7354881115</v>
      </c>
      <c r="G12" s="9">
        <v>149.32</v>
      </c>
      <c r="I12" s="22">
        <v>4</v>
      </c>
      <c r="J12" s="23">
        <v>7354881115</v>
      </c>
      <c r="K12" s="24">
        <v>57.5</v>
      </c>
      <c r="L12" s="26"/>
      <c r="M12" s="22">
        <v>4</v>
      </c>
      <c r="N12" s="23">
        <v>7354881120</v>
      </c>
      <c r="O12" s="24">
        <v>154.80000000000001</v>
      </c>
    </row>
    <row r="13" spans="1:15" ht="15.75">
      <c r="A13" s="8">
        <v>4</v>
      </c>
      <c r="B13" s="1">
        <v>7354881116</v>
      </c>
      <c r="C13" s="9">
        <v>623.58000000000004</v>
      </c>
      <c r="E13" s="8">
        <v>5</v>
      </c>
      <c r="F13" s="1">
        <v>7354881116</v>
      </c>
      <c r="G13" s="9">
        <v>178.77</v>
      </c>
      <c r="I13" s="22">
        <v>5</v>
      </c>
      <c r="J13" s="23">
        <v>7354881116</v>
      </c>
      <c r="K13" s="24">
        <v>89.58</v>
      </c>
      <c r="L13" s="26"/>
      <c r="M13" s="22">
        <v>5</v>
      </c>
      <c r="N13" s="23">
        <v>7354881122</v>
      </c>
      <c r="O13" s="24">
        <v>217.13</v>
      </c>
    </row>
    <row r="14" spans="1:15" ht="15.75">
      <c r="A14" s="8">
        <v>5</v>
      </c>
      <c r="B14" s="1">
        <v>7354881118</v>
      </c>
      <c r="C14" s="10">
        <v>567.20000000000005</v>
      </c>
      <c r="E14" s="8">
        <v>6</v>
      </c>
      <c r="F14" s="1">
        <v>7354881118</v>
      </c>
      <c r="G14" s="10">
        <v>302.52</v>
      </c>
      <c r="I14" s="22">
        <v>6</v>
      </c>
      <c r="J14" s="23">
        <v>7354881118</v>
      </c>
      <c r="K14" s="24">
        <v>570.88</v>
      </c>
      <c r="L14" s="26"/>
      <c r="M14" s="22">
        <v>6</v>
      </c>
      <c r="N14" s="23">
        <v>7354881123</v>
      </c>
      <c r="O14" s="24">
        <v>602.28</v>
      </c>
    </row>
    <row r="15" spans="1:15" ht="15.75">
      <c r="A15" s="8">
        <v>6</v>
      </c>
      <c r="B15" s="1">
        <v>7354881119</v>
      </c>
      <c r="C15" s="9">
        <v>10.23</v>
      </c>
      <c r="E15" s="8">
        <v>7</v>
      </c>
      <c r="F15" s="1">
        <v>7354881122</v>
      </c>
      <c r="G15" s="9">
        <v>165.46</v>
      </c>
      <c r="I15" s="22">
        <v>7</v>
      </c>
      <c r="J15" s="23">
        <v>7354881120</v>
      </c>
      <c r="K15" s="24">
        <v>237.15</v>
      </c>
      <c r="L15" s="26"/>
      <c r="M15" s="22">
        <v>7</v>
      </c>
      <c r="N15" s="23">
        <v>7354881124</v>
      </c>
      <c r="O15" s="24">
        <v>144.27000000000001</v>
      </c>
    </row>
    <row r="16" spans="1:15" ht="15.75">
      <c r="A16" s="8">
        <v>7</v>
      </c>
      <c r="B16" s="1">
        <v>7354881122</v>
      </c>
      <c r="C16" s="9">
        <v>233.71</v>
      </c>
      <c r="E16" s="8">
        <v>8</v>
      </c>
      <c r="F16" s="1">
        <v>7354881123</v>
      </c>
      <c r="G16" s="9">
        <v>372.13</v>
      </c>
      <c r="I16" s="22">
        <v>8</v>
      </c>
      <c r="J16" s="23">
        <v>7354881122</v>
      </c>
      <c r="K16" s="24">
        <v>296.38</v>
      </c>
      <c r="L16" s="26"/>
      <c r="M16" s="22">
        <v>8</v>
      </c>
      <c r="N16" s="23">
        <v>7354881125</v>
      </c>
      <c r="O16" s="24">
        <v>172.5</v>
      </c>
    </row>
    <row r="17" spans="1:15" ht="15.75">
      <c r="A17" s="8">
        <v>8</v>
      </c>
      <c r="B17" s="1">
        <v>7354881123</v>
      </c>
      <c r="C17" s="9">
        <v>354.91</v>
      </c>
      <c r="E17" s="8">
        <v>9</v>
      </c>
      <c r="F17" s="1">
        <v>7354881124</v>
      </c>
      <c r="G17" s="9">
        <v>225.46</v>
      </c>
      <c r="I17" s="22">
        <v>9</v>
      </c>
      <c r="J17" s="23">
        <v>7354881123</v>
      </c>
      <c r="K17" s="24">
        <v>594.9</v>
      </c>
      <c r="L17" s="26"/>
      <c r="M17" s="22">
        <v>9</v>
      </c>
      <c r="N17" s="23">
        <v>7354881126</v>
      </c>
      <c r="O17" s="24">
        <v>178.83</v>
      </c>
    </row>
    <row r="18" spans="1:15" ht="15.75">
      <c r="A18" s="8">
        <v>9</v>
      </c>
      <c r="B18" s="1">
        <v>7354881124</v>
      </c>
      <c r="C18" s="9">
        <v>142.44999999999999</v>
      </c>
      <c r="E18" s="8">
        <v>10</v>
      </c>
      <c r="F18" s="1">
        <v>7354881125</v>
      </c>
      <c r="G18" s="9">
        <v>171.75</v>
      </c>
      <c r="I18" s="22">
        <v>10</v>
      </c>
      <c r="J18" s="23">
        <v>7354881124</v>
      </c>
      <c r="K18" s="24">
        <v>143.76</v>
      </c>
      <c r="L18" s="26"/>
      <c r="M18" s="22">
        <v>10</v>
      </c>
      <c r="N18" s="23">
        <v>7354881127</v>
      </c>
      <c r="O18" s="24">
        <v>261.91000000000003</v>
      </c>
    </row>
    <row r="19" spans="1:15" ht="15.75">
      <c r="A19" s="8">
        <v>10</v>
      </c>
      <c r="B19" s="1">
        <v>7354881125</v>
      </c>
      <c r="C19" s="9">
        <v>171.34</v>
      </c>
      <c r="E19" s="8">
        <v>11</v>
      </c>
      <c r="F19" s="1">
        <v>7354881126</v>
      </c>
      <c r="G19" s="9">
        <v>310.87</v>
      </c>
      <c r="I19" s="22">
        <v>11</v>
      </c>
      <c r="J19" s="23">
        <v>7354881125</v>
      </c>
      <c r="K19" s="24">
        <v>172.5</v>
      </c>
      <c r="L19" s="26"/>
      <c r="M19" s="22">
        <v>11</v>
      </c>
      <c r="N19" s="23">
        <v>7354881128</v>
      </c>
      <c r="O19" s="24">
        <v>143.76</v>
      </c>
    </row>
    <row r="20" spans="1:15" ht="15.75">
      <c r="A20" s="8">
        <v>11</v>
      </c>
      <c r="B20" s="1">
        <v>7354881126</v>
      </c>
      <c r="C20" s="9">
        <v>339.97</v>
      </c>
      <c r="E20" s="8">
        <v>12</v>
      </c>
      <c r="F20" s="1">
        <v>7354881127</v>
      </c>
      <c r="G20" s="9">
        <v>143.13</v>
      </c>
      <c r="I20" s="22">
        <v>12</v>
      </c>
      <c r="J20" s="23">
        <v>7354881126</v>
      </c>
      <c r="K20" s="24">
        <v>161.59</v>
      </c>
      <c r="L20" s="26"/>
      <c r="M20" s="22">
        <v>12</v>
      </c>
      <c r="N20" s="23">
        <v>7354881129</v>
      </c>
      <c r="O20" s="24">
        <v>170.23</v>
      </c>
    </row>
    <row r="21" spans="1:15" ht="15.75">
      <c r="A21" s="8">
        <v>12</v>
      </c>
      <c r="B21" s="1">
        <v>7354881127</v>
      </c>
      <c r="C21" s="9">
        <v>431.34</v>
      </c>
      <c r="E21" s="8">
        <v>13</v>
      </c>
      <c r="F21" s="1">
        <v>7354881128</v>
      </c>
      <c r="G21" s="9">
        <v>617.84</v>
      </c>
      <c r="I21" s="22">
        <v>13</v>
      </c>
      <c r="J21" s="23">
        <v>7354881127</v>
      </c>
      <c r="K21" s="24">
        <v>261.29000000000002</v>
      </c>
      <c r="L21" s="26"/>
      <c r="M21" s="22">
        <v>13</v>
      </c>
      <c r="N21" s="23">
        <v>7354881130</v>
      </c>
      <c r="O21" s="24">
        <v>385.37</v>
      </c>
    </row>
    <row r="22" spans="1:15" ht="15.75">
      <c r="A22" s="8">
        <v>13</v>
      </c>
      <c r="B22" s="1">
        <v>7354881128</v>
      </c>
      <c r="C22" s="9">
        <v>143.47</v>
      </c>
      <c r="E22" s="8">
        <v>14</v>
      </c>
      <c r="F22" s="1">
        <v>7354881129</v>
      </c>
      <c r="G22" s="9">
        <v>505.63</v>
      </c>
      <c r="I22" s="22">
        <v>14</v>
      </c>
      <c r="J22" s="23">
        <v>7354881128</v>
      </c>
      <c r="K22" s="24">
        <v>143.76</v>
      </c>
      <c r="L22" s="26"/>
      <c r="M22" s="22">
        <v>14</v>
      </c>
      <c r="N22" s="23">
        <v>7354881132</v>
      </c>
      <c r="O22" s="24">
        <v>641.73</v>
      </c>
    </row>
    <row r="23" spans="1:15" ht="15.75">
      <c r="A23" s="8">
        <v>14</v>
      </c>
      <c r="B23" s="1">
        <v>7354881129</v>
      </c>
      <c r="C23" s="9">
        <v>198.66</v>
      </c>
      <c r="E23" s="8">
        <v>15</v>
      </c>
      <c r="F23" s="1">
        <v>7354881130</v>
      </c>
      <c r="G23" s="10">
        <v>18.2</v>
      </c>
      <c r="I23" s="22">
        <v>15</v>
      </c>
      <c r="J23" s="23">
        <v>7354881129</v>
      </c>
      <c r="K23" s="24">
        <v>211</v>
      </c>
      <c r="L23" s="26"/>
      <c r="M23" s="22">
        <v>15</v>
      </c>
      <c r="N23" s="23">
        <v>7354881134</v>
      </c>
      <c r="O23" s="24">
        <v>143.76</v>
      </c>
    </row>
    <row r="24" spans="1:15" ht="15.75">
      <c r="A24" s="8">
        <v>15</v>
      </c>
      <c r="B24" s="1">
        <v>7354881130</v>
      </c>
      <c r="C24" s="10">
        <v>515.6</v>
      </c>
      <c r="E24" s="8">
        <v>16</v>
      </c>
      <c r="F24" s="1">
        <v>7354881134</v>
      </c>
      <c r="G24" s="9">
        <v>143.13</v>
      </c>
      <c r="I24" s="22">
        <v>16</v>
      </c>
      <c r="J24" s="23">
        <v>7354881130</v>
      </c>
      <c r="K24" s="24">
        <v>380.77</v>
      </c>
      <c r="L24" s="26"/>
      <c r="M24" s="22">
        <v>16</v>
      </c>
      <c r="N24" s="23">
        <v>7354881136</v>
      </c>
      <c r="O24" s="24">
        <v>231.41</v>
      </c>
    </row>
    <row r="25" spans="1:15" ht="15.75">
      <c r="A25" s="8">
        <v>16</v>
      </c>
      <c r="B25" s="1">
        <v>7354881132</v>
      </c>
      <c r="C25" s="9">
        <v>809.02</v>
      </c>
      <c r="E25" s="8">
        <v>17</v>
      </c>
      <c r="F25" s="1">
        <v>7354881136</v>
      </c>
      <c r="G25" s="9">
        <v>143.13</v>
      </c>
      <c r="I25" s="22">
        <v>17</v>
      </c>
      <c r="J25" s="23">
        <v>7354881132</v>
      </c>
      <c r="K25" s="24">
        <v>308.45</v>
      </c>
      <c r="L25" s="26"/>
      <c r="M25" s="22">
        <v>17</v>
      </c>
      <c r="N25" s="23">
        <v>7354881139</v>
      </c>
      <c r="O25" s="24">
        <v>395.49</v>
      </c>
    </row>
    <row r="26" spans="1:15" ht="15.75">
      <c r="A26" s="8">
        <v>17</v>
      </c>
      <c r="B26" s="1">
        <v>7354881134</v>
      </c>
      <c r="C26" s="9">
        <v>133.51</v>
      </c>
      <c r="E26" s="8">
        <v>18</v>
      </c>
      <c r="F26" s="1">
        <v>7354881151</v>
      </c>
      <c r="G26" s="10">
        <v>171.75</v>
      </c>
      <c r="I26" s="22">
        <v>18</v>
      </c>
      <c r="J26" s="23">
        <v>7354881134</v>
      </c>
      <c r="K26" s="24">
        <v>143.76</v>
      </c>
      <c r="L26" s="26"/>
      <c r="M26" s="22">
        <v>18</v>
      </c>
      <c r="N26" s="23">
        <v>7354881151</v>
      </c>
      <c r="O26" s="24">
        <v>204.47</v>
      </c>
    </row>
    <row r="27" spans="1:15" ht="15.75">
      <c r="A27" s="8">
        <v>18</v>
      </c>
      <c r="B27" s="1">
        <v>7354881136</v>
      </c>
      <c r="C27" s="9">
        <v>219.75</v>
      </c>
      <c r="E27" s="8">
        <v>19</v>
      </c>
      <c r="F27" s="1">
        <v>7354881164</v>
      </c>
      <c r="G27" s="9">
        <v>5.73</v>
      </c>
      <c r="I27" s="22">
        <v>19</v>
      </c>
      <c r="J27" s="23">
        <v>7354881136</v>
      </c>
      <c r="K27" s="24">
        <v>143.76</v>
      </c>
      <c r="L27" s="26"/>
      <c r="M27" s="22">
        <v>19</v>
      </c>
      <c r="N27" s="23">
        <v>7354881164</v>
      </c>
      <c r="O27" s="24">
        <v>244.39</v>
      </c>
    </row>
    <row r="28" spans="1:15" ht="15.75">
      <c r="A28" s="8">
        <v>19</v>
      </c>
      <c r="B28" s="1">
        <v>7354881151</v>
      </c>
      <c r="C28" s="10">
        <v>260.7</v>
      </c>
      <c r="E28" s="8">
        <v>20</v>
      </c>
      <c r="F28" s="1">
        <v>7773025111</v>
      </c>
      <c r="G28" s="9">
        <v>143.13</v>
      </c>
      <c r="I28" s="22">
        <v>20</v>
      </c>
      <c r="J28" s="23">
        <v>7354881139</v>
      </c>
      <c r="K28" s="24">
        <v>266.27</v>
      </c>
      <c r="L28" s="26"/>
      <c r="M28" s="22">
        <v>20</v>
      </c>
      <c r="N28" s="23">
        <v>7354880475</v>
      </c>
      <c r="O28" s="24">
        <v>127.99</v>
      </c>
    </row>
    <row r="29" spans="1:15" ht="15.75">
      <c r="A29" s="8">
        <v>20</v>
      </c>
      <c r="B29" s="1">
        <v>7354881164</v>
      </c>
      <c r="C29" s="9">
        <v>26.32</v>
      </c>
      <c r="E29" s="8">
        <v>21</v>
      </c>
      <c r="F29" s="1">
        <v>8435500686</v>
      </c>
      <c r="G29" s="9">
        <v>143.13</v>
      </c>
      <c r="I29" s="22">
        <v>21</v>
      </c>
      <c r="J29" s="23">
        <v>7354881143</v>
      </c>
      <c r="K29" s="24">
        <v>34.5</v>
      </c>
      <c r="L29" s="26"/>
      <c r="M29" s="22">
        <v>21</v>
      </c>
      <c r="N29" s="23">
        <v>7354880476</v>
      </c>
      <c r="O29" s="24">
        <v>456.22</v>
      </c>
    </row>
    <row r="30" spans="1:15" ht="15.75">
      <c r="A30" s="8">
        <v>21</v>
      </c>
      <c r="B30" s="1">
        <v>7773025111</v>
      </c>
      <c r="C30" s="9">
        <v>143.81</v>
      </c>
      <c r="E30" s="8">
        <v>22</v>
      </c>
      <c r="F30" s="1">
        <v>8435500687</v>
      </c>
      <c r="G30" s="9">
        <v>148.21</v>
      </c>
      <c r="I30" s="22">
        <v>22</v>
      </c>
      <c r="J30" s="23">
        <v>7354881151</v>
      </c>
      <c r="K30" s="24">
        <v>294.17</v>
      </c>
      <c r="L30" s="26"/>
      <c r="M30" s="22">
        <v>22</v>
      </c>
      <c r="N30" s="23">
        <v>7773025111</v>
      </c>
      <c r="O30" s="24">
        <v>143.76</v>
      </c>
    </row>
    <row r="31" spans="1:15" ht="15.75">
      <c r="A31" s="8">
        <v>22</v>
      </c>
      <c r="B31" s="1">
        <v>8435500686</v>
      </c>
      <c r="C31" s="9">
        <v>176.68</v>
      </c>
      <c r="E31" s="8">
        <v>23</v>
      </c>
      <c r="F31" s="1">
        <v>8435500093</v>
      </c>
      <c r="G31" s="9">
        <v>489.26</v>
      </c>
      <c r="I31" s="22">
        <v>23</v>
      </c>
      <c r="J31" s="23">
        <v>7354881164</v>
      </c>
      <c r="K31" s="24">
        <v>661.02</v>
      </c>
      <c r="L31" s="26"/>
      <c r="M31" s="22">
        <v>23</v>
      </c>
      <c r="N31" s="23">
        <v>8435500686</v>
      </c>
      <c r="O31" s="24">
        <v>148.59</v>
      </c>
    </row>
    <row r="32" spans="1:15" ht="15.75">
      <c r="A32" s="8">
        <v>23</v>
      </c>
      <c r="B32" s="1">
        <v>8435500687</v>
      </c>
      <c r="C32" s="9">
        <v>654.05999999999995</v>
      </c>
      <c r="E32" s="8">
        <v>24</v>
      </c>
      <c r="F32" s="1">
        <v>9713174427</v>
      </c>
      <c r="G32" s="9">
        <v>165.12</v>
      </c>
      <c r="I32" s="22">
        <v>24</v>
      </c>
      <c r="J32" s="23">
        <v>7773025111</v>
      </c>
      <c r="K32" s="24">
        <v>143.76</v>
      </c>
      <c r="L32" s="26"/>
      <c r="M32" s="22">
        <v>24</v>
      </c>
      <c r="N32" s="23">
        <v>8435500687</v>
      </c>
      <c r="O32" s="24">
        <v>555</v>
      </c>
    </row>
    <row r="33" spans="1:15" ht="15.75">
      <c r="A33" s="8">
        <v>24</v>
      </c>
      <c r="B33" s="1">
        <v>8435500093</v>
      </c>
      <c r="C33" s="9">
        <v>665.93</v>
      </c>
      <c r="E33" s="8">
        <v>25</v>
      </c>
      <c r="F33" s="1">
        <v>9826010237</v>
      </c>
      <c r="G33" s="9">
        <v>429.38</v>
      </c>
      <c r="I33" s="22">
        <v>25</v>
      </c>
      <c r="J33" s="23">
        <v>8435500686</v>
      </c>
      <c r="K33" s="24">
        <v>162.38999999999999</v>
      </c>
      <c r="L33" s="26"/>
      <c r="M33" s="22">
        <v>25</v>
      </c>
      <c r="N33" s="23">
        <v>8435500093</v>
      </c>
      <c r="O33" s="24">
        <v>595.36</v>
      </c>
    </row>
    <row r="34" spans="1:15" ht="15.75">
      <c r="A34" s="8">
        <v>25</v>
      </c>
      <c r="B34" s="1">
        <v>9713174427</v>
      </c>
      <c r="C34" s="9">
        <v>142.86000000000001</v>
      </c>
      <c r="E34" s="8">
        <v>26</v>
      </c>
      <c r="F34" s="1">
        <v>9826225111</v>
      </c>
      <c r="G34" s="9">
        <v>286.26</v>
      </c>
      <c r="I34" s="22">
        <v>26</v>
      </c>
      <c r="J34" s="23">
        <v>8435500687</v>
      </c>
      <c r="K34" s="24">
        <v>504.99</v>
      </c>
      <c r="L34" s="26"/>
      <c r="M34" s="22">
        <v>26</v>
      </c>
      <c r="N34" s="23">
        <v>9713174427</v>
      </c>
      <c r="O34" s="24">
        <v>143.76</v>
      </c>
    </row>
    <row r="35" spans="1:15" ht="15.75">
      <c r="A35" s="8">
        <v>26</v>
      </c>
      <c r="B35" s="1">
        <v>9826010237</v>
      </c>
      <c r="C35" s="9">
        <v>494.41</v>
      </c>
      <c r="E35" s="8">
        <v>27</v>
      </c>
      <c r="F35" s="1">
        <v>9826254111</v>
      </c>
      <c r="G35" s="9">
        <v>180.26</v>
      </c>
      <c r="I35" s="22">
        <v>27</v>
      </c>
      <c r="J35" s="23">
        <v>8435500093</v>
      </c>
      <c r="K35" s="24">
        <v>567.29999999999995</v>
      </c>
      <c r="L35" s="26"/>
      <c r="M35" s="22">
        <v>27</v>
      </c>
      <c r="N35" s="23">
        <v>9826010237</v>
      </c>
      <c r="O35" s="24">
        <v>483.7</v>
      </c>
    </row>
    <row r="36" spans="1:15" ht="15.75">
      <c r="A36" s="8">
        <v>27</v>
      </c>
      <c r="B36" s="1">
        <v>9826225111</v>
      </c>
      <c r="C36" s="9">
        <v>242.29</v>
      </c>
      <c r="E36" s="8">
        <v>28</v>
      </c>
      <c r="F36" s="1">
        <v>9826425111</v>
      </c>
      <c r="G36" s="9">
        <v>484.29</v>
      </c>
      <c r="I36" s="22">
        <v>28</v>
      </c>
      <c r="J36" s="23">
        <v>9713174427</v>
      </c>
      <c r="K36" s="24">
        <v>272.51</v>
      </c>
      <c r="L36" s="26"/>
      <c r="M36" s="22">
        <v>28</v>
      </c>
      <c r="N36" s="23">
        <v>9826225111</v>
      </c>
      <c r="O36" s="24">
        <v>287.52</v>
      </c>
    </row>
    <row r="37" spans="1:15" ht="15.75">
      <c r="A37" s="8">
        <v>28</v>
      </c>
      <c r="B37" s="1">
        <v>9826254111</v>
      </c>
      <c r="C37" s="9">
        <v>212.76</v>
      </c>
      <c r="E37" s="8">
        <v>29</v>
      </c>
      <c r="F37" s="1">
        <v>9826798227</v>
      </c>
      <c r="G37" s="9">
        <v>511.07</v>
      </c>
      <c r="I37" s="22">
        <v>29</v>
      </c>
      <c r="J37" s="23">
        <v>9826010237</v>
      </c>
      <c r="K37" s="24">
        <v>343</v>
      </c>
      <c r="L37" s="26"/>
      <c r="M37" s="22">
        <v>29</v>
      </c>
      <c r="N37" s="23">
        <v>9826254111</v>
      </c>
      <c r="O37" s="24">
        <v>566.59</v>
      </c>
    </row>
    <row r="38" spans="1:15" ht="15.75">
      <c r="A38" s="8">
        <v>29</v>
      </c>
      <c r="B38" s="1">
        <v>9826425111</v>
      </c>
      <c r="C38" s="9">
        <v>452.85</v>
      </c>
      <c r="E38" s="8">
        <v>30</v>
      </c>
      <c r="F38" s="1">
        <v>9826911195</v>
      </c>
      <c r="G38" s="9">
        <v>143.13</v>
      </c>
      <c r="I38" s="22">
        <v>30</v>
      </c>
      <c r="J38" s="23">
        <v>9826225111</v>
      </c>
      <c r="K38" s="24">
        <v>304.77999999999997</v>
      </c>
      <c r="L38" s="26"/>
      <c r="M38" s="22">
        <v>30</v>
      </c>
      <c r="N38" s="23">
        <v>9826425111</v>
      </c>
      <c r="O38" s="24">
        <v>441.31</v>
      </c>
    </row>
    <row r="39" spans="1:15" ht="15.75">
      <c r="A39" s="8">
        <v>30</v>
      </c>
      <c r="B39" s="1">
        <v>9826798227</v>
      </c>
      <c r="C39" s="9">
        <v>404.77</v>
      </c>
      <c r="E39" s="8">
        <v>31</v>
      </c>
      <c r="F39" s="1">
        <v>9893125111</v>
      </c>
      <c r="G39" s="9">
        <v>519.15</v>
      </c>
      <c r="I39" s="22">
        <v>31</v>
      </c>
      <c r="J39" s="23">
        <v>9826254111</v>
      </c>
      <c r="K39" s="24">
        <v>602.17999999999995</v>
      </c>
      <c r="L39" s="26"/>
      <c r="M39" s="22">
        <v>31</v>
      </c>
      <c r="N39" s="23">
        <v>9826798227</v>
      </c>
      <c r="O39" s="24">
        <v>333.52</v>
      </c>
    </row>
    <row r="40" spans="1:15" ht="15.75">
      <c r="A40" s="8">
        <v>31</v>
      </c>
      <c r="B40" s="1">
        <v>9826911195</v>
      </c>
      <c r="C40" s="9">
        <v>140.84</v>
      </c>
      <c r="E40" s="8">
        <v>32</v>
      </c>
      <c r="F40" s="1">
        <v>9926015567</v>
      </c>
      <c r="G40" s="10">
        <v>177.14</v>
      </c>
      <c r="I40" s="22">
        <v>32</v>
      </c>
      <c r="J40" s="23">
        <v>9826425111</v>
      </c>
      <c r="K40" s="24">
        <v>185.7</v>
      </c>
      <c r="L40" s="26"/>
      <c r="M40" s="22">
        <v>32</v>
      </c>
      <c r="N40" s="23">
        <v>9826911195</v>
      </c>
      <c r="O40" s="24">
        <v>143.76</v>
      </c>
    </row>
    <row r="41" spans="1:15" ht="16.5" thickBot="1">
      <c r="A41" s="8">
        <v>32</v>
      </c>
      <c r="B41" s="1">
        <v>9893125111</v>
      </c>
      <c r="C41" s="9">
        <v>546.02</v>
      </c>
      <c r="E41" s="8">
        <v>33</v>
      </c>
      <c r="F41" s="14">
        <v>9926638883</v>
      </c>
      <c r="G41" s="16">
        <v>146</v>
      </c>
      <c r="I41" s="22">
        <v>33</v>
      </c>
      <c r="J41" s="23">
        <v>9826798227</v>
      </c>
      <c r="K41" s="24">
        <v>419.3</v>
      </c>
      <c r="L41" s="26"/>
      <c r="M41" s="22">
        <v>33</v>
      </c>
      <c r="N41" s="23">
        <v>9893125111</v>
      </c>
      <c r="O41" s="24">
        <v>516.36</v>
      </c>
    </row>
    <row r="42" spans="1:15" ht="16.5" thickBot="1">
      <c r="A42" s="8">
        <v>33</v>
      </c>
      <c r="B42" s="1">
        <v>9926015567</v>
      </c>
      <c r="C42" s="10">
        <v>168.2</v>
      </c>
      <c r="E42" s="11"/>
      <c r="F42" s="12" t="s">
        <v>4</v>
      </c>
      <c r="G42" s="13">
        <f>SUM(G9:G41)</f>
        <v>8799.91</v>
      </c>
      <c r="I42" s="22">
        <v>34</v>
      </c>
      <c r="J42" s="23">
        <v>9826911195</v>
      </c>
      <c r="K42" s="24">
        <v>143.76</v>
      </c>
      <c r="L42" s="26"/>
      <c r="M42" s="22">
        <v>34</v>
      </c>
      <c r="N42" s="23">
        <v>9926015567</v>
      </c>
      <c r="O42" s="24">
        <v>226.33</v>
      </c>
    </row>
    <row r="43" spans="1:15" ht="16.5" thickBot="1">
      <c r="A43" s="8">
        <v>34</v>
      </c>
      <c r="B43" s="14">
        <v>9926638883</v>
      </c>
      <c r="C43" s="15">
        <v>63.14</v>
      </c>
      <c r="I43" s="22">
        <v>35</v>
      </c>
      <c r="J43" s="23">
        <v>9893125111</v>
      </c>
      <c r="K43" s="24">
        <v>524.65</v>
      </c>
      <c r="L43" s="26"/>
      <c r="M43" s="22">
        <v>35</v>
      </c>
      <c r="N43" s="25">
        <v>9926638883</v>
      </c>
      <c r="O43" s="24">
        <v>145.83000000000001</v>
      </c>
    </row>
    <row r="44" spans="1:15" ht="15.75" thickBot="1">
      <c r="A44" s="11"/>
      <c r="B44" s="12" t="s">
        <v>4</v>
      </c>
      <c r="C44" s="13">
        <f>SUM(C9:C43)</f>
        <v>10844.070000000003</v>
      </c>
      <c r="I44" s="22">
        <v>36</v>
      </c>
      <c r="J44" s="23">
        <v>9926015567</v>
      </c>
      <c r="K44" s="24">
        <v>237.38</v>
      </c>
      <c r="L44" s="26"/>
      <c r="M44" s="11"/>
      <c r="N44" s="12" t="s">
        <v>4</v>
      </c>
      <c r="O44" s="13">
        <f>SUM(O9:O43)</f>
        <v>10500.7</v>
      </c>
    </row>
    <row r="45" spans="1:15" ht="15.75" thickBot="1">
      <c r="I45" s="22">
        <v>37</v>
      </c>
      <c r="J45" s="25">
        <v>9926638883</v>
      </c>
      <c r="K45" s="24">
        <v>143.72</v>
      </c>
      <c r="L45" s="27"/>
    </row>
    <row r="46" spans="1:15" ht="15.75" thickBot="1">
      <c r="I46" s="11"/>
      <c r="J46" s="12" t="s">
        <v>4</v>
      </c>
      <c r="K46" s="13">
        <f>SUM(K9:K45)</f>
        <v>10828.060000000001</v>
      </c>
    </row>
    <row r="48" spans="1:15" ht="22.5">
      <c r="A48" s="191" t="s">
        <v>0</v>
      </c>
      <c r="B48" s="191"/>
      <c r="C48" s="191"/>
      <c r="D48" s="17"/>
      <c r="E48" s="191" t="s">
        <v>0</v>
      </c>
      <c r="F48" s="191"/>
      <c r="G48" s="191"/>
      <c r="I48" s="191" t="s">
        <v>0</v>
      </c>
      <c r="J48" s="191"/>
    </row>
    <row r="49" spans="1:12" ht="23.25" thickBot="1">
      <c r="A49" s="31"/>
      <c r="B49" s="188" t="s">
        <v>8</v>
      </c>
      <c r="C49" s="188"/>
      <c r="D49" s="29"/>
      <c r="E49" s="30"/>
      <c r="F49" s="189" t="s">
        <v>9</v>
      </c>
      <c r="G49" s="189"/>
      <c r="J49" s="189" t="s">
        <v>10</v>
      </c>
      <c r="K49" s="189"/>
    </row>
    <row r="50" spans="1:12" ht="16.5" thickBot="1">
      <c r="A50" s="2" t="s">
        <v>1</v>
      </c>
      <c r="B50" s="3" t="s">
        <v>2</v>
      </c>
      <c r="C50" s="18" t="s">
        <v>3</v>
      </c>
      <c r="D50" s="17" t="s">
        <v>7</v>
      </c>
      <c r="E50" s="2" t="s">
        <v>1</v>
      </c>
      <c r="F50" s="3" t="s">
        <v>2</v>
      </c>
      <c r="G50" s="18" t="s">
        <v>3</v>
      </c>
      <c r="I50" s="2" t="s">
        <v>1</v>
      </c>
      <c r="J50" s="3" t="s">
        <v>2</v>
      </c>
      <c r="K50" s="18" t="s">
        <v>3</v>
      </c>
      <c r="L50" s="17"/>
    </row>
    <row r="51" spans="1:12">
      <c r="A51" s="19">
        <v>1</v>
      </c>
      <c r="B51" s="20">
        <v>7354881112</v>
      </c>
      <c r="C51" s="21">
        <v>302.92</v>
      </c>
      <c r="D51" s="28"/>
      <c r="E51" s="19">
        <v>1</v>
      </c>
      <c r="F51" s="20">
        <v>7354881112</v>
      </c>
      <c r="G51" s="21">
        <v>486</v>
      </c>
      <c r="I51" s="19">
        <v>1</v>
      </c>
      <c r="J51" s="20">
        <v>7354881112</v>
      </c>
      <c r="K51" s="21">
        <v>521.07000000000005</v>
      </c>
      <c r="L51" s="26"/>
    </row>
    <row r="52" spans="1:12">
      <c r="A52" s="22">
        <v>2</v>
      </c>
      <c r="B52" s="23">
        <v>7354881113</v>
      </c>
      <c r="C52" s="24">
        <v>172.5</v>
      </c>
      <c r="D52" s="28">
        <v>149.5</v>
      </c>
      <c r="E52" s="22">
        <v>2</v>
      </c>
      <c r="F52" s="23">
        <v>7354881113</v>
      </c>
      <c r="G52" s="24">
        <v>111.28</v>
      </c>
      <c r="I52" s="22">
        <v>2</v>
      </c>
      <c r="J52" s="23">
        <v>7354881113</v>
      </c>
      <c r="K52" s="24">
        <v>23</v>
      </c>
      <c r="L52" s="26"/>
    </row>
    <row r="53" spans="1:12">
      <c r="A53" s="22">
        <v>3</v>
      </c>
      <c r="B53" s="23">
        <v>7354881114</v>
      </c>
      <c r="C53" s="24">
        <v>417.35</v>
      </c>
      <c r="D53" s="28">
        <f>C53-350</f>
        <v>67.350000000000023</v>
      </c>
      <c r="E53" s="22">
        <v>3</v>
      </c>
      <c r="F53" s="23">
        <v>7354881114</v>
      </c>
      <c r="G53" s="24">
        <v>341.33</v>
      </c>
      <c r="I53" s="22">
        <v>3</v>
      </c>
      <c r="J53" s="23">
        <v>7354881114</v>
      </c>
      <c r="K53" s="24">
        <v>258.42</v>
      </c>
      <c r="L53" s="26"/>
    </row>
    <row r="54" spans="1:12">
      <c r="A54" s="22">
        <v>4</v>
      </c>
      <c r="B54" s="23">
        <v>7354881120</v>
      </c>
      <c r="C54" s="24">
        <v>154.80000000000001</v>
      </c>
      <c r="D54" s="28"/>
      <c r="E54" s="22">
        <v>4</v>
      </c>
      <c r="F54" s="23">
        <v>7354881120</v>
      </c>
      <c r="G54" s="24">
        <v>258.3</v>
      </c>
      <c r="I54" s="22">
        <v>4</v>
      </c>
      <c r="J54" s="23">
        <v>7354881120</v>
      </c>
      <c r="K54" s="24">
        <v>274.63</v>
      </c>
      <c r="L54" s="26"/>
    </row>
    <row r="55" spans="1:12">
      <c r="A55" s="22">
        <v>5</v>
      </c>
      <c r="B55" s="23">
        <v>7354881122</v>
      </c>
      <c r="C55" s="24">
        <v>217.13</v>
      </c>
      <c r="D55" s="28"/>
      <c r="E55" s="22">
        <v>5</v>
      </c>
      <c r="F55" s="23">
        <v>7354881122</v>
      </c>
      <c r="G55" s="24">
        <v>247.49</v>
      </c>
      <c r="I55" s="22">
        <v>5</v>
      </c>
      <c r="J55" s="23">
        <v>7354881122</v>
      </c>
      <c r="K55" s="24">
        <v>349.39</v>
      </c>
      <c r="L55" s="26"/>
    </row>
    <row r="56" spans="1:12">
      <c r="A56" s="22">
        <v>6</v>
      </c>
      <c r="B56" s="23">
        <v>7354881123</v>
      </c>
      <c r="C56" s="24">
        <v>602.28</v>
      </c>
      <c r="D56" s="28"/>
      <c r="E56" s="22">
        <v>6</v>
      </c>
      <c r="F56" s="23">
        <v>7354881123</v>
      </c>
      <c r="G56" s="24">
        <v>575.02</v>
      </c>
      <c r="I56" s="22">
        <v>6</v>
      </c>
      <c r="J56" s="23">
        <v>7354881123</v>
      </c>
      <c r="K56" s="24">
        <v>576.58000000000004</v>
      </c>
      <c r="L56" s="26"/>
    </row>
    <row r="57" spans="1:12">
      <c r="A57" s="22">
        <v>7</v>
      </c>
      <c r="B57" s="23">
        <v>7354881124</v>
      </c>
      <c r="C57" s="24">
        <v>144.27000000000001</v>
      </c>
      <c r="D57" s="28"/>
      <c r="E57" s="22">
        <v>7</v>
      </c>
      <c r="F57" s="23">
        <v>7354881124</v>
      </c>
      <c r="G57" s="24">
        <v>143.76</v>
      </c>
      <c r="I57" s="22">
        <v>7</v>
      </c>
      <c r="J57" s="23">
        <v>7354881124</v>
      </c>
      <c r="K57" s="24">
        <v>166.36</v>
      </c>
      <c r="L57" s="26"/>
    </row>
    <row r="58" spans="1:12">
      <c r="A58" s="22">
        <v>8</v>
      </c>
      <c r="B58" s="23">
        <v>7354881125</v>
      </c>
      <c r="C58" s="24">
        <v>172.5</v>
      </c>
      <c r="D58" s="28"/>
      <c r="E58" s="22">
        <v>8</v>
      </c>
      <c r="F58" s="23">
        <v>7354881125</v>
      </c>
      <c r="G58" s="24">
        <v>172.5</v>
      </c>
      <c r="I58" s="22">
        <v>8</v>
      </c>
      <c r="J58" s="23">
        <v>7354881125</v>
      </c>
      <c r="K58" s="24">
        <v>172.5</v>
      </c>
      <c r="L58" s="26"/>
    </row>
    <row r="59" spans="1:12">
      <c r="A59" s="22">
        <v>9</v>
      </c>
      <c r="B59" s="23">
        <v>7354881126</v>
      </c>
      <c r="C59" s="24">
        <v>178.83</v>
      </c>
      <c r="D59" s="28"/>
      <c r="E59" s="22">
        <v>9</v>
      </c>
      <c r="F59" s="23">
        <v>7354881126</v>
      </c>
      <c r="G59" s="24">
        <v>193.22</v>
      </c>
      <c r="I59" s="22">
        <v>9</v>
      </c>
      <c r="J59" s="23">
        <v>7354881126</v>
      </c>
      <c r="K59" s="24">
        <v>143.76</v>
      </c>
      <c r="L59" s="26"/>
    </row>
    <row r="60" spans="1:12">
      <c r="A60" s="22">
        <v>10</v>
      </c>
      <c r="B60" s="23">
        <v>7354881127</v>
      </c>
      <c r="C60" s="24">
        <v>261.91000000000003</v>
      </c>
      <c r="D60" s="28">
        <f>C60</f>
        <v>261.91000000000003</v>
      </c>
      <c r="E60" s="22">
        <v>10</v>
      </c>
      <c r="F60" s="23">
        <v>7354881127</v>
      </c>
      <c r="G60" s="24">
        <v>179.31</v>
      </c>
      <c r="I60" s="22">
        <v>10</v>
      </c>
      <c r="J60" s="23">
        <v>7354881127</v>
      </c>
      <c r="K60" s="24">
        <v>203.9</v>
      </c>
      <c r="L60" s="26"/>
    </row>
    <row r="61" spans="1:12">
      <c r="A61" s="22">
        <v>11</v>
      </c>
      <c r="B61" s="23">
        <v>7354881128</v>
      </c>
      <c r="C61" s="24">
        <v>143.76</v>
      </c>
      <c r="D61" s="28"/>
      <c r="E61" s="22">
        <v>11</v>
      </c>
      <c r="F61" s="23">
        <v>7354881128</v>
      </c>
      <c r="G61" s="24">
        <v>1296.3900000000001</v>
      </c>
      <c r="I61" s="22">
        <v>11</v>
      </c>
      <c r="J61" s="23">
        <v>7354881128</v>
      </c>
      <c r="K61" s="24">
        <v>230.02</v>
      </c>
      <c r="L61" s="26"/>
    </row>
    <row r="62" spans="1:12">
      <c r="A62" s="22">
        <v>12</v>
      </c>
      <c r="B62" s="23">
        <v>7354881129</v>
      </c>
      <c r="C62" s="24">
        <v>170.23</v>
      </c>
      <c r="D62" s="28">
        <v>119.23</v>
      </c>
      <c r="E62" s="22">
        <v>12</v>
      </c>
      <c r="F62" s="23">
        <v>7354881129</v>
      </c>
      <c r="G62" s="24">
        <v>154.35</v>
      </c>
      <c r="I62" s="22">
        <v>12</v>
      </c>
      <c r="J62" s="23">
        <v>7354881129</v>
      </c>
      <c r="K62" s="24">
        <v>224.49</v>
      </c>
      <c r="L62" s="26"/>
    </row>
    <row r="63" spans="1:12">
      <c r="A63" s="22">
        <v>13</v>
      </c>
      <c r="B63" s="23">
        <v>7354881130</v>
      </c>
      <c r="C63" s="24">
        <v>385.37</v>
      </c>
      <c r="D63" s="28">
        <f>C63-150</f>
        <v>235.37</v>
      </c>
      <c r="E63" s="22">
        <v>13</v>
      </c>
      <c r="F63" s="23">
        <v>7354881130</v>
      </c>
      <c r="G63" s="24">
        <v>401.19</v>
      </c>
      <c r="I63" s="22">
        <v>13</v>
      </c>
      <c r="J63" s="23">
        <v>7354881130</v>
      </c>
      <c r="K63" s="24">
        <v>606.52</v>
      </c>
      <c r="L63" s="26"/>
    </row>
    <row r="64" spans="1:12">
      <c r="A64" s="22">
        <v>14</v>
      </c>
      <c r="B64" s="23">
        <v>7354881132</v>
      </c>
      <c r="C64" s="24">
        <v>641.73</v>
      </c>
      <c r="D64" s="28"/>
      <c r="E64" s="22">
        <v>14</v>
      </c>
      <c r="F64" s="23">
        <v>7354881132</v>
      </c>
      <c r="G64" s="24">
        <v>981.09</v>
      </c>
      <c r="I64" s="22">
        <v>14</v>
      </c>
      <c r="J64" s="23">
        <v>7354881132</v>
      </c>
      <c r="K64" s="24">
        <v>912.66</v>
      </c>
      <c r="L64" s="26"/>
    </row>
    <row r="65" spans="1:12">
      <c r="A65" s="22">
        <v>15</v>
      </c>
      <c r="B65" s="23">
        <v>7354881134</v>
      </c>
      <c r="C65" s="24">
        <v>143.76</v>
      </c>
      <c r="D65" s="28"/>
      <c r="E65" s="22">
        <v>15</v>
      </c>
      <c r="F65" s="23">
        <v>7354881134</v>
      </c>
      <c r="G65" s="24">
        <v>143.76</v>
      </c>
      <c r="I65" s="22">
        <v>15</v>
      </c>
      <c r="J65" s="23">
        <v>7354881134</v>
      </c>
      <c r="K65" s="24">
        <v>143.76</v>
      </c>
      <c r="L65" s="26"/>
    </row>
    <row r="66" spans="1:12">
      <c r="A66" s="22">
        <v>16</v>
      </c>
      <c r="B66" s="23">
        <v>7354881136</v>
      </c>
      <c r="C66" s="24">
        <v>231.41</v>
      </c>
      <c r="D66" s="28"/>
      <c r="E66" s="22">
        <v>16</v>
      </c>
      <c r="F66" s="23">
        <v>7354881136</v>
      </c>
      <c r="G66" s="24">
        <v>213.58</v>
      </c>
      <c r="I66" s="22">
        <v>16</v>
      </c>
      <c r="J66" s="23">
        <v>7354881136</v>
      </c>
      <c r="K66" s="24">
        <v>470.8</v>
      </c>
      <c r="L66" s="26"/>
    </row>
    <row r="67" spans="1:12">
      <c r="A67" s="22">
        <v>17</v>
      </c>
      <c r="B67" s="23">
        <v>7354881139</v>
      </c>
      <c r="C67" s="24">
        <v>395.49</v>
      </c>
      <c r="D67" s="28">
        <f>C67-350</f>
        <v>45.490000000000009</v>
      </c>
      <c r="E67" s="22">
        <v>17</v>
      </c>
      <c r="F67" s="23">
        <v>7354881139</v>
      </c>
      <c r="G67" s="24">
        <v>339.37</v>
      </c>
      <c r="I67" s="22">
        <v>17</v>
      </c>
      <c r="J67" s="23">
        <v>7354881139</v>
      </c>
      <c r="K67" s="24">
        <v>480.13</v>
      </c>
      <c r="L67" s="26"/>
    </row>
    <row r="68" spans="1:12">
      <c r="A68" s="22">
        <v>18</v>
      </c>
      <c r="B68" s="23">
        <v>7354881151</v>
      </c>
      <c r="C68" s="24">
        <v>204.47</v>
      </c>
      <c r="D68" s="28"/>
      <c r="E68" s="22">
        <v>18</v>
      </c>
      <c r="F68" s="23">
        <v>7354881151</v>
      </c>
      <c r="G68" s="24">
        <v>211.49</v>
      </c>
      <c r="I68" s="22">
        <v>18</v>
      </c>
      <c r="J68" s="23">
        <v>7354881151</v>
      </c>
      <c r="K68" s="24">
        <v>172.5</v>
      </c>
      <c r="L68" s="26"/>
    </row>
    <row r="69" spans="1:12">
      <c r="A69" s="22">
        <v>19</v>
      </c>
      <c r="B69" s="23">
        <v>7354881164</v>
      </c>
      <c r="C69" s="24">
        <v>244.39</v>
      </c>
      <c r="D69" s="28"/>
      <c r="E69" s="22">
        <v>19</v>
      </c>
      <c r="F69" s="23">
        <v>7354881164</v>
      </c>
      <c r="G69" s="24">
        <v>291.87</v>
      </c>
      <c r="I69" s="22">
        <v>19</v>
      </c>
      <c r="J69" s="23">
        <v>7354881164</v>
      </c>
      <c r="K69" s="24">
        <v>231.27</v>
      </c>
      <c r="L69" s="26"/>
    </row>
    <row r="70" spans="1:12">
      <c r="A70" s="22">
        <v>20</v>
      </c>
      <c r="B70" s="23">
        <v>7354880475</v>
      </c>
      <c r="C70" s="24">
        <v>127.99</v>
      </c>
      <c r="D70" s="28"/>
      <c r="E70" s="22">
        <v>20</v>
      </c>
      <c r="F70" s="23">
        <v>7354880475</v>
      </c>
      <c r="G70" s="24">
        <v>172.5</v>
      </c>
      <c r="I70" s="22">
        <v>20</v>
      </c>
      <c r="J70" s="23">
        <v>7354880475</v>
      </c>
      <c r="K70" s="24">
        <v>317.29000000000002</v>
      </c>
      <c r="L70" s="26"/>
    </row>
    <row r="71" spans="1:12">
      <c r="A71" s="22">
        <v>21</v>
      </c>
      <c r="B71" s="23">
        <v>7354880476</v>
      </c>
      <c r="C71" s="24">
        <v>456.22</v>
      </c>
      <c r="D71" s="28">
        <f>C71-350</f>
        <v>106.22000000000003</v>
      </c>
      <c r="E71" s="22">
        <v>21</v>
      </c>
      <c r="F71" s="23">
        <v>7354880476</v>
      </c>
      <c r="G71" s="24">
        <v>427.23</v>
      </c>
      <c r="I71" s="22">
        <v>21</v>
      </c>
      <c r="J71" s="23">
        <v>7354880476</v>
      </c>
      <c r="K71" s="24">
        <v>378.82</v>
      </c>
      <c r="L71" s="26"/>
    </row>
    <row r="72" spans="1:12">
      <c r="A72" s="22">
        <v>22</v>
      </c>
      <c r="B72" s="23">
        <v>7773025111</v>
      </c>
      <c r="C72" s="24">
        <v>143.76</v>
      </c>
      <c r="D72" s="28"/>
      <c r="E72" s="22">
        <v>22</v>
      </c>
      <c r="F72" s="23">
        <v>7773025111</v>
      </c>
      <c r="G72" s="24">
        <v>143.76</v>
      </c>
      <c r="I72" s="22">
        <v>22</v>
      </c>
      <c r="J72" s="23">
        <v>7773025111</v>
      </c>
      <c r="K72" s="24">
        <v>143.76</v>
      </c>
      <c r="L72" s="26"/>
    </row>
    <row r="73" spans="1:12">
      <c r="A73" s="22">
        <v>23</v>
      </c>
      <c r="B73" s="23">
        <v>8435500686</v>
      </c>
      <c r="C73" s="24">
        <v>148.59</v>
      </c>
      <c r="D73" s="28"/>
      <c r="E73" s="22">
        <v>23</v>
      </c>
      <c r="F73" s="23">
        <v>8435500686</v>
      </c>
      <c r="G73" s="24">
        <v>143.76</v>
      </c>
      <c r="I73" s="22">
        <v>23</v>
      </c>
      <c r="J73" s="23">
        <v>8435500686</v>
      </c>
      <c r="K73" s="24">
        <v>157.56</v>
      </c>
      <c r="L73" s="26"/>
    </row>
    <row r="74" spans="1:12">
      <c r="A74" s="22">
        <v>24</v>
      </c>
      <c r="B74" s="23">
        <v>8435500687</v>
      </c>
      <c r="C74" s="24">
        <v>555</v>
      </c>
      <c r="D74" s="28">
        <f>C74-350</f>
        <v>205</v>
      </c>
      <c r="E74" s="22">
        <v>24</v>
      </c>
      <c r="F74" s="23">
        <v>8435500687</v>
      </c>
      <c r="G74" s="24">
        <v>706.92</v>
      </c>
      <c r="I74" s="22">
        <v>24</v>
      </c>
      <c r="J74" s="23">
        <v>8435500687</v>
      </c>
      <c r="K74" s="24">
        <v>382.05</v>
      </c>
      <c r="L74" s="26"/>
    </row>
    <row r="75" spans="1:12">
      <c r="A75" s="22">
        <v>25</v>
      </c>
      <c r="B75" s="23">
        <v>8435500093</v>
      </c>
      <c r="C75" s="24">
        <v>595.36</v>
      </c>
      <c r="D75" s="28"/>
      <c r="E75" s="22">
        <v>25</v>
      </c>
      <c r="F75" s="23">
        <v>8435500093</v>
      </c>
      <c r="G75" s="24">
        <v>551.54</v>
      </c>
      <c r="I75" s="22">
        <v>25</v>
      </c>
      <c r="J75" s="23">
        <v>8435500093</v>
      </c>
      <c r="K75" s="24">
        <v>521.99</v>
      </c>
      <c r="L75" s="26"/>
    </row>
    <row r="76" spans="1:12">
      <c r="A76" s="22">
        <v>26</v>
      </c>
      <c r="B76" s="23">
        <v>9713174427</v>
      </c>
      <c r="C76" s="24">
        <v>143.76</v>
      </c>
      <c r="D76" s="28"/>
      <c r="E76" s="22">
        <v>26</v>
      </c>
      <c r="F76" s="23">
        <v>9713174427</v>
      </c>
      <c r="G76" s="24">
        <v>143.76</v>
      </c>
      <c r="I76" s="22">
        <v>26</v>
      </c>
      <c r="J76" s="23">
        <v>9713174427</v>
      </c>
      <c r="K76" s="24">
        <v>143.76</v>
      </c>
      <c r="L76" s="26"/>
    </row>
    <row r="77" spans="1:12">
      <c r="A77" s="22">
        <v>27</v>
      </c>
      <c r="B77" s="23">
        <v>9826010237</v>
      </c>
      <c r="C77" s="24">
        <v>483.7</v>
      </c>
      <c r="D77" s="28"/>
      <c r="E77" s="22">
        <v>27</v>
      </c>
      <c r="F77" s="23">
        <v>9826010237</v>
      </c>
      <c r="G77" s="24">
        <v>631.61</v>
      </c>
      <c r="I77" s="22">
        <v>27</v>
      </c>
      <c r="J77" s="23">
        <v>9826010237</v>
      </c>
      <c r="K77" s="24">
        <v>431.26</v>
      </c>
      <c r="L77" s="26"/>
    </row>
    <row r="78" spans="1:12">
      <c r="A78" s="22">
        <v>28</v>
      </c>
      <c r="B78" s="23">
        <v>9826225111</v>
      </c>
      <c r="C78" s="24">
        <v>287.52</v>
      </c>
      <c r="D78" s="28"/>
      <c r="E78" s="22">
        <v>28</v>
      </c>
      <c r="F78" s="23">
        <v>9826225111</v>
      </c>
      <c r="G78" s="24">
        <v>287.52</v>
      </c>
      <c r="I78" s="22">
        <v>28</v>
      </c>
      <c r="J78" s="23">
        <v>9826225111</v>
      </c>
      <c r="K78" s="24">
        <v>290.98</v>
      </c>
      <c r="L78" s="26"/>
    </row>
    <row r="79" spans="1:12">
      <c r="A79" s="22">
        <v>29</v>
      </c>
      <c r="B79" s="23">
        <v>9826254111</v>
      </c>
      <c r="C79" s="24">
        <v>566.59</v>
      </c>
      <c r="D79" s="28"/>
      <c r="E79" s="22">
        <v>29</v>
      </c>
      <c r="F79" s="23">
        <v>9826254111</v>
      </c>
      <c r="G79" s="24">
        <v>384.34</v>
      </c>
      <c r="I79" s="22">
        <v>29</v>
      </c>
      <c r="J79" s="23">
        <v>9826254111</v>
      </c>
      <c r="K79" s="24">
        <v>151.34</v>
      </c>
      <c r="L79" s="26"/>
    </row>
    <row r="80" spans="1:12">
      <c r="A80" s="22">
        <v>30</v>
      </c>
      <c r="B80" s="23">
        <v>9826425111</v>
      </c>
      <c r="C80" s="24">
        <v>441.31</v>
      </c>
      <c r="D80" s="28"/>
      <c r="E80" s="22">
        <v>30</v>
      </c>
      <c r="F80" s="23">
        <v>9826425111</v>
      </c>
      <c r="G80" s="24">
        <v>434.72</v>
      </c>
      <c r="I80" s="22">
        <v>30</v>
      </c>
      <c r="J80" s="23">
        <v>9826425111</v>
      </c>
      <c r="K80" s="24">
        <v>434.72</v>
      </c>
      <c r="L80" s="26"/>
    </row>
    <row r="81" spans="1:12">
      <c r="A81" s="22">
        <v>31</v>
      </c>
      <c r="B81" s="23">
        <v>9826798227</v>
      </c>
      <c r="C81" s="24">
        <v>333.52</v>
      </c>
      <c r="D81" s="28"/>
      <c r="E81" s="22">
        <v>31</v>
      </c>
      <c r="F81" s="23">
        <v>9826798227</v>
      </c>
      <c r="G81" s="24">
        <v>409.96</v>
      </c>
      <c r="I81" s="22">
        <v>31</v>
      </c>
      <c r="J81" s="23">
        <v>9826798227</v>
      </c>
      <c r="K81" s="24">
        <v>333.06</v>
      </c>
      <c r="L81" s="26"/>
    </row>
    <row r="82" spans="1:12">
      <c r="A82" s="22">
        <v>32</v>
      </c>
      <c r="B82" s="23">
        <v>9826911195</v>
      </c>
      <c r="C82" s="24">
        <v>143.76</v>
      </c>
      <c r="D82" s="28"/>
      <c r="E82" s="22">
        <v>32</v>
      </c>
      <c r="F82" s="23">
        <v>9826911195</v>
      </c>
      <c r="G82" s="24">
        <v>169.29</v>
      </c>
      <c r="I82" s="22">
        <v>32</v>
      </c>
      <c r="J82" s="23">
        <v>9826911195</v>
      </c>
      <c r="K82" s="24">
        <v>143.76</v>
      </c>
      <c r="L82" s="26"/>
    </row>
    <row r="83" spans="1:12">
      <c r="A83" s="22">
        <v>33</v>
      </c>
      <c r="B83" s="23">
        <v>9893125111</v>
      </c>
      <c r="C83" s="24">
        <v>516.36</v>
      </c>
      <c r="D83" s="28"/>
      <c r="E83" s="22">
        <v>33</v>
      </c>
      <c r="F83" s="23">
        <v>9893125111</v>
      </c>
      <c r="G83" s="24">
        <v>533.14</v>
      </c>
      <c r="I83" s="22">
        <v>33</v>
      </c>
      <c r="J83" s="23">
        <v>9893125111</v>
      </c>
      <c r="K83" s="24">
        <v>430.23</v>
      </c>
      <c r="L83" s="26"/>
    </row>
    <row r="84" spans="1:12">
      <c r="A84" s="22">
        <v>34</v>
      </c>
      <c r="B84" s="23">
        <v>9926015567</v>
      </c>
      <c r="C84" s="24">
        <v>226.33</v>
      </c>
      <c r="D84" s="28"/>
      <c r="E84" s="22">
        <v>34</v>
      </c>
      <c r="F84" s="23">
        <v>9926015567</v>
      </c>
      <c r="G84" s="24">
        <v>190.92</v>
      </c>
      <c r="I84" s="22">
        <v>34</v>
      </c>
      <c r="J84" s="23">
        <v>9926015567</v>
      </c>
      <c r="K84" s="24">
        <v>98.32</v>
      </c>
      <c r="L84" s="26"/>
    </row>
    <row r="85" spans="1:12" ht="15.75" thickBot="1">
      <c r="A85" s="22">
        <v>35</v>
      </c>
      <c r="B85" s="25">
        <v>9926638883</v>
      </c>
      <c r="C85" s="24">
        <v>145.83000000000001</v>
      </c>
      <c r="D85" s="28"/>
      <c r="E85" s="22">
        <v>35</v>
      </c>
      <c r="F85" s="25">
        <v>9926638883</v>
      </c>
      <c r="G85" s="24">
        <v>143.76</v>
      </c>
      <c r="I85" s="22">
        <v>35</v>
      </c>
      <c r="J85" s="25">
        <v>9926638883</v>
      </c>
      <c r="K85" s="24">
        <v>143.79</v>
      </c>
      <c r="L85" s="26"/>
    </row>
    <row r="86" spans="1:12" ht="15.75" thickBot="1">
      <c r="A86" s="11"/>
      <c r="B86" s="12" t="s">
        <v>4</v>
      </c>
      <c r="C86" s="13">
        <f>SUM(C51:C85)</f>
        <v>10500.7</v>
      </c>
      <c r="D86" s="28">
        <f>SUM(D52:D85)</f>
        <v>1190.0700000000002</v>
      </c>
      <c r="E86" s="11"/>
      <c r="F86" s="12" t="s">
        <v>4</v>
      </c>
      <c r="G86" s="13">
        <f>SUM(G51:G85)</f>
        <v>12216.029999999999</v>
      </c>
      <c r="I86" s="11"/>
      <c r="J86" s="12" t="s">
        <v>4</v>
      </c>
      <c r="K86" s="13">
        <f>SUM(K51:K85)</f>
        <v>10664.45</v>
      </c>
      <c r="L86" s="26"/>
    </row>
    <row r="89" spans="1:12" ht="22.5">
      <c r="A89" s="187" t="s">
        <v>0</v>
      </c>
      <c r="B89" s="187"/>
      <c r="C89" s="187"/>
      <c r="E89" s="187" t="s">
        <v>0</v>
      </c>
      <c r="F89" s="187"/>
      <c r="G89" s="187"/>
    </row>
    <row r="90" spans="1:12" ht="23.25" thickBot="1">
      <c r="A90" s="30"/>
      <c r="B90" s="189" t="s">
        <v>11</v>
      </c>
      <c r="C90" s="189"/>
      <c r="F90" s="189" t="s">
        <v>12</v>
      </c>
      <c r="G90" s="189"/>
    </row>
    <row r="91" spans="1:12" ht="16.5" thickBot="1">
      <c r="A91" s="2" t="s">
        <v>1</v>
      </c>
      <c r="B91" s="3" t="s">
        <v>2</v>
      </c>
      <c r="C91" s="18" t="s">
        <v>3</v>
      </c>
      <c r="D91" s="17"/>
      <c r="E91" s="2" t="s">
        <v>1</v>
      </c>
      <c r="F91" s="3" t="s">
        <v>2</v>
      </c>
      <c r="G91" s="18" t="s">
        <v>3</v>
      </c>
    </row>
    <row r="92" spans="1:12">
      <c r="A92" s="19">
        <v>1</v>
      </c>
      <c r="B92" s="20">
        <v>7354881112</v>
      </c>
      <c r="C92" s="21">
        <v>271.64999999999998</v>
      </c>
      <c r="D92" s="26"/>
      <c r="E92" s="19">
        <v>1</v>
      </c>
      <c r="F92" s="20">
        <v>7354881112</v>
      </c>
      <c r="G92" s="21">
        <v>282.33</v>
      </c>
    </row>
    <row r="93" spans="1:12">
      <c r="A93" s="22">
        <v>2</v>
      </c>
      <c r="B93" s="23">
        <v>7354881113</v>
      </c>
      <c r="C93" s="24">
        <v>133.22999999999999</v>
      </c>
      <c r="D93" s="26"/>
      <c r="E93" s="22">
        <v>2</v>
      </c>
      <c r="F93" s="23">
        <v>7354881113</v>
      </c>
      <c r="G93" s="24">
        <v>172.5</v>
      </c>
    </row>
    <row r="94" spans="1:12">
      <c r="A94" s="22">
        <v>3</v>
      </c>
      <c r="B94" s="23">
        <v>7354881114</v>
      </c>
      <c r="C94" s="24">
        <v>204.24</v>
      </c>
      <c r="D94" s="26"/>
      <c r="E94" s="22">
        <v>3</v>
      </c>
      <c r="F94" s="23">
        <v>7354881114</v>
      </c>
      <c r="G94" s="24">
        <v>352.49</v>
      </c>
    </row>
    <row r="95" spans="1:12">
      <c r="A95" s="22">
        <v>4</v>
      </c>
      <c r="B95" s="23">
        <v>7354881120</v>
      </c>
      <c r="C95" s="24">
        <v>157.56</v>
      </c>
      <c r="D95" s="26"/>
      <c r="E95" s="22">
        <v>4</v>
      </c>
      <c r="F95" s="23">
        <v>7354881120</v>
      </c>
      <c r="G95" s="24">
        <v>143.76</v>
      </c>
    </row>
    <row r="96" spans="1:12">
      <c r="A96" s="22">
        <v>5</v>
      </c>
      <c r="B96" s="23">
        <v>7354881122</v>
      </c>
      <c r="C96" s="24">
        <v>106.64</v>
      </c>
      <c r="D96" s="26"/>
      <c r="E96" s="22">
        <v>5</v>
      </c>
      <c r="F96" s="23">
        <v>7354881122</v>
      </c>
      <c r="G96" s="24">
        <v>71.87</v>
      </c>
    </row>
    <row r="97" spans="1:7">
      <c r="A97" s="22">
        <v>6</v>
      </c>
      <c r="B97" s="23">
        <v>7354881123</v>
      </c>
      <c r="C97" s="24">
        <v>578.63</v>
      </c>
      <c r="D97" s="26"/>
      <c r="E97" s="22">
        <v>6</v>
      </c>
      <c r="F97" s="23">
        <v>7354881123</v>
      </c>
      <c r="G97" s="24">
        <v>575.02</v>
      </c>
    </row>
    <row r="98" spans="1:7">
      <c r="A98" s="22">
        <v>7</v>
      </c>
      <c r="B98" s="23">
        <v>7354881124</v>
      </c>
      <c r="C98" s="24">
        <v>143.76</v>
      </c>
      <c r="D98" s="26"/>
      <c r="E98" s="22">
        <v>7</v>
      </c>
      <c r="F98" s="23">
        <v>7354881124</v>
      </c>
      <c r="G98" s="24">
        <v>143.76</v>
      </c>
    </row>
    <row r="99" spans="1:7">
      <c r="A99" s="22">
        <v>8</v>
      </c>
      <c r="B99" s="23">
        <v>7354881125</v>
      </c>
      <c r="C99" s="24">
        <v>172.5</v>
      </c>
      <c r="D99" s="26"/>
      <c r="E99" s="22">
        <v>8</v>
      </c>
      <c r="F99" s="23">
        <v>7354881125</v>
      </c>
      <c r="G99" s="24">
        <v>172.5</v>
      </c>
    </row>
    <row r="100" spans="1:7">
      <c r="A100" s="22">
        <v>9</v>
      </c>
      <c r="B100" s="23">
        <v>7354881126</v>
      </c>
      <c r="C100" s="24">
        <v>144.1</v>
      </c>
      <c r="D100" s="26"/>
      <c r="E100" s="22">
        <v>9</v>
      </c>
      <c r="F100" s="23">
        <v>7354881126</v>
      </c>
      <c r="G100" s="24">
        <v>157.33000000000001</v>
      </c>
    </row>
    <row r="101" spans="1:7">
      <c r="A101" s="22">
        <v>10</v>
      </c>
      <c r="B101" s="23">
        <v>7354881127</v>
      </c>
      <c r="C101" s="24">
        <v>193.09</v>
      </c>
      <c r="D101" s="28"/>
      <c r="E101" s="22">
        <v>10</v>
      </c>
      <c r="F101" s="23">
        <v>7354881127</v>
      </c>
      <c r="G101" s="24">
        <v>143.76</v>
      </c>
    </row>
    <row r="102" spans="1:7">
      <c r="A102" s="22">
        <v>11</v>
      </c>
      <c r="B102" s="23">
        <v>7354881128</v>
      </c>
      <c r="C102" s="24">
        <v>158.01</v>
      </c>
      <c r="D102" s="28"/>
      <c r="E102" s="22">
        <v>11</v>
      </c>
      <c r="F102" s="23">
        <v>7354881128</v>
      </c>
      <c r="G102" s="24">
        <v>143.76</v>
      </c>
    </row>
    <row r="103" spans="1:7">
      <c r="A103" s="22">
        <v>12</v>
      </c>
      <c r="B103" s="23">
        <v>7354881129</v>
      </c>
      <c r="C103" s="24">
        <v>147.55000000000001</v>
      </c>
      <c r="D103" s="28"/>
      <c r="E103" s="22">
        <v>12</v>
      </c>
      <c r="F103" s="23">
        <v>7354881129</v>
      </c>
      <c r="G103" s="24">
        <v>145.83000000000001</v>
      </c>
    </row>
    <row r="104" spans="1:7">
      <c r="A104" s="22">
        <v>13</v>
      </c>
      <c r="B104" s="23">
        <v>7354881130</v>
      </c>
      <c r="C104" s="24">
        <v>169.11</v>
      </c>
      <c r="D104" s="28"/>
      <c r="E104" s="22">
        <v>13</v>
      </c>
      <c r="F104" s="23">
        <v>7354881130</v>
      </c>
      <c r="G104" s="24">
        <v>240.67</v>
      </c>
    </row>
    <row r="105" spans="1:7">
      <c r="A105" s="22">
        <v>14</v>
      </c>
      <c r="B105" s="23">
        <v>7354881132</v>
      </c>
      <c r="C105" s="24">
        <v>1035.94</v>
      </c>
      <c r="D105" s="28"/>
      <c r="E105" s="22">
        <v>14</v>
      </c>
      <c r="F105" s="23">
        <v>7354881132</v>
      </c>
      <c r="G105" s="24">
        <v>943.59</v>
      </c>
    </row>
    <row r="106" spans="1:7">
      <c r="A106" s="22">
        <v>15</v>
      </c>
      <c r="B106" s="23">
        <v>7354881134</v>
      </c>
      <c r="C106" s="24">
        <v>143.76</v>
      </c>
      <c r="D106" s="28"/>
      <c r="E106" s="22">
        <v>15</v>
      </c>
      <c r="F106" s="23">
        <v>7354881134</v>
      </c>
      <c r="G106" s="24">
        <v>143.76</v>
      </c>
    </row>
    <row r="107" spans="1:7">
      <c r="A107" s="22">
        <v>16</v>
      </c>
      <c r="B107" s="23">
        <v>7354881136</v>
      </c>
      <c r="C107" s="24">
        <v>316.51</v>
      </c>
      <c r="D107" s="28"/>
      <c r="E107" s="22">
        <v>16</v>
      </c>
      <c r="F107" s="23">
        <v>7354881136</v>
      </c>
      <c r="G107" s="24">
        <v>280.23</v>
      </c>
    </row>
    <row r="108" spans="1:7">
      <c r="A108" s="22">
        <v>17</v>
      </c>
      <c r="B108" s="23">
        <v>7354881139</v>
      </c>
      <c r="C108" s="24">
        <v>472.09</v>
      </c>
      <c r="D108" s="28"/>
      <c r="E108" s="22">
        <v>17</v>
      </c>
      <c r="F108" s="23">
        <v>7354881139</v>
      </c>
      <c r="G108" s="24">
        <v>479.31</v>
      </c>
    </row>
    <row r="109" spans="1:7">
      <c r="A109" s="22">
        <v>18</v>
      </c>
      <c r="B109" s="23">
        <v>7354881151</v>
      </c>
      <c r="C109" s="24">
        <v>172.5</v>
      </c>
      <c r="D109" s="26"/>
      <c r="E109" s="22">
        <v>18</v>
      </c>
      <c r="F109" s="23">
        <v>7354881151</v>
      </c>
      <c r="G109" s="24">
        <v>206.77</v>
      </c>
    </row>
    <row r="110" spans="1:7">
      <c r="A110" s="22">
        <v>19</v>
      </c>
      <c r="B110" s="23">
        <v>7354881164</v>
      </c>
      <c r="C110" s="24">
        <v>204.83</v>
      </c>
      <c r="D110" s="26"/>
      <c r="E110" s="22">
        <v>19</v>
      </c>
      <c r="F110" s="23">
        <v>7354881164</v>
      </c>
      <c r="G110" s="24">
        <v>318.33</v>
      </c>
    </row>
    <row r="111" spans="1:7">
      <c r="A111" s="22">
        <v>20</v>
      </c>
      <c r="B111" s="23">
        <v>7354880475</v>
      </c>
      <c r="C111" s="24">
        <v>318.79000000000002</v>
      </c>
      <c r="D111" s="26"/>
      <c r="E111" s="22">
        <v>20</v>
      </c>
      <c r="F111" s="23">
        <v>7354880475</v>
      </c>
      <c r="G111" s="24">
        <v>612.48</v>
      </c>
    </row>
    <row r="112" spans="1:7">
      <c r="A112" s="22">
        <v>21</v>
      </c>
      <c r="B112" s="23">
        <v>7354880476</v>
      </c>
      <c r="C112" s="24">
        <v>353.69</v>
      </c>
      <c r="D112" s="26"/>
      <c r="E112" s="22">
        <v>21</v>
      </c>
      <c r="F112" s="23">
        <v>7354880476</v>
      </c>
      <c r="G112" s="24">
        <v>614.1</v>
      </c>
    </row>
    <row r="113" spans="1:7">
      <c r="A113" s="22">
        <v>22</v>
      </c>
      <c r="B113" s="23">
        <v>7773025111</v>
      </c>
      <c r="C113" s="24">
        <v>144.1</v>
      </c>
      <c r="D113" s="26"/>
      <c r="E113" s="22">
        <v>22</v>
      </c>
      <c r="F113" s="23">
        <v>7773025111</v>
      </c>
      <c r="G113" s="24">
        <v>143.76</v>
      </c>
    </row>
    <row r="114" spans="1:7">
      <c r="A114" s="22">
        <v>23</v>
      </c>
      <c r="B114" s="23">
        <v>8435500686</v>
      </c>
      <c r="C114" s="24">
        <v>149.29</v>
      </c>
      <c r="D114" s="26"/>
      <c r="E114" s="22">
        <v>23</v>
      </c>
      <c r="F114" s="23">
        <v>8435500686</v>
      </c>
      <c r="G114" s="24">
        <v>210.01</v>
      </c>
    </row>
    <row r="115" spans="1:7">
      <c r="A115" s="22">
        <v>24</v>
      </c>
      <c r="B115" s="23">
        <v>8435500687</v>
      </c>
      <c r="C115" s="24">
        <v>227.72</v>
      </c>
      <c r="D115" s="26"/>
      <c r="E115" s="22">
        <v>24</v>
      </c>
      <c r="F115" s="23">
        <v>8435500687</v>
      </c>
      <c r="G115" s="24">
        <v>339.83</v>
      </c>
    </row>
    <row r="116" spans="1:7">
      <c r="A116" s="22">
        <v>25</v>
      </c>
      <c r="B116" s="23">
        <v>8435500093</v>
      </c>
      <c r="C116" s="24">
        <v>457.44</v>
      </c>
      <c r="D116" s="26"/>
      <c r="E116" s="22">
        <v>25</v>
      </c>
      <c r="F116" s="23">
        <v>8435500093</v>
      </c>
      <c r="G116" s="24">
        <v>487.73</v>
      </c>
    </row>
    <row r="117" spans="1:7">
      <c r="A117" s="22">
        <v>26</v>
      </c>
      <c r="B117" s="23">
        <v>9713174427</v>
      </c>
      <c r="C117" s="24">
        <v>143.76</v>
      </c>
      <c r="D117" s="26"/>
      <c r="E117" s="22">
        <v>26</v>
      </c>
      <c r="F117" s="23">
        <v>9713174427</v>
      </c>
      <c r="G117" s="24">
        <v>143.76</v>
      </c>
    </row>
    <row r="118" spans="1:7">
      <c r="A118" s="22">
        <v>27</v>
      </c>
      <c r="B118" s="23">
        <v>9826010237</v>
      </c>
      <c r="C118" s="24">
        <v>596.47</v>
      </c>
      <c r="D118" s="26"/>
      <c r="E118" s="22">
        <v>27</v>
      </c>
      <c r="F118" s="23">
        <v>9826010237</v>
      </c>
      <c r="G118" s="24">
        <v>528.91</v>
      </c>
    </row>
    <row r="119" spans="1:7">
      <c r="A119" s="22">
        <v>28</v>
      </c>
      <c r="B119" s="23">
        <v>9826225111</v>
      </c>
      <c r="C119" s="24">
        <v>287.86</v>
      </c>
      <c r="D119" s="26"/>
      <c r="E119" s="22">
        <v>28</v>
      </c>
      <c r="F119" s="23">
        <v>9826225111</v>
      </c>
      <c r="G119" s="24">
        <v>440.56</v>
      </c>
    </row>
    <row r="120" spans="1:7">
      <c r="A120" s="22">
        <v>29</v>
      </c>
      <c r="B120" s="23">
        <v>9826254111</v>
      </c>
      <c r="C120" s="24">
        <v>168.45</v>
      </c>
      <c r="D120" s="26"/>
      <c r="E120" s="22">
        <v>29</v>
      </c>
      <c r="F120" s="23">
        <v>9826254111</v>
      </c>
      <c r="G120" s="24">
        <v>176.87</v>
      </c>
    </row>
    <row r="121" spans="1:7">
      <c r="A121" s="22">
        <v>30</v>
      </c>
      <c r="B121" s="23">
        <v>9826425111</v>
      </c>
      <c r="C121" s="24">
        <v>436.94</v>
      </c>
      <c r="D121" s="26"/>
      <c r="E121" s="22">
        <v>30</v>
      </c>
      <c r="F121" s="23">
        <v>9826425111</v>
      </c>
      <c r="G121" s="24">
        <v>431.26</v>
      </c>
    </row>
    <row r="122" spans="1:7">
      <c r="A122" s="22">
        <v>31</v>
      </c>
      <c r="B122" s="23">
        <v>9826798227</v>
      </c>
      <c r="C122" s="24">
        <v>359.98</v>
      </c>
      <c r="D122" s="26"/>
      <c r="E122" s="22">
        <v>31</v>
      </c>
      <c r="F122" s="23">
        <v>9826798227</v>
      </c>
      <c r="G122" s="24">
        <v>327.52999999999997</v>
      </c>
    </row>
    <row r="123" spans="1:7">
      <c r="A123" s="22">
        <v>32</v>
      </c>
      <c r="B123" s="23">
        <v>9826911195</v>
      </c>
      <c r="C123" s="24">
        <v>155.83000000000001</v>
      </c>
      <c r="D123" s="26"/>
      <c r="E123" s="22">
        <v>32</v>
      </c>
      <c r="F123" s="23">
        <v>9826911195</v>
      </c>
      <c r="G123" s="24">
        <v>175.5</v>
      </c>
    </row>
    <row r="124" spans="1:7">
      <c r="A124" s="22">
        <v>33</v>
      </c>
      <c r="B124" s="23">
        <v>9893125111</v>
      </c>
      <c r="C124" s="24">
        <v>515.47</v>
      </c>
      <c r="D124" s="26"/>
      <c r="E124" s="22">
        <v>33</v>
      </c>
      <c r="F124" s="23">
        <v>9893125111</v>
      </c>
      <c r="G124" s="24">
        <v>603.65</v>
      </c>
    </row>
    <row r="125" spans="1:7">
      <c r="A125" s="22">
        <v>34</v>
      </c>
      <c r="B125" s="23">
        <v>9926015567</v>
      </c>
      <c r="C125" s="24">
        <v>314.19</v>
      </c>
      <c r="D125" s="26"/>
      <c r="E125" s="22">
        <v>34</v>
      </c>
      <c r="F125" s="23">
        <v>9926015567</v>
      </c>
      <c r="G125" s="24">
        <v>263.37</v>
      </c>
    </row>
    <row r="126" spans="1:7" ht="15.75" thickBot="1">
      <c r="A126" s="22">
        <v>35</v>
      </c>
      <c r="B126" s="25">
        <v>9926638883</v>
      </c>
      <c r="C126" s="24">
        <v>143.76</v>
      </c>
      <c r="D126" s="26"/>
      <c r="E126" s="22">
        <v>35</v>
      </c>
      <c r="F126" s="25">
        <v>9926638883</v>
      </c>
      <c r="G126" s="24">
        <v>155.41999999999999</v>
      </c>
    </row>
    <row r="127" spans="1:7" ht="15.75" thickBot="1">
      <c r="A127" s="11"/>
      <c r="B127" s="12" t="s">
        <v>4</v>
      </c>
      <c r="C127" s="13">
        <f>SUM(C92:C126)</f>
        <v>9699.44</v>
      </c>
      <c r="D127" s="26"/>
      <c r="E127" s="11"/>
      <c r="F127" s="12" t="s">
        <v>4</v>
      </c>
      <c r="G127" s="13">
        <f>SUM(G92:G126)</f>
        <v>10772.310000000003</v>
      </c>
    </row>
  </sheetData>
  <mergeCells count="16">
    <mergeCell ref="M6:O6"/>
    <mergeCell ref="N7:O7"/>
    <mergeCell ref="J7:K7"/>
    <mergeCell ref="I6:K6"/>
    <mergeCell ref="B90:C90"/>
    <mergeCell ref="F90:G90"/>
    <mergeCell ref="E89:G89"/>
    <mergeCell ref="A89:C89"/>
    <mergeCell ref="B49:C49"/>
    <mergeCell ref="A6:C6"/>
    <mergeCell ref="E6:G6"/>
    <mergeCell ref="I48:J48"/>
    <mergeCell ref="J49:K49"/>
    <mergeCell ref="F49:G49"/>
    <mergeCell ref="A48:C48"/>
    <mergeCell ref="E48:G48"/>
  </mergeCells>
  <pageMargins left="0.39" right="0.7" top="0.75" bottom="0.75" header="0.3" footer="0.3"/>
  <pageSetup paperSize="9" orientation="portrait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A1:I36"/>
  <sheetViews>
    <sheetView topLeftCell="A4" zoomScale="98" zoomScaleNormal="98" workbookViewId="0">
      <selection sqref="A1:XFD1048576"/>
    </sheetView>
  </sheetViews>
  <sheetFormatPr defaultRowHeight="15"/>
  <cols>
    <col min="1" max="1" width="3.42578125" customWidth="1"/>
    <col min="2" max="2" width="18.5703125" customWidth="1"/>
    <col min="3" max="3" width="9.85546875" customWidth="1"/>
    <col min="4" max="4" width="11.28515625" customWidth="1"/>
    <col min="5" max="5" width="12.140625" customWidth="1"/>
    <col min="6" max="6" width="11.7109375" customWidth="1"/>
    <col min="8" max="8" width="9.85546875" customWidth="1"/>
  </cols>
  <sheetData>
    <row r="1" spans="1:9">
      <c r="A1" s="213" t="s">
        <v>106</v>
      </c>
      <c r="B1" s="213"/>
      <c r="C1" s="213"/>
      <c r="D1" s="213"/>
      <c r="E1" s="213"/>
      <c r="F1" s="214" t="s">
        <v>107</v>
      </c>
      <c r="G1" s="214"/>
      <c r="H1" s="214"/>
    </row>
    <row r="2" spans="1:9" ht="22.5">
      <c r="A2" s="197" t="s">
        <v>0</v>
      </c>
      <c r="B2" s="197"/>
      <c r="C2" s="197"/>
      <c r="D2" s="197"/>
      <c r="E2" s="197"/>
      <c r="F2" s="197"/>
      <c r="G2" s="197"/>
      <c r="H2" s="197"/>
    </row>
    <row r="3" spans="1:9" ht="47.25">
      <c r="A3" s="147" t="s">
        <v>95</v>
      </c>
      <c r="B3" s="147" t="s">
        <v>2</v>
      </c>
      <c r="C3" s="145" t="s">
        <v>21</v>
      </c>
      <c r="D3" s="92" t="s">
        <v>18</v>
      </c>
      <c r="E3" s="92" t="s">
        <v>19</v>
      </c>
      <c r="F3" s="88" t="s">
        <v>3</v>
      </c>
      <c r="G3" s="137" t="s">
        <v>91</v>
      </c>
      <c r="H3" s="137" t="s">
        <v>92</v>
      </c>
    </row>
    <row r="4" spans="1:9">
      <c r="A4" s="36">
        <v>1</v>
      </c>
      <c r="B4" s="107">
        <v>7354881112</v>
      </c>
      <c r="C4" s="135">
        <v>259.2</v>
      </c>
      <c r="D4" s="135">
        <f t="shared" ref="D4:D31" si="0">C4*9%</f>
        <v>23.327999999999999</v>
      </c>
      <c r="E4" s="135">
        <f>D4</f>
        <v>23.327999999999999</v>
      </c>
      <c r="F4" s="135">
        <f>C4+D4+E4</f>
        <v>305.85599999999994</v>
      </c>
      <c r="G4" s="135"/>
      <c r="H4" s="160">
        <f>F4+G4</f>
        <v>305.85599999999994</v>
      </c>
      <c r="I4" s="27"/>
    </row>
    <row r="5" spans="1:9">
      <c r="A5" s="36">
        <v>2</v>
      </c>
      <c r="B5" s="37">
        <v>7354881120</v>
      </c>
      <c r="C5" s="134">
        <v>99</v>
      </c>
      <c r="D5" s="135">
        <f t="shared" si="0"/>
        <v>8.91</v>
      </c>
      <c r="E5" s="135">
        <f t="shared" ref="E5:E31" si="1">D5</f>
        <v>8.91</v>
      </c>
      <c r="F5" s="135">
        <f t="shared" ref="F5" si="2">C5+D5+E5</f>
        <v>116.82</v>
      </c>
      <c r="G5" s="134"/>
      <c r="H5" s="160">
        <f t="shared" ref="H5:H29" si="3">F5+G5</f>
        <v>116.82</v>
      </c>
      <c r="I5" s="27"/>
    </row>
    <row r="6" spans="1:9">
      <c r="A6" s="103">
        <v>3</v>
      </c>
      <c r="B6" s="37">
        <v>7354881122</v>
      </c>
      <c r="C6" s="135">
        <v>558</v>
      </c>
      <c r="D6" s="135">
        <f t="shared" si="0"/>
        <v>50.22</v>
      </c>
      <c r="E6" s="135">
        <f t="shared" si="1"/>
        <v>50.22</v>
      </c>
      <c r="F6" s="135">
        <f>C6+D6+E6</f>
        <v>658.44</v>
      </c>
      <c r="G6" s="134"/>
      <c r="H6" s="159">
        <f t="shared" si="3"/>
        <v>658.44</v>
      </c>
      <c r="I6" s="27"/>
    </row>
    <row r="7" spans="1:9">
      <c r="A7" s="36">
        <v>4</v>
      </c>
      <c r="B7" s="37">
        <v>7354881124</v>
      </c>
      <c r="C7" s="135">
        <v>99</v>
      </c>
      <c r="D7" s="135">
        <f t="shared" si="0"/>
        <v>8.91</v>
      </c>
      <c r="E7" s="135">
        <f t="shared" si="1"/>
        <v>8.91</v>
      </c>
      <c r="F7" s="135">
        <f t="shared" ref="F7:F22" si="4">C7+D7+E7</f>
        <v>116.82</v>
      </c>
      <c r="G7" s="134"/>
      <c r="H7" s="159">
        <f t="shared" si="3"/>
        <v>116.82</v>
      </c>
      <c r="I7" s="27"/>
    </row>
    <row r="8" spans="1:9">
      <c r="A8" s="36">
        <v>5</v>
      </c>
      <c r="B8" s="37">
        <v>7354881126</v>
      </c>
      <c r="C8" s="135">
        <v>159.19999999999999</v>
      </c>
      <c r="D8" s="135">
        <f t="shared" si="0"/>
        <v>14.327999999999998</v>
      </c>
      <c r="E8" s="135">
        <f t="shared" si="1"/>
        <v>14.327999999999998</v>
      </c>
      <c r="F8" s="135">
        <f t="shared" si="4"/>
        <v>187.85599999999999</v>
      </c>
      <c r="G8" s="134"/>
      <c r="H8" s="159">
        <f t="shared" si="3"/>
        <v>187.85599999999999</v>
      </c>
      <c r="I8" s="27"/>
    </row>
    <row r="9" spans="1:9">
      <c r="A9" s="36">
        <v>6</v>
      </c>
      <c r="B9" s="37">
        <v>7354881127</v>
      </c>
      <c r="C9" s="135">
        <v>159.19999999999999</v>
      </c>
      <c r="D9" s="135">
        <f t="shared" si="0"/>
        <v>14.327999999999998</v>
      </c>
      <c r="E9" s="135">
        <f t="shared" si="1"/>
        <v>14.327999999999998</v>
      </c>
      <c r="F9" s="135">
        <f t="shared" si="4"/>
        <v>187.85599999999999</v>
      </c>
      <c r="G9" s="134"/>
      <c r="H9" s="159">
        <f t="shared" si="3"/>
        <v>187.85599999999999</v>
      </c>
      <c r="I9" s="27"/>
    </row>
    <row r="10" spans="1:9">
      <c r="A10" s="36">
        <v>7</v>
      </c>
      <c r="B10" s="37">
        <v>7354881128</v>
      </c>
      <c r="C10" s="135">
        <v>99</v>
      </c>
      <c r="D10" s="135">
        <f t="shared" si="0"/>
        <v>8.91</v>
      </c>
      <c r="E10" s="135">
        <f t="shared" si="1"/>
        <v>8.91</v>
      </c>
      <c r="F10" s="135">
        <f t="shared" si="4"/>
        <v>116.82</v>
      </c>
      <c r="G10" s="134"/>
      <c r="H10" s="159">
        <f t="shared" si="3"/>
        <v>116.82</v>
      </c>
      <c r="I10" s="27"/>
    </row>
    <row r="11" spans="1:9">
      <c r="A11" s="36">
        <v>8</v>
      </c>
      <c r="B11" s="37">
        <v>7354881129</v>
      </c>
      <c r="C11" s="135">
        <v>99</v>
      </c>
      <c r="D11" s="135">
        <f t="shared" si="0"/>
        <v>8.91</v>
      </c>
      <c r="E11" s="135">
        <f t="shared" si="1"/>
        <v>8.91</v>
      </c>
      <c r="F11" s="135">
        <f t="shared" si="4"/>
        <v>116.82</v>
      </c>
      <c r="G11" s="134"/>
      <c r="H11" s="159">
        <f t="shared" si="3"/>
        <v>116.82</v>
      </c>
      <c r="I11" s="27"/>
    </row>
    <row r="12" spans="1:9">
      <c r="A12" s="36">
        <v>9</v>
      </c>
      <c r="B12" s="37">
        <v>7354881151</v>
      </c>
      <c r="C12" s="135">
        <v>317.60000000000002</v>
      </c>
      <c r="D12" s="135">
        <f>C12*9%</f>
        <v>28.584</v>
      </c>
      <c r="E12" s="135">
        <f t="shared" si="1"/>
        <v>28.584</v>
      </c>
      <c r="F12" s="135">
        <f>C12+D12+E12</f>
        <v>374.76800000000003</v>
      </c>
      <c r="G12" s="134"/>
      <c r="H12" s="160">
        <f>F12+G12</f>
        <v>374.76800000000003</v>
      </c>
      <c r="I12" s="27"/>
    </row>
    <row r="13" spans="1:9">
      <c r="A13" s="36">
        <v>10</v>
      </c>
      <c r="B13" s="37">
        <v>7354880475</v>
      </c>
      <c r="C13" s="135">
        <v>399</v>
      </c>
      <c r="D13" s="135">
        <f>C13*9%</f>
        <v>35.909999999999997</v>
      </c>
      <c r="E13" s="135">
        <f t="shared" si="1"/>
        <v>35.909999999999997</v>
      </c>
      <c r="F13" s="135">
        <f t="shared" si="4"/>
        <v>470.81999999999994</v>
      </c>
      <c r="G13" s="134"/>
      <c r="H13" s="159">
        <f t="shared" si="3"/>
        <v>470.81999999999994</v>
      </c>
      <c r="I13" s="27"/>
    </row>
    <row r="14" spans="1:9">
      <c r="A14" s="36">
        <v>11</v>
      </c>
      <c r="B14" s="37">
        <v>8435500686</v>
      </c>
      <c r="C14" s="135">
        <v>99.5</v>
      </c>
      <c r="D14" s="135">
        <f t="shared" si="0"/>
        <v>8.9550000000000001</v>
      </c>
      <c r="E14" s="135">
        <f t="shared" si="1"/>
        <v>8.9550000000000001</v>
      </c>
      <c r="F14" s="135">
        <f t="shared" si="4"/>
        <v>117.41</v>
      </c>
      <c r="G14" s="134"/>
      <c r="H14" s="160">
        <f t="shared" si="3"/>
        <v>117.41</v>
      </c>
      <c r="I14" s="27"/>
    </row>
    <row r="15" spans="1:9">
      <c r="A15" s="36">
        <v>12</v>
      </c>
      <c r="B15" s="37">
        <v>8435500687</v>
      </c>
      <c r="C15" s="135">
        <v>361.2</v>
      </c>
      <c r="D15" s="135">
        <f t="shared" si="0"/>
        <v>32.507999999999996</v>
      </c>
      <c r="E15" s="135">
        <f t="shared" si="1"/>
        <v>32.507999999999996</v>
      </c>
      <c r="F15" s="135">
        <f t="shared" si="4"/>
        <v>426.21599999999995</v>
      </c>
      <c r="G15" s="134"/>
      <c r="H15" s="159">
        <f t="shared" si="3"/>
        <v>426.21599999999995</v>
      </c>
      <c r="I15" s="27"/>
    </row>
    <row r="16" spans="1:9">
      <c r="A16" s="36">
        <v>13</v>
      </c>
      <c r="B16" s="37">
        <v>8435500093</v>
      </c>
      <c r="C16" s="135">
        <v>302</v>
      </c>
      <c r="D16" s="135">
        <f t="shared" si="0"/>
        <v>27.18</v>
      </c>
      <c r="E16" s="135">
        <f t="shared" si="1"/>
        <v>27.18</v>
      </c>
      <c r="F16" s="135">
        <f t="shared" si="4"/>
        <v>356.36</v>
      </c>
      <c r="G16" s="134"/>
      <c r="H16" s="160">
        <f t="shared" si="3"/>
        <v>356.36</v>
      </c>
      <c r="I16" s="27"/>
    </row>
    <row r="17" spans="1:9">
      <c r="A17" s="36">
        <v>14</v>
      </c>
      <c r="B17" s="45">
        <v>9713174427</v>
      </c>
      <c r="C17" s="135">
        <v>159.19999999999999</v>
      </c>
      <c r="D17" s="135">
        <f t="shared" si="0"/>
        <v>14.327999999999998</v>
      </c>
      <c r="E17" s="135">
        <f t="shared" si="1"/>
        <v>14.327999999999998</v>
      </c>
      <c r="F17" s="135">
        <f t="shared" si="4"/>
        <v>187.85599999999999</v>
      </c>
      <c r="G17" s="134"/>
      <c r="H17" s="159">
        <f t="shared" si="3"/>
        <v>187.85599999999999</v>
      </c>
      <c r="I17" s="27"/>
    </row>
    <row r="18" spans="1:9">
      <c r="A18" s="36">
        <v>15</v>
      </c>
      <c r="B18" s="45">
        <v>9826010237</v>
      </c>
      <c r="C18" s="135">
        <v>305</v>
      </c>
      <c r="D18" s="135">
        <f t="shared" si="0"/>
        <v>27.45</v>
      </c>
      <c r="E18" s="135">
        <f t="shared" si="1"/>
        <v>27.45</v>
      </c>
      <c r="F18" s="135">
        <f t="shared" si="4"/>
        <v>359.9</v>
      </c>
      <c r="G18" s="134"/>
      <c r="H18" s="159">
        <f t="shared" si="3"/>
        <v>359.9</v>
      </c>
      <c r="I18" s="27"/>
    </row>
    <row r="19" spans="1:9">
      <c r="A19" s="36">
        <v>16</v>
      </c>
      <c r="B19" s="45">
        <v>9826225111</v>
      </c>
      <c r="C19" s="135">
        <v>316.2</v>
      </c>
      <c r="D19" s="135">
        <f t="shared" si="0"/>
        <v>28.457999999999998</v>
      </c>
      <c r="E19" s="135">
        <f t="shared" si="1"/>
        <v>28.457999999999998</v>
      </c>
      <c r="F19" s="135">
        <f t="shared" si="4"/>
        <v>373.11599999999999</v>
      </c>
      <c r="G19" s="134"/>
      <c r="H19" s="159">
        <f t="shared" si="3"/>
        <v>373.11599999999999</v>
      </c>
      <c r="I19" s="27"/>
    </row>
    <row r="20" spans="1:9">
      <c r="A20" s="36">
        <v>17</v>
      </c>
      <c r="B20" s="45">
        <v>9826254111</v>
      </c>
      <c r="C20" s="135">
        <v>185.26</v>
      </c>
      <c r="D20" s="135">
        <f t="shared" si="0"/>
        <v>16.673399999999997</v>
      </c>
      <c r="E20" s="135">
        <f t="shared" si="1"/>
        <v>16.673399999999997</v>
      </c>
      <c r="F20" s="135">
        <f t="shared" si="4"/>
        <v>218.60679999999996</v>
      </c>
      <c r="G20" s="134"/>
      <c r="H20" s="159">
        <f t="shared" si="3"/>
        <v>218.60679999999996</v>
      </c>
      <c r="I20" s="27"/>
    </row>
    <row r="21" spans="1:9">
      <c r="A21" s="36">
        <v>18</v>
      </c>
      <c r="B21" s="45">
        <v>9826425111</v>
      </c>
      <c r="C21" s="135">
        <v>299</v>
      </c>
      <c r="D21" s="135">
        <f t="shared" si="0"/>
        <v>26.91</v>
      </c>
      <c r="E21" s="135">
        <f t="shared" si="1"/>
        <v>26.91</v>
      </c>
      <c r="F21" s="135">
        <f t="shared" si="4"/>
        <v>352.82000000000005</v>
      </c>
      <c r="G21" s="134"/>
      <c r="H21" s="160">
        <f t="shared" si="3"/>
        <v>352.82000000000005</v>
      </c>
      <c r="I21" s="27"/>
    </row>
    <row r="22" spans="1:9">
      <c r="A22" s="36">
        <v>19</v>
      </c>
      <c r="B22" s="45">
        <v>9826798227</v>
      </c>
      <c r="C22" s="135">
        <v>299</v>
      </c>
      <c r="D22" s="135">
        <f t="shared" si="0"/>
        <v>26.91</v>
      </c>
      <c r="E22" s="135">
        <f t="shared" si="1"/>
        <v>26.91</v>
      </c>
      <c r="F22" s="135">
        <f t="shared" si="4"/>
        <v>352.82000000000005</v>
      </c>
      <c r="G22" s="134"/>
      <c r="H22" s="160">
        <f t="shared" si="3"/>
        <v>352.82000000000005</v>
      </c>
      <c r="I22" s="27"/>
    </row>
    <row r="23" spans="1:9">
      <c r="A23" s="36">
        <v>20</v>
      </c>
      <c r="B23" s="45">
        <v>9826911195</v>
      </c>
      <c r="C23" s="135">
        <v>159.19999999999999</v>
      </c>
      <c r="D23" s="135">
        <f t="shared" si="0"/>
        <v>14.327999999999998</v>
      </c>
      <c r="E23" s="135">
        <f t="shared" si="1"/>
        <v>14.327999999999998</v>
      </c>
      <c r="F23" s="135">
        <f>C23+D23+E23</f>
        <v>187.85599999999999</v>
      </c>
      <c r="G23" s="134"/>
      <c r="H23" s="160">
        <f>F23+G23</f>
        <v>187.85599999999999</v>
      </c>
      <c r="I23" s="27"/>
    </row>
    <row r="24" spans="1:9">
      <c r="A24" s="36">
        <v>21</v>
      </c>
      <c r="B24" s="45">
        <v>9893125111</v>
      </c>
      <c r="C24" s="135">
        <v>238.7</v>
      </c>
      <c r="D24" s="135">
        <f t="shared" si="0"/>
        <v>21.482999999999997</v>
      </c>
      <c r="E24" s="135">
        <f t="shared" si="1"/>
        <v>21.482999999999997</v>
      </c>
      <c r="F24" s="135">
        <f t="shared" ref="F24:F30" si="5">C24+D24+E24</f>
        <v>281.666</v>
      </c>
      <c r="G24" s="134"/>
      <c r="H24" s="160">
        <f>F24+G24</f>
        <v>281.666</v>
      </c>
      <c r="I24" s="27"/>
    </row>
    <row r="25" spans="1:9">
      <c r="A25" s="36">
        <v>22</v>
      </c>
      <c r="B25" s="37">
        <v>9926015567</v>
      </c>
      <c r="C25" s="135">
        <v>209.2</v>
      </c>
      <c r="D25" s="135">
        <f t="shared" si="0"/>
        <v>18.827999999999999</v>
      </c>
      <c r="E25" s="135">
        <f t="shared" si="1"/>
        <v>18.827999999999999</v>
      </c>
      <c r="F25" s="135">
        <f t="shared" si="5"/>
        <v>246.85599999999999</v>
      </c>
      <c r="G25" s="134"/>
      <c r="H25" s="160">
        <f t="shared" si="3"/>
        <v>246.85599999999999</v>
      </c>
      <c r="I25" s="27"/>
    </row>
    <row r="26" spans="1:9">
      <c r="A26" s="36">
        <v>23</v>
      </c>
      <c r="B26" s="37">
        <v>9926638883</v>
      </c>
      <c r="C26" s="135">
        <v>159.19999999999999</v>
      </c>
      <c r="D26" s="135">
        <f t="shared" si="0"/>
        <v>14.327999999999998</v>
      </c>
      <c r="E26" s="135">
        <f t="shared" si="1"/>
        <v>14.327999999999998</v>
      </c>
      <c r="F26" s="135">
        <f t="shared" si="5"/>
        <v>187.85599999999999</v>
      </c>
      <c r="G26" s="134"/>
      <c r="H26" s="160">
        <f t="shared" si="3"/>
        <v>187.85599999999999</v>
      </c>
      <c r="I26" s="27"/>
    </row>
    <row r="27" spans="1:9">
      <c r="A27" s="36">
        <v>24</v>
      </c>
      <c r="B27" s="37">
        <v>7694006183</v>
      </c>
      <c r="C27" s="135">
        <v>150</v>
      </c>
      <c r="D27" s="135">
        <f t="shared" si="0"/>
        <v>13.5</v>
      </c>
      <c r="E27" s="135">
        <f t="shared" si="1"/>
        <v>13.5</v>
      </c>
      <c r="F27" s="135">
        <f t="shared" si="5"/>
        <v>177</v>
      </c>
      <c r="G27" s="134"/>
      <c r="H27" s="160">
        <f>F27+G27</f>
        <v>177</v>
      </c>
      <c r="I27" s="27"/>
    </row>
    <row r="28" spans="1:9">
      <c r="A28" s="36">
        <v>25</v>
      </c>
      <c r="B28" s="37">
        <v>7773025111</v>
      </c>
      <c r="C28" s="135">
        <v>259.2</v>
      </c>
      <c r="D28" s="135">
        <f t="shared" si="0"/>
        <v>23.327999999999999</v>
      </c>
      <c r="E28" s="135">
        <f t="shared" si="1"/>
        <v>23.327999999999999</v>
      </c>
      <c r="F28" s="135">
        <f t="shared" si="5"/>
        <v>305.85599999999994</v>
      </c>
      <c r="G28" s="134"/>
      <c r="H28" s="160">
        <f t="shared" si="3"/>
        <v>305.85599999999994</v>
      </c>
      <c r="I28" s="27"/>
    </row>
    <row r="29" spans="1:9">
      <c r="A29" s="36">
        <v>26</v>
      </c>
      <c r="B29" s="37">
        <v>7354882251</v>
      </c>
      <c r="C29" s="135">
        <v>149</v>
      </c>
      <c r="D29" s="135">
        <f>C29*9%</f>
        <v>13.41</v>
      </c>
      <c r="E29" s="135">
        <f t="shared" si="1"/>
        <v>13.41</v>
      </c>
      <c r="F29" s="135">
        <f>C29+D29+E29</f>
        <v>175.82</v>
      </c>
      <c r="G29" s="134"/>
      <c r="H29" s="159">
        <f t="shared" si="3"/>
        <v>175.82</v>
      </c>
      <c r="I29" s="27"/>
    </row>
    <row r="30" spans="1:9">
      <c r="A30" s="36">
        <v>27</v>
      </c>
      <c r="B30" s="37">
        <v>7354881113</v>
      </c>
      <c r="C30" s="135">
        <v>429.2</v>
      </c>
      <c r="D30" s="135">
        <f t="shared" si="0"/>
        <v>38.628</v>
      </c>
      <c r="E30" s="135">
        <f t="shared" si="1"/>
        <v>38.628</v>
      </c>
      <c r="F30" s="135">
        <f t="shared" si="5"/>
        <v>506.45599999999996</v>
      </c>
      <c r="G30" s="135"/>
      <c r="H30" s="160">
        <f>F30+G30</f>
        <v>506.45599999999996</v>
      </c>
      <c r="I30" s="27"/>
    </row>
    <row r="31" spans="1:9">
      <c r="A31" s="36">
        <v>28</v>
      </c>
      <c r="B31" s="37">
        <v>8889325111</v>
      </c>
      <c r="C31" s="135">
        <v>209.2</v>
      </c>
      <c r="D31" s="135">
        <f t="shared" si="0"/>
        <v>18.827999999999999</v>
      </c>
      <c r="E31" s="135">
        <f t="shared" si="1"/>
        <v>18.827999999999999</v>
      </c>
      <c r="F31" s="135">
        <f>C31+D31+E31</f>
        <v>246.85599999999999</v>
      </c>
      <c r="G31" s="135"/>
      <c r="H31" s="135">
        <f>F31+G31</f>
        <v>246.85599999999999</v>
      </c>
      <c r="I31" s="27"/>
    </row>
    <row r="32" spans="1:9">
      <c r="A32" s="36">
        <v>29</v>
      </c>
      <c r="B32" s="37">
        <v>7354881130</v>
      </c>
      <c r="C32" s="135">
        <v>59.4</v>
      </c>
      <c r="D32" s="135">
        <f t="shared" ref="D32:D35" si="6">C32*9%</f>
        <v>5.3460000000000001</v>
      </c>
      <c r="E32" s="135">
        <f t="shared" ref="E32:E35" si="7">D32</f>
        <v>5.3460000000000001</v>
      </c>
      <c r="F32" s="135">
        <f>C32+D32+E32</f>
        <v>70.091999999999999</v>
      </c>
      <c r="G32" s="135"/>
      <c r="H32" s="135">
        <f>F32+G32</f>
        <v>70.091999999999999</v>
      </c>
      <c r="I32" s="27"/>
    </row>
    <row r="33" spans="1:9">
      <c r="A33" s="36">
        <v>30</v>
      </c>
      <c r="B33" s="37">
        <v>7354881132</v>
      </c>
      <c r="C33" s="135">
        <v>209.4</v>
      </c>
      <c r="D33" s="135">
        <f t="shared" si="6"/>
        <v>18.846</v>
      </c>
      <c r="E33" s="135">
        <f t="shared" si="7"/>
        <v>18.846</v>
      </c>
      <c r="F33" s="135">
        <f>C33+D33+E33</f>
        <v>247.09200000000001</v>
      </c>
      <c r="G33" s="135"/>
      <c r="H33" s="135">
        <f t="shared" ref="H33:H35" si="8">F33+G33</f>
        <v>247.09200000000001</v>
      </c>
      <c r="I33" s="27"/>
    </row>
    <row r="34" spans="1:9">
      <c r="A34" s="36">
        <v>31</v>
      </c>
      <c r="B34" s="37">
        <v>7354881114</v>
      </c>
      <c r="C34" s="135">
        <v>175</v>
      </c>
      <c r="D34" s="135">
        <f t="shared" si="6"/>
        <v>15.75</v>
      </c>
      <c r="E34" s="135">
        <f t="shared" si="7"/>
        <v>15.75</v>
      </c>
      <c r="F34" s="135">
        <f>C34+D34+E34</f>
        <v>206.5</v>
      </c>
      <c r="G34" s="135"/>
      <c r="H34" s="135">
        <f t="shared" si="8"/>
        <v>206.5</v>
      </c>
      <c r="I34" s="27"/>
    </row>
    <row r="35" spans="1:9">
      <c r="A35" s="36">
        <v>32</v>
      </c>
      <c r="B35" s="37">
        <v>7354882365</v>
      </c>
      <c r="C35" s="135">
        <v>302.47000000000003</v>
      </c>
      <c r="D35" s="135">
        <f t="shared" si="6"/>
        <v>27.222300000000001</v>
      </c>
      <c r="E35" s="135">
        <f t="shared" si="7"/>
        <v>27.222300000000001</v>
      </c>
      <c r="F35" s="135">
        <f>C35+D35+E35</f>
        <v>356.91460000000006</v>
      </c>
      <c r="G35" s="135"/>
      <c r="H35" s="135">
        <f t="shared" si="8"/>
        <v>356.91460000000006</v>
      </c>
      <c r="I35" s="27"/>
    </row>
    <row r="36" spans="1:9" ht="15.75">
      <c r="A36" s="118"/>
      <c r="B36" s="146" t="s">
        <v>60</v>
      </c>
      <c r="C36" s="166">
        <f>SUM(C4:C35)</f>
        <v>7283.7299999999977</v>
      </c>
      <c r="D36" s="166">
        <f>SUM(D4:D35)</f>
        <v>655.53570000000002</v>
      </c>
      <c r="E36" s="166">
        <f>SUM(E4:E35)</f>
        <v>655.53570000000002</v>
      </c>
      <c r="F36" s="166">
        <f>SUM(F4:F35)</f>
        <v>8594.8013999999966</v>
      </c>
      <c r="G36" s="166">
        <f t="shared" ref="G36" si="9">SUM(G4:G31)</f>
        <v>0</v>
      </c>
      <c r="H36" s="166">
        <f>SUM(H4:H35)</f>
        <v>8594.8013999999966</v>
      </c>
    </row>
  </sheetData>
  <mergeCells count="3">
    <mergeCell ref="A1:E1"/>
    <mergeCell ref="F1:H1"/>
    <mergeCell ref="A2:H2"/>
  </mergeCells>
  <pageMargins left="0.26" right="0.7" top="0.75" bottom="0.75" header="0.3" footer="0.3"/>
  <pageSetup paperSize="9" orientation="portrait" verticalDpi="0" r:id="rId1"/>
</worksheet>
</file>

<file path=xl/worksheets/sheet11.xml><?xml version="1.0" encoding="utf-8"?>
<worksheet xmlns="http://schemas.openxmlformats.org/spreadsheetml/2006/main" xmlns:r="http://schemas.openxmlformats.org/officeDocument/2006/relationships">
  <dimension ref="A1:I35"/>
  <sheetViews>
    <sheetView tabSelected="1" workbookViewId="0">
      <pane ySplit="3" topLeftCell="A19" activePane="bottomLeft" state="frozen"/>
      <selection pane="bottomLeft" activeCell="K11" sqref="K11"/>
    </sheetView>
  </sheetViews>
  <sheetFormatPr defaultRowHeight="15"/>
  <cols>
    <col min="1" max="1" width="3.42578125" customWidth="1"/>
    <col min="2" max="2" width="18.5703125" customWidth="1"/>
    <col min="3" max="3" width="9.85546875" customWidth="1"/>
    <col min="4" max="4" width="11.28515625" customWidth="1"/>
    <col min="5" max="5" width="12.140625" customWidth="1"/>
    <col min="6" max="6" width="11.7109375" customWidth="1"/>
    <col min="7" max="7" width="10.42578125" customWidth="1"/>
    <col min="8" max="8" width="9.85546875" customWidth="1"/>
  </cols>
  <sheetData>
    <row r="1" spans="1:9">
      <c r="A1" s="213" t="s">
        <v>108</v>
      </c>
      <c r="B1" s="213"/>
      <c r="C1" s="213"/>
      <c r="D1" s="213"/>
      <c r="E1" s="213"/>
      <c r="F1" s="214" t="s">
        <v>109</v>
      </c>
      <c r="G1" s="214"/>
      <c r="H1" s="214"/>
    </row>
    <row r="2" spans="1:9" ht="22.5">
      <c r="A2" s="197" t="s">
        <v>0</v>
      </c>
      <c r="B2" s="197"/>
      <c r="C2" s="197"/>
      <c r="D2" s="197"/>
      <c r="E2" s="197"/>
      <c r="F2" s="197"/>
      <c r="G2" s="197"/>
      <c r="H2" s="197"/>
    </row>
    <row r="3" spans="1:9" ht="40.5" customHeight="1">
      <c r="A3" s="147" t="s">
        <v>95</v>
      </c>
      <c r="B3" s="147" t="s">
        <v>2</v>
      </c>
      <c r="C3" s="145" t="s">
        <v>21</v>
      </c>
      <c r="D3" s="92" t="s">
        <v>18</v>
      </c>
      <c r="E3" s="92" t="s">
        <v>19</v>
      </c>
      <c r="F3" s="88" t="s">
        <v>3</v>
      </c>
      <c r="G3" s="183" t="s">
        <v>110</v>
      </c>
      <c r="H3" s="137" t="s">
        <v>92</v>
      </c>
    </row>
    <row r="4" spans="1:9" ht="15.75" customHeight="1">
      <c r="A4" s="184">
        <v>1</v>
      </c>
      <c r="B4" s="185">
        <v>7354881112</v>
      </c>
      <c r="C4" s="186">
        <v>0</v>
      </c>
      <c r="D4" s="186">
        <f t="shared" ref="D4:D34" si="0">C4*9%</f>
        <v>0</v>
      </c>
      <c r="E4" s="186">
        <f>D4</f>
        <v>0</v>
      </c>
      <c r="F4" s="186">
        <f>C4+D4+E4</f>
        <v>0</v>
      </c>
      <c r="G4" s="186"/>
      <c r="H4" s="186">
        <f>+F4-G4</f>
        <v>0</v>
      </c>
      <c r="I4" s="27"/>
    </row>
    <row r="5" spans="1:9">
      <c r="A5" s="103">
        <v>2</v>
      </c>
      <c r="B5" s="45">
        <v>7354881120</v>
      </c>
      <c r="C5" s="159">
        <v>297.10000000000002</v>
      </c>
      <c r="D5" s="160">
        <f t="shared" si="0"/>
        <v>26.739000000000001</v>
      </c>
      <c r="E5" s="160">
        <f t="shared" ref="E5:E34" si="1">D5</f>
        <v>26.739000000000001</v>
      </c>
      <c r="F5" s="160">
        <f t="shared" ref="F5" si="2">C5+D5+E5</f>
        <v>350.57799999999997</v>
      </c>
      <c r="G5" s="159">
        <v>3.36</v>
      </c>
      <c r="H5" s="160">
        <f t="shared" ref="H5:H34" si="3">+F5-G5</f>
        <v>347.21799999999996</v>
      </c>
      <c r="I5" s="27"/>
    </row>
    <row r="6" spans="1:9">
      <c r="A6" s="103">
        <v>3</v>
      </c>
      <c r="B6" s="45">
        <v>7354881122</v>
      </c>
      <c r="C6" s="160">
        <v>549</v>
      </c>
      <c r="D6" s="160">
        <f t="shared" si="0"/>
        <v>49.41</v>
      </c>
      <c r="E6" s="160">
        <f t="shared" si="1"/>
        <v>49.41</v>
      </c>
      <c r="F6" s="160">
        <f>C6+D6+E6</f>
        <v>647.81999999999994</v>
      </c>
      <c r="G6" s="159">
        <v>0.16</v>
      </c>
      <c r="H6" s="160">
        <f t="shared" si="3"/>
        <v>647.66</v>
      </c>
      <c r="I6" s="27"/>
    </row>
    <row r="7" spans="1:9">
      <c r="A7" s="103">
        <v>4</v>
      </c>
      <c r="B7" s="45">
        <v>7354881124</v>
      </c>
      <c r="C7" s="160">
        <v>128.80000000000001</v>
      </c>
      <c r="D7" s="160">
        <f t="shared" si="0"/>
        <v>11.592000000000001</v>
      </c>
      <c r="E7" s="160">
        <f t="shared" si="1"/>
        <v>11.592000000000001</v>
      </c>
      <c r="F7" s="160">
        <f t="shared" ref="F7:F21" si="4">C7+D7+E7</f>
        <v>151.98400000000004</v>
      </c>
      <c r="G7" s="159">
        <v>13.34</v>
      </c>
      <c r="H7" s="160">
        <f t="shared" si="3"/>
        <v>138.64400000000003</v>
      </c>
      <c r="I7" s="27"/>
    </row>
    <row r="8" spans="1:9">
      <c r="A8" s="103">
        <v>5</v>
      </c>
      <c r="B8" s="45">
        <v>7354881126</v>
      </c>
      <c r="C8" s="160">
        <v>159.19999999999999</v>
      </c>
      <c r="D8" s="160">
        <f t="shared" si="0"/>
        <v>14.327999999999998</v>
      </c>
      <c r="E8" s="160">
        <f t="shared" si="1"/>
        <v>14.327999999999998</v>
      </c>
      <c r="F8" s="160">
        <f t="shared" si="4"/>
        <v>187.85599999999999</v>
      </c>
      <c r="G8" s="159"/>
      <c r="H8" s="160">
        <f t="shared" si="3"/>
        <v>187.85599999999999</v>
      </c>
      <c r="I8" s="27"/>
    </row>
    <row r="9" spans="1:9">
      <c r="A9" s="103">
        <v>6</v>
      </c>
      <c r="B9" s="45">
        <v>7354881127</v>
      </c>
      <c r="C9" s="160">
        <v>159.19999999999999</v>
      </c>
      <c r="D9" s="160">
        <f t="shared" si="0"/>
        <v>14.327999999999998</v>
      </c>
      <c r="E9" s="160">
        <f t="shared" si="1"/>
        <v>14.327999999999998</v>
      </c>
      <c r="F9" s="160">
        <f t="shared" si="4"/>
        <v>187.85599999999999</v>
      </c>
      <c r="G9" s="159">
        <v>8.09</v>
      </c>
      <c r="H9" s="160">
        <f t="shared" si="3"/>
        <v>179.76599999999999</v>
      </c>
      <c r="I9" s="27"/>
    </row>
    <row r="10" spans="1:9">
      <c r="A10" s="103">
        <v>7</v>
      </c>
      <c r="B10" s="45">
        <v>7354881128</v>
      </c>
      <c r="C10" s="160">
        <v>99</v>
      </c>
      <c r="D10" s="160">
        <f t="shared" si="0"/>
        <v>8.91</v>
      </c>
      <c r="E10" s="160">
        <f t="shared" si="1"/>
        <v>8.91</v>
      </c>
      <c r="F10" s="160">
        <f t="shared" si="4"/>
        <v>116.82</v>
      </c>
      <c r="G10" s="159">
        <v>-29.64</v>
      </c>
      <c r="H10" s="160">
        <f t="shared" si="3"/>
        <v>146.45999999999998</v>
      </c>
      <c r="I10" s="27"/>
    </row>
    <row r="11" spans="1:9">
      <c r="A11" s="103">
        <v>8</v>
      </c>
      <c r="B11" s="45">
        <v>7354881129</v>
      </c>
      <c r="C11" s="160">
        <v>228.03</v>
      </c>
      <c r="D11" s="160">
        <f t="shared" si="0"/>
        <v>20.5227</v>
      </c>
      <c r="E11" s="160">
        <f t="shared" si="1"/>
        <v>20.5227</v>
      </c>
      <c r="F11" s="160">
        <f t="shared" si="4"/>
        <v>269.0754</v>
      </c>
      <c r="G11" s="159">
        <v>32.840000000000003</v>
      </c>
      <c r="H11" s="160">
        <f t="shared" si="3"/>
        <v>236.2354</v>
      </c>
      <c r="I11" s="27"/>
    </row>
    <row r="12" spans="1:9">
      <c r="A12" s="103">
        <v>9</v>
      </c>
      <c r="B12" s="45">
        <v>7354881151</v>
      </c>
      <c r="C12" s="160">
        <v>323.54000000000002</v>
      </c>
      <c r="D12" s="160">
        <f>C12*9%</f>
        <v>29.118600000000001</v>
      </c>
      <c r="E12" s="160">
        <f t="shared" si="1"/>
        <v>29.118600000000001</v>
      </c>
      <c r="F12" s="160">
        <f>C12+D12+E12</f>
        <v>381.77720000000005</v>
      </c>
      <c r="G12" s="159">
        <v>-0.11</v>
      </c>
      <c r="H12" s="160">
        <f t="shared" si="3"/>
        <v>381.88720000000006</v>
      </c>
      <c r="I12" s="27"/>
    </row>
    <row r="13" spans="1:9">
      <c r="A13" s="36">
        <v>11</v>
      </c>
      <c r="B13" s="45">
        <v>8435500686</v>
      </c>
      <c r="C13" s="135">
        <v>99</v>
      </c>
      <c r="D13" s="135">
        <f t="shared" si="0"/>
        <v>8.91</v>
      </c>
      <c r="E13" s="135">
        <f t="shared" si="1"/>
        <v>8.91</v>
      </c>
      <c r="F13" s="135">
        <f t="shared" si="4"/>
        <v>116.82</v>
      </c>
      <c r="G13" s="134">
        <v>1.99</v>
      </c>
      <c r="H13" s="160">
        <f t="shared" si="3"/>
        <v>114.83</v>
      </c>
      <c r="I13" s="27"/>
    </row>
    <row r="14" spans="1:9">
      <c r="A14" s="36">
        <v>12</v>
      </c>
      <c r="B14" s="37">
        <v>8435500687</v>
      </c>
      <c r="C14" s="135">
        <v>298.45999999999998</v>
      </c>
      <c r="D14" s="135">
        <f t="shared" si="0"/>
        <v>26.861399999999996</v>
      </c>
      <c r="E14" s="135">
        <f t="shared" si="1"/>
        <v>26.861399999999996</v>
      </c>
      <c r="F14" s="135">
        <f t="shared" si="4"/>
        <v>352.18279999999999</v>
      </c>
      <c r="G14" s="134">
        <v>-0.3</v>
      </c>
      <c r="H14" s="160">
        <f t="shared" si="3"/>
        <v>352.4828</v>
      </c>
      <c r="I14" s="27"/>
    </row>
    <row r="15" spans="1:9">
      <c r="A15" s="36">
        <v>13</v>
      </c>
      <c r="B15" s="37">
        <v>8435500093</v>
      </c>
      <c r="C15" s="135">
        <v>299</v>
      </c>
      <c r="D15" s="135">
        <f t="shared" si="0"/>
        <v>26.91</v>
      </c>
      <c r="E15" s="135">
        <f t="shared" si="1"/>
        <v>26.91</v>
      </c>
      <c r="F15" s="135">
        <f t="shared" si="4"/>
        <v>352.82000000000005</v>
      </c>
      <c r="G15" s="134">
        <v>0.36</v>
      </c>
      <c r="H15" s="160">
        <f t="shared" si="3"/>
        <v>352.46000000000004</v>
      </c>
      <c r="I15" s="27"/>
    </row>
    <row r="16" spans="1:9">
      <c r="A16" s="36">
        <v>14</v>
      </c>
      <c r="B16" s="45">
        <v>9713174427</v>
      </c>
      <c r="C16" s="135">
        <v>159.19999999999999</v>
      </c>
      <c r="D16" s="135">
        <f t="shared" si="0"/>
        <v>14.327999999999998</v>
      </c>
      <c r="E16" s="135">
        <f t="shared" si="1"/>
        <v>14.327999999999998</v>
      </c>
      <c r="F16" s="135">
        <f t="shared" si="4"/>
        <v>187.85599999999999</v>
      </c>
      <c r="G16" s="134">
        <v>49.51</v>
      </c>
      <c r="H16" s="160">
        <f t="shared" si="3"/>
        <v>138.346</v>
      </c>
      <c r="I16" s="27"/>
    </row>
    <row r="17" spans="1:9">
      <c r="A17" s="36">
        <v>15</v>
      </c>
      <c r="B17" s="45">
        <v>9826010237</v>
      </c>
      <c r="C17" s="135">
        <v>299</v>
      </c>
      <c r="D17" s="135">
        <f t="shared" si="0"/>
        <v>26.91</v>
      </c>
      <c r="E17" s="135">
        <f t="shared" si="1"/>
        <v>26.91</v>
      </c>
      <c r="F17" s="135">
        <f t="shared" si="4"/>
        <v>352.82000000000005</v>
      </c>
      <c r="G17" s="134">
        <v>0.1</v>
      </c>
      <c r="H17" s="160">
        <f t="shared" si="3"/>
        <v>352.72</v>
      </c>
      <c r="I17" s="27"/>
    </row>
    <row r="18" spans="1:9">
      <c r="A18" s="36">
        <v>16</v>
      </c>
      <c r="B18" s="45">
        <v>9826225111</v>
      </c>
      <c r="C18" s="135">
        <v>207.84</v>
      </c>
      <c r="D18" s="135">
        <f t="shared" si="0"/>
        <v>18.7056</v>
      </c>
      <c r="E18" s="135">
        <f t="shared" si="1"/>
        <v>18.7056</v>
      </c>
      <c r="F18" s="135">
        <f t="shared" si="4"/>
        <v>245.25120000000001</v>
      </c>
      <c r="G18" s="134">
        <v>0.32</v>
      </c>
      <c r="H18" s="160">
        <f t="shared" si="3"/>
        <v>244.93120000000002</v>
      </c>
      <c r="I18" s="27"/>
    </row>
    <row r="19" spans="1:9">
      <c r="A19" s="36">
        <v>17</v>
      </c>
      <c r="B19" s="45">
        <v>9826254111</v>
      </c>
      <c r="C19" s="135">
        <v>259.2</v>
      </c>
      <c r="D19" s="135">
        <f t="shared" si="0"/>
        <v>23.327999999999999</v>
      </c>
      <c r="E19" s="135">
        <f t="shared" si="1"/>
        <v>23.327999999999999</v>
      </c>
      <c r="F19" s="135">
        <f t="shared" si="4"/>
        <v>305.85599999999994</v>
      </c>
      <c r="G19" s="134">
        <v>-0.19</v>
      </c>
      <c r="H19" s="160">
        <f t="shared" si="3"/>
        <v>306.04599999999994</v>
      </c>
      <c r="I19" s="27"/>
    </row>
    <row r="20" spans="1:9">
      <c r="A20" s="36">
        <v>18</v>
      </c>
      <c r="B20" s="45">
        <v>9826425111</v>
      </c>
      <c r="C20" s="135">
        <v>300.52</v>
      </c>
      <c r="D20" s="135">
        <f t="shared" si="0"/>
        <v>27.046799999999998</v>
      </c>
      <c r="E20" s="135">
        <f t="shared" si="1"/>
        <v>27.046799999999998</v>
      </c>
      <c r="F20" s="135">
        <f t="shared" si="4"/>
        <v>354.61360000000002</v>
      </c>
      <c r="G20" s="134">
        <v>0.36</v>
      </c>
      <c r="H20" s="160">
        <f t="shared" si="3"/>
        <v>354.25360000000001</v>
      </c>
      <c r="I20" s="27"/>
    </row>
    <row r="21" spans="1:9">
      <c r="A21" s="36">
        <v>19</v>
      </c>
      <c r="B21" s="45">
        <v>9826798227</v>
      </c>
      <c r="C21" s="135">
        <v>299</v>
      </c>
      <c r="D21" s="135">
        <f t="shared" si="0"/>
        <v>26.91</v>
      </c>
      <c r="E21" s="135">
        <f t="shared" si="1"/>
        <v>26.91</v>
      </c>
      <c r="F21" s="135">
        <f t="shared" si="4"/>
        <v>352.82000000000005</v>
      </c>
      <c r="G21" s="134">
        <v>-0.25</v>
      </c>
      <c r="H21" s="160">
        <f t="shared" si="3"/>
        <v>353.07000000000005</v>
      </c>
      <c r="I21" s="27"/>
    </row>
    <row r="22" spans="1:9">
      <c r="A22" s="36">
        <v>20</v>
      </c>
      <c r="B22" s="45">
        <v>9826911195</v>
      </c>
      <c r="C22" s="135">
        <v>159.19999999999999</v>
      </c>
      <c r="D22" s="135">
        <f t="shared" si="0"/>
        <v>14.327999999999998</v>
      </c>
      <c r="E22" s="135">
        <f t="shared" si="1"/>
        <v>14.327999999999998</v>
      </c>
      <c r="F22" s="135">
        <f>C22+D22+E22</f>
        <v>187.85599999999999</v>
      </c>
      <c r="G22" s="134">
        <v>0.32</v>
      </c>
      <c r="H22" s="160">
        <f t="shared" si="3"/>
        <v>187.536</v>
      </c>
      <c r="I22" s="27"/>
    </row>
    <row r="23" spans="1:9">
      <c r="A23" s="36">
        <v>21</v>
      </c>
      <c r="B23" s="45">
        <v>9893125111</v>
      </c>
      <c r="C23" s="135">
        <v>209.2</v>
      </c>
      <c r="D23" s="135">
        <f t="shared" si="0"/>
        <v>18.827999999999999</v>
      </c>
      <c r="E23" s="135">
        <f t="shared" si="1"/>
        <v>18.827999999999999</v>
      </c>
      <c r="F23" s="135">
        <f t="shared" ref="F23:F29" si="5">C23+D23+E23</f>
        <v>246.85599999999999</v>
      </c>
      <c r="G23" s="134">
        <v>-0.28000000000000003</v>
      </c>
      <c r="H23" s="160">
        <f t="shared" si="3"/>
        <v>247.136</v>
      </c>
      <c r="I23" s="27"/>
    </row>
    <row r="24" spans="1:9">
      <c r="A24" s="36">
        <v>22</v>
      </c>
      <c r="B24" s="37">
        <v>9926015567</v>
      </c>
      <c r="C24" s="135">
        <v>209.2</v>
      </c>
      <c r="D24" s="135">
        <f t="shared" si="0"/>
        <v>18.827999999999999</v>
      </c>
      <c r="E24" s="135">
        <f t="shared" si="1"/>
        <v>18.827999999999999</v>
      </c>
      <c r="F24" s="135">
        <f t="shared" si="5"/>
        <v>246.85599999999999</v>
      </c>
      <c r="G24" s="134">
        <v>0.23</v>
      </c>
      <c r="H24" s="160">
        <f t="shared" si="3"/>
        <v>246.626</v>
      </c>
      <c r="I24" s="27"/>
    </row>
    <row r="25" spans="1:9">
      <c r="A25" s="36">
        <v>23</v>
      </c>
      <c r="B25" s="37">
        <v>9926638883</v>
      </c>
      <c r="C25" s="135">
        <v>0</v>
      </c>
      <c r="D25" s="135">
        <f t="shared" si="0"/>
        <v>0</v>
      </c>
      <c r="E25" s="135">
        <f t="shared" si="1"/>
        <v>0</v>
      </c>
      <c r="F25" s="135">
        <f t="shared" si="5"/>
        <v>0</v>
      </c>
      <c r="G25" s="134"/>
      <c r="H25" s="160">
        <f t="shared" si="3"/>
        <v>0</v>
      </c>
      <c r="I25" s="27"/>
    </row>
    <row r="26" spans="1:9">
      <c r="A26" s="36">
        <v>24</v>
      </c>
      <c r="B26" s="37">
        <v>7694006183</v>
      </c>
      <c r="C26" s="135">
        <v>0</v>
      </c>
      <c r="D26" s="135">
        <f t="shared" si="0"/>
        <v>0</v>
      </c>
      <c r="E26" s="135">
        <f t="shared" si="1"/>
        <v>0</v>
      </c>
      <c r="F26" s="135">
        <f t="shared" si="5"/>
        <v>0</v>
      </c>
      <c r="G26" s="134"/>
      <c r="H26" s="160">
        <f t="shared" si="3"/>
        <v>0</v>
      </c>
      <c r="I26" s="27"/>
    </row>
    <row r="27" spans="1:9">
      <c r="A27" s="36">
        <v>25</v>
      </c>
      <c r="B27" s="37">
        <v>7773025111</v>
      </c>
      <c r="C27" s="135">
        <v>259.2</v>
      </c>
      <c r="D27" s="135">
        <f t="shared" si="0"/>
        <v>23.327999999999999</v>
      </c>
      <c r="E27" s="135">
        <f t="shared" si="1"/>
        <v>23.327999999999999</v>
      </c>
      <c r="F27" s="135">
        <f t="shared" si="5"/>
        <v>305.85599999999994</v>
      </c>
      <c r="G27" s="134">
        <v>-0.49</v>
      </c>
      <c r="H27" s="160">
        <f t="shared" si="3"/>
        <v>306.34599999999995</v>
      </c>
      <c r="I27" s="27"/>
    </row>
    <row r="28" spans="1:9">
      <c r="A28" s="181">
        <v>26</v>
      </c>
      <c r="B28" s="140">
        <v>7354882251</v>
      </c>
      <c r="C28" s="141">
        <v>0</v>
      </c>
      <c r="D28" s="141">
        <f>C28*9%</f>
        <v>0</v>
      </c>
      <c r="E28" s="141">
        <f t="shared" si="1"/>
        <v>0</v>
      </c>
      <c r="F28" s="141">
        <f>C28+D28+E28</f>
        <v>0</v>
      </c>
      <c r="G28" s="182"/>
      <c r="H28" s="141">
        <f t="shared" si="3"/>
        <v>0</v>
      </c>
      <c r="I28" s="27"/>
    </row>
    <row r="29" spans="1:9">
      <c r="A29" s="103">
        <v>27</v>
      </c>
      <c r="B29" s="45">
        <v>7354881113</v>
      </c>
      <c r="C29" s="160">
        <v>449</v>
      </c>
      <c r="D29" s="160">
        <f t="shared" si="0"/>
        <v>40.409999999999997</v>
      </c>
      <c r="E29" s="160">
        <f t="shared" si="1"/>
        <v>40.409999999999997</v>
      </c>
      <c r="F29" s="160">
        <f t="shared" si="5"/>
        <v>529.81999999999994</v>
      </c>
      <c r="G29" s="160">
        <v>-0.56000000000000005</v>
      </c>
      <c r="H29" s="160">
        <f t="shared" si="3"/>
        <v>530.37999999999988</v>
      </c>
      <c r="I29" s="27"/>
    </row>
    <row r="30" spans="1:9">
      <c r="A30" s="36">
        <v>28</v>
      </c>
      <c r="B30" s="37">
        <v>8889325111</v>
      </c>
      <c r="C30" s="135">
        <v>209.2</v>
      </c>
      <c r="D30" s="135">
        <f t="shared" si="0"/>
        <v>18.827999999999999</v>
      </c>
      <c r="E30" s="135">
        <f t="shared" si="1"/>
        <v>18.827999999999999</v>
      </c>
      <c r="F30" s="135">
        <f>C30+D30+E30</f>
        <v>246.85599999999999</v>
      </c>
      <c r="G30" s="135">
        <v>-25.48</v>
      </c>
      <c r="H30" s="160">
        <f t="shared" si="3"/>
        <v>272.33600000000001</v>
      </c>
      <c r="I30" s="27"/>
    </row>
    <row r="31" spans="1:9">
      <c r="A31" s="181">
        <v>29</v>
      </c>
      <c r="B31" s="140">
        <v>7354881130</v>
      </c>
      <c r="C31" s="141">
        <v>0</v>
      </c>
      <c r="D31" s="141">
        <f t="shared" si="0"/>
        <v>0</v>
      </c>
      <c r="E31" s="141">
        <f t="shared" si="1"/>
        <v>0</v>
      </c>
      <c r="F31" s="141">
        <f>C31+D31+E31</f>
        <v>0</v>
      </c>
      <c r="G31" s="141"/>
      <c r="H31" s="141">
        <f t="shared" si="3"/>
        <v>0</v>
      </c>
      <c r="I31" s="27"/>
    </row>
    <row r="32" spans="1:9">
      <c r="A32" s="36">
        <v>30</v>
      </c>
      <c r="B32" s="37">
        <v>7354881132</v>
      </c>
      <c r="C32" s="135">
        <v>499.81</v>
      </c>
      <c r="D32" s="135">
        <f t="shared" si="0"/>
        <v>44.982900000000001</v>
      </c>
      <c r="E32" s="135">
        <f t="shared" si="1"/>
        <v>44.982900000000001</v>
      </c>
      <c r="F32" s="135">
        <f>C32+D32+E32</f>
        <v>589.7758</v>
      </c>
      <c r="G32" s="135">
        <v>0.28000000000000003</v>
      </c>
      <c r="H32" s="160">
        <f t="shared" si="3"/>
        <v>589.49580000000003</v>
      </c>
      <c r="I32" s="27"/>
    </row>
    <row r="33" spans="1:9">
      <c r="A33" s="181">
        <v>31</v>
      </c>
      <c r="B33" s="140">
        <v>7354881114</v>
      </c>
      <c r="C33" s="141">
        <v>0</v>
      </c>
      <c r="D33" s="141">
        <f t="shared" si="0"/>
        <v>0</v>
      </c>
      <c r="E33" s="141">
        <f t="shared" si="1"/>
        <v>0</v>
      </c>
      <c r="F33" s="141">
        <f>C33+D33+E33</f>
        <v>0</v>
      </c>
      <c r="G33" s="141"/>
      <c r="H33" s="141">
        <f t="shared" si="3"/>
        <v>0</v>
      </c>
      <c r="I33" s="27"/>
    </row>
    <row r="34" spans="1:9">
      <c r="A34" s="36">
        <v>32</v>
      </c>
      <c r="B34" s="37">
        <v>7354882365</v>
      </c>
      <c r="C34" s="135">
        <v>416.74</v>
      </c>
      <c r="D34" s="135">
        <f t="shared" si="0"/>
        <v>37.506599999999999</v>
      </c>
      <c r="E34" s="135">
        <f t="shared" si="1"/>
        <v>37.506599999999999</v>
      </c>
      <c r="F34" s="135">
        <f>C34+D34+E34</f>
        <v>491.75319999999999</v>
      </c>
      <c r="G34" s="135">
        <v>0.83</v>
      </c>
      <c r="H34" s="160">
        <f t="shared" si="3"/>
        <v>490.92320000000001</v>
      </c>
      <c r="I34" s="27"/>
    </row>
    <row r="35" spans="1:9" ht="15.75">
      <c r="A35" s="118"/>
      <c r="B35" s="146" t="s">
        <v>60</v>
      </c>
      <c r="C35" s="166">
        <f t="shared" ref="C35:H35" si="6">SUM(C4:C34)</f>
        <v>6576.6399999999994</v>
      </c>
      <c r="D35" s="166">
        <f t="shared" si="6"/>
        <v>591.8975999999999</v>
      </c>
      <c r="E35" s="166">
        <f t="shared" si="6"/>
        <v>591.8975999999999</v>
      </c>
      <c r="F35" s="166">
        <f t="shared" si="6"/>
        <v>7760.435199999999</v>
      </c>
      <c r="G35" s="166">
        <f t="shared" si="6"/>
        <v>54.789999999999978</v>
      </c>
      <c r="H35" s="166">
        <f t="shared" si="6"/>
        <v>7705.6451999999999</v>
      </c>
    </row>
  </sheetData>
  <mergeCells count="3">
    <mergeCell ref="A1:E1"/>
    <mergeCell ref="F1:H1"/>
    <mergeCell ref="A2:H2"/>
  </mergeCell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3:AN128"/>
  <sheetViews>
    <sheetView topLeftCell="K97" zoomScale="106" zoomScaleNormal="106" workbookViewId="0">
      <selection activeCell="M127" sqref="M127"/>
    </sheetView>
  </sheetViews>
  <sheetFormatPr defaultRowHeight="15"/>
  <cols>
    <col min="1" max="1" width="6.42578125" style="41" customWidth="1"/>
    <col min="2" max="2" width="18.28515625" style="41" bestFit="1" customWidth="1"/>
    <col min="3" max="3" width="14" style="41" bestFit="1" customWidth="1"/>
    <col min="4" max="4" width="12" style="41" customWidth="1"/>
    <col min="5" max="5" width="8" style="41" customWidth="1"/>
    <col min="6" max="6" width="11.7109375" style="41" customWidth="1"/>
    <col min="7" max="7" width="13.28515625" style="41" customWidth="1"/>
    <col min="8" max="8" width="9.7109375" style="40" bestFit="1" customWidth="1"/>
    <col min="9" max="9" width="5.7109375" style="41" customWidth="1"/>
    <col min="10" max="11" width="18.28515625" style="41" bestFit="1" customWidth="1"/>
    <col min="12" max="12" width="11.42578125" style="41" customWidth="1"/>
    <col min="13" max="13" width="7.28515625" style="41" bestFit="1" customWidth="1"/>
    <col min="14" max="14" width="9.7109375" style="41" bestFit="1" customWidth="1"/>
    <col min="15" max="15" width="19.140625" style="41" customWidth="1"/>
    <col min="16" max="16" width="13" style="41" customWidth="1"/>
    <col min="17" max="17" width="6.5703125" style="41" bestFit="1" customWidth="1"/>
    <col min="18" max="18" width="6.42578125" style="41" bestFit="1" customWidth="1"/>
    <col min="19" max="19" width="16.5703125" style="41" customWidth="1"/>
    <col min="20" max="26" width="9.140625" style="41"/>
    <col min="27" max="27" width="6.42578125" style="42" bestFit="1" customWidth="1"/>
    <col min="28" max="28" width="17.7109375" style="41" bestFit="1" customWidth="1"/>
    <col min="29" max="29" width="10.42578125" style="41" bestFit="1" customWidth="1"/>
    <col min="30" max="30" width="9.28515625" style="40" customWidth="1"/>
    <col min="31" max="31" width="7.7109375" style="40" customWidth="1"/>
    <col min="32" max="32" width="13" style="41" customWidth="1"/>
    <col min="33" max="34" width="9.140625" style="41"/>
    <col min="35" max="35" width="6.42578125" style="41" bestFit="1" customWidth="1"/>
    <col min="36" max="36" width="11.7109375" style="41" bestFit="1" customWidth="1"/>
    <col min="37" max="37" width="10.42578125" style="41" bestFit="1" customWidth="1"/>
    <col min="38" max="39" width="9.140625" style="41" customWidth="1"/>
    <col min="40" max="16384" width="9.140625" style="41"/>
  </cols>
  <sheetData>
    <row r="3" spans="1:17" ht="22.5">
      <c r="A3" s="192" t="s">
        <v>0</v>
      </c>
      <c r="B3" s="192"/>
      <c r="C3" s="192"/>
      <c r="D3" s="192"/>
      <c r="F3" s="192" t="s">
        <v>0</v>
      </c>
      <c r="G3" s="192"/>
      <c r="H3" s="192"/>
      <c r="J3" s="192" t="s">
        <v>0</v>
      </c>
      <c r="K3" s="192"/>
      <c r="L3" s="192"/>
      <c r="N3" s="193" t="s">
        <v>0</v>
      </c>
      <c r="O3" s="193"/>
      <c r="P3" s="193"/>
      <c r="Q3" s="48"/>
    </row>
    <row r="4" spans="1:17" ht="23.25" thickBot="1">
      <c r="A4" s="49"/>
      <c r="B4" s="195" t="s">
        <v>13</v>
      </c>
      <c r="C4" s="195"/>
      <c r="D4" s="195"/>
      <c r="F4" s="49"/>
      <c r="G4" s="195" t="s">
        <v>14</v>
      </c>
      <c r="H4" s="195"/>
      <c r="J4" s="49"/>
      <c r="K4" s="194">
        <v>42810</v>
      </c>
      <c r="L4" s="195"/>
      <c r="N4" s="49"/>
      <c r="O4" s="194">
        <v>42841</v>
      </c>
      <c r="P4" s="194"/>
      <c r="Q4" s="50"/>
    </row>
    <row r="5" spans="1:17" ht="37.5" customHeight="1" thickBot="1">
      <c r="A5" s="51" t="s">
        <v>1</v>
      </c>
      <c r="B5" s="52" t="s">
        <v>2</v>
      </c>
      <c r="C5" s="53"/>
      <c r="D5" s="54" t="s">
        <v>3</v>
      </c>
      <c r="F5" s="51" t="s">
        <v>1</v>
      </c>
      <c r="G5" s="52" t="s">
        <v>2</v>
      </c>
      <c r="H5" s="55" t="s">
        <v>3</v>
      </c>
      <c r="J5" s="56" t="s">
        <v>1</v>
      </c>
      <c r="K5" s="57" t="s">
        <v>2</v>
      </c>
      <c r="L5" s="58" t="s">
        <v>3</v>
      </c>
      <c r="N5" s="56" t="s">
        <v>1</v>
      </c>
      <c r="O5" s="59" t="s">
        <v>2</v>
      </c>
      <c r="P5" s="60" t="s">
        <v>3</v>
      </c>
      <c r="Q5" s="61"/>
    </row>
    <row r="6" spans="1:17">
      <c r="A6" s="62">
        <v>1</v>
      </c>
      <c r="B6" s="37">
        <v>7354881112</v>
      </c>
      <c r="C6" s="37"/>
      <c r="D6" s="63">
        <v>179.56</v>
      </c>
      <c r="F6" s="64">
        <v>1</v>
      </c>
      <c r="G6" s="65">
        <v>7354881112</v>
      </c>
      <c r="H6" s="66">
        <v>293.83</v>
      </c>
      <c r="J6" s="64">
        <v>1</v>
      </c>
      <c r="K6" s="65">
        <v>7354881112</v>
      </c>
      <c r="L6" s="67">
        <v>185.23</v>
      </c>
      <c r="N6" s="64">
        <v>1</v>
      </c>
      <c r="O6" s="65">
        <v>7354881112</v>
      </c>
      <c r="P6" s="66">
        <v>176.42</v>
      </c>
      <c r="Q6" s="68"/>
    </row>
    <row r="7" spans="1:17">
      <c r="A7" s="62">
        <v>2</v>
      </c>
      <c r="B7" s="37">
        <v>7354881113</v>
      </c>
      <c r="C7" s="37"/>
      <c r="D7" s="39">
        <v>172.5</v>
      </c>
      <c r="F7" s="69">
        <v>2</v>
      </c>
      <c r="G7" s="37">
        <v>7354881113</v>
      </c>
      <c r="H7" s="70">
        <v>172.5</v>
      </c>
      <c r="J7" s="69">
        <v>2</v>
      </c>
      <c r="K7" s="37">
        <v>7354881113</v>
      </c>
      <c r="L7" s="70">
        <v>172.5</v>
      </c>
      <c r="N7" s="69">
        <v>2</v>
      </c>
      <c r="O7" s="37">
        <v>7354881113</v>
      </c>
      <c r="P7" s="70">
        <v>172.5</v>
      </c>
      <c r="Q7" s="68"/>
    </row>
    <row r="8" spans="1:17">
      <c r="A8" s="62">
        <v>3</v>
      </c>
      <c r="B8" s="37">
        <v>7354881114</v>
      </c>
      <c r="C8" s="37"/>
      <c r="D8" s="63">
        <v>238.86</v>
      </c>
      <c r="F8" s="69">
        <v>3</v>
      </c>
      <c r="G8" s="37">
        <v>7354881114</v>
      </c>
      <c r="H8" s="70">
        <v>273.02</v>
      </c>
      <c r="J8" s="69">
        <v>3</v>
      </c>
      <c r="K8" s="37">
        <v>7354881114</v>
      </c>
      <c r="L8" s="71">
        <v>263.13</v>
      </c>
      <c r="N8" s="69">
        <v>3</v>
      </c>
      <c r="O8" s="37">
        <v>7354881114</v>
      </c>
      <c r="P8" s="70">
        <v>341.31</v>
      </c>
      <c r="Q8" s="68"/>
    </row>
    <row r="9" spans="1:17">
      <c r="A9" s="62">
        <v>4</v>
      </c>
      <c r="B9" s="37">
        <v>7354881120</v>
      </c>
      <c r="C9" s="37"/>
      <c r="D9" s="63">
        <v>209.07</v>
      </c>
      <c r="F9" s="69">
        <v>4</v>
      </c>
      <c r="G9" s="37">
        <v>7354881120</v>
      </c>
      <c r="H9" s="70">
        <v>353.51</v>
      </c>
      <c r="J9" s="69">
        <v>4</v>
      </c>
      <c r="K9" s="37">
        <v>7354881120</v>
      </c>
      <c r="L9" s="71">
        <v>316.11</v>
      </c>
      <c r="N9" s="69">
        <v>4</v>
      </c>
      <c r="O9" s="37">
        <v>7354881120</v>
      </c>
      <c r="P9" s="70">
        <v>350.65</v>
      </c>
      <c r="Q9" s="68"/>
    </row>
    <row r="10" spans="1:17">
      <c r="A10" s="62">
        <v>5</v>
      </c>
      <c r="B10" s="37">
        <v>7354881122</v>
      </c>
      <c r="C10" s="37"/>
      <c r="D10" s="63">
        <v>560.16999999999996</v>
      </c>
      <c r="F10" s="69">
        <v>5</v>
      </c>
      <c r="G10" s="37">
        <v>7354881122</v>
      </c>
      <c r="H10" s="70">
        <v>348.12</v>
      </c>
      <c r="J10" s="69">
        <v>5</v>
      </c>
      <c r="K10" s="37">
        <v>7354881122</v>
      </c>
      <c r="L10" s="71">
        <v>166.19</v>
      </c>
      <c r="N10" s="69">
        <v>5</v>
      </c>
      <c r="O10" s="37">
        <v>7354881122</v>
      </c>
      <c r="P10" s="70">
        <v>297.18</v>
      </c>
      <c r="Q10" s="68"/>
    </row>
    <row r="11" spans="1:17">
      <c r="A11" s="62">
        <v>6</v>
      </c>
      <c r="B11" s="37">
        <v>7354881123</v>
      </c>
      <c r="C11" s="37"/>
      <c r="D11" s="63">
        <v>611.63</v>
      </c>
      <c r="F11" s="69">
        <v>6</v>
      </c>
      <c r="G11" s="37">
        <v>7354881123</v>
      </c>
      <c r="H11" s="70">
        <v>583.20000000000005</v>
      </c>
      <c r="J11" s="69">
        <v>6</v>
      </c>
      <c r="K11" s="37">
        <v>7354881123</v>
      </c>
      <c r="L11" s="70">
        <v>614.58000000000004</v>
      </c>
      <c r="N11" s="69">
        <v>6</v>
      </c>
      <c r="O11" s="37">
        <v>7354881123</v>
      </c>
      <c r="P11" s="70">
        <v>458.4</v>
      </c>
      <c r="Q11" s="68"/>
    </row>
    <row r="12" spans="1:17">
      <c r="A12" s="62">
        <v>7</v>
      </c>
      <c r="B12" s="37">
        <v>7354881124</v>
      </c>
      <c r="C12" s="37"/>
      <c r="D12" s="63">
        <v>165.37</v>
      </c>
      <c r="F12" s="69">
        <v>7</v>
      </c>
      <c r="G12" s="37">
        <v>7354881124</v>
      </c>
      <c r="H12" s="70">
        <v>143.76</v>
      </c>
      <c r="J12" s="69">
        <v>7</v>
      </c>
      <c r="K12" s="37">
        <v>7354881124</v>
      </c>
      <c r="L12" s="71">
        <v>143.76</v>
      </c>
      <c r="N12" s="69">
        <v>7</v>
      </c>
      <c r="O12" s="37">
        <v>7354881124</v>
      </c>
      <c r="P12" s="70">
        <v>143.76</v>
      </c>
      <c r="Q12" s="68"/>
    </row>
    <row r="13" spans="1:17">
      <c r="A13" s="62">
        <v>8</v>
      </c>
      <c r="B13" s="37">
        <v>7354881125</v>
      </c>
      <c r="C13" s="37"/>
      <c r="D13" s="39">
        <v>172.5</v>
      </c>
      <c r="F13" s="69">
        <v>8</v>
      </c>
      <c r="G13" s="37">
        <v>7354881125</v>
      </c>
      <c r="H13" s="70">
        <v>172.5</v>
      </c>
      <c r="J13" s="69">
        <v>8</v>
      </c>
      <c r="K13" s="37">
        <v>7354881125</v>
      </c>
      <c r="L13" s="70">
        <v>172.5</v>
      </c>
      <c r="N13" s="69">
        <v>8</v>
      </c>
      <c r="O13" s="37">
        <v>7354881125</v>
      </c>
      <c r="P13" s="70">
        <v>172.5</v>
      </c>
      <c r="Q13" s="68"/>
    </row>
    <row r="14" spans="1:17">
      <c r="A14" s="62">
        <v>9</v>
      </c>
      <c r="B14" s="37">
        <v>7354881126</v>
      </c>
      <c r="C14" s="72"/>
      <c r="E14" s="73">
        <v>-543.65</v>
      </c>
      <c r="F14" s="69">
        <v>9</v>
      </c>
      <c r="G14" s="37">
        <v>7354881127</v>
      </c>
      <c r="H14" s="70">
        <v>178.71</v>
      </c>
      <c r="I14" s="74">
        <v>178.71</v>
      </c>
      <c r="J14" s="69">
        <v>9</v>
      </c>
      <c r="K14" s="37">
        <v>7354881127</v>
      </c>
      <c r="L14" s="71">
        <v>150.09</v>
      </c>
      <c r="N14" s="69">
        <v>9</v>
      </c>
      <c r="O14" s="37">
        <v>7354881127</v>
      </c>
      <c r="P14" s="70">
        <v>143.76</v>
      </c>
      <c r="Q14" s="68"/>
    </row>
    <row r="15" spans="1:17">
      <c r="A15" s="62">
        <v>10</v>
      </c>
      <c r="B15" s="37">
        <v>7354881127</v>
      </c>
      <c r="C15" s="37"/>
      <c r="D15" s="63">
        <v>164.46</v>
      </c>
      <c r="E15" s="74">
        <v>164.46</v>
      </c>
      <c r="F15" s="69">
        <v>10</v>
      </c>
      <c r="G15" s="37">
        <v>7354881128</v>
      </c>
      <c r="H15" s="70">
        <v>144.1</v>
      </c>
      <c r="J15" s="69">
        <v>10</v>
      </c>
      <c r="K15" s="37">
        <v>7354881128</v>
      </c>
      <c r="L15" s="70">
        <v>143.76</v>
      </c>
      <c r="N15" s="69">
        <v>10</v>
      </c>
      <c r="O15" s="37">
        <v>7354881128</v>
      </c>
      <c r="P15" s="70">
        <v>143.76</v>
      </c>
      <c r="Q15" s="68"/>
    </row>
    <row r="16" spans="1:17">
      <c r="A16" s="62">
        <v>11</v>
      </c>
      <c r="B16" s="37">
        <v>7354881128</v>
      </c>
      <c r="C16" s="37"/>
      <c r="D16" s="63">
        <v>143.76</v>
      </c>
      <c r="F16" s="69">
        <v>11</v>
      </c>
      <c r="G16" s="37">
        <v>7354881129</v>
      </c>
      <c r="H16" s="70">
        <v>221.73</v>
      </c>
      <c r="J16" s="69">
        <v>11</v>
      </c>
      <c r="K16" s="37">
        <v>7354881129</v>
      </c>
      <c r="L16" s="71">
        <v>279.12</v>
      </c>
      <c r="N16" s="69">
        <v>11</v>
      </c>
      <c r="O16" s="37">
        <v>7354881129</v>
      </c>
      <c r="P16" s="70">
        <v>451.16</v>
      </c>
      <c r="Q16" s="68"/>
    </row>
    <row r="17" spans="1:17">
      <c r="A17" s="62">
        <v>12</v>
      </c>
      <c r="B17" s="37">
        <v>7354881129</v>
      </c>
      <c r="C17" s="37"/>
      <c r="D17" s="39">
        <v>144.1</v>
      </c>
      <c r="F17" s="69">
        <v>12</v>
      </c>
      <c r="G17" s="37">
        <v>7354881130</v>
      </c>
      <c r="H17" s="70">
        <v>218.84</v>
      </c>
      <c r="J17" s="69">
        <v>12</v>
      </c>
      <c r="K17" s="37">
        <v>7354881130</v>
      </c>
      <c r="L17" s="71">
        <v>145.09</v>
      </c>
      <c r="N17" s="69">
        <v>12</v>
      </c>
      <c r="O17" s="37">
        <v>7354881130</v>
      </c>
      <c r="P17" s="70">
        <v>151.26</v>
      </c>
      <c r="Q17" s="68"/>
    </row>
    <row r="18" spans="1:17">
      <c r="A18" s="62">
        <v>13</v>
      </c>
      <c r="B18" s="37">
        <v>7354881130</v>
      </c>
      <c r="C18" s="37"/>
      <c r="D18" s="39">
        <v>301.31</v>
      </c>
      <c r="E18" s="40">
        <f>D18-150</f>
        <v>151.31</v>
      </c>
      <c r="F18" s="69">
        <v>13</v>
      </c>
      <c r="G18" s="37">
        <v>7354881132</v>
      </c>
      <c r="H18" s="70">
        <v>769.41</v>
      </c>
      <c r="J18" s="69">
        <v>13</v>
      </c>
      <c r="K18" s="37">
        <v>7354881132</v>
      </c>
      <c r="L18" s="71">
        <v>858.17</v>
      </c>
      <c r="N18" s="69">
        <v>13</v>
      </c>
      <c r="O18" s="37">
        <v>7354881132</v>
      </c>
      <c r="P18" s="70">
        <v>787.84</v>
      </c>
      <c r="Q18" s="68"/>
    </row>
    <row r="19" spans="1:17">
      <c r="A19" s="62">
        <v>14</v>
      </c>
      <c r="B19" s="37">
        <v>7354881132</v>
      </c>
      <c r="C19" s="37"/>
      <c r="D19" s="63">
        <v>829.55</v>
      </c>
      <c r="F19" s="69">
        <v>14</v>
      </c>
      <c r="G19" s="37">
        <v>7354881134</v>
      </c>
      <c r="H19" s="70">
        <v>143.76</v>
      </c>
      <c r="J19" s="69">
        <v>14</v>
      </c>
      <c r="K19" s="37">
        <v>7354881134</v>
      </c>
      <c r="L19" s="71">
        <v>143.76</v>
      </c>
      <c r="N19" s="69">
        <v>14</v>
      </c>
      <c r="O19" s="37">
        <v>7354881134</v>
      </c>
      <c r="P19" s="70">
        <v>143.76</v>
      </c>
      <c r="Q19" s="68"/>
    </row>
    <row r="20" spans="1:17">
      <c r="A20" s="62">
        <v>15</v>
      </c>
      <c r="B20" s="37">
        <v>7354881134</v>
      </c>
      <c r="C20" s="37"/>
      <c r="D20" s="63">
        <v>143.76</v>
      </c>
      <c r="F20" s="69">
        <v>15</v>
      </c>
      <c r="G20" s="37">
        <v>7354881136</v>
      </c>
      <c r="H20" s="70">
        <v>203.79</v>
      </c>
      <c r="J20" s="69">
        <v>15</v>
      </c>
      <c r="K20" s="37">
        <v>7354881136</v>
      </c>
      <c r="L20" s="71">
        <v>207.11</v>
      </c>
      <c r="N20" s="69">
        <v>15</v>
      </c>
      <c r="O20" s="37">
        <v>7354881136</v>
      </c>
      <c r="P20" s="70">
        <v>196.75</v>
      </c>
      <c r="Q20" s="68"/>
    </row>
    <row r="21" spans="1:17">
      <c r="A21" s="62">
        <v>16</v>
      </c>
      <c r="B21" s="37">
        <v>7354881136</v>
      </c>
      <c r="C21" s="37"/>
      <c r="D21" s="63">
        <v>147.22</v>
      </c>
      <c r="F21" s="69">
        <v>16</v>
      </c>
      <c r="G21" s="37">
        <v>7354881139</v>
      </c>
      <c r="H21" s="70">
        <v>522.66999999999996</v>
      </c>
      <c r="J21" s="69">
        <v>16</v>
      </c>
      <c r="K21" s="37">
        <v>7354881139</v>
      </c>
      <c r="L21" s="71">
        <v>456.22</v>
      </c>
      <c r="N21" s="69">
        <v>16</v>
      </c>
      <c r="O21" s="37">
        <v>7354881139</v>
      </c>
      <c r="P21" s="70">
        <v>383.87</v>
      </c>
      <c r="Q21" s="68"/>
    </row>
    <row r="22" spans="1:17">
      <c r="A22" s="62">
        <v>17</v>
      </c>
      <c r="B22" s="37">
        <v>7354881139</v>
      </c>
      <c r="C22" s="37"/>
      <c r="D22" s="63">
        <v>429.74</v>
      </c>
      <c r="E22" s="41">
        <f>D22-350</f>
        <v>79.740000000000009</v>
      </c>
      <c r="F22" s="69">
        <v>17</v>
      </c>
      <c r="G22" s="37">
        <v>7354881151</v>
      </c>
      <c r="H22" s="70">
        <v>230.34</v>
      </c>
      <c r="J22" s="69">
        <v>17</v>
      </c>
      <c r="K22" s="37">
        <v>7354881151</v>
      </c>
      <c r="L22" s="71">
        <v>314.51</v>
      </c>
      <c r="N22" s="69">
        <v>17</v>
      </c>
      <c r="O22" s="37">
        <v>7354881151</v>
      </c>
      <c r="P22" s="70">
        <v>231.27</v>
      </c>
      <c r="Q22" s="68"/>
    </row>
    <row r="23" spans="1:17">
      <c r="A23" s="62">
        <v>18</v>
      </c>
      <c r="B23" s="37">
        <v>7354881151</v>
      </c>
      <c r="C23" s="37"/>
      <c r="D23" s="63">
        <v>399.63</v>
      </c>
      <c r="F23" s="69">
        <v>18</v>
      </c>
      <c r="G23" s="37">
        <v>7354881164</v>
      </c>
      <c r="H23" s="70">
        <v>272.10000000000002</v>
      </c>
      <c r="J23" s="69">
        <v>18</v>
      </c>
      <c r="K23" s="37">
        <v>7354881164</v>
      </c>
      <c r="L23" s="70">
        <v>216.56</v>
      </c>
      <c r="N23" s="69">
        <v>18</v>
      </c>
      <c r="O23" s="37">
        <v>7354881164</v>
      </c>
      <c r="P23" s="70">
        <v>286.02</v>
      </c>
      <c r="Q23" s="68"/>
    </row>
    <row r="24" spans="1:17">
      <c r="A24" s="62">
        <v>19</v>
      </c>
      <c r="B24" s="37">
        <v>7354881164</v>
      </c>
      <c r="C24" s="37"/>
      <c r="D24" s="63">
        <v>290.85000000000002</v>
      </c>
      <c r="F24" s="69">
        <v>19</v>
      </c>
      <c r="G24" s="37">
        <v>7354880475</v>
      </c>
      <c r="H24" s="70">
        <v>251.63</v>
      </c>
      <c r="J24" s="69">
        <v>19</v>
      </c>
      <c r="K24" s="37">
        <v>7354880475</v>
      </c>
      <c r="L24" s="71">
        <v>199.07</v>
      </c>
      <c r="N24" s="69">
        <v>19</v>
      </c>
      <c r="O24" s="37">
        <v>7354880475</v>
      </c>
      <c r="P24" s="70">
        <v>392.5</v>
      </c>
      <c r="Q24" s="68"/>
    </row>
    <row r="25" spans="1:17">
      <c r="A25" s="62">
        <v>20</v>
      </c>
      <c r="B25" s="37">
        <v>7354880475</v>
      </c>
      <c r="C25" s="37"/>
      <c r="D25" s="63">
        <v>721.52</v>
      </c>
      <c r="E25" s="41">
        <f>D25-350</f>
        <v>371.52</v>
      </c>
      <c r="F25" s="69">
        <v>20</v>
      </c>
      <c r="G25" s="37">
        <v>7354880476</v>
      </c>
      <c r="H25" s="70">
        <v>458.26</v>
      </c>
      <c r="J25" s="69">
        <v>20</v>
      </c>
      <c r="K25" s="37">
        <v>7354880476</v>
      </c>
      <c r="L25" s="70">
        <v>295.89999999999998</v>
      </c>
      <c r="N25" s="69">
        <v>20</v>
      </c>
      <c r="O25" s="37">
        <v>7354880476</v>
      </c>
      <c r="P25" s="70">
        <v>390.19</v>
      </c>
      <c r="Q25" s="68"/>
    </row>
    <row r="26" spans="1:17">
      <c r="A26" s="62">
        <v>21</v>
      </c>
      <c r="B26" s="37">
        <v>7354880476</v>
      </c>
      <c r="C26" s="37"/>
      <c r="D26" s="63">
        <v>413.89</v>
      </c>
      <c r="E26" s="41">
        <f>D26-350</f>
        <v>63.889999999999986</v>
      </c>
      <c r="F26" s="69">
        <v>21</v>
      </c>
      <c r="G26" s="37">
        <v>7773025111</v>
      </c>
      <c r="H26" s="70">
        <v>143.76</v>
      </c>
      <c r="J26" s="69">
        <v>21</v>
      </c>
      <c r="K26" s="37">
        <v>7773025111</v>
      </c>
      <c r="L26" s="71">
        <v>143.76</v>
      </c>
      <c r="N26" s="69">
        <v>21</v>
      </c>
      <c r="O26" s="37">
        <v>7773025111</v>
      </c>
      <c r="P26" s="70">
        <v>143.76</v>
      </c>
      <c r="Q26" s="68"/>
    </row>
    <row r="27" spans="1:17">
      <c r="A27" s="62">
        <v>22</v>
      </c>
      <c r="B27" s="37">
        <v>7773025111</v>
      </c>
      <c r="C27" s="37"/>
      <c r="D27" s="63">
        <v>143.76</v>
      </c>
      <c r="F27" s="69">
        <v>22</v>
      </c>
      <c r="G27" s="37">
        <v>8435500686</v>
      </c>
      <c r="H27" s="70">
        <v>143.76</v>
      </c>
      <c r="J27" s="69">
        <v>22</v>
      </c>
      <c r="K27" s="37">
        <v>8435500686</v>
      </c>
      <c r="L27" s="71">
        <v>143.76</v>
      </c>
      <c r="N27" s="69">
        <v>22</v>
      </c>
      <c r="O27" s="37">
        <v>8435500686</v>
      </c>
      <c r="P27" s="70">
        <v>197.25</v>
      </c>
      <c r="Q27" s="68"/>
    </row>
    <row r="28" spans="1:17">
      <c r="A28" s="62">
        <v>23</v>
      </c>
      <c r="B28" s="37">
        <v>8435500686</v>
      </c>
      <c r="C28" s="37"/>
      <c r="D28" s="63">
        <v>180.33</v>
      </c>
      <c r="F28" s="69">
        <v>23</v>
      </c>
      <c r="G28" s="37">
        <v>8435500687</v>
      </c>
      <c r="H28" s="70">
        <v>375.26</v>
      </c>
      <c r="J28" s="69">
        <v>23</v>
      </c>
      <c r="K28" s="37">
        <v>8435500687</v>
      </c>
      <c r="L28" s="71">
        <v>329.26</v>
      </c>
      <c r="N28" s="69">
        <v>23</v>
      </c>
      <c r="O28" s="37">
        <v>8435500687</v>
      </c>
      <c r="P28" s="70">
        <v>517.78</v>
      </c>
      <c r="Q28" s="68"/>
    </row>
    <row r="29" spans="1:17">
      <c r="A29" s="62">
        <v>24</v>
      </c>
      <c r="B29" s="37">
        <v>8435500687</v>
      </c>
      <c r="C29" s="37"/>
      <c r="D29" s="63">
        <v>260.26</v>
      </c>
      <c r="F29" s="69">
        <v>24</v>
      </c>
      <c r="G29" s="37">
        <v>8435500093</v>
      </c>
      <c r="H29" s="70">
        <v>401.47</v>
      </c>
      <c r="J29" s="69">
        <v>24</v>
      </c>
      <c r="K29" s="37">
        <v>8435500093</v>
      </c>
      <c r="L29" s="71">
        <v>433.33</v>
      </c>
      <c r="N29" s="69">
        <v>24</v>
      </c>
      <c r="O29" s="37">
        <v>8435500093</v>
      </c>
      <c r="P29" s="70">
        <v>499.6</v>
      </c>
      <c r="Q29" s="68"/>
    </row>
    <row r="30" spans="1:17">
      <c r="A30" s="62">
        <v>25</v>
      </c>
      <c r="B30" s="37">
        <v>8435500093</v>
      </c>
      <c r="C30" s="37"/>
      <c r="D30" s="63">
        <v>469.22</v>
      </c>
      <c r="F30" s="69">
        <v>25</v>
      </c>
      <c r="G30" s="37">
        <v>9713174427</v>
      </c>
      <c r="H30" s="70">
        <v>143.76</v>
      </c>
      <c r="J30" s="69">
        <v>25</v>
      </c>
      <c r="K30" s="37">
        <v>9713174427</v>
      </c>
      <c r="L30" s="71">
        <v>143.76</v>
      </c>
      <c r="N30" s="69">
        <v>25</v>
      </c>
      <c r="O30" s="37">
        <v>9713174427</v>
      </c>
      <c r="P30" s="70">
        <v>144.1</v>
      </c>
      <c r="Q30" s="68"/>
    </row>
    <row r="31" spans="1:17">
      <c r="A31" s="62">
        <v>26</v>
      </c>
      <c r="B31" s="37">
        <v>9713174427</v>
      </c>
      <c r="C31" s="37"/>
      <c r="D31" s="63">
        <v>143.76</v>
      </c>
      <c r="F31" s="69">
        <v>26</v>
      </c>
      <c r="G31" s="37">
        <v>9826010237</v>
      </c>
      <c r="H31" s="70">
        <v>652.86</v>
      </c>
      <c r="J31" s="69">
        <v>26</v>
      </c>
      <c r="K31" s="37">
        <v>9826010237</v>
      </c>
      <c r="L31" s="71">
        <v>614.91</v>
      </c>
      <c r="N31" s="69">
        <v>26</v>
      </c>
      <c r="O31" s="37">
        <v>9826010237</v>
      </c>
      <c r="P31" s="70">
        <v>431.26</v>
      </c>
      <c r="Q31" s="68"/>
    </row>
    <row r="32" spans="1:17">
      <c r="A32" s="62">
        <v>27</v>
      </c>
      <c r="B32" s="37">
        <v>9826010237</v>
      </c>
      <c r="C32" s="37"/>
      <c r="D32" s="63">
        <v>556.23</v>
      </c>
      <c r="F32" s="69">
        <v>27</v>
      </c>
      <c r="G32" s="37">
        <v>9826225111</v>
      </c>
      <c r="H32" s="70">
        <v>350.38</v>
      </c>
      <c r="J32" s="69">
        <v>27</v>
      </c>
      <c r="K32" s="37">
        <v>9826225111</v>
      </c>
      <c r="L32" s="71">
        <v>336.13</v>
      </c>
      <c r="N32" s="75">
        <v>27</v>
      </c>
      <c r="O32" s="37">
        <v>9826225111</v>
      </c>
      <c r="P32" s="70">
        <v>287.52</v>
      </c>
      <c r="Q32" s="68"/>
    </row>
    <row r="33" spans="1:40">
      <c r="A33" s="62">
        <v>28</v>
      </c>
      <c r="B33" s="37">
        <v>9826225111</v>
      </c>
      <c r="C33" s="37"/>
      <c r="D33" s="63">
        <v>1228.43</v>
      </c>
      <c r="F33" s="69">
        <v>28</v>
      </c>
      <c r="G33" s="37">
        <v>9826254111</v>
      </c>
      <c r="H33" s="70">
        <v>165.85</v>
      </c>
      <c r="J33" s="69">
        <v>28</v>
      </c>
      <c r="K33" s="37">
        <v>9826254111</v>
      </c>
      <c r="L33" s="71">
        <v>313.64999999999998</v>
      </c>
      <c r="N33" s="69">
        <v>28</v>
      </c>
      <c r="O33" s="37">
        <v>9826254111</v>
      </c>
      <c r="P33" s="70">
        <v>383.88</v>
      </c>
      <c r="Q33" s="68"/>
    </row>
    <row r="34" spans="1:40">
      <c r="A34" s="62">
        <v>29</v>
      </c>
      <c r="B34" s="37">
        <v>9826254111</v>
      </c>
      <c r="C34" s="37"/>
      <c r="D34" s="63">
        <v>180.67</v>
      </c>
      <c r="F34" s="69">
        <v>29</v>
      </c>
      <c r="G34" s="37">
        <v>9826425111</v>
      </c>
      <c r="H34" s="70">
        <v>431.26</v>
      </c>
      <c r="J34" s="69">
        <v>29</v>
      </c>
      <c r="K34" s="37">
        <v>9826425111</v>
      </c>
      <c r="L34" s="71">
        <v>456.87</v>
      </c>
      <c r="N34" s="69">
        <v>29</v>
      </c>
      <c r="O34" s="37">
        <v>9826425111</v>
      </c>
      <c r="P34" s="70">
        <v>477.29</v>
      </c>
      <c r="Q34" s="68"/>
    </row>
    <row r="35" spans="1:40">
      <c r="A35" s="62">
        <v>30</v>
      </c>
      <c r="B35" s="37">
        <v>9826425111</v>
      </c>
      <c r="C35" s="37"/>
      <c r="D35" s="63">
        <v>431.26</v>
      </c>
      <c r="F35" s="69">
        <v>30</v>
      </c>
      <c r="G35" s="37">
        <v>9826798227</v>
      </c>
      <c r="H35" s="70">
        <v>405.5</v>
      </c>
      <c r="J35" s="69">
        <v>30</v>
      </c>
      <c r="K35" s="37">
        <v>9826798227</v>
      </c>
      <c r="L35" s="70">
        <v>325.48</v>
      </c>
      <c r="N35" s="69">
        <v>30</v>
      </c>
      <c r="O35" s="37">
        <v>9826798227</v>
      </c>
      <c r="P35" s="70">
        <v>339.28</v>
      </c>
      <c r="Q35" s="68"/>
    </row>
    <row r="36" spans="1:40">
      <c r="A36" s="62">
        <v>31</v>
      </c>
      <c r="B36" s="37">
        <v>9826798227</v>
      </c>
      <c r="C36" s="37"/>
      <c r="D36" s="39">
        <v>364.1</v>
      </c>
      <c r="F36" s="69">
        <v>31</v>
      </c>
      <c r="G36" s="37">
        <v>9826911195</v>
      </c>
      <c r="H36" s="70">
        <v>143.76</v>
      </c>
      <c r="J36" s="69">
        <v>31</v>
      </c>
      <c r="K36" s="37">
        <v>9826911195</v>
      </c>
      <c r="L36" s="71">
        <v>161.02000000000001</v>
      </c>
      <c r="N36" s="69">
        <v>31</v>
      </c>
      <c r="O36" s="37">
        <v>9826911195</v>
      </c>
      <c r="P36" s="70">
        <v>192.06</v>
      </c>
      <c r="Q36" s="68"/>
    </row>
    <row r="37" spans="1:40">
      <c r="A37" s="62">
        <v>32</v>
      </c>
      <c r="B37" s="37">
        <v>9826911195</v>
      </c>
      <c r="C37" s="37"/>
      <c r="D37" s="63">
        <v>143.76</v>
      </c>
      <c r="F37" s="69">
        <v>32</v>
      </c>
      <c r="G37" s="37">
        <v>9893125111</v>
      </c>
      <c r="H37" s="70">
        <v>518.32000000000005</v>
      </c>
      <c r="J37" s="69">
        <v>32</v>
      </c>
      <c r="K37" s="37">
        <v>9893125111</v>
      </c>
      <c r="L37" s="71">
        <v>775.35</v>
      </c>
      <c r="N37" s="69">
        <v>32</v>
      </c>
      <c r="O37" s="37">
        <v>9893125111</v>
      </c>
      <c r="P37" s="70">
        <v>598.36</v>
      </c>
      <c r="Q37" s="68"/>
    </row>
    <row r="38" spans="1:40">
      <c r="A38" s="62">
        <v>33</v>
      </c>
      <c r="B38" s="37">
        <v>9893125111</v>
      </c>
      <c r="C38" s="37"/>
      <c r="D38" s="39">
        <v>446.9</v>
      </c>
      <c r="F38" s="69">
        <v>33</v>
      </c>
      <c r="G38" s="37">
        <v>9926015567</v>
      </c>
      <c r="H38" s="70">
        <v>210.57</v>
      </c>
      <c r="J38" s="69">
        <v>33</v>
      </c>
      <c r="K38" s="37">
        <v>9926015567</v>
      </c>
      <c r="L38" s="71">
        <v>224.26</v>
      </c>
      <c r="N38" s="69">
        <v>33</v>
      </c>
      <c r="O38" s="37">
        <v>9926015567</v>
      </c>
      <c r="P38" s="70">
        <v>364.79</v>
      </c>
      <c r="Q38" s="68"/>
    </row>
    <row r="39" spans="1:40">
      <c r="A39" s="62">
        <v>34</v>
      </c>
      <c r="B39" s="37">
        <v>9926015567</v>
      </c>
      <c r="C39" s="37"/>
      <c r="D39" s="63">
        <v>290.44</v>
      </c>
      <c r="F39" s="69">
        <v>34</v>
      </c>
      <c r="G39" s="37">
        <v>9926638883</v>
      </c>
      <c r="H39" s="70">
        <v>143.43</v>
      </c>
      <c r="J39" s="69">
        <v>34</v>
      </c>
      <c r="K39" s="37">
        <v>9926638883</v>
      </c>
      <c r="L39" s="71">
        <v>143.76</v>
      </c>
      <c r="N39" s="69">
        <v>34</v>
      </c>
      <c r="O39" s="37">
        <v>9926638883</v>
      </c>
      <c r="P39" s="70">
        <v>143.76</v>
      </c>
      <c r="Q39" s="68"/>
    </row>
    <row r="40" spans="1:40">
      <c r="A40" s="62">
        <v>35</v>
      </c>
      <c r="B40" s="37">
        <v>9926638883</v>
      </c>
      <c r="C40" s="37"/>
      <c r="D40" s="39">
        <v>144.1</v>
      </c>
      <c r="F40" s="69">
        <v>35</v>
      </c>
      <c r="G40" s="37">
        <v>7694006183</v>
      </c>
      <c r="H40" s="70">
        <v>72.33</v>
      </c>
      <c r="J40" s="69">
        <v>35</v>
      </c>
      <c r="K40" s="37">
        <v>7694006183</v>
      </c>
      <c r="L40" s="70">
        <v>172.5</v>
      </c>
      <c r="N40" s="69">
        <v>35</v>
      </c>
      <c r="O40" s="37">
        <v>7694006183</v>
      </c>
      <c r="P40" s="70">
        <v>172.3</v>
      </c>
      <c r="Q40" s="68"/>
    </row>
    <row r="41" spans="1:40" ht="15.75" thickBot="1">
      <c r="A41" s="36"/>
      <c r="B41" s="36" t="s">
        <v>4</v>
      </c>
      <c r="C41" s="36"/>
      <c r="D41" s="36">
        <f>SUM(D6:D40)</f>
        <v>11422.670000000004</v>
      </c>
      <c r="F41" s="76">
        <v>36</v>
      </c>
      <c r="G41" s="77">
        <v>7354882251</v>
      </c>
      <c r="H41" s="78">
        <v>72.33</v>
      </c>
      <c r="J41" s="79">
        <v>36</v>
      </c>
      <c r="K41" s="80">
        <v>7354882251</v>
      </c>
      <c r="L41" s="81">
        <v>172.5</v>
      </c>
      <c r="N41" s="79">
        <v>36</v>
      </c>
      <c r="O41" s="80">
        <v>7354882251</v>
      </c>
      <c r="P41" s="81">
        <v>172.36</v>
      </c>
      <c r="Q41" s="68"/>
    </row>
    <row r="42" spans="1:40" ht="21.75" thickBot="1">
      <c r="F42" s="199" t="s">
        <v>4</v>
      </c>
      <c r="G42" s="200"/>
      <c r="H42" s="82">
        <f>SUM(H6:H39)</f>
        <v>10185.720000000001</v>
      </c>
      <c r="J42" s="202" t="s">
        <v>4</v>
      </c>
      <c r="K42" s="203"/>
      <c r="L42" s="83">
        <f>SUM(L6:L41)</f>
        <v>10333.660000000002</v>
      </c>
      <c r="N42" s="199" t="s">
        <v>4</v>
      </c>
      <c r="O42" s="200"/>
      <c r="P42" s="84">
        <f>SUM(P6:P41)</f>
        <v>10880.210000000005</v>
      </c>
      <c r="Q42" s="85"/>
      <c r="AI42" s="212" t="s">
        <v>61</v>
      </c>
      <c r="AJ42" s="212"/>
      <c r="AK42" s="212"/>
      <c r="AL42" s="212"/>
      <c r="AM42" s="212"/>
      <c r="AN42" s="212"/>
    </row>
    <row r="44" spans="1:40" ht="22.5">
      <c r="D44" s="40"/>
      <c r="H44" s="41"/>
      <c r="R44" s="197" t="s">
        <v>0</v>
      </c>
      <c r="S44" s="197"/>
      <c r="T44" s="197"/>
      <c r="U44" s="197"/>
      <c r="V44" s="197"/>
      <c r="AA44" s="206" t="s">
        <v>0</v>
      </c>
      <c r="AB44" s="207"/>
      <c r="AC44" s="207"/>
      <c r="AD44" s="207"/>
      <c r="AE44" s="207"/>
      <c r="AF44" s="208"/>
      <c r="AI44" s="206" t="s">
        <v>0</v>
      </c>
      <c r="AJ44" s="207"/>
      <c r="AK44" s="207"/>
      <c r="AL44" s="207"/>
      <c r="AM44" s="207"/>
      <c r="AN44" s="208"/>
    </row>
    <row r="45" spans="1:40" ht="27" customHeight="1">
      <c r="A45" s="193" t="s">
        <v>0</v>
      </c>
      <c r="B45" s="193"/>
      <c r="C45" s="193"/>
      <c r="D45" s="193"/>
      <c r="F45" s="193" t="s">
        <v>0</v>
      </c>
      <c r="G45" s="193"/>
      <c r="H45" s="193"/>
      <c r="J45" s="197" t="s">
        <v>0</v>
      </c>
      <c r="K45" s="197"/>
      <c r="L45" s="197"/>
      <c r="M45" s="197"/>
      <c r="N45" s="197"/>
      <c r="O45" s="197"/>
      <c r="P45" s="197"/>
      <c r="R45" s="196" t="s">
        <v>20</v>
      </c>
      <c r="S45" s="196"/>
      <c r="T45" s="196"/>
      <c r="U45" s="196"/>
      <c r="V45" s="196"/>
      <c r="AA45" s="209" t="s">
        <v>22</v>
      </c>
      <c r="AB45" s="210"/>
      <c r="AC45" s="210"/>
      <c r="AD45" s="210"/>
      <c r="AE45" s="210"/>
      <c r="AF45" s="211"/>
      <c r="AI45" s="209">
        <v>43055</v>
      </c>
      <c r="AJ45" s="210"/>
      <c r="AK45" s="210"/>
      <c r="AL45" s="210"/>
      <c r="AM45" s="210"/>
      <c r="AN45" s="211"/>
    </row>
    <row r="46" spans="1:40" ht="18" customHeight="1" thickBot="1">
      <c r="A46" s="49"/>
      <c r="B46" s="194">
        <v>42871</v>
      </c>
      <c r="C46" s="194"/>
      <c r="D46" s="194"/>
      <c r="F46" s="49"/>
      <c r="G46" s="194" t="s">
        <v>16</v>
      </c>
      <c r="H46" s="194"/>
      <c r="J46" s="196" t="s">
        <v>17</v>
      </c>
      <c r="K46" s="196"/>
      <c r="L46" s="196"/>
      <c r="M46" s="196"/>
      <c r="N46" s="196"/>
      <c r="O46" s="196"/>
      <c r="P46" s="196"/>
      <c r="Q46" s="86"/>
      <c r="R46" s="87" t="s">
        <v>1</v>
      </c>
      <c r="S46" s="87" t="s">
        <v>2</v>
      </c>
      <c r="T46" s="88" t="s">
        <v>3</v>
      </c>
      <c r="U46" s="88" t="s">
        <v>18</v>
      </c>
      <c r="V46" s="88" t="s">
        <v>19</v>
      </c>
      <c r="W46" s="89" t="s">
        <v>21</v>
      </c>
      <c r="X46" s="144"/>
      <c r="AA46" s="90" t="s">
        <v>1</v>
      </c>
      <c r="AB46" s="130" t="s">
        <v>2</v>
      </c>
      <c r="AC46" s="91" t="s">
        <v>21</v>
      </c>
      <c r="AD46" s="92" t="s">
        <v>18</v>
      </c>
      <c r="AE46" s="92" t="s">
        <v>19</v>
      </c>
      <c r="AF46" s="88" t="s">
        <v>3</v>
      </c>
      <c r="AI46" s="90" t="s">
        <v>1</v>
      </c>
      <c r="AJ46" s="130" t="s">
        <v>2</v>
      </c>
      <c r="AK46" s="91" t="s">
        <v>21</v>
      </c>
      <c r="AL46" s="92" t="s">
        <v>18</v>
      </c>
      <c r="AM46" s="92" t="s">
        <v>19</v>
      </c>
      <c r="AN46" s="88" t="s">
        <v>3</v>
      </c>
    </row>
    <row r="47" spans="1:40" ht="16.5" thickBot="1">
      <c r="A47" s="93" t="s">
        <v>1</v>
      </c>
      <c r="B47" s="94" t="s">
        <v>2</v>
      </c>
      <c r="C47" s="95"/>
      <c r="D47" s="60" t="s">
        <v>3</v>
      </c>
      <c r="F47" s="93" t="s">
        <v>1</v>
      </c>
      <c r="G47" s="94" t="s">
        <v>2</v>
      </c>
      <c r="H47" s="60" t="s">
        <v>3</v>
      </c>
      <c r="J47" s="87" t="s">
        <v>1</v>
      </c>
      <c r="K47" s="96" t="s">
        <v>2</v>
      </c>
      <c r="L47" s="97" t="s">
        <v>3</v>
      </c>
      <c r="M47" s="97" t="s">
        <v>18</v>
      </c>
      <c r="N47" s="97" t="s">
        <v>19</v>
      </c>
      <c r="O47" s="89" t="s">
        <v>21</v>
      </c>
      <c r="P47" s="98"/>
      <c r="Q47" s="86"/>
      <c r="R47" s="62">
        <v>1</v>
      </c>
      <c r="S47" s="37">
        <v>7354881112</v>
      </c>
      <c r="T47" s="39">
        <v>245.44</v>
      </c>
      <c r="U47" s="63">
        <v>18.72</v>
      </c>
      <c r="V47" s="63">
        <f t="shared" ref="V47:V82" si="0">U47</f>
        <v>18.72</v>
      </c>
      <c r="W47" s="39">
        <v>208</v>
      </c>
      <c r="X47" s="63">
        <f>SUM(U47:W47)</f>
        <v>245.44</v>
      </c>
      <c r="Y47" s="40">
        <f>T47-X47</f>
        <v>0</v>
      </c>
      <c r="AA47" s="36">
        <v>1</v>
      </c>
      <c r="AB47" s="37">
        <v>7354881112</v>
      </c>
      <c r="AC47" s="39">
        <v>299</v>
      </c>
      <c r="AD47" s="39">
        <v>26.91</v>
      </c>
      <c r="AE47" s="39">
        <f t="shared" ref="AE47:AE62" si="1">AD47</f>
        <v>26.91</v>
      </c>
      <c r="AF47" s="39">
        <f>AC47+AD47+AE47</f>
        <v>352.82000000000005</v>
      </c>
      <c r="AG47" s="40"/>
      <c r="AI47" s="36">
        <v>1</v>
      </c>
      <c r="AJ47" s="37">
        <v>7354881112</v>
      </c>
      <c r="AK47" s="39">
        <v>299.3</v>
      </c>
      <c r="AL47" s="39">
        <v>26.96</v>
      </c>
      <c r="AM47" s="44">
        <f t="shared" ref="AM47:AM48" si="2">AL47</f>
        <v>26.96</v>
      </c>
      <c r="AN47" s="39">
        <f>AK47+AL47+AM47</f>
        <v>353.21999999999997</v>
      </c>
    </row>
    <row r="48" spans="1:40">
      <c r="A48" s="64">
        <v>1</v>
      </c>
      <c r="B48" s="65">
        <v>7354881112</v>
      </c>
      <c r="C48" s="99"/>
      <c r="D48" s="66">
        <v>196.66</v>
      </c>
      <c r="F48" s="64">
        <v>1</v>
      </c>
      <c r="G48" s="65">
        <v>7354881112</v>
      </c>
      <c r="H48" s="66">
        <v>173.53</v>
      </c>
      <c r="J48" s="36">
        <v>1</v>
      </c>
      <c r="K48" s="45">
        <v>7354881112</v>
      </c>
      <c r="L48" s="47">
        <f>M48+N48+O48</f>
        <v>266.27999999999997</v>
      </c>
      <c r="M48" s="100">
        <v>20.309999999999999</v>
      </c>
      <c r="N48" s="100">
        <v>20.309999999999999</v>
      </c>
      <c r="O48" s="100">
        <v>225.66</v>
      </c>
      <c r="P48" s="47">
        <f>O48*9%</f>
        <v>20.3094</v>
      </c>
      <c r="Q48" s="101"/>
      <c r="R48" s="62">
        <v>2</v>
      </c>
      <c r="S48" s="37">
        <v>7354881114</v>
      </c>
      <c r="T48" s="39">
        <v>234.82</v>
      </c>
      <c r="U48" s="63">
        <v>17.91</v>
      </c>
      <c r="V48" s="63">
        <f t="shared" si="0"/>
        <v>17.91</v>
      </c>
      <c r="W48" s="39">
        <v>199</v>
      </c>
      <c r="X48" s="63">
        <f t="shared" ref="X48:X82" si="3">SUM(U48:W48)</f>
        <v>234.82</v>
      </c>
      <c r="Y48" s="40">
        <f t="shared" ref="Y48:Y82" si="4">T48-X48</f>
        <v>0</v>
      </c>
      <c r="AA48" s="36">
        <v>2</v>
      </c>
      <c r="AB48" s="37">
        <v>7354881114</v>
      </c>
      <c r="AC48" s="44">
        <v>299</v>
      </c>
      <c r="AD48" s="44">
        <v>26.91</v>
      </c>
      <c r="AE48" s="44">
        <f t="shared" si="1"/>
        <v>26.91</v>
      </c>
      <c r="AF48" s="39">
        <f t="shared" ref="AF48:AF82" si="5">AC48+AD48+AE48</f>
        <v>352.82000000000005</v>
      </c>
      <c r="AG48" s="40"/>
      <c r="AI48" s="36">
        <v>2</v>
      </c>
      <c r="AJ48" s="37">
        <v>7354881114</v>
      </c>
      <c r="AK48" s="44">
        <v>299.3</v>
      </c>
      <c r="AL48" s="44">
        <v>26.94</v>
      </c>
      <c r="AM48" s="44">
        <f t="shared" si="2"/>
        <v>26.94</v>
      </c>
      <c r="AN48" s="39">
        <f t="shared" ref="AN48:AN80" si="6">AK48+AL48+AM48</f>
        <v>353.18</v>
      </c>
    </row>
    <row r="49" spans="1:40">
      <c r="A49" s="69">
        <v>2</v>
      </c>
      <c r="B49" s="37">
        <v>7354881114</v>
      </c>
      <c r="C49" s="102"/>
      <c r="D49" s="70">
        <v>143.76</v>
      </c>
      <c r="F49" s="69">
        <v>2</v>
      </c>
      <c r="G49" s="37">
        <v>7354881114</v>
      </c>
      <c r="H49" s="70">
        <v>146.4</v>
      </c>
      <c r="J49" s="36">
        <v>2</v>
      </c>
      <c r="K49" s="45">
        <v>7354881114</v>
      </c>
      <c r="L49" s="47">
        <f t="shared" ref="L49:L81" ca="1" si="7">M49+N49+O49</f>
        <v>266.27999999999997</v>
      </c>
      <c r="M49" s="100">
        <v>17.05</v>
      </c>
      <c r="N49" s="100">
        <f t="shared" ref="N49:N81" si="8">M49</f>
        <v>17.05</v>
      </c>
      <c r="O49" s="100">
        <f t="shared" ref="O49:O81" ca="1" si="9">L49-M49-N49</f>
        <v>189.45</v>
      </c>
      <c r="P49" s="47">
        <f t="shared" ref="P49:P81" ca="1" si="10">O49*9%</f>
        <v>17.0505</v>
      </c>
      <c r="Q49" s="101"/>
      <c r="R49" s="62">
        <v>3</v>
      </c>
      <c r="S49" s="37">
        <v>7354881120</v>
      </c>
      <c r="T49" s="39">
        <v>161.9</v>
      </c>
      <c r="U49" s="63">
        <v>12.35</v>
      </c>
      <c r="V49" s="63">
        <f t="shared" si="0"/>
        <v>12.35</v>
      </c>
      <c r="W49" s="39">
        <v>137.19999999999999</v>
      </c>
      <c r="X49" s="63">
        <f t="shared" si="3"/>
        <v>161.89999999999998</v>
      </c>
      <c r="Y49" s="40">
        <f t="shared" si="4"/>
        <v>0</v>
      </c>
      <c r="AA49" s="36">
        <v>3</v>
      </c>
      <c r="AB49" s="37">
        <v>7354881120</v>
      </c>
      <c r="AC49" s="44">
        <v>99</v>
      </c>
      <c r="AD49" s="44">
        <v>8.91</v>
      </c>
      <c r="AE49" s="44">
        <f t="shared" si="1"/>
        <v>8.91</v>
      </c>
      <c r="AF49" s="39">
        <f t="shared" si="5"/>
        <v>116.82</v>
      </c>
      <c r="AG49" s="40"/>
      <c r="AI49" s="36">
        <v>3</v>
      </c>
      <c r="AJ49" s="37">
        <v>7354881120</v>
      </c>
      <c r="AK49" s="44">
        <v>99</v>
      </c>
      <c r="AL49" s="44">
        <v>8.91</v>
      </c>
      <c r="AM49" s="44">
        <f>AL49</f>
        <v>8.91</v>
      </c>
      <c r="AN49" s="39">
        <f t="shared" si="6"/>
        <v>116.82</v>
      </c>
    </row>
    <row r="50" spans="1:40">
      <c r="A50" s="69">
        <v>3</v>
      </c>
      <c r="B50" s="37">
        <v>7354881120</v>
      </c>
      <c r="C50" s="102"/>
      <c r="D50" s="70">
        <v>340.06</v>
      </c>
      <c r="F50" s="69">
        <v>3</v>
      </c>
      <c r="G50" s="37">
        <v>7354881120</v>
      </c>
      <c r="H50" s="70">
        <v>344.91</v>
      </c>
      <c r="J50" s="103">
        <v>3</v>
      </c>
      <c r="K50" s="45">
        <v>7354881120</v>
      </c>
      <c r="L50" s="47" t="e">
        <f>M50+N50+#REF!</f>
        <v>#REF!</v>
      </c>
      <c r="M50" s="104">
        <v>60.76</v>
      </c>
      <c r="N50" s="104">
        <f t="shared" si="8"/>
        <v>60.76</v>
      </c>
      <c r="O50" s="106">
        <f ca="1">SUM(M50:P50)</f>
        <v>857.37900000000002</v>
      </c>
      <c r="P50" s="105" t="e">
        <f>#REF!*9%</f>
        <v>#REF!</v>
      </c>
      <c r="R50" s="62">
        <v>4</v>
      </c>
      <c r="S50" s="37">
        <v>7354881122</v>
      </c>
      <c r="T50" s="39">
        <v>379.93</v>
      </c>
      <c r="U50" s="63">
        <v>28.98</v>
      </c>
      <c r="V50" s="63">
        <f t="shared" si="0"/>
        <v>28.98</v>
      </c>
      <c r="W50" s="39">
        <v>321.97000000000003</v>
      </c>
      <c r="X50" s="63">
        <f t="shared" si="3"/>
        <v>379.93</v>
      </c>
      <c r="Y50" s="40">
        <f t="shared" si="4"/>
        <v>0</v>
      </c>
      <c r="AA50" s="36">
        <v>4</v>
      </c>
      <c r="AB50" s="37">
        <v>7354881122</v>
      </c>
      <c r="AC50" s="44">
        <v>299</v>
      </c>
      <c r="AD50" s="44">
        <v>26.91</v>
      </c>
      <c r="AE50" s="44">
        <f t="shared" si="1"/>
        <v>26.91</v>
      </c>
      <c r="AF50" s="39">
        <f t="shared" si="5"/>
        <v>352.82000000000005</v>
      </c>
      <c r="AG50" s="40"/>
      <c r="AI50" s="36">
        <v>4</v>
      </c>
      <c r="AJ50" s="37">
        <v>7354881122</v>
      </c>
      <c r="AK50" s="44">
        <v>299</v>
      </c>
      <c r="AL50" s="44">
        <v>26.91</v>
      </c>
      <c r="AM50" s="44">
        <f t="shared" ref="AM50:AM83" si="11">AL50</f>
        <v>26.91</v>
      </c>
      <c r="AN50" s="39">
        <f t="shared" si="6"/>
        <v>352.82000000000005</v>
      </c>
    </row>
    <row r="51" spans="1:40" ht="15.75" thickBot="1">
      <c r="A51" s="69">
        <v>4</v>
      </c>
      <c r="B51" s="37">
        <v>7354881122</v>
      </c>
      <c r="C51" s="102"/>
      <c r="D51" s="70">
        <v>438.39</v>
      </c>
      <c r="F51" s="69">
        <v>4</v>
      </c>
      <c r="G51" s="37">
        <v>7354881122</v>
      </c>
      <c r="H51" s="70">
        <v>470.47</v>
      </c>
      <c r="I51" s="40">
        <f>H51-350</f>
        <v>120.47000000000003</v>
      </c>
      <c r="J51" s="103">
        <v>4</v>
      </c>
      <c r="K51" s="45">
        <v>7354881122</v>
      </c>
      <c r="L51" s="47">
        <f t="shared" ca="1" si="7"/>
        <v>266.27999999999997</v>
      </c>
      <c r="M51" s="100">
        <v>19.52</v>
      </c>
      <c r="N51" s="100">
        <f t="shared" si="8"/>
        <v>19.52</v>
      </c>
      <c r="O51" s="100">
        <f t="shared" ca="1" si="9"/>
        <v>216.83999999999997</v>
      </c>
      <c r="P51" s="47">
        <f t="shared" ca="1" si="10"/>
        <v>19.515599999999996</v>
      </c>
      <c r="Q51" s="101"/>
      <c r="R51" s="62">
        <v>5</v>
      </c>
      <c r="S51" s="37">
        <v>7354881123</v>
      </c>
      <c r="T51" s="39">
        <v>585.16</v>
      </c>
      <c r="U51" s="63">
        <v>44.63</v>
      </c>
      <c r="V51" s="63">
        <f t="shared" si="0"/>
        <v>44.63</v>
      </c>
      <c r="W51" s="39">
        <v>495.9</v>
      </c>
      <c r="X51" s="63">
        <f t="shared" si="3"/>
        <v>585.16</v>
      </c>
      <c r="Y51" s="40">
        <f t="shared" si="4"/>
        <v>0</v>
      </c>
      <c r="AA51" s="36">
        <v>5</v>
      </c>
      <c r="AB51" s="37">
        <v>7354881123</v>
      </c>
      <c r="AC51" s="44">
        <v>382.6</v>
      </c>
      <c r="AD51" s="44">
        <v>34.43</v>
      </c>
      <c r="AE51" s="44">
        <f t="shared" si="1"/>
        <v>34.43</v>
      </c>
      <c r="AF51" s="39">
        <f t="shared" si="5"/>
        <v>451.46000000000004</v>
      </c>
      <c r="AG51" s="40"/>
      <c r="AI51" s="36">
        <v>5</v>
      </c>
      <c r="AJ51" s="37">
        <v>7354881123</v>
      </c>
      <c r="AK51" s="44">
        <v>359.4</v>
      </c>
      <c r="AL51" s="44">
        <v>32.35</v>
      </c>
      <c r="AM51" s="44">
        <f t="shared" si="11"/>
        <v>32.35</v>
      </c>
      <c r="AN51" s="39">
        <f t="shared" si="6"/>
        <v>424.1</v>
      </c>
    </row>
    <row r="52" spans="1:40">
      <c r="A52" s="69">
        <v>5</v>
      </c>
      <c r="B52" s="37">
        <v>7354881123</v>
      </c>
      <c r="C52" s="102"/>
      <c r="D52" s="70">
        <v>770.11</v>
      </c>
      <c r="F52" s="64">
        <v>5</v>
      </c>
      <c r="G52" s="37">
        <v>7354881123</v>
      </c>
      <c r="H52" s="70">
        <v>364.46</v>
      </c>
      <c r="J52" s="103">
        <v>5</v>
      </c>
      <c r="K52" s="45">
        <v>7354881123</v>
      </c>
      <c r="L52" s="47">
        <f t="shared" ca="1" si="7"/>
        <v>266.27999999999997</v>
      </c>
      <c r="M52" s="100">
        <v>52.13</v>
      </c>
      <c r="N52" s="100">
        <f t="shared" si="8"/>
        <v>52.13</v>
      </c>
      <c r="O52" s="100">
        <f t="shared" ca="1" si="9"/>
        <v>579.22</v>
      </c>
      <c r="P52" s="47">
        <f t="shared" ca="1" si="10"/>
        <v>52.129800000000003</v>
      </c>
      <c r="Q52" s="101"/>
      <c r="R52" s="62">
        <v>6</v>
      </c>
      <c r="S52" s="37">
        <v>7354881124</v>
      </c>
      <c r="T52" s="39">
        <v>215.58</v>
      </c>
      <c r="U52" s="63">
        <v>16.440000000000001</v>
      </c>
      <c r="V52" s="63">
        <f t="shared" si="0"/>
        <v>16.440000000000001</v>
      </c>
      <c r="W52" s="39">
        <v>182.7</v>
      </c>
      <c r="X52" s="63">
        <f t="shared" si="3"/>
        <v>215.57999999999998</v>
      </c>
      <c r="Y52" s="40">
        <f t="shared" si="4"/>
        <v>0</v>
      </c>
      <c r="AA52" s="36">
        <v>6</v>
      </c>
      <c r="AB52" s="37">
        <v>7354881124</v>
      </c>
      <c r="AC52" s="44">
        <v>207</v>
      </c>
      <c r="AD52" s="39">
        <v>18.63</v>
      </c>
      <c r="AE52" s="39">
        <f t="shared" si="1"/>
        <v>18.63</v>
      </c>
      <c r="AF52" s="39">
        <f t="shared" si="5"/>
        <v>244.26</v>
      </c>
      <c r="AG52" s="40"/>
      <c r="AI52" s="36">
        <v>6</v>
      </c>
      <c r="AJ52" s="37">
        <v>7354881124</v>
      </c>
      <c r="AK52" s="44">
        <v>205.8</v>
      </c>
      <c r="AL52" s="39">
        <v>18.52</v>
      </c>
      <c r="AM52" s="44">
        <f t="shared" si="11"/>
        <v>18.52</v>
      </c>
      <c r="AN52" s="39">
        <f t="shared" si="6"/>
        <v>242.84000000000003</v>
      </c>
    </row>
    <row r="53" spans="1:40">
      <c r="A53" s="69">
        <v>6</v>
      </c>
      <c r="B53" s="37">
        <v>7354881124</v>
      </c>
      <c r="C53" s="102"/>
      <c r="D53" s="70">
        <v>143.76</v>
      </c>
      <c r="F53" s="69">
        <v>6</v>
      </c>
      <c r="G53" s="37">
        <v>7354881124</v>
      </c>
      <c r="H53" s="70">
        <v>143.76</v>
      </c>
      <c r="J53" s="103">
        <v>6</v>
      </c>
      <c r="K53" s="45">
        <v>7354881124</v>
      </c>
      <c r="L53" s="47">
        <f t="shared" ca="1" si="7"/>
        <v>266.27999999999997</v>
      </c>
      <c r="M53" s="100">
        <v>11.25</v>
      </c>
      <c r="N53" s="100">
        <f t="shared" si="8"/>
        <v>11.25</v>
      </c>
      <c r="O53" s="100">
        <f t="shared" ca="1" si="9"/>
        <v>125</v>
      </c>
      <c r="P53" s="47">
        <f t="shared" ca="1" si="10"/>
        <v>11.25</v>
      </c>
      <c r="Q53" s="101"/>
      <c r="R53" s="62">
        <v>7</v>
      </c>
      <c r="S53" s="37">
        <v>7354881126</v>
      </c>
      <c r="T53" s="39">
        <v>234.82</v>
      </c>
      <c r="U53" s="63">
        <v>17.91</v>
      </c>
      <c r="V53" s="63">
        <f t="shared" si="0"/>
        <v>17.91</v>
      </c>
      <c r="W53" s="39">
        <v>199</v>
      </c>
      <c r="X53" s="63">
        <f t="shared" si="3"/>
        <v>234.82</v>
      </c>
      <c r="Y53" s="40">
        <f t="shared" si="4"/>
        <v>0</v>
      </c>
      <c r="AA53" s="36">
        <v>7</v>
      </c>
      <c r="AB53" s="37">
        <v>7354881126</v>
      </c>
      <c r="AC53" s="39">
        <v>199</v>
      </c>
      <c r="AD53" s="39">
        <v>17.91</v>
      </c>
      <c r="AE53" s="39">
        <f t="shared" si="1"/>
        <v>17.91</v>
      </c>
      <c r="AF53" s="39">
        <f t="shared" si="5"/>
        <v>234.82</v>
      </c>
      <c r="AG53" s="40"/>
      <c r="AI53" s="36">
        <v>7</v>
      </c>
      <c r="AJ53" s="37">
        <v>7354881126</v>
      </c>
      <c r="AK53" s="39">
        <v>202.6</v>
      </c>
      <c r="AL53" s="39">
        <v>18.23</v>
      </c>
      <c r="AM53" s="44">
        <f t="shared" si="11"/>
        <v>18.23</v>
      </c>
      <c r="AN53" s="39">
        <f t="shared" si="6"/>
        <v>239.05999999999997</v>
      </c>
    </row>
    <row r="54" spans="1:40">
      <c r="A54" s="69">
        <v>7</v>
      </c>
      <c r="B54" s="37">
        <v>7354881127</v>
      </c>
      <c r="C54" s="102"/>
      <c r="D54" s="70">
        <v>143.76</v>
      </c>
      <c r="F54" s="69">
        <v>7</v>
      </c>
      <c r="G54" s="37">
        <v>7354881126</v>
      </c>
      <c r="H54" s="70">
        <v>191.4</v>
      </c>
      <c r="J54" s="103">
        <v>7</v>
      </c>
      <c r="K54" s="45">
        <v>7354881126</v>
      </c>
      <c r="L54" s="47">
        <f t="shared" ca="1" si="7"/>
        <v>266.27999999999997</v>
      </c>
      <c r="M54" s="100">
        <v>18.399999999999999</v>
      </c>
      <c r="N54" s="100">
        <f t="shared" si="8"/>
        <v>18.399999999999999</v>
      </c>
      <c r="O54" s="100">
        <f t="shared" ca="1" si="9"/>
        <v>204.48999999999998</v>
      </c>
      <c r="P54" s="47">
        <f t="shared" ca="1" si="10"/>
        <v>18.404099999999996</v>
      </c>
      <c r="Q54" s="101"/>
      <c r="R54" s="62">
        <v>8</v>
      </c>
      <c r="S54" s="37">
        <v>7354881127</v>
      </c>
      <c r="T54" s="39">
        <v>147.5</v>
      </c>
      <c r="U54" s="63">
        <v>11.25</v>
      </c>
      <c r="V54" s="63">
        <f t="shared" si="0"/>
        <v>11.25</v>
      </c>
      <c r="W54" s="39">
        <v>125</v>
      </c>
      <c r="X54" s="63">
        <f t="shared" si="3"/>
        <v>147.5</v>
      </c>
      <c r="Y54" s="40">
        <f t="shared" si="4"/>
        <v>0</v>
      </c>
      <c r="AA54" s="36">
        <v>8</v>
      </c>
      <c r="AB54" s="37">
        <v>7354881127</v>
      </c>
      <c r="AC54" s="39">
        <v>129.19999999999999</v>
      </c>
      <c r="AD54" s="39">
        <v>11.63</v>
      </c>
      <c r="AE54" s="39">
        <f t="shared" si="1"/>
        <v>11.63</v>
      </c>
      <c r="AF54" s="39">
        <f t="shared" si="5"/>
        <v>152.45999999999998</v>
      </c>
      <c r="AG54" s="40"/>
      <c r="AI54" s="36">
        <v>8</v>
      </c>
      <c r="AJ54" s="37">
        <v>7354881127</v>
      </c>
      <c r="AK54" s="39">
        <v>153.80000000000001</v>
      </c>
      <c r="AL54" s="39">
        <v>13.84</v>
      </c>
      <c r="AM54" s="44">
        <f t="shared" si="11"/>
        <v>13.84</v>
      </c>
      <c r="AN54" s="39">
        <f t="shared" si="6"/>
        <v>181.48000000000002</v>
      </c>
    </row>
    <row r="55" spans="1:40" ht="15.75" thickBot="1">
      <c r="A55" s="69">
        <v>8</v>
      </c>
      <c r="B55" s="37">
        <v>7354881128</v>
      </c>
      <c r="C55" s="102"/>
      <c r="D55" s="70">
        <v>143.76</v>
      </c>
      <c r="F55" s="69">
        <v>8</v>
      </c>
      <c r="G55" s="37">
        <v>7354881127</v>
      </c>
      <c r="H55" s="70">
        <v>143.76</v>
      </c>
      <c r="J55" s="36">
        <v>8</v>
      </c>
      <c r="K55" s="45">
        <v>7354881127</v>
      </c>
      <c r="L55" s="47">
        <f t="shared" ca="1" si="7"/>
        <v>266.27999999999997</v>
      </c>
      <c r="M55" s="100">
        <v>11.25</v>
      </c>
      <c r="N55" s="100">
        <f t="shared" si="8"/>
        <v>11.25</v>
      </c>
      <c r="O55" s="100">
        <f t="shared" ca="1" si="9"/>
        <v>125</v>
      </c>
      <c r="P55" s="47">
        <f t="shared" ca="1" si="10"/>
        <v>11.25</v>
      </c>
      <c r="Q55" s="101"/>
      <c r="R55" s="62">
        <v>9</v>
      </c>
      <c r="S55" s="37">
        <v>7354881128</v>
      </c>
      <c r="T55" s="39">
        <v>148.22</v>
      </c>
      <c r="U55" s="63">
        <v>11.31</v>
      </c>
      <c r="V55" s="63">
        <f t="shared" si="0"/>
        <v>11.31</v>
      </c>
      <c r="W55" s="39">
        <v>125.6</v>
      </c>
      <c r="X55" s="63">
        <f t="shared" si="3"/>
        <v>148.22</v>
      </c>
      <c r="Y55" s="40">
        <f t="shared" si="4"/>
        <v>0</v>
      </c>
      <c r="AA55" s="36">
        <v>9</v>
      </c>
      <c r="AB55" s="37">
        <v>7354881128</v>
      </c>
      <c r="AC55" s="39">
        <v>110.4</v>
      </c>
      <c r="AD55" s="39">
        <v>9.94</v>
      </c>
      <c r="AE55" s="39">
        <f t="shared" si="1"/>
        <v>9.94</v>
      </c>
      <c r="AF55" s="39">
        <f t="shared" si="5"/>
        <v>130.28</v>
      </c>
      <c r="AG55" s="40"/>
      <c r="AI55" s="36">
        <v>9</v>
      </c>
      <c r="AJ55" s="37">
        <v>7354881128</v>
      </c>
      <c r="AK55" s="39">
        <v>114</v>
      </c>
      <c r="AL55" s="39">
        <v>10.26</v>
      </c>
      <c r="AM55" s="44">
        <f t="shared" si="11"/>
        <v>10.26</v>
      </c>
      <c r="AN55" s="39">
        <f t="shared" si="6"/>
        <v>134.52000000000001</v>
      </c>
    </row>
    <row r="56" spans="1:40">
      <c r="A56" s="69">
        <v>9</v>
      </c>
      <c r="B56" s="37">
        <v>7354881129</v>
      </c>
      <c r="C56" s="102"/>
      <c r="D56" s="70">
        <v>572.9</v>
      </c>
      <c r="F56" s="64">
        <v>9</v>
      </c>
      <c r="G56" s="37">
        <v>7354881128</v>
      </c>
      <c r="H56" s="70">
        <v>143.76</v>
      </c>
      <c r="J56" s="36">
        <v>9</v>
      </c>
      <c r="K56" s="45">
        <v>7354881128</v>
      </c>
      <c r="L56" s="47">
        <f t="shared" ca="1" si="7"/>
        <v>266.27999999999997</v>
      </c>
      <c r="M56" s="100">
        <v>11.25</v>
      </c>
      <c r="N56" s="100">
        <f t="shared" si="8"/>
        <v>11.25</v>
      </c>
      <c r="O56" s="100">
        <f t="shared" ca="1" si="9"/>
        <v>125</v>
      </c>
      <c r="P56" s="47">
        <f t="shared" ca="1" si="10"/>
        <v>11.25</v>
      </c>
      <c r="Q56" s="101"/>
      <c r="R56" s="62">
        <v>10</v>
      </c>
      <c r="S56" s="37">
        <v>7354881129</v>
      </c>
      <c r="T56" s="39">
        <v>333.08</v>
      </c>
      <c r="U56" s="63">
        <v>25.41</v>
      </c>
      <c r="V56" s="63">
        <f t="shared" si="0"/>
        <v>25.41</v>
      </c>
      <c r="W56" s="39">
        <v>282.26</v>
      </c>
      <c r="X56" s="63">
        <f t="shared" si="3"/>
        <v>333.08</v>
      </c>
      <c r="Y56" s="40">
        <f t="shared" si="4"/>
        <v>0</v>
      </c>
      <c r="AA56" s="36">
        <v>10</v>
      </c>
      <c r="AB56" s="37">
        <v>7354881129</v>
      </c>
      <c r="AC56" s="39">
        <v>474</v>
      </c>
      <c r="AD56" s="39">
        <v>42.66</v>
      </c>
      <c r="AE56" s="39">
        <f t="shared" si="1"/>
        <v>42.66</v>
      </c>
      <c r="AF56" s="39">
        <f t="shared" si="5"/>
        <v>559.31999999999994</v>
      </c>
      <c r="AG56" s="40">
        <f>AF56-200</f>
        <v>359.31999999999994</v>
      </c>
      <c r="AI56" s="36">
        <v>10</v>
      </c>
      <c r="AJ56" s="37">
        <v>7354881129</v>
      </c>
      <c r="AK56" s="39">
        <v>256.89999999999998</v>
      </c>
      <c r="AL56" s="39">
        <v>23.12</v>
      </c>
      <c r="AM56" s="44">
        <f t="shared" si="11"/>
        <v>23.12</v>
      </c>
      <c r="AN56" s="39">
        <f t="shared" si="6"/>
        <v>303.14</v>
      </c>
    </row>
    <row r="57" spans="1:40">
      <c r="A57" s="69">
        <v>10</v>
      </c>
      <c r="B57" s="37">
        <v>7354881130</v>
      </c>
      <c r="C57" s="102"/>
      <c r="D57" s="70">
        <v>386.88</v>
      </c>
      <c r="F57" s="69">
        <v>10</v>
      </c>
      <c r="G57" s="37">
        <v>7354881129</v>
      </c>
      <c r="H57" s="70">
        <v>767.06</v>
      </c>
      <c r="I57" s="41">
        <v>767.06</v>
      </c>
      <c r="J57" s="36">
        <v>10</v>
      </c>
      <c r="K57" s="45">
        <v>7354881129</v>
      </c>
      <c r="L57" s="47">
        <f t="shared" ca="1" si="7"/>
        <v>266.27999999999997</v>
      </c>
      <c r="M57" s="100">
        <v>11.25</v>
      </c>
      <c r="N57" s="100">
        <f t="shared" si="8"/>
        <v>11.25</v>
      </c>
      <c r="O57" s="100">
        <f t="shared" ca="1" si="9"/>
        <v>125</v>
      </c>
      <c r="P57" s="47">
        <f t="shared" ca="1" si="10"/>
        <v>11.25</v>
      </c>
      <c r="Q57" s="101"/>
      <c r="R57" s="62">
        <v>11</v>
      </c>
      <c r="S57" s="37">
        <v>7354881130</v>
      </c>
      <c r="T57" s="39">
        <v>270.10000000000002</v>
      </c>
      <c r="U57" s="63">
        <v>20.6</v>
      </c>
      <c r="V57" s="63">
        <f t="shared" si="0"/>
        <v>20.6</v>
      </c>
      <c r="W57" s="39">
        <v>228.9</v>
      </c>
      <c r="X57" s="63">
        <f t="shared" si="3"/>
        <v>270.10000000000002</v>
      </c>
      <c r="Y57" s="40">
        <f t="shared" si="4"/>
        <v>0</v>
      </c>
      <c r="AA57" s="36">
        <v>11</v>
      </c>
      <c r="AB57" s="37">
        <v>7354881130</v>
      </c>
      <c r="AC57" s="39">
        <v>454</v>
      </c>
      <c r="AD57" s="39">
        <v>40.86</v>
      </c>
      <c r="AE57" s="39">
        <f t="shared" si="1"/>
        <v>40.86</v>
      </c>
      <c r="AF57" s="39">
        <f t="shared" si="5"/>
        <v>535.72</v>
      </c>
      <c r="AG57" s="40"/>
      <c r="AI57" s="36">
        <v>11</v>
      </c>
      <c r="AJ57" s="37">
        <v>7354881130</v>
      </c>
      <c r="AK57" s="39">
        <v>559.9</v>
      </c>
      <c r="AL57" s="39">
        <v>50.39</v>
      </c>
      <c r="AM57" s="44">
        <f t="shared" si="11"/>
        <v>50.39</v>
      </c>
      <c r="AN57" s="39">
        <f t="shared" si="6"/>
        <v>660.68</v>
      </c>
    </row>
    <row r="58" spans="1:40" ht="15" customHeight="1">
      <c r="A58" s="69">
        <v>11</v>
      </c>
      <c r="B58" s="37">
        <v>7354881132</v>
      </c>
      <c r="C58" s="102"/>
      <c r="D58" s="70">
        <v>670.25</v>
      </c>
      <c r="F58" s="69">
        <v>11</v>
      </c>
      <c r="G58" s="37">
        <v>7354881130</v>
      </c>
      <c r="H58" s="70">
        <v>663.9</v>
      </c>
      <c r="J58" s="36">
        <v>11</v>
      </c>
      <c r="K58" s="45">
        <v>7354881130</v>
      </c>
      <c r="L58" s="47">
        <f t="shared" ca="1" si="7"/>
        <v>266.27999999999997</v>
      </c>
      <c r="M58" s="100">
        <v>35.270000000000003</v>
      </c>
      <c r="N58" s="100">
        <f t="shared" si="8"/>
        <v>35.270000000000003</v>
      </c>
      <c r="O58" s="100">
        <f t="shared" ca="1" si="9"/>
        <v>391.8</v>
      </c>
      <c r="P58" s="47">
        <f t="shared" ca="1" si="10"/>
        <v>35.262</v>
      </c>
      <c r="Q58" s="101"/>
      <c r="R58" s="62">
        <v>12</v>
      </c>
      <c r="S58" s="37">
        <v>7354881132</v>
      </c>
      <c r="T58" s="39">
        <v>1133.68</v>
      </c>
      <c r="U58" s="63">
        <v>86.47</v>
      </c>
      <c r="V58" s="63">
        <f t="shared" si="0"/>
        <v>86.47</v>
      </c>
      <c r="W58" s="39">
        <v>960.74</v>
      </c>
      <c r="X58" s="63">
        <f t="shared" si="3"/>
        <v>1133.68</v>
      </c>
      <c r="Y58" s="40">
        <f t="shared" si="4"/>
        <v>0</v>
      </c>
      <c r="AA58" s="36">
        <v>12</v>
      </c>
      <c r="AB58" s="37">
        <v>7354881132</v>
      </c>
      <c r="AC58" s="39">
        <v>1015</v>
      </c>
      <c r="AD58" s="39">
        <v>91.38</v>
      </c>
      <c r="AE58" s="39">
        <f t="shared" si="1"/>
        <v>91.38</v>
      </c>
      <c r="AF58" s="39">
        <f t="shared" si="5"/>
        <v>1197.7600000000002</v>
      </c>
      <c r="AG58" s="40"/>
      <c r="AI58" s="36">
        <v>12</v>
      </c>
      <c r="AJ58" s="37">
        <v>7354881132</v>
      </c>
      <c r="AK58" s="39">
        <v>1106.8599999999999</v>
      </c>
      <c r="AL58" s="39">
        <v>99.62</v>
      </c>
      <c r="AM58" s="44">
        <f t="shared" si="11"/>
        <v>99.62</v>
      </c>
      <c r="AN58" s="39">
        <f t="shared" si="6"/>
        <v>1306.0999999999999</v>
      </c>
    </row>
    <row r="59" spans="1:40" ht="1.5" hidden="1" customHeight="1">
      <c r="A59" s="69">
        <v>12</v>
      </c>
      <c r="B59" s="37">
        <v>7354881136</v>
      </c>
      <c r="C59" s="102"/>
      <c r="D59" s="70">
        <v>363.85</v>
      </c>
      <c r="F59" s="69">
        <v>12</v>
      </c>
      <c r="G59" s="37">
        <v>7354881132</v>
      </c>
      <c r="H59" s="70">
        <v>628.57000000000005</v>
      </c>
      <c r="J59" s="103">
        <v>12</v>
      </c>
      <c r="K59" s="45">
        <v>7354881132</v>
      </c>
      <c r="L59" s="47">
        <f t="shared" si="7"/>
        <v>1332.18</v>
      </c>
      <c r="M59" s="100">
        <v>101.61</v>
      </c>
      <c r="N59" s="100">
        <f t="shared" si="8"/>
        <v>101.61</v>
      </c>
      <c r="O59" s="100">
        <v>1128.96</v>
      </c>
      <c r="P59" s="47">
        <f t="shared" si="10"/>
        <v>101.60639999999999</v>
      </c>
      <c r="Q59" s="101"/>
      <c r="R59" s="62">
        <v>14</v>
      </c>
      <c r="S59" s="37">
        <v>7354881136</v>
      </c>
      <c r="T59" s="39">
        <v>173</v>
      </c>
      <c r="U59" s="63">
        <v>13.2</v>
      </c>
      <c r="V59" s="63">
        <f t="shared" si="0"/>
        <v>13.2</v>
      </c>
      <c r="W59" s="39">
        <v>146.6</v>
      </c>
      <c r="X59" s="63">
        <f t="shared" si="3"/>
        <v>173</v>
      </c>
      <c r="Y59" s="40">
        <f t="shared" si="4"/>
        <v>0</v>
      </c>
      <c r="AA59" s="36">
        <v>13</v>
      </c>
      <c r="AB59" s="37">
        <v>7354881136</v>
      </c>
      <c r="AC59" s="39">
        <v>63.98</v>
      </c>
      <c r="AD59" s="39">
        <v>5.75</v>
      </c>
      <c r="AE59" s="39">
        <f t="shared" si="1"/>
        <v>5.75</v>
      </c>
      <c r="AF59" s="39">
        <f t="shared" si="5"/>
        <v>75.47999999999999</v>
      </c>
      <c r="AG59" s="40"/>
      <c r="AI59" s="36">
        <v>13</v>
      </c>
      <c r="AJ59" s="37">
        <v>7354881136</v>
      </c>
      <c r="AK59" s="39">
        <v>0</v>
      </c>
      <c r="AL59" s="39">
        <v>0</v>
      </c>
      <c r="AM59" s="44">
        <f t="shared" si="11"/>
        <v>0</v>
      </c>
      <c r="AN59" s="39">
        <f t="shared" si="6"/>
        <v>0</v>
      </c>
    </row>
    <row r="60" spans="1:40" hidden="1">
      <c r="A60" s="69">
        <v>14</v>
      </c>
      <c r="B60" s="37">
        <v>7354881151</v>
      </c>
      <c r="C60" s="102"/>
      <c r="D60" s="70">
        <v>191.81</v>
      </c>
      <c r="F60" s="69">
        <v>14</v>
      </c>
      <c r="G60" s="37">
        <v>7354881136</v>
      </c>
      <c r="H60" s="70">
        <v>563.95000000000005</v>
      </c>
      <c r="J60" s="103">
        <v>14</v>
      </c>
      <c r="K60" s="45">
        <v>7354881136</v>
      </c>
      <c r="L60" s="47">
        <f t="shared" ca="1" si="7"/>
        <v>266.27999999999997</v>
      </c>
      <c r="M60" s="100">
        <v>16.649999999999999</v>
      </c>
      <c r="N60" s="100">
        <f t="shared" si="8"/>
        <v>16.649999999999999</v>
      </c>
      <c r="O60" s="100">
        <f t="shared" ca="1" si="9"/>
        <v>185</v>
      </c>
      <c r="P60" s="47">
        <f t="shared" ca="1" si="10"/>
        <v>16.649999999999999</v>
      </c>
      <c r="Q60" s="101"/>
      <c r="R60" s="62">
        <v>15</v>
      </c>
      <c r="S60" s="37">
        <v>7354881139</v>
      </c>
      <c r="T60" s="39">
        <v>246.62</v>
      </c>
      <c r="U60" s="63">
        <v>18.809999999999999</v>
      </c>
      <c r="V60" s="63">
        <f t="shared" si="0"/>
        <v>18.809999999999999</v>
      </c>
      <c r="W60" s="39">
        <v>209</v>
      </c>
      <c r="X60" s="63">
        <f t="shared" si="3"/>
        <v>246.62</v>
      </c>
      <c r="Y60" s="40">
        <f t="shared" si="4"/>
        <v>0</v>
      </c>
      <c r="AA60" s="36">
        <v>14</v>
      </c>
      <c r="AB60" s="107">
        <v>7354881139</v>
      </c>
      <c r="AC60" s="39">
        <v>162.19999999999999</v>
      </c>
      <c r="AD60" s="39">
        <v>14.6</v>
      </c>
      <c r="AE60" s="39">
        <f t="shared" si="1"/>
        <v>14.6</v>
      </c>
      <c r="AF60" s="39">
        <f t="shared" si="5"/>
        <v>191.39999999999998</v>
      </c>
      <c r="AG60" s="40"/>
      <c r="AI60" s="36">
        <v>14</v>
      </c>
      <c r="AJ60" s="107">
        <v>7354881139</v>
      </c>
      <c r="AK60" s="39">
        <v>0</v>
      </c>
      <c r="AL60" s="39">
        <v>0</v>
      </c>
      <c r="AM60" s="44">
        <f t="shared" si="11"/>
        <v>0</v>
      </c>
      <c r="AN60" s="39">
        <f t="shared" si="6"/>
        <v>0</v>
      </c>
    </row>
    <row r="61" spans="1:40">
      <c r="A61" s="69">
        <v>15</v>
      </c>
      <c r="B61" s="37">
        <v>7354880475</v>
      </c>
      <c r="C61" s="102"/>
      <c r="D61" s="70">
        <v>510.96</v>
      </c>
      <c r="F61" s="69">
        <v>15</v>
      </c>
      <c r="G61" s="37">
        <v>7354881139</v>
      </c>
      <c r="H61" s="70">
        <v>268.64</v>
      </c>
      <c r="J61" s="103">
        <v>15</v>
      </c>
      <c r="K61" s="45">
        <v>7354881139</v>
      </c>
      <c r="L61" s="47">
        <f t="shared" ca="1" si="7"/>
        <v>266.27999999999997</v>
      </c>
      <c r="M61" s="100">
        <v>17.34</v>
      </c>
      <c r="N61" s="100">
        <f t="shared" si="8"/>
        <v>17.34</v>
      </c>
      <c r="O61" s="100">
        <f t="shared" ca="1" si="9"/>
        <v>192.67</v>
      </c>
      <c r="P61" s="47">
        <f t="shared" ca="1" si="10"/>
        <v>17.340299999999999</v>
      </c>
      <c r="Q61" s="101"/>
      <c r="R61" s="62">
        <v>16</v>
      </c>
      <c r="S61" s="37">
        <v>7354881151</v>
      </c>
      <c r="T61" s="39">
        <v>281.86</v>
      </c>
      <c r="U61" s="63">
        <v>21.72</v>
      </c>
      <c r="V61" s="63">
        <f t="shared" si="0"/>
        <v>21.72</v>
      </c>
      <c r="W61" s="39">
        <v>241.3</v>
      </c>
      <c r="X61" s="63">
        <f t="shared" si="3"/>
        <v>284.74</v>
      </c>
      <c r="Y61" s="40">
        <f t="shared" si="4"/>
        <v>-2.8799999999999955</v>
      </c>
      <c r="AA61" s="36">
        <v>15</v>
      </c>
      <c r="AB61" s="37">
        <v>7354881151</v>
      </c>
      <c r="AC61" s="39">
        <v>299.8</v>
      </c>
      <c r="AD61" s="39">
        <v>26.98</v>
      </c>
      <c r="AE61" s="39">
        <f t="shared" si="1"/>
        <v>26.98</v>
      </c>
      <c r="AF61" s="39">
        <f t="shared" si="5"/>
        <v>353.76000000000005</v>
      </c>
      <c r="AG61" s="40"/>
      <c r="AI61" s="36">
        <v>13</v>
      </c>
      <c r="AJ61" s="37">
        <v>7354881151</v>
      </c>
      <c r="AK61" s="39">
        <v>299.5</v>
      </c>
      <c r="AL61" s="39">
        <v>26.96</v>
      </c>
      <c r="AM61" s="44">
        <f t="shared" si="11"/>
        <v>26.96</v>
      </c>
      <c r="AN61" s="39">
        <f t="shared" si="6"/>
        <v>353.41999999999996</v>
      </c>
    </row>
    <row r="62" spans="1:40">
      <c r="A62" s="69">
        <v>16</v>
      </c>
      <c r="B62" s="37">
        <v>7773025111</v>
      </c>
      <c r="C62" s="102"/>
      <c r="D62" s="70">
        <v>433.9</v>
      </c>
      <c r="F62" s="69">
        <v>16</v>
      </c>
      <c r="G62" s="37">
        <v>7354881151</v>
      </c>
      <c r="H62" s="70">
        <v>297.73</v>
      </c>
      <c r="J62" s="103">
        <v>16</v>
      </c>
      <c r="K62" s="45">
        <v>7354881151</v>
      </c>
      <c r="L62" s="47">
        <f t="shared" si="7"/>
        <v>297.12</v>
      </c>
      <c r="M62" s="100">
        <v>22.66</v>
      </c>
      <c r="N62" s="100">
        <f t="shared" si="8"/>
        <v>22.66</v>
      </c>
      <c r="O62" s="100">
        <v>251.8</v>
      </c>
      <c r="P62" s="47">
        <f t="shared" si="10"/>
        <v>22.661999999999999</v>
      </c>
      <c r="Q62" s="101"/>
      <c r="R62" s="62">
        <v>18</v>
      </c>
      <c r="S62" s="37">
        <v>7354880475</v>
      </c>
      <c r="T62" s="39">
        <v>411.82</v>
      </c>
      <c r="U62" s="63">
        <v>31.41</v>
      </c>
      <c r="V62" s="63">
        <f t="shared" si="0"/>
        <v>31.41</v>
      </c>
      <c r="W62" s="39">
        <v>349</v>
      </c>
      <c r="X62" s="63">
        <f t="shared" si="3"/>
        <v>411.82</v>
      </c>
      <c r="Y62" s="40">
        <f t="shared" si="4"/>
        <v>0</v>
      </c>
      <c r="AA62" s="36">
        <v>16</v>
      </c>
      <c r="AB62" s="37">
        <v>7354880475</v>
      </c>
      <c r="AC62" s="39">
        <v>558</v>
      </c>
      <c r="AD62" s="39">
        <v>50.22</v>
      </c>
      <c r="AE62" s="39">
        <f t="shared" si="1"/>
        <v>50.22</v>
      </c>
      <c r="AF62" s="39">
        <f t="shared" si="5"/>
        <v>658.44</v>
      </c>
      <c r="AG62" s="40"/>
      <c r="AI62" s="36">
        <v>14</v>
      </c>
      <c r="AJ62" s="37">
        <v>7354880475</v>
      </c>
      <c r="AK62" s="39">
        <v>470.5</v>
      </c>
      <c r="AL62" s="39">
        <v>42.35</v>
      </c>
      <c r="AM62" s="44">
        <f t="shared" si="11"/>
        <v>42.35</v>
      </c>
      <c r="AN62" s="39">
        <f t="shared" si="6"/>
        <v>555.20000000000005</v>
      </c>
    </row>
    <row r="63" spans="1:40">
      <c r="A63" s="69">
        <v>18</v>
      </c>
      <c r="B63" s="37">
        <v>8435500687</v>
      </c>
      <c r="C63" s="102"/>
      <c r="D63" s="70">
        <v>316.72000000000003</v>
      </c>
      <c r="F63" s="69">
        <v>18</v>
      </c>
      <c r="G63" s="37">
        <v>7354880475</v>
      </c>
      <c r="H63" s="70">
        <v>355</v>
      </c>
      <c r="J63" s="103">
        <v>18</v>
      </c>
      <c r="K63" s="45">
        <v>7354880475</v>
      </c>
      <c r="L63" s="47">
        <f t="shared" ca="1" si="7"/>
        <v>266.27999999999997</v>
      </c>
      <c r="M63" s="100">
        <v>29.77</v>
      </c>
      <c r="N63" s="100">
        <f t="shared" si="8"/>
        <v>29.77</v>
      </c>
      <c r="O63" s="100">
        <f t="shared" ca="1" si="9"/>
        <v>330.71000000000004</v>
      </c>
      <c r="P63" s="47">
        <f t="shared" ca="1" si="10"/>
        <v>29.763900000000003</v>
      </c>
      <c r="Q63" s="101"/>
      <c r="R63" s="62">
        <v>20</v>
      </c>
      <c r="S63" s="37">
        <v>8435500686</v>
      </c>
      <c r="T63" s="39">
        <v>137.19</v>
      </c>
      <c r="U63" s="63">
        <v>10.47</v>
      </c>
      <c r="V63" s="63">
        <f>U63</f>
        <v>10.47</v>
      </c>
      <c r="W63" s="39">
        <v>116.25</v>
      </c>
      <c r="X63" s="63">
        <f t="shared" si="3"/>
        <v>137.19</v>
      </c>
      <c r="Y63" s="40">
        <f t="shared" si="4"/>
        <v>0</v>
      </c>
      <c r="AA63" s="36">
        <v>17</v>
      </c>
      <c r="AB63" s="37">
        <v>8435500686</v>
      </c>
      <c r="AC63" s="39">
        <v>108</v>
      </c>
      <c r="AD63" s="39">
        <v>9.7200000000000006</v>
      </c>
      <c r="AE63" s="39">
        <f>AD63</f>
        <v>9.7200000000000006</v>
      </c>
      <c r="AF63" s="39">
        <f t="shared" si="5"/>
        <v>127.44</v>
      </c>
      <c r="AG63" s="40"/>
      <c r="AI63" s="36">
        <v>15</v>
      </c>
      <c r="AJ63" s="37">
        <v>8435500686</v>
      </c>
      <c r="AK63" s="39">
        <v>110</v>
      </c>
      <c r="AL63" s="39">
        <v>9.91</v>
      </c>
      <c r="AM63" s="44">
        <f t="shared" si="11"/>
        <v>9.91</v>
      </c>
      <c r="AN63" s="39">
        <f t="shared" si="6"/>
        <v>129.82</v>
      </c>
    </row>
    <row r="64" spans="1:40" ht="15.75" thickBot="1">
      <c r="A64" s="69">
        <v>20</v>
      </c>
      <c r="B64" s="37">
        <v>9713174427</v>
      </c>
      <c r="C64" s="102"/>
      <c r="D64" s="70">
        <v>147.22</v>
      </c>
      <c r="F64" s="69">
        <v>20</v>
      </c>
      <c r="G64" s="37">
        <v>8435500686</v>
      </c>
      <c r="H64" s="70">
        <v>217.93</v>
      </c>
      <c r="J64" s="103">
        <v>20</v>
      </c>
      <c r="K64" s="45">
        <v>8435500686</v>
      </c>
      <c r="L64" s="47">
        <f t="shared" ca="1" si="7"/>
        <v>266.27999999999997</v>
      </c>
      <c r="M64" s="100">
        <v>15.13</v>
      </c>
      <c r="N64" s="100">
        <f t="shared" si="8"/>
        <v>15.13</v>
      </c>
      <c r="O64" s="100">
        <f t="shared" ca="1" si="9"/>
        <v>168.10000000000002</v>
      </c>
      <c r="P64" s="47">
        <f t="shared" ca="1" si="10"/>
        <v>15.129000000000001</v>
      </c>
      <c r="Q64" s="101"/>
      <c r="R64" s="62">
        <v>21</v>
      </c>
      <c r="S64" s="37">
        <v>8435500687</v>
      </c>
      <c r="T64" s="39">
        <v>238.36</v>
      </c>
      <c r="U64" s="63">
        <v>18.18</v>
      </c>
      <c r="V64" s="63">
        <f t="shared" si="0"/>
        <v>18.18</v>
      </c>
      <c r="W64" s="39">
        <v>202</v>
      </c>
      <c r="X64" s="63">
        <f t="shared" si="3"/>
        <v>238.36</v>
      </c>
      <c r="Y64" s="40">
        <f t="shared" si="4"/>
        <v>0</v>
      </c>
      <c r="AA64" s="36">
        <v>18</v>
      </c>
      <c r="AB64" s="37">
        <v>8435500687</v>
      </c>
      <c r="AC64" s="39">
        <v>299</v>
      </c>
      <c r="AD64" s="39">
        <v>26.91</v>
      </c>
      <c r="AE64" s="39">
        <f t="shared" ref="AE64:AE82" si="12">AD64</f>
        <v>26.91</v>
      </c>
      <c r="AF64" s="39">
        <f t="shared" si="5"/>
        <v>352.82000000000005</v>
      </c>
      <c r="AG64" s="40"/>
      <c r="AI64" s="36">
        <v>16</v>
      </c>
      <c r="AJ64" s="37">
        <v>8435500687</v>
      </c>
      <c r="AK64" s="39">
        <v>299</v>
      </c>
      <c r="AL64" s="39">
        <v>26.91</v>
      </c>
      <c r="AM64" s="44">
        <f t="shared" si="11"/>
        <v>26.91</v>
      </c>
      <c r="AN64" s="39">
        <f t="shared" si="6"/>
        <v>352.82000000000005</v>
      </c>
    </row>
    <row r="65" spans="1:40">
      <c r="A65" s="69">
        <v>21</v>
      </c>
      <c r="B65" s="37">
        <v>9826010237</v>
      </c>
      <c r="C65" s="102"/>
      <c r="D65" s="70">
        <v>431.26</v>
      </c>
      <c r="F65" s="64">
        <v>21</v>
      </c>
      <c r="G65" s="37">
        <v>8435500687</v>
      </c>
      <c r="H65" s="70">
        <v>422.17</v>
      </c>
      <c r="J65" s="103">
        <v>21</v>
      </c>
      <c r="K65" s="45">
        <v>8435500687</v>
      </c>
      <c r="L65" s="47">
        <f t="shared" ca="1" si="7"/>
        <v>266.27999999999997</v>
      </c>
      <c r="M65" s="100">
        <v>20.94</v>
      </c>
      <c r="N65" s="100">
        <f t="shared" si="8"/>
        <v>20.94</v>
      </c>
      <c r="O65" s="100">
        <f t="shared" ca="1" si="9"/>
        <v>232.64</v>
      </c>
      <c r="P65" s="47">
        <f t="shared" ca="1" si="10"/>
        <v>20.9376</v>
      </c>
      <c r="Q65" s="101"/>
      <c r="R65" s="62">
        <v>22</v>
      </c>
      <c r="S65" s="37">
        <v>8435500093</v>
      </c>
      <c r="T65" s="39">
        <v>571.23</v>
      </c>
      <c r="U65" s="63">
        <v>43.57</v>
      </c>
      <c r="V65" s="63">
        <f t="shared" si="0"/>
        <v>43.57</v>
      </c>
      <c r="W65" s="39">
        <v>484.09</v>
      </c>
      <c r="X65" s="63">
        <f t="shared" si="3"/>
        <v>571.23</v>
      </c>
      <c r="Y65" s="40">
        <f t="shared" si="4"/>
        <v>0</v>
      </c>
      <c r="AA65" s="36">
        <v>19</v>
      </c>
      <c r="AB65" s="37">
        <v>8435500093</v>
      </c>
      <c r="AC65" s="39">
        <v>399</v>
      </c>
      <c r="AD65" s="39">
        <v>35.909999999999997</v>
      </c>
      <c r="AE65" s="39">
        <f t="shared" si="12"/>
        <v>35.909999999999997</v>
      </c>
      <c r="AF65" s="39">
        <f t="shared" si="5"/>
        <v>470.81999999999994</v>
      </c>
      <c r="AG65" s="40"/>
      <c r="AI65" s="36">
        <v>17</v>
      </c>
      <c r="AJ65" s="37">
        <v>8435500093</v>
      </c>
      <c r="AK65" s="39">
        <v>399</v>
      </c>
      <c r="AL65" s="39">
        <v>35.909999999999997</v>
      </c>
      <c r="AM65" s="44">
        <f t="shared" si="11"/>
        <v>35.909999999999997</v>
      </c>
      <c r="AN65" s="39">
        <f t="shared" si="6"/>
        <v>470.81999999999994</v>
      </c>
    </row>
    <row r="66" spans="1:40">
      <c r="A66" s="69">
        <v>22</v>
      </c>
      <c r="B66" s="37">
        <v>9826225111</v>
      </c>
      <c r="C66" s="102"/>
      <c r="D66" s="70">
        <v>172.5</v>
      </c>
      <c r="F66" s="69">
        <v>22</v>
      </c>
      <c r="G66" s="37">
        <v>8435500093</v>
      </c>
      <c r="H66" s="70">
        <v>542.58000000000004</v>
      </c>
      <c r="J66" s="103">
        <v>22</v>
      </c>
      <c r="K66" s="45">
        <v>8435500093</v>
      </c>
      <c r="L66" s="47">
        <f t="shared" ca="1" si="7"/>
        <v>266.27999999999997</v>
      </c>
      <c r="M66" s="100">
        <v>51.45</v>
      </c>
      <c r="N66" s="100">
        <f t="shared" si="8"/>
        <v>51.45</v>
      </c>
      <c r="O66" s="100">
        <f t="shared" ca="1" si="9"/>
        <v>571.61999999999989</v>
      </c>
      <c r="P66" s="47">
        <f t="shared" ca="1" si="10"/>
        <v>51.445799999999991</v>
      </c>
      <c r="Q66" s="101"/>
      <c r="R66" s="62">
        <v>23</v>
      </c>
      <c r="S66" s="45">
        <v>9713174427</v>
      </c>
      <c r="T66" s="47">
        <v>147.5</v>
      </c>
      <c r="U66" s="63">
        <v>11.25</v>
      </c>
      <c r="V66" s="63">
        <f t="shared" si="0"/>
        <v>11.25</v>
      </c>
      <c r="W66" s="39">
        <v>125</v>
      </c>
      <c r="X66" s="63">
        <f t="shared" si="3"/>
        <v>147.5</v>
      </c>
      <c r="Y66" s="40">
        <f t="shared" si="4"/>
        <v>0</v>
      </c>
      <c r="AA66" s="36">
        <v>20</v>
      </c>
      <c r="AB66" s="45">
        <v>9713174427</v>
      </c>
      <c r="AC66" s="47">
        <v>125</v>
      </c>
      <c r="AD66" s="39">
        <v>11.25</v>
      </c>
      <c r="AE66" s="39">
        <f t="shared" si="12"/>
        <v>11.25</v>
      </c>
      <c r="AF66" s="39">
        <f t="shared" si="5"/>
        <v>147.5</v>
      </c>
      <c r="AG66" s="40"/>
      <c r="AI66" s="36">
        <v>18</v>
      </c>
      <c r="AJ66" s="45">
        <v>9713174427</v>
      </c>
      <c r="AK66" s="47">
        <v>125</v>
      </c>
      <c r="AL66" s="39">
        <v>11.25</v>
      </c>
      <c r="AM66" s="44">
        <f t="shared" si="11"/>
        <v>11.25</v>
      </c>
      <c r="AN66" s="39">
        <f t="shared" si="6"/>
        <v>147.5</v>
      </c>
    </row>
    <row r="67" spans="1:40">
      <c r="A67" s="69">
        <v>23</v>
      </c>
      <c r="B67" s="37">
        <v>9826254111</v>
      </c>
      <c r="C67" s="102"/>
      <c r="D67" s="70">
        <v>239.85</v>
      </c>
      <c r="F67" s="69">
        <v>23</v>
      </c>
      <c r="G67" s="37">
        <v>9713174427</v>
      </c>
      <c r="H67" s="70">
        <v>143.72</v>
      </c>
      <c r="J67" s="103">
        <v>23</v>
      </c>
      <c r="K67" s="45">
        <v>9713174427</v>
      </c>
      <c r="L67" s="47">
        <f t="shared" ca="1" si="7"/>
        <v>266.27999999999997</v>
      </c>
      <c r="M67" s="100">
        <v>11.25</v>
      </c>
      <c r="N67" s="100">
        <f t="shared" si="8"/>
        <v>11.25</v>
      </c>
      <c r="O67" s="100">
        <f t="shared" ca="1" si="9"/>
        <v>125</v>
      </c>
      <c r="P67" s="47">
        <f t="shared" ca="1" si="10"/>
        <v>11.25</v>
      </c>
      <c r="Q67" s="101"/>
      <c r="R67" s="62">
        <v>24</v>
      </c>
      <c r="S67" s="45">
        <v>9826010237</v>
      </c>
      <c r="T67" s="47">
        <v>450.08</v>
      </c>
      <c r="U67" s="63">
        <v>34.32</v>
      </c>
      <c r="V67" s="63">
        <f t="shared" si="0"/>
        <v>34.32</v>
      </c>
      <c r="W67" s="39">
        <v>381.44</v>
      </c>
      <c r="X67" s="63">
        <f t="shared" si="3"/>
        <v>450.08</v>
      </c>
      <c r="Y67" s="40">
        <f t="shared" si="4"/>
        <v>0</v>
      </c>
      <c r="AA67" s="36">
        <v>21</v>
      </c>
      <c r="AB67" s="45">
        <v>9826010237</v>
      </c>
      <c r="AC67" s="47">
        <v>358</v>
      </c>
      <c r="AD67" s="39">
        <v>32.22</v>
      </c>
      <c r="AE67" s="39">
        <f t="shared" si="12"/>
        <v>32.22</v>
      </c>
      <c r="AF67" s="39">
        <f t="shared" si="5"/>
        <v>422.44000000000005</v>
      </c>
      <c r="AG67" s="40"/>
      <c r="AI67" s="36">
        <v>19</v>
      </c>
      <c r="AJ67" s="45">
        <v>9826010237</v>
      </c>
      <c r="AK67" s="47">
        <v>522.4</v>
      </c>
      <c r="AL67" s="39">
        <v>47.02</v>
      </c>
      <c r="AM67" s="44">
        <f t="shared" si="11"/>
        <v>47.02</v>
      </c>
      <c r="AN67" s="39">
        <f t="shared" si="6"/>
        <v>616.43999999999994</v>
      </c>
    </row>
    <row r="68" spans="1:40" ht="15.75" thickBot="1">
      <c r="A68" s="69">
        <v>24</v>
      </c>
      <c r="B68" s="37">
        <v>9826425111</v>
      </c>
      <c r="C68" s="102"/>
      <c r="D68" s="70">
        <v>143.76</v>
      </c>
      <c r="F68" s="69">
        <v>24</v>
      </c>
      <c r="G68" s="37">
        <v>9826010237</v>
      </c>
      <c r="H68" s="70">
        <v>513.69000000000005</v>
      </c>
      <c r="J68" s="103">
        <v>24</v>
      </c>
      <c r="K68" s="45">
        <v>9826010237</v>
      </c>
      <c r="L68" s="47">
        <f t="shared" ca="1" si="7"/>
        <v>266.27999999999997</v>
      </c>
      <c r="M68" s="100">
        <v>51.31</v>
      </c>
      <c r="N68" s="100">
        <f t="shared" si="8"/>
        <v>51.31</v>
      </c>
      <c r="O68" s="100">
        <f t="shared" ca="1" si="9"/>
        <v>570.10000000000014</v>
      </c>
      <c r="P68" s="47">
        <f t="shared" ca="1" si="10"/>
        <v>51.309000000000012</v>
      </c>
      <c r="Q68" s="101"/>
      <c r="R68" s="62">
        <v>25</v>
      </c>
      <c r="S68" s="45">
        <v>9826225111</v>
      </c>
      <c r="T68" s="47">
        <v>248.98</v>
      </c>
      <c r="U68" s="98">
        <v>18.989999999999998</v>
      </c>
      <c r="V68" s="98">
        <f t="shared" si="0"/>
        <v>18.989999999999998</v>
      </c>
      <c r="W68" s="47">
        <v>211</v>
      </c>
      <c r="X68" s="63">
        <f t="shared" si="3"/>
        <v>248.98</v>
      </c>
      <c r="Y68" s="40">
        <f t="shared" si="4"/>
        <v>0</v>
      </c>
      <c r="AA68" s="36">
        <v>22</v>
      </c>
      <c r="AB68" s="45">
        <v>9826225111</v>
      </c>
      <c r="AC68" s="47">
        <v>202</v>
      </c>
      <c r="AD68" s="47">
        <v>18.18</v>
      </c>
      <c r="AE68" s="47">
        <f t="shared" si="12"/>
        <v>18.18</v>
      </c>
      <c r="AF68" s="39">
        <f t="shared" si="5"/>
        <v>238.36</v>
      </c>
      <c r="AG68" s="40"/>
      <c r="AI68" s="36">
        <v>20</v>
      </c>
      <c r="AJ68" s="45">
        <v>9826225111</v>
      </c>
      <c r="AK68" s="47">
        <v>201</v>
      </c>
      <c r="AL68" s="47">
        <v>18.09</v>
      </c>
      <c r="AM68" s="44">
        <f t="shared" si="11"/>
        <v>18.09</v>
      </c>
      <c r="AN68" s="39">
        <f t="shared" si="6"/>
        <v>237.18</v>
      </c>
    </row>
    <row r="69" spans="1:40">
      <c r="A69" s="69">
        <v>25</v>
      </c>
      <c r="B69" s="37">
        <v>9826798227</v>
      </c>
      <c r="C69" s="102"/>
      <c r="D69" s="70">
        <v>358.59</v>
      </c>
      <c r="F69" s="64">
        <v>25</v>
      </c>
      <c r="G69" s="37">
        <v>9826225111</v>
      </c>
      <c r="H69" s="70">
        <v>433.31</v>
      </c>
      <c r="J69" s="103">
        <v>25</v>
      </c>
      <c r="K69" s="45">
        <v>9826225111</v>
      </c>
      <c r="L69" s="47">
        <f t="shared" ca="1" si="7"/>
        <v>266.27999999999997</v>
      </c>
      <c r="M69" s="100">
        <v>28.75</v>
      </c>
      <c r="N69" s="100">
        <f t="shared" si="8"/>
        <v>28.75</v>
      </c>
      <c r="O69" s="100">
        <f t="shared" ca="1" si="9"/>
        <v>319.44</v>
      </c>
      <c r="P69" s="47">
        <f t="shared" ca="1" si="10"/>
        <v>28.749599999999997</v>
      </c>
      <c r="Q69" s="101"/>
      <c r="R69" s="62">
        <v>26</v>
      </c>
      <c r="S69" s="45">
        <v>9826254111</v>
      </c>
      <c r="T69" s="47">
        <v>239.18</v>
      </c>
      <c r="U69" s="98">
        <v>18.239999999999998</v>
      </c>
      <c r="V69" s="98">
        <f t="shared" si="0"/>
        <v>18.239999999999998</v>
      </c>
      <c r="W69" s="47">
        <v>202.7</v>
      </c>
      <c r="X69" s="63">
        <f t="shared" si="3"/>
        <v>239.17999999999998</v>
      </c>
      <c r="Y69" s="40">
        <f t="shared" si="4"/>
        <v>0</v>
      </c>
      <c r="AA69" s="36">
        <v>23</v>
      </c>
      <c r="AB69" s="45">
        <v>9826254111</v>
      </c>
      <c r="AC69" s="47">
        <v>223.32</v>
      </c>
      <c r="AD69" s="47">
        <v>20.100000000000001</v>
      </c>
      <c r="AE69" s="47">
        <f t="shared" si="12"/>
        <v>20.100000000000001</v>
      </c>
      <c r="AF69" s="39">
        <f t="shared" si="5"/>
        <v>263.52</v>
      </c>
      <c r="AG69" s="40"/>
      <c r="AI69" s="36">
        <v>21</v>
      </c>
      <c r="AJ69" s="45">
        <v>9826254111</v>
      </c>
      <c r="AK69" s="47">
        <v>199.6</v>
      </c>
      <c r="AL69" s="47">
        <v>17.96</v>
      </c>
      <c r="AM69" s="44">
        <f t="shared" si="11"/>
        <v>17.96</v>
      </c>
      <c r="AN69" s="39">
        <f t="shared" si="6"/>
        <v>235.52</v>
      </c>
    </row>
    <row r="70" spans="1:40">
      <c r="A70" s="69">
        <v>26</v>
      </c>
      <c r="B70" s="37">
        <v>9826911195</v>
      </c>
      <c r="C70" s="102"/>
      <c r="D70" s="70">
        <v>143.76</v>
      </c>
      <c r="F70" s="69">
        <v>26</v>
      </c>
      <c r="G70" s="37">
        <v>9826254111</v>
      </c>
      <c r="H70" s="70">
        <v>328.29</v>
      </c>
      <c r="J70" s="103">
        <v>26</v>
      </c>
      <c r="K70" s="45">
        <v>9826254111</v>
      </c>
      <c r="L70" s="47">
        <f t="shared" ca="1" si="7"/>
        <v>266.27999999999997</v>
      </c>
      <c r="M70" s="100">
        <v>21.09</v>
      </c>
      <c r="N70" s="100">
        <f t="shared" si="8"/>
        <v>21.09</v>
      </c>
      <c r="O70" s="100">
        <f t="shared" ca="1" si="9"/>
        <v>234.27999999999997</v>
      </c>
      <c r="P70" s="47">
        <f t="shared" ca="1" si="10"/>
        <v>21.085199999999997</v>
      </c>
      <c r="Q70" s="101"/>
      <c r="R70" s="62">
        <v>27</v>
      </c>
      <c r="S70" s="45">
        <v>9826425111</v>
      </c>
      <c r="T70" s="47">
        <v>405.06</v>
      </c>
      <c r="U70" s="98">
        <v>30.89</v>
      </c>
      <c r="V70" s="98">
        <f t="shared" si="0"/>
        <v>30.89</v>
      </c>
      <c r="W70" s="47">
        <v>343.28</v>
      </c>
      <c r="X70" s="63">
        <f t="shared" si="3"/>
        <v>405.05999999999995</v>
      </c>
      <c r="Y70" s="40">
        <f t="shared" si="4"/>
        <v>0</v>
      </c>
      <c r="AA70" s="36">
        <v>24</v>
      </c>
      <c r="AB70" s="45">
        <v>9826425111</v>
      </c>
      <c r="AC70" s="47">
        <v>360.8</v>
      </c>
      <c r="AD70" s="47">
        <v>32.479999999999997</v>
      </c>
      <c r="AE70" s="47">
        <f t="shared" si="12"/>
        <v>32.479999999999997</v>
      </c>
      <c r="AF70" s="39">
        <f t="shared" si="5"/>
        <v>425.76000000000005</v>
      </c>
      <c r="AG70" s="40"/>
      <c r="AI70" s="36">
        <v>22</v>
      </c>
      <c r="AJ70" s="45">
        <v>9826425111</v>
      </c>
      <c r="AK70" s="47">
        <v>352</v>
      </c>
      <c r="AL70" s="47">
        <v>31.68</v>
      </c>
      <c r="AM70" s="44">
        <f t="shared" si="11"/>
        <v>31.68</v>
      </c>
      <c r="AN70" s="39">
        <f t="shared" si="6"/>
        <v>415.36</v>
      </c>
    </row>
    <row r="71" spans="1:40">
      <c r="A71" s="69">
        <v>27</v>
      </c>
      <c r="B71" s="37">
        <v>9893125111</v>
      </c>
      <c r="C71" s="102"/>
      <c r="D71" s="70">
        <v>299.93</v>
      </c>
      <c r="F71" s="69">
        <v>27</v>
      </c>
      <c r="G71" s="37">
        <v>9826425111</v>
      </c>
      <c r="H71" s="70">
        <v>756.43</v>
      </c>
      <c r="J71" s="103">
        <v>27</v>
      </c>
      <c r="K71" s="45">
        <v>9826425111</v>
      </c>
      <c r="L71" s="47">
        <f t="shared" ca="1" si="7"/>
        <v>266.27999999999997</v>
      </c>
      <c r="M71" s="100">
        <v>51.71</v>
      </c>
      <c r="N71" s="100">
        <f t="shared" si="8"/>
        <v>51.71</v>
      </c>
      <c r="O71" s="100">
        <f t="shared" ca="1" si="9"/>
        <v>574.4899999999999</v>
      </c>
      <c r="P71" s="47">
        <f t="shared" ca="1" si="10"/>
        <v>51.70409999999999</v>
      </c>
      <c r="Q71" s="101"/>
      <c r="R71" s="62">
        <v>28</v>
      </c>
      <c r="S71" s="45">
        <v>9826798227</v>
      </c>
      <c r="T71" s="47">
        <v>234.82</v>
      </c>
      <c r="U71" s="98">
        <v>17.91</v>
      </c>
      <c r="V71" s="98">
        <f t="shared" si="0"/>
        <v>17.91</v>
      </c>
      <c r="W71" s="47">
        <v>199</v>
      </c>
      <c r="X71" s="63">
        <f t="shared" si="3"/>
        <v>234.82</v>
      </c>
      <c r="Y71" s="40">
        <f t="shared" si="4"/>
        <v>0</v>
      </c>
      <c r="AA71" s="36">
        <v>25</v>
      </c>
      <c r="AB71" s="45">
        <v>9826798227</v>
      </c>
      <c r="AC71" s="47">
        <v>199</v>
      </c>
      <c r="AD71" s="47">
        <v>17.91</v>
      </c>
      <c r="AE71" s="47">
        <f t="shared" si="12"/>
        <v>17.91</v>
      </c>
      <c r="AF71" s="39">
        <f t="shared" si="5"/>
        <v>234.82</v>
      </c>
      <c r="AG71" s="40"/>
      <c r="AI71" s="36">
        <v>23</v>
      </c>
      <c r="AJ71" s="45">
        <v>9826798227</v>
      </c>
      <c r="AK71" s="47">
        <v>199</v>
      </c>
      <c r="AL71" s="47">
        <v>17.91</v>
      </c>
      <c r="AM71" s="44">
        <f t="shared" si="11"/>
        <v>17.91</v>
      </c>
      <c r="AN71" s="39">
        <f t="shared" si="6"/>
        <v>234.82</v>
      </c>
    </row>
    <row r="72" spans="1:40" ht="15.75" thickBot="1">
      <c r="A72" s="69">
        <v>28</v>
      </c>
      <c r="B72" s="37">
        <v>9926015567</v>
      </c>
      <c r="C72" s="102"/>
      <c r="D72" s="70">
        <v>350.99</v>
      </c>
      <c r="F72" s="69">
        <v>28</v>
      </c>
      <c r="G72" s="37">
        <v>9826798227</v>
      </c>
      <c r="H72" s="70">
        <v>306.83</v>
      </c>
      <c r="J72" s="103">
        <v>28</v>
      </c>
      <c r="K72" s="45">
        <v>9826798227</v>
      </c>
      <c r="L72" s="47">
        <f t="shared" ca="1" si="7"/>
        <v>266.27999999999997</v>
      </c>
      <c r="M72" s="100">
        <v>28.3</v>
      </c>
      <c r="N72" s="100">
        <f t="shared" si="8"/>
        <v>28.3</v>
      </c>
      <c r="O72" s="100">
        <f t="shared" ca="1" si="9"/>
        <v>314.45</v>
      </c>
      <c r="P72" s="47">
        <f t="shared" ca="1" si="10"/>
        <v>28.3005</v>
      </c>
      <c r="Q72" s="101"/>
      <c r="R72" s="62">
        <v>29</v>
      </c>
      <c r="S72" s="45">
        <v>9826911195</v>
      </c>
      <c r="T72" s="47">
        <v>234.82</v>
      </c>
      <c r="U72" s="98">
        <v>17.91</v>
      </c>
      <c r="V72" s="98">
        <f t="shared" si="0"/>
        <v>17.91</v>
      </c>
      <c r="W72" s="47">
        <v>199</v>
      </c>
      <c r="X72" s="63">
        <f t="shared" si="3"/>
        <v>234.82</v>
      </c>
      <c r="Y72" s="40">
        <f t="shared" si="4"/>
        <v>0</v>
      </c>
      <c r="AA72" s="36">
        <v>26</v>
      </c>
      <c r="AB72" s="45">
        <v>9826911195</v>
      </c>
      <c r="AC72" s="47">
        <v>202</v>
      </c>
      <c r="AD72" s="47">
        <v>18.18</v>
      </c>
      <c r="AE72" s="47">
        <f t="shared" si="12"/>
        <v>18.18</v>
      </c>
      <c r="AF72" s="39">
        <f t="shared" si="5"/>
        <v>238.36</v>
      </c>
      <c r="AG72" s="40"/>
      <c r="AI72" s="36">
        <v>24</v>
      </c>
      <c r="AJ72" s="45">
        <v>9826911195</v>
      </c>
      <c r="AK72" s="47">
        <v>202</v>
      </c>
      <c r="AL72" s="47">
        <v>18.18</v>
      </c>
      <c r="AM72" s="44">
        <f t="shared" si="11"/>
        <v>18.18</v>
      </c>
      <c r="AN72" s="39">
        <f t="shared" si="6"/>
        <v>238.36</v>
      </c>
    </row>
    <row r="73" spans="1:40">
      <c r="A73" s="69">
        <v>29</v>
      </c>
      <c r="B73" s="37">
        <v>9926638883</v>
      </c>
      <c r="C73" s="102"/>
      <c r="D73" s="70">
        <v>143.76</v>
      </c>
      <c r="F73" s="64">
        <v>29</v>
      </c>
      <c r="G73" s="37">
        <v>9826911195</v>
      </c>
      <c r="H73" s="70">
        <v>143.76</v>
      </c>
      <c r="J73" s="103">
        <v>29</v>
      </c>
      <c r="K73" s="45">
        <v>9826911195</v>
      </c>
      <c r="L73" s="47">
        <f t="shared" ca="1" si="7"/>
        <v>266.27999999999997</v>
      </c>
      <c r="M73" s="100">
        <v>17.05</v>
      </c>
      <c r="N73" s="100">
        <f t="shared" si="8"/>
        <v>17.05</v>
      </c>
      <c r="O73" s="100">
        <f t="shared" ca="1" si="9"/>
        <v>189.45</v>
      </c>
      <c r="P73" s="47">
        <f t="shared" ca="1" si="10"/>
        <v>17.0505</v>
      </c>
      <c r="Q73" s="101"/>
      <c r="R73" s="62">
        <v>30</v>
      </c>
      <c r="S73" s="45">
        <v>9893125111</v>
      </c>
      <c r="T73" s="47">
        <v>404.44</v>
      </c>
      <c r="U73" s="63">
        <v>30.85</v>
      </c>
      <c r="V73" s="63">
        <f t="shared" si="0"/>
        <v>30.85</v>
      </c>
      <c r="W73" s="39">
        <v>342.74</v>
      </c>
      <c r="X73" s="63">
        <f t="shared" si="3"/>
        <v>404.44</v>
      </c>
      <c r="Y73" s="40">
        <f t="shared" si="4"/>
        <v>0</v>
      </c>
      <c r="AA73" s="36">
        <v>27</v>
      </c>
      <c r="AB73" s="45">
        <v>9893125111</v>
      </c>
      <c r="AC73" s="47">
        <v>199</v>
      </c>
      <c r="AD73" s="39">
        <v>17.91</v>
      </c>
      <c r="AE73" s="39">
        <f t="shared" si="12"/>
        <v>17.91</v>
      </c>
      <c r="AF73" s="39">
        <f t="shared" si="5"/>
        <v>234.82</v>
      </c>
      <c r="AG73" s="40"/>
      <c r="AI73" s="36">
        <v>25</v>
      </c>
      <c r="AJ73" s="45">
        <v>9893125111</v>
      </c>
      <c r="AK73" s="47">
        <v>301</v>
      </c>
      <c r="AL73" s="39">
        <v>27.09</v>
      </c>
      <c r="AM73" s="44">
        <f t="shared" si="11"/>
        <v>27.09</v>
      </c>
      <c r="AN73" s="39">
        <f t="shared" si="6"/>
        <v>355.17999999999995</v>
      </c>
    </row>
    <row r="74" spans="1:40">
      <c r="A74" s="69">
        <v>30</v>
      </c>
      <c r="B74" s="37">
        <v>7694006183</v>
      </c>
      <c r="C74" s="102"/>
      <c r="D74" s="70">
        <v>174.78</v>
      </c>
      <c r="F74" s="69">
        <v>30</v>
      </c>
      <c r="G74" s="37">
        <v>9893125111</v>
      </c>
      <c r="H74" s="70">
        <v>726.59</v>
      </c>
      <c r="J74" s="103">
        <v>30</v>
      </c>
      <c r="K74" s="45">
        <v>9893125111</v>
      </c>
      <c r="L74" s="47">
        <f t="shared" ca="1" si="7"/>
        <v>266.27999999999997</v>
      </c>
      <c r="M74" s="100">
        <v>41.49</v>
      </c>
      <c r="N74" s="100">
        <f t="shared" si="8"/>
        <v>41.49</v>
      </c>
      <c r="O74" s="100">
        <f t="shared" ca="1" si="9"/>
        <v>460.96000000000004</v>
      </c>
      <c r="P74" s="47">
        <f t="shared" ca="1" si="10"/>
        <v>41.486400000000003</v>
      </c>
      <c r="Q74" s="101"/>
      <c r="R74" s="62">
        <v>31</v>
      </c>
      <c r="S74" s="37">
        <v>9926015567</v>
      </c>
      <c r="T74" s="39">
        <v>360.5</v>
      </c>
      <c r="U74" s="63">
        <v>27.5</v>
      </c>
      <c r="V74" s="63">
        <f t="shared" si="0"/>
        <v>27.5</v>
      </c>
      <c r="W74" s="39">
        <v>305.5</v>
      </c>
      <c r="X74" s="63">
        <f t="shared" si="3"/>
        <v>360.5</v>
      </c>
      <c r="Y74" s="40">
        <f t="shared" si="4"/>
        <v>0</v>
      </c>
      <c r="AA74" s="36">
        <v>28</v>
      </c>
      <c r="AB74" s="37">
        <v>9926015567</v>
      </c>
      <c r="AC74" s="39">
        <v>326.10000000000002</v>
      </c>
      <c r="AD74" s="39">
        <v>29.35</v>
      </c>
      <c r="AE74" s="39">
        <f t="shared" si="12"/>
        <v>29.35</v>
      </c>
      <c r="AF74" s="39">
        <f t="shared" si="5"/>
        <v>384.80000000000007</v>
      </c>
      <c r="AG74" s="40"/>
      <c r="AI74" s="36">
        <v>26</v>
      </c>
      <c r="AJ74" s="37">
        <v>9926015567</v>
      </c>
      <c r="AK74" s="39">
        <v>188.8</v>
      </c>
      <c r="AL74" s="39">
        <v>16.989999999999998</v>
      </c>
      <c r="AM74" s="44">
        <f t="shared" si="11"/>
        <v>16.989999999999998</v>
      </c>
      <c r="AN74" s="39">
        <f t="shared" si="6"/>
        <v>222.78000000000003</v>
      </c>
    </row>
    <row r="75" spans="1:40">
      <c r="A75" s="76">
        <v>31</v>
      </c>
      <c r="B75" s="77">
        <v>7354882251</v>
      </c>
      <c r="C75" s="108"/>
      <c r="D75" s="78">
        <v>172.5</v>
      </c>
      <c r="F75" s="69">
        <v>31</v>
      </c>
      <c r="G75" s="37">
        <v>9926015567</v>
      </c>
      <c r="H75" s="70">
        <v>458.95</v>
      </c>
      <c r="J75" s="103">
        <v>31</v>
      </c>
      <c r="K75" s="45">
        <v>9926015567</v>
      </c>
      <c r="L75" s="47">
        <f t="shared" ca="1" si="7"/>
        <v>266.27999999999997</v>
      </c>
      <c r="M75" s="100">
        <v>32</v>
      </c>
      <c r="N75" s="100">
        <f t="shared" si="8"/>
        <v>32</v>
      </c>
      <c r="O75" s="100">
        <f t="shared" ca="1" si="9"/>
        <v>355.6</v>
      </c>
      <c r="P75" s="47">
        <f t="shared" ca="1" si="10"/>
        <v>32.003999999999998</v>
      </c>
      <c r="Q75" s="101"/>
      <c r="R75" s="62">
        <v>32</v>
      </c>
      <c r="S75" s="37">
        <v>9926638883</v>
      </c>
      <c r="T75" s="39">
        <v>234.82</v>
      </c>
      <c r="U75" s="63">
        <v>17.91</v>
      </c>
      <c r="V75" s="63">
        <f t="shared" si="0"/>
        <v>17.91</v>
      </c>
      <c r="W75" s="39">
        <v>199</v>
      </c>
      <c r="X75" s="63">
        <f t="shared" si="3"/>
        <v>234.82</v>
      </c>
      <c r="Y75" s="40">
        <f t="shared" si="4"/>
        <v>0</v>
      </c>
      <c r="AA75" s="36">
        <v>29</v>
      </c>
      <c r="AB75" s="37">
        <v>9926638883</v>
      </c>
      <c r="AC75" s="39">
        <v>199</v>
      </c>
      <c r="AD75" s="39">
        <v>17.91</v>
      </c>
      <c r="AE75" s="39">
        <f t="shared" si="12"/>
        <v>17.91</v>
      </c>
      <c r="AF75" s="39">
        <f t="shared" si="5"/>
        <v>234.82</v>
      </c>
      <c r="AG75" s="40"/>
      <c r="AI75" s="36">
        <v>27</v>
      </c>
      <c r="AJ75" s="37">
        <v>9926638883</v>
      </c>
      <c r="AK75" s="39">
        <v>208</v>
      </c>
      <c r="AL75" s="39">
        <v>18.72</v>
      </c>
      <c r="AM75" s="44">
        <f t="shared" si="11"/>
        <v>18.72</v>
      </c>
      <c r="AN75" s="39">
        <f t="shared" si="6"/>
        <v>245.44</v>
      </c>
    </row>
    <row r="76" spans="1:40" ht="15.75" thickBot="1">
      <c r="A76" s="69">
        <v>32</v>
      </c>
      <c r="B76" s="37">
        <v>7354881125</v>
      </c>
      <c r="C76" s="102"/>
      <c r="D76" s="70">
        <v>172.5</v>
      </c>
      <c r="F76" s="69">
        <v>32</v>
      </c>
      <c r="G76" s="37">
        <v>9926638883</v>
      </c>
      <c r="H76" s="70">
        <v>143.76</v>
      </c>
      <c r="J76" s="103">
        <v>32</v>
      </c>
      <c r="K76" s="45">
        <v>9926638883</v>
      </c>
      <c r="L76" s="47">
        <f t="shared" ca="1" si="7"/>
        <v>266.27999999999997</v>
      </c>
      <c r="M76" s="100">
        <v>17.05</v>
      </c>
      <c r="N76" s="100">
        <f t="shared" si="8"/>
        <v>17.05</v>
      </c>
      <c r="O76" s="100">
        <f t="shared" ca="1" si="9"/>
        <v>189.45</v>
      </c>
      <c r="P76" s="47">
        <f t="shared" ca="1" si="10"/>
        <v>17.0505</v>
      </c>
      <c r="Q76" s="101"/>
      <c r="R76" s="62">
        <v>33</v>
      </c>
      <c r="S76" s="37">
        <v>7694006183</v>
      </c>
      <c r="T76" s="39">
        <v>271.35000000000002</v>
      </c>
      <c r="U76" s="63">
        <v>20.7</v>
      </c>
      <c r="V76" s="63">
        <f t="shared" si="0"/>
        <v>20.7</v>
      </c>
      <c r="W76" s="39">
        <v>229.95</v>
      </c>
      <c r="X76" s="63">
        <f t="shared" si="3"/>
        <v>271.34999999999997</v>
      </c>
      <c r="Y76" s="40">
        <f t="shared" si="4"/>
        <v>0</v>
      </c>
      <c r="AA76" s="36">
        <v>30</v>
      </c>
      <c r="AB76" s="37">
        <v>7694006183</v>
      </c>
      <c r="AC76" s="39">
        <v>150</v>
      </c>
      <c r="AD76" s="39">
        <v>13.5</v>
      </c>
      <c r="AE76" s="39">
        <f t="shared" si="12"/>
        <v>13.5</v>
      </c>
      <c r="AF76" s="39">
        <f t="shared" si="5"/>
        <v>177</v>
      </c>
      <c r="AG76" s="40"/>
      <c r="AI76" s="36">
        <v>28</v>
      </c>
      <c r="AJ76" s="37">
        <v>7694006183</v>
      </c>
      <c r="AK76" s="39">
        <v>150</v>
      </c>
      <c r="AL76" s="39">
        <v>13.5</v>
      </c>
      <c r="AM76" s="44">
        <f t="shared" si="11"/>
        <v>13.5</v>
      </c>
      <c r="AN76" s="39">
        <f t="shared" si="6"/>
        <v>177</v>
      </c>
    </row>
    <row r="77" spans="1:40" ht="15.75" thickBot="1">
      <c r="A77" s="76">
        <v>33</v>
      </c>
      <c r="B77" s="77">
        <v>7354881113</v>
      </c>
      <c r="C77" s="108"/>
      <c r="D77" s="78">
        <v>172.5</v>
      </c>
      <c r="F77" s="64">
        <v>33</v>
      </c>
      <c r="G77" s="37">
        <v>7694006183</v>
      </c>
      <c r="H77" s="70">
        <v>172.5</v>
      </c>
      <c r="J77" s="36">
        <v>33</v>
      </c>
      <c r="K77" s="45">
        <v>7694006183</v>
      </c>
      <c r="L77" s="47">
        <f t="shared" ca="1" si="7"/>
        <v>266.27999999999997</v>
      </c>
      <c r="M77" s="100">
        <v>13.5</v>
      </c>
      <c r="N77" s="100">
        <f t="shared" si="8"/>
        <v>13.5</v>
      </c>
      <c r="O77" s="100">
        <f t="shared" ca="1" si="9"/>
        <v>150</v>
      </c>
      <c r="P77" s="47">
        <f t="shared" ca="1" si="10"/>
        <v>13.5</v>
      </c>
      <c r="Q77" s="101"/>
      <c r="R77" s="62">
        <v>34</v>
      </c>
      <c r="S77" s="37">
        <v>7773025111</v>
      </c>
      <c r="T77" s="39">
        <v>147.5</v>
      </c>
      <c r="U77" s="63">
        <v>11.25</v>
      </c>
      <c r="V77" s="63">
        <f t="shared" si="0"/>
        <v>11.25</v>
      </c>
      <c r="W77" s="39">
        <v>125</v>
      </c>
      <c r="X77" s="63">
        <f t="shared" si="3"/>
        <v>147.5</v>
      </c>
      <c r="Y77" s="40">
        <f t="shared" si="4"/>
        <v>0</v>
      </c>
      <c r="AA77" s="36">
        <v>31</v>
      </c>
      <c r="AB77" s="37">
        <v>7773025111</v>
      </c>
      <c r="AC77" s="39">
        <v>225</v>
      </c>
      <c r="AD77" s="39">
        <v>20.25</v>
      </c>
      <c r="AE77" s="39">
        <f t="shared" si="12"/>
        <v>20.25</v>
      </c>
      <c r="AF77" s="39">
        <f t="shared" si="5"/>
        <v>265.5</v>
      </c>
      <c r="AG77" s="40"/>
      <c r="AI77" s="36">
        <v>29</v>
      </c>
      <c r="AJ77" s="37">
        <v>7773025111</v>
      </c>
      <c r="AK77" s="39">
        <v>225</v>
      </c>
      <c r="AL77" s="39">
        <v>20.25</v>
      </c>
      <c r="AM77" s="44">
        <f t="shared" si="11"/>
        <v>20.25</v>
      </c>
      <c r="AN77" s="39">
        <f t="shared" si="6"/>
        <v>265.5</v>
      </c>
    </row>
    <row r="78" spans="1:40" ht="15.75" thickBot="1">
      <c r="A78" s="199" t="s">
        <v>4</v>
      </c>
      <c r="B78" s="201"/>
      <c r="C78" s="109"/>
      <c r="D78" s="110">
        <f>SUM(D48:D77)</f>
        <v>8891.4300000000021</v>
      </c>
      <c r="F78" s="69">
        <v>34</v>
      </c>
      <c r="G78" s="77">
        <v>7354882251</v>
      </c>
      <c r="H78" s="78">
        <v>172.5</v>
      </c>
      <c r="J78" s="103">
        <v>34</v>
      </c>
      <c r="K78" s="45">
        <v>7773025111</v>
      </c>
      <c r="L78" s="47">
        <f t="shared" ca="1" si="7"/>
        <v>266.27999999999997</v>
      </c>
      <c r="M78" s="100">
        <v>11.35</v>
      </c>
      <c r="N78" s="100">
        <v>11.35</v>
      </c>
      <c r="O78" s="100">
        <f t="shared" ca="1" si="9"/>
        <v>125.92000000000002</v>
      </c>
      <c r="P78" s="47">
        <f t="shared" ca="1" si="10"/>
        <v>11.332800000000001</v>
      </c>
      <c r="Q78" s="101"/>
      <c r="R78" s="62">
        <v>35</v>
      </c>
      <c r="S78" s="37">
        <v>7354882251</v>
      </c>
      <c r="T78" s="39">
        <v>134.29</v>
      </c>
      <c r="U78" s="63">
        <v>10.24</v>
      </c>
      <c r="V78" s="63">
        <f t="shared" si="0"/>
        <v>10.24</v>
      </c>
      <c r="W78" s="39">
        <v>113.81</v>
      </c>
      <c r="X78" s="63">
        <f t="shared" si="3"/>
        <v>134.29</v>
      </c>
      <c r="Y78" s="40">
        <f t="shared" si="4"/>
        <v>0</v>
      </c>
      <c r="AA78" s="36">
        <v>32</v>
      </c>
      <c r="AB78" s="37">
        <v>7354882251</v>
      </c>
      <c r="AC78" s="39">
        <v>114.7</v>
      </c>
      <c r="AD78" s="39">
        <v>10.32</v>
      </c>
      <c r="AE78" s="39">
        <f t="shared" si="12"/>
        <v>10.32</v>
      </c>
      <c r="AF78" s="39">
        <f>AC78+AD78+AE78</f>
        <v>135.34</v>
      </c>
      <c r="AG78" s="40"/>
      <c r="AI78" s="36">
        <v>30</v>
      </c>
      <c r="AJ78" s="37">
        <v>7354882251</v>
      </c>
      <c r="AK78" s="39">
        <v>99</v>
      </c>
      <c r="AL78" s="39">
        <v>8.91</v>
      </c>
      <c r="AM78" s="44">
        <f t="shared" si="11"/>
        <v>8.91</v>
      </c>
      <c r="AN78" s="39">
        <f t="shared" si="6"/>
        <v>116.82</v>
      </c>
    </row>
    <row r="79" spans="1:40" ht="0.75" customHeight="1">
      <c r="F79" s="69">
        <v>35</v>
      </c>
      <c r="G79" s="37">
        <v>7354881125</v>
      </c>
      <c r="H79" s="70">
        <v>222.5</v>
      </c>
      <c r="J79" s="103">
        <v>35</v>
      </c>
      <c r="K79" s="45">
        <v>7354882251</v>
      </c>
      <c r="L79" s="47">
        <f t="shared" ca="1" si="7"/>
        <v>266.27999999999997</v>
      </c>
      <c r="M79" s="100">
        <v>13.5</v>
      </c>
      <c r="N79" s="100">
        <f t="shared" si="8"/>
        <v>13.5</v>
      </c>
      <c r="O79" s="100">
        <f t="shared" ca="1" si="9"/>
        <v>150</v>
      </c>
      <c r="P79" s="47">
        <f t="shared" ca="1" si="10"/>
        <v>13.5</v>
      </c>
      <c r="Q79" s="101"/>
      <c r="R79" s="62">
        <v>36</v>
      </c>
      <c r="S79" s="37">
        <v>7354881125</v>
      </c>
      <c r="T79" s="39"/>
      <c r="U79" s="63">
        <v>8.91</v>
      </c>
      <c r="V79" s="63">
        <f t="shared" si="0"/>
        <v>8.91</v>
      </c>
      <c r="W79" s="111">
        <v>99</v>
      </c>
      <c r="X79" s="63">
        <f t="shared" si="3"/>
        <v>116.82</v>
      </c>
      <c r="Y79" s="40">
        <f t="shared" si="4"/>
        <v>-116.82</v>
      </c>
      <c r="AA79" s="36">
        <v>33</v>
      </c>
      <c r="AB79" s="37">
        <v>7354881125</v>
      </c>
      <c r="AC79" s="44">
        <v>19.8</v>
      </c>
      <c r="AD79" s="44">
        <v>1.78</v>
      </c>
      <c r="AE79" s="44">
        <f t="shared" si="12"/>
        <v>1.78</v>
      </c>
      <c r="AF79" s="39">
        <f t="shared" ref="AF79:AF80" si="13">AC79+AD79+AE79</f>
        <v>23.360000000000003</v>
      </c>
      <c r="AG79" s="40"/>
      <c r="AI79" s="36">
        <v>31</v>
      </c>
      <c r="AJ79" s="37">
        <v>7354881125</v>
      </c>
      <c r="AK79" s="44">
        <v>0</v>
      </c>
      <c r="AL79" s="44">
        <v>0</v>
      </c>
      <c r="AM79" s="44">
        <f t="shared" si="11"/>
        <v>0</v>
      </c>
      <c r="AN79" s="44">
        <f t="shared" si="6"/>
        <v>0</v>
      </c>
    </row>
    <row r="80" spans="1:40" ht="15" customHeight="1" thickBot="1">
      <c r="F80" s="69">
        <v>36</v>
      </c>
      <c r="G80" s="77">
        <v>7354881113</v>
      </c>
      <c r="H80" s="78">
        <v>222.5</v>
      </c>
      <c r="J80" s="103">
        <v>36</v>
      </c>
      <c r="K80" s="45">
        <v>7354881125</v>
      </c>
      <c r="L80" s="47">
        <f t="shared" si="7"/>
        <v>169.23999999999998</v>
      </c>
      <c r="M80" s="100">
        <v>12.91</v>
      </c>
      <c r="N80" s="100">
        <f t="shared" si="8"/>
        <v>12.91</v>
      </c>
      <c r="O80" s="100">
        <v>143.41999999999999</v>
      </c>
      <c r="P80" s="47">
        <f t="shared" si="10"/>
        <v>12.907799999999998</v>
      </c>
      <c r="Q80" s="101">
        <f>L80-M80-N80-O80</f>
        <v>0</v>
      </c>
      <c r="R80" s="62">
        <v>37</v>
      </c>
      <c r="S80" s="37">
        <v>7354881113</v>
      </c>
      <c r="T80" s="39">
        <v>413.24</v>
      </c>
      <c r="U80" s="63">
        <v>31.41</v>
      </c>
      <c r="V80" s="63">
        <f t="shared" si="0"/>
        <v>31.41</v>
      </c>
      <c r="W80" s="39">
        <v>349</v>
      </c>
      <c r="X80" s="63">
        <f t="shared" si="3"/>
        <v>411.82</v>
      </c>
      <c r="Y80" s="40">
        <f t="shared" si="4"/>
        <v>1.4200000000000159</v>
      </c>
      <c r="AA80" s="36">
        <v>34</v>
      </c>
      <c r="AB80" s="37">
        <v>7354881113</v>
      </c>
      <c r="AC80" s="39">
        <v>859</v>
      </c>
      <c r="AD80" s="39">
        <v>77.33</v>
      </c>
      <c r="AE80" s="39">
        <f t="shared" si="12"/>
        <v>77.33</v>
      </c>
      <c r="AF80" s="39">
        <f t="shared" si="13"/>
        <v>1013.6600000000001</v>
      </c>
      <c r="AG80" s="40"/>
      <c r="AI80" s="36">
        <v>31</v>
      </c>
      <c r="AJ80" s="37">
        <v>7354881113</v>
      </c>
      <c r="AK80" s="39">
        <v>859.24</v>
      </c>
      <c r="AL80" s="39">
        <v>77.33</v>
      </c>
      <c r="AM80" s="44">
        <f t="shared" si="11"/>
        <v>77.33</v>
      </c>
      <c r="AN80" s="44">
        <f t="shared" si="6"/>
        <v>1013.9000000000001</v>
      </c>
    </row>
    <row r="81" spans="1:40" ht="15.75" thickBot="1">
      <c r="F81" s="112"/>
      <c r="G81" s="113" t="s">
        <v>4</v>
      </c>
      <c r="H81" s="114">
        <f>SUM(H48:H80)</f>
        <v>11595.310000000001</v>
      </c>
      <c r="J81" s="103">
        <v>37</v>
      </c>
      <c r="K81" s="45">
        <v>7354881113</v>
      </c>
      <c r="L81" s="47">
        <f t="shared" ca="1" si="7"/>
        <v>266.27999999999997</v>
      </c>
      <c r="M81" s="100">
        <v>31.52</v>
      </c>
      <c r="N81" s="100">
        <f t="shared" si="8"/>
        <v>31.52</v>
      </c>
      <c r="O81" s="100">
        <f t="shared" ca="1" si="9"/>
        <v>350.20000000000005</v>
      </c>
      <c r="P81" s="47">
        <f t="shared" ca="1" si="10"/>
        <v>31.518000000000004</v>
      </c>
      <c r="Q81" s="101"/>
      <c r="R81" s="62">
        <v>38</v>
      </c>
      <c r="S81" s="37">
        <v>8718805814</v>
      </c>
      <c r="T81" s="39">
        <v>839.77</v>
      </c>
      <c r="U81" s="63">
        <v>31.5</v>
      </c>
      <c r="V81" s="63">
        <f t="shared" si="0"/>
        <v>31.5</v>
      </c>
      <c r="W81" s="39">
        <v>350</v>
      </c>
      <c r="X81" s="63">
        <f t="shared" si="3"/>
        <v>413</v>
      </c>
      <c r="Y81" s="40">
        <f t="shared" si="4"/>
        <v>426.77</v>
      </c>
      <c r="AA81" s="36">
        <v>34</v>
      </c>
      <c r="AB81" s="37">
        <v>8718805814</v>
      </c>
      <c r="AC81" s="39">
        <v>350</v>
      </c>
      <c r="AD81" s="39">
        <v>31.5</v>
      </c>
      <c r="AE81" s="39">
        <f t="shared" si="12"/>
        <v>31.5</v>
      </c>
      <c r="AF81" s="39">
        <f t="shared" si="5"/>
        <v>413</v>
      </c>
      <c r="AG81" s="40"/>
      <c r="AI81" s="36">
        <v>32</v>
      </c>
      <c r="AJ81" s="37">
        <v>8718805814</v>
      </c>
      <c r="AK81" s="39">
        <v>350</v>
      </c>
      <c r="AL81" s="39">
        <v>31.5</v>
      </c>
      <c r="AM81" s="44">
        <f t="shared" si="11"/>
        <v>31.5</v>
      </c>
      <c r="AN81" s="39">
        <f t="shared" ref="AN81:AN82" si="14">AK81+AL81+AM81</f>
        <v>413</v>
      </c>
    </row>
    <row r="82" spans="1:40" ht="15.75">
      <c r="J82" s="103"/>
      <c r="K82" s="115" t="s">
        <v>4</v>
      </c>
      <c r="L82" s="116">
        <f ca="1">SUM(L48:L81)</f>
        <v>11442.5</v>
      </c>
      <c r="M82" s="116">
        <f t="shared" ref="M82:P82" si="15">SUM(M48:M81)</f>
        <v>926.76999999999987</v>
      </c>
      <c r="N82" s="116">
        <f t="shared" si="15"/>
        <v>926.76999999999987</v>
      </c>
      <c r="O82" s="116">
        <f t="shared" ca="1" si="15"/>
        <v>10296.820000000002</v>
      </c>
      <c r="P82" s="116">
        <f t="shared" ca="1" si="15"/>
        <v>926.71379999999988</v>
      </c>
      <c r="Q82" s="117"/>
      <c r="R82" s="62">
        <v>39</v>
      </c>
      <c r="S82" s="37">
        <v>9826530013</v>
      </c>
      <c r="T82" s="39">
        <v>692.78</v>
      </c>
      <c r="U82" s="63">
        <v>31.5</v>
      </c>
      <c r="V82" s="63">
        <f t="shared" si="0"/>
        <v>31.5</v>
      </c>
      <c r="W82" s="39">
        <v>350</v>
      </c>
      <c r="X82" s="63">
        <f t="shared" si="3"/>
        <v>413</v>
      </c>
      <c r="Y82" s="40">
        <f t="shared" si="4"/>
        <v>279.77999999999997</v>
      </c>
      <c r="AA82" s="36">
        <v>35</v>
      </c>
      <c r="AB82" s="37">
        <v>9826530013</v>
      </c>
      <c r="AC82" s="39">
        <v>350</v>
      </c>
      <c r="AD82" s="39">
        <v>31.5</v>
      </c>
      <c r="AE82" s="39">
        <f t="shared" si="12"/>
        <v>31.5</v>
      </c>
      <c r="AF82" s="39">
        <f t="shared" si="5"/>
        <v>413</v>
      </c>
      <c r="AG82" s="40"/>
      <c r="AI82" s="36">
        <v>33</v>
      </c>
      <c r="AJ82" s="37">
        <v>9826530013</v>
      </c>
      <c r="AK82" s="39">
        <v>350</v>
      </c>
      <c r="AL82" s="39">
        <v>31.5</v>
      </c>
      <c r="AM82" s="44">
        <f t="shared" si="11"/>
        <v>31.5</v>
      </c>
      <c r="AN82" s="39">
        <f t="shared" si="14"/>
        <v>413</v>
      </c>
    </row>
    <row r="83" spans="1:40" ht="15.75">
      <c r="G83" s="198" t="s">
        <v>15</v>
      </c>
      <c r="H83" s="198"/>
      <c r="J83" s="103">
        <v>38</v>
      </c>
      <c r="K83" s="37">
        <v>8718805814</v>
      </c>
      <c r="L83" s="63">
        <v>413</v>
      </c>
      <c r="M83" s="39">
        <v>31.5</v>
      </c>
      <c r="N83" s="39">
        <v>31.5</v>
      </c>
      <c r="O83" s="39">
        <v>350</v>
      </c>
      <c r="Q83" s="101"/>
      <c r="R83" s="36"/>
      <c r="S83" s="33"/>
      <c r="T83" s="33">
        <f>SUM(T47:T82)</f>
        <v>11609.439999999999</v>
      </c>
      <c r="U83" s="33">
        <f t="shared" ref="U83:X83" si="16">SUM(U47:U82)</f>
        <v>840.62</v>
      </c>
      <c r="V83" s="33">
        <f t="shared" si="16"/>
        <v>840.62</v>
      </c>
      <c r="W83" s="33">
        <f t="shared" si="16"/>
        <v>9339.93</v>
      </c>
      <c r="X83" s="33">
        <f t="shared" si="16"/>
        <v>11021.169999999998</v>
      </c>
      <c r="AA83" s="118"/>
      <c r="AB83" s="129" t="s">
        <v>60</v>
      </c>
      <c r="AC83" s="34">
        <f>SUM(AC47:AC82)</f>
        <v>10319.900000000001</v>
      </c>
      <c r="AD83" s="34">
        <f t="shared" ref="AD83:AE83" si="17">SUM(AD47:AD82)</f>
        <v>928.84</v>
      </c>
      <c r="AE83" s="34">
        <f t="shared" si="17"/>
        <v>928.84</v>
      </c>
      <c r="AF83" s="35">
        <f>SUM(AF47:AF82)</f>
        <v>12177.579999999998</v>
      </c>
      <c r="AI83" s="118"/>
      <c r="AJ83" s="129" t="s">
        <v>60</v>
      </c>
      <c r="AK83" s="34">
        <f>SUM(AK47:AK82)</f>
        <v>10065.9</v>
      </c>
      <c r="AL83" s="34">
        <f t="shared" ref="AL83" si="18">SUM(AL47:AL82)</f>
        <v>905.97</v>
      </c>
      <c r="AM83" s="33">
        <f t="shared" si="11"/>
        <v>905.97</v>
      </c>
      <c r="AN83" s="35">
        <f>SUM(AN47:AN82)</f>
        <v>11877.84</v>
      </c>
    </row>
    <row r="84" spans="1:40">
      <c r="J84" s="103">
        <v>39</v>
      </c>
      <c r="K84" s="37">
        <v>9826530013</v>
      </c>
      <c r="L84" s="119">
        <v>322.45999999999998</v>
      </c>
      <c r="M84" s="63">
        <v>21.34</v>
      </c>
      <c r="N84" s="63">
        <v>21.34</v>
      </c>
      <c r="O84" s="63">
        <v>279.77999999999997</v>
      </c>
      <c r="Q84" s="101"/>
      <c r="AF84" s="123"/>
    </row>
    <row r="85" spans="1:40">
      <c r="J85" s="36"/>
      <c r="K85" s="103" t="s">
        <v>4</v>
      </c>
      <c r="L85" s="120">
        <f ca="1">SUM(L82:L84)</f>
        <v>12177.96</v>
      </c>
      <c r="M85" s="120">
        <f>SUM(M82:M84)</f>
        <v>979.6099999999999</v>
      </c>
      <c r="N85" s="120">
        <f t="shared" ref="N85:O85" si="19">SUM(N82:N84)</f>
        <v>979.6099999999999</v>
      </c>
      <c r="O85" s="120">
        <f t="shared" ca="1" si="19"/>
        <v>10926.600000000002</v>
      </c>
      <c r="Q85" s="121"/>
      <c r="T85" s="40"/>
      <c r="U85" s="40"/>
      <c r="V85" s="40"/>
      <c r="W85" s="40"/>
    </row>
    <row r="86" spans="1:40">
      <c r="H86" s="40">
        <f>3000/4</f>
        <v>750</v>
      </c>
    </row>
    <row r="87" spans="1:40">
      <c r="D87" s="42"/>
      <c r="I87" s="122"/>
      <c r="O87" s="123"/>
      <c r="U87" s="42"/>
      <c r="X87" s="40"/>
      <c r="Y87" s="40"/>
      <c r="AA87" s="41"/>
      <c r="AD87" s="41"/>
      <c r="AE87" s="41"/>
    </row>
    <row r="88" spans="1:40">
      <c r="I88" s="123"/>
      <c r="K88" s="40"/>
      <c r="U88" s="42"/>
      <c r="X88" s="40"/>
      <c r="Y88" s="40"/>
      <c r="AA88" s="41"/>
      <c r="AD88" s="41"/>
      <c r="AE88" s="41"/>
    </row>
    <row r="89" spans="1:40" ht="22.5">
      <c r="A89" s="197" t="s">
        <v>0</v>
      </c>
      <c r="B89" s="197"/>
      <c r="C89" s="197"/>
      <c r="D89" s="197"/>
      <c r="E89" s="197"/>
      <c r="F89" s="197"/>
      <c r="G89" s="197"/>
      <c r="I89" s="204" t="s">
        <v>0</v>
      </c>
      <c r="J89" s="204"/>
      <c r="K89" s="204"/>
      <c r="L89" s="204"/>
      <c r="M89" s="204"/>
      <c r="N89" s="204"/>
      <c r="O89" s="204"/>
      <c r="U89" s="42"/>
      <c r="X89" s="40"/>
      <c r="Y89" s="40"/>
      <c r="AA89" s="41"/>
      <c r="AD89" s="41"/>
      <c r="AE89" s="41"/>
    </row>
    <row r="90" spans="1:40">
      <c r="A90" s="196" t="s">
        <v>23</v>
      </c>
      <c r="B90" s="196"/>
      <c r="C90" s="196"/>
      <c r="D90" s="196"/>
      <c r="E90" s="196"/>
      <c r="F90" s="196"/>
      <c r="G90" s="196"/>
      <c r="I90" s="205">
        <v>43085</v>
      </c>
      <c r="J90" s="205"/>
      <c r="K90" s="205"/>
      <c r="L90" s="205"/>
      <c r="M90" s="205"/>
      <c r="N90" s="205"/>
      <c r="O90" s="205"/>
      <c r="U90" s="42"/>
      <c r="X90" s="40"/>
      <c r="Y90" s="40"/>
      <c r="AA90" s="41"/>
      <c r="AD90" s="41"/>
      <c r="AE90" s="41"/>
    </row>
    <row r="91" spans="1:40" ht="15" customHeight="1">
      <c r="A91" s="90" t="s">
        <v>1</v>
      </c>
      <c r="B91" s="90" t="s">
        <v>2</v>
      </c>
      <c r="C91" s="90" t="s">
        <v>24</v>
      </c>
      <c r="D91" s="91" t="s">
        <v>21</v>
      </c>
      <c r="E91" s="92" t="s">
        <v>18</v>
      </c>
      <c r="F91" s="92" t="s">
        <v>19</v>
      </c>
      <c r="G91" s="88" t="s">
        <v>3</v>
      </c>
      <c r="I91" s="154" t="s">
        <v>1</v>
      </c>
      <c r="J91" s="154" t="s">
        <v>2</v>
      </c>
      <c r="K91" s="154" t="s">
        <v>24</v>
      </c>
      <c r="L91" s="155" t="s">
        <v>21</v>
      </c>
      <c r="M91" s="156" t="s">
        <v>18</v>
      </c>
      <c r="N91" s="156" t="s">
        <v>19</v>
      </c>
      <c r="O91" s="157" t="s">
        <v>3</v>
      </c>
      <c r="U91" s="42"/>
      <c r="X91" s="40"/>
      <c r="Y91" s="40"/>
      <c r="AA91" s="41"/>
      <c r="AD91" s="41"/>
      <c r="AE91" s="41"/>
    </row>
    <row r="92" spans="1:40" ht="15" customHeight="1">
      <c r="A92" s="36">
        <v>1</v>
      </c>
      <c r="B92" s="37">
        <v>7354881112</v>
      </c>
      <c r="C92" s="43" t="s">
        <v>45</v>
      </c>
      <c r="D92" s="39">
        <v>299.3</v>
      </c>
      <c r="E92" s="39">
        <v>26.94</v>
      </c>
      <c r="F92" s="39">
        <f>E92</f>
        <v>26.94</v>
      </c>
      <c r="G92" s="39">
        <f>D92+E92+F92</f>
        <v>353.18</v>
      </c>
      <c r="I92" s="36">
        <v>1</v>
      </c>
      <c r="J92" s="37">
        <v>7354881112</v>
      </c>
      <c r="K92" s="43" t="s">
        <v>45</v>
      </c>
      <c r="L92" s="39"/>
      <c r="M92" s="39">
        <f>L92*9%</f>
        <v>0</v>
      </c>
      <c r="N92" s="39">
        <f>M92</f>
        <v>0</v>
      </c>
      <c r="O92" s="39">
        <f>L92+M92+N92</f>
        <v>0</v>
      </c>
      <c r="U92" s="42"/>
      <c r="X92" s="40"/>
      <c r="Y92" s="40"/>
      <c r="AA92" s="41"/>
      <c r="AD92" s="41"/>
      <c r="AE92" s="41"/>
    </row>
    <row r="93" spans="1:40" ht="15" customHeight="1">
      <c r="A93" s="36">
        <v>2</v>
      </c>
      <c r="B93" s="37">
        <v>7354881114</v>
      </c>
      <c r="C93" s="124" t="s">
        <v>25</v>
      </c>
      <c r="D93" s="44">
        <v>299.3</v>
      </c>
      <c r="E93" s="44">
        <v>26.94</v>
      </c>
      <c r="F93" s="39">
        <f t="shared" ref="F93:F127" si="20">E93</f>
        <v>26.94</v>
      </c>
      <c r="G93" s="39">
        <f t="shared" ref="G93:G125" si="21">D93+E93+F93</f>
        <v>353.18</v>
      </c>
      <c r="I93" s="36">
        <v>2</v>
      </c>
      <c r="J93" s="37">
        <v>7354881114</v>
      </c>
      <c r="K93" s="124" t="s">
        <v>25</v>
      </c>
      <c r="L93" s="44"/>
      <c r="M93" s="39">
        <f t="shared" ref="M93:M127" si="22">L93*9%</f>
        <v>0</v>
      </c>
      <c r="N93" s="39">
        <f t="shared" ref="N93:N118" si="23">M93</f>
        <v>0</v>
      </c>
      <c r="O93" s="39">
        <f t="shared" ref="O93:O127" si="24">L93+M93+N93</f>
        <v>0</v>
      </c>
      <c r="U93" s="42"/>
      <c r="X93" s="40"/>
      <c r="Y93" s="40"/>
      <c r="AA93" s="41"/>
      <c r="AD93" s="41"/>
      <c r="AE93" s="41"/>
    </row>
    <row r="94" spans="1:40" ht="15" customHeight="1">
      <c r="A94" s="36">
        <v>3</v>
      </c>
      <c r="B94" s="37">
        <v>7354881120</v>
      </c>
      <c r="C94" s="43" t="s">
        <v>26</v>
      </c>
      <c r="D94" s="44">
        <v>99</v>
      </c>
      <c r="E94" s="44">
        <v>8.91</v>
      </c>
      <c r="F94" s="39">
        <f t="shared" si="20"/>
        <v>8.91</v>
      </c>
      <c r="G94" s="128">
        <f t="shared" si="21"/>
        <v>116.82</v>
      </c>
      <c r="I94" s="36">
        <v>3</v>
      </c>
      <c r="J94" s="37">
        <v>7354881120</v>
      </c>
      <c r="K94" s="43" t="s">
        <v>26</v>
      </c>
      <c r="L94" s="44"/>
      <c r="M94" s="39">
        <f t="shared" si="22"/>
        <v>0</v>
      </c>
      <c r="N94" s="39">
        <f t="shared" si="23"/>
        <v>0</v>
      </c>
      <c r="O94" s="47">
        <f t="shared" si="24"/>
        <v>0</v>
      </c>
      <c r="U94" s="42"/>
      <c r="X94" s="40"/>
      <c r="Y94" s="40"/>
      <c r="AA94" s="41"/>
      <c r="AD94" s="41"/>
      <c r="AE94" s="41"/>
    </row>
    <row r="95" spans="1:40" ht="15" customHeight="1">
      <c r="A95" s="36">
        <v>4</v>
      </c>
      <c r="B95" s="37">
        <v>7354881122</v>
      </c>
      <c r="C95" s="43" t="s">
        <v>27</v>
      </c>
      <c r="D95" s="44">
        <v>299</v>
      </c>
      <c r="E95" s="44">
        <v>26.91</v>
      </c>
      <c r="F95" s="39">
        <f t="shared" si="20"/>
        <v>26.91</v>
      </c>
      <c r="G95" s="39">
        <f t="shared" si="21"/>
        <v>352.82000000000005</v>
      </c>
      <c r="I95" s="36">
        <v>4</v>
      </c>
      <c r="J95" s="37">
        <v>7354881122</v>
      </c>
      <c r="K95" s="43" t="s">
        <v>27</v>
      </c>
      <c r="L95" s="44"/>
      <c r="M95" s="39">
        <f t="shared" si="22"/>
        <v>0</v>
      </c>
      <c r="N95" s="39">
        <f t="shared" si="23"/>
        <v>0</v>
      </c>
      <c r="O95" s="39">
        <f t="shared" si="24"/>
        <v>0</v>
      </c>
      <c r="U95" s="42"/>
      <c r="X95" s="40"/>
      <c r="Y95" s="40"/>
      <c r="AA95" s="41"/>
      <c r="AD95" s="41"/>
      <c r="AE95" s="41"/>
    </row>
    <row r="96" spans="1:40" ht="15" customHeight="1">
      <c r="A96" s="36">
        <v>5</v>
      </c>
      <c r="B96" s="37">
        <v>7354881123</v>
      </c>
      <c r="C96" s="43" t="s">
        <v>28</v>
      </c>
      <c r="D96" s="44">
        <v>359.4</v>
      </c>
      <c r="E96" s="44">
        <v>32.35</v>
      </c>
      <c r="F96" s="39">
        <f t="shared" si="20"/>
        <v>32.35</v>
      </c>
      <c r="G96" s="39">
        <f t="shared" si="21"/>
        <v>424.1</v>
      </c>
      <c r="I96" s="36">
        <v>5</v>
      </c>
      <c r="J96" s="37">
        <v>7354881123</v>
      </c>
      <c r="K96" s="43" t="s">
        <v>28</v>
      </c>
      <c r="L96" s="44"/>
      <c r="M96" s="39">
        <f t="shared" si="22"/>
        <v>0</v>
      </c>
      <c r="N96" s="39">
        <f t="shared" si="23"/>
        <v>0</v>
      </c>
      <c r="O96" s="39">
        <f t="shared" si="24"/>
        <v>0</v>
      </c>
      <c r="U96" s="42"/>
      <c r="X96" s="40"/>
      <c r="Y96" s="40"/>
      <c r="AA96" s="41"/>
      <c r="AD96" s="41"/>
      <c r="AE96" s="41"/>
    </row>
    <row r="97" spans="1:31" ht="15" customHeight="1">
      <c r="A97" s="36">
        <v>6</v>
      </c>
      <c r="B97" s="37">
        <v>7354881124</v>
      </c>
      <c r="C97" s="38" t="s">
        <v>29</v>
      </c>
      <c r="D97" s="44">
        <v>205.8</v>
      </c>
      <c r="E97" s="39">
        <v>18.52</v>
      </c>
      <c r="F97" s="39">
        <f t="shared" si="20"/>
        <v>18.52</v>
      </c>
      <c r="G97" s="39">
        <f t="shared" si="21"/>
        <v>242.84000000000003</v>
      </c>
      <c r="I97" s="36">
        <v>6</v>
      </c>
      <c r="J97" s="37">
        <v>7354881124</v>
      </c>
      <c r="K97" s="38" t="s">
        <v>29</v>
      </c>
      <c r="L97" s="44"/>
      <c r="M97" s="39">
        <f t="shared" si="22"/>
        <v>0</v>
      </c>
      <c r="N97" s="39">
        <f t="shared" si="23"/>
        <v>0</v>
      </c>
      <c r="O97" s="39">
        <f t="shared" si="24"/>
        <v>0</v>
      </c>
      <c r="U97" s="42"/>
      <c r="X97" s="40"/>
      <c r="Y97" s="40"/>
      <c r="AA97" s="41"/>
      <c r="AD97" s="41"/>
      <c r="AE97" s="41"/>
    </row>
    <row r="98" spans="1:31" ht="15" customHeight="1">
      <c r="A98" s="36">
        <v>7</v>
      </c>
      <c r="B98" s="37">
        <v>7354881126</v>
      </c>
      <c r="C98" s="38" t="s">
        <v>30</v>
      </c>
      <c r="D98" s="44">
        <v>202.6</v>
      </c>
      <c r="E98" s="39">
        <v>18.23</v>
      </c>
      <c r="F98" s="39">
        <f t="shared" si="20"/>
        <v>18.23</v>
      </c>
      <c r="G98" s="39">
        <f t="shared" si="21"/>
        <v>239.05999999999997</v>
      </c>
      <c r="I98" s="36">
        <v>7</v>
      </c>
      <c r="J98" s="37">
        <v>7354881126</v>
      </c>
      <c r="K98" s="38" t="s">
        <v>30</v>
      </c>
      <c r="L98" s="44"/>
      <c r="M98" s="39">
        <f t="shared" si="22"/>
        <v>0</v>
      </c>
      <c r="N98" s="39">
        <f t="shared" si="23"/>
        <v>0</v>
      </c>
      <c r="O98" s="39">
        <f t="shared" si="24"/>
        <v>0</v>
      </c>
      <c r="U98" s="42"/>
      <c r="X98" s="40"/>
      <c r="Y98" s="40"/>
      <c r="AA98" s="41"/>
      <c r="AD98" s="41"/>
      <c r="AE98" s="41"/>
    </row>
    <row r="99" spans="1:31" ht="15" customHeight="1">
      <c r="A99" s="36">
        <v>8</v>
      </c>
      <c r="B99" s="37">
        <v>7354881127</v>
      </c>
      <c r="C99" s="38" t="s">
        <v>31</v>
      </c>
      <c r="D99" s="44">
        <v>153.80000000000001</v>
      </c>
      <c r="E99" s="39">
        <v>13.84</v>
      </c>
      <c r="F99" s="39">
        <f t="shared" si="20"/>
        <v>13.84</v>
      </c>
      <c r="G99" s="39">
        <f t="shared" si="21"/>
        <v>181.48000000000002</v>
      </c>
      <c r="I99" s="36">
        <v>8</v>
      </c>
      <c r="J99" s="37">
        <v>7354881127</v>
      </c>
      <c r="K99" s="38" t="s">
        <v>31</v>
      </c>
      <c r="L99" s="44"/>
      <c r="M99" s="39">
        <f t="shared" si="22"/>
        <v>0</v>
      </c>
      <c r="N99" s="39">
        <f t="shared" si="23"/>
        <v>0</v>
      </c>
      <c r="O99" s="39">
        <f t="shared" si="24"/>
        <v>0</v>
      </c>
      <c r="U99" s="42"/>
      <c r="X99" s="40"/>
      <c r="Y99" s="40"/>
      <c r="AA99" s="41"/>
      <c r="AD99" s="41"/>
      <c r="AE99" s="41"/>
    </row>
    <row r="100" spans="1:31" ht="15" customHeight="1">
      <c r="A100" s="36">
        <v>9</v>
      </c>
      <c r="B100" s="37">
        <v>7354881128</v>
      </c>
      <c r="C100" s="38" t="s">
        <v>43</v>
      </c>
      <c r="D100" s="44">
        <v>114</v>
      </c>
      <c r="E100" s="39">
        <v>10.26</v>
      </c>
      <c r="F100" s="39">
        <f t="shared" si="20"/>
        <v>10.26</v>
      </c>
      <c r="G100" s="39">
        <f t="shared" si="21"/>
        <v>134.52000000000001</v>
      </c>
      <c r="I100" s="36">
        <v>9</v>
      </c>
      <c r="J100" s="37">
        <v>7354881128</v>
      </c>
      <c r="K100" s="38" t="s">
        <v>43</v>
      </c>
      <c r="L100" s="44"/>
      <c r="M100" s="39">
        <f t="shared" si="22"/>
        <v>0</v>
      </c>
      <c r="N100" s="39">
        <f t="shared" si="23"/>
        <v>0</v>
      </c>
      <c r="O100" s="39">
        <f t="shared" si="24"/>
        <v>0</v>
      </c>
      <c r="U100" s="42"/>
      <c r="X100" s="40"/>
      <c r="Y100" s="40"/>
      <c r="AA100" s="41"/>
      <c r="AD100" s="41"/>
      <c r="AE100" s="41"/>
    </row>
    <row r="101" spans="1:31" ht="15" customHeight="1">
      <c r="A101" s="36">
        <v>10</v>
      </c>
      <c r="B101" s="37">
        <v>7354881129</v>
      </c>
      <c r="C101" s="38" t="s">
        <v>44</v>
      </c>
      <c r="D101" s="39">
        <v>256.89999999999998</v>
      </c>
      <c r="E101" s="39">
        <v>23.12</v>
      </c>
      <c r="F101" s="39">
        <f t="shared" si="20"/>
        <v>23.12</v>
      </c>
      <c r="G101" s="39">
        <f t="shared" si="21"/>
        <v>303.14</v>
      </c>
      <c r="I101" s="36">
        <v>10</v>
      </c>
      <c r="J101" s="37">
        <v>7354881129</v>
      </c>
      <c r="K101" s="38" t="s">
        <v>44</v>
      </c>
      <c r="L101" s="39"/>
      <c r="M101" s="39">
        <f t="shared" si="22"/>
        <v>0</v>
      </c>
      <c r="N101" s="39">
        <f t="shared" si="23"/>
        <v>0</v>
      </c>
      <c r="O101" s="39">
        <f t="shared" si="24"/>
        <v>0</v>
      </c>
      <c r="U101" s="42"/>
      <c r="X101" s="40"/>
      <c r="Y101" s="40"/>
      <c r="AA101" s="41"/>
      <c r="AD101" s="41"/>
      <c r="AE101" s="41"/>
    </row>
    <row r="102" spans="1:31" ht="15" customHeight="1">
      <c r="A102" s="36">
        <v>11</v>
      </c>
      <c r="B102" s="37">
        <v>7354881130</v>
      </c>
      <c r="C102" s="124" t="s">
        <v>56</v>
      </c>
      <c r="D102" s="39">
        <v>559.9</v>
      </c>
      <c r="E102" s="39">
        <v>50.39</v>
      </c>
      <c r="F102" s="39">
        <f t="shared" si="20"/>
        <v>50.39</v>
      </c>
      <c r="G102" s="39">
        <f t="shared" si="21"/>
        <v>660.68</v>
      </c>
      <c r="I102" s="36">
        <v>11</v>
      </c>
      <c r="J102" s="37">
        <v>7354881130</v>
      </c>
      <c r="K102" s="124" t="s">
        <v>56</v>
      </c>
      <c r="L102" s="39"/>
      <c r="M102" s="39">
        <f t="shared" si="22"/>
        <v>0</v>
      </c>
      <c r="N102" s="39">
        <f t="shared" si="23"/>
        <v>0</v>
      </c>
      <c r="O102" s="39">
        <f t="shared" si="24"/>
        <v>0</v>
      </c>
      <c r="U102" s="42"/>
      <c r="X102" s="40"/>
      <c r="Y102" s="40"/>
      <c r="AA102" s="41"/>
      <c r="AD102" s="41"/>
      <c r="AE102" s="41"/>
    </row>
    <row r="103" spans="1:31" ht="15" customHeight="1">
      <c r="A103" s="36">
        <v>12</v>
      </c>
      <c r="B103" s="37">
        <v>7354881132</v>
      </c>
      <c r="C103" s="124" t="s">
        <v>55</v>
      </c>
      <c r="D103" s="39">
        <v>1106.8599999999999</v>
      </c>
      <c r="E103" s="39">
        <v>99.62</v>
      </c>
      <c r="F103" s="39">
        <f t="shared" si="20"/>
        <v>99.62</v>
      </c>
      <c r="G103" s="39">
        <f t="shared" si="21"/>
        <v>1306.0999999999999</v>
      </c>
      <c r="I103" s="36">
        <v>12</v>
      </c>
      <c r="J103" s="37">
        <v>7354881132</v>
      </c>
      <c r="K103" s="124" t="s">
        <v>55</v>
      </c>
      <c r="L103" s="39"/>
      <c r="M103" s="39">
        <f t="shared" si="22"/>
        <v>0</v>
      </c>
      <c r="N103" s="39">
        <f t="shared" si="23"/>
        <v>0</v>
      </c>
      <c r="O103" s="39">
        <f t="shared" si="24"/>
        <v>0</v>
      </c>
      <c r="U103" s="42"/>
      <c r="X103" s="40"/>
      <c r="Y103" s="40"/>
      <c r="AA103" s="41"/>
      <c r="AD103" s="41"/>
      <c r="AE103" s="41"/>
    </row>
    <row r="104" spans="1:31" ht="15" customHeight="1">
      <c r="A104" s="36">
        <v>13</v>
      </c>
      <c r="B104" s="37">
        <v>7354881136</v>
      </c>
      <c r="C104" s="124" t="s">
        <v>54</v>
      </c>
      <c r="D104" s="39">
        <v>0</v>
      </c>
      <c r="E104" s="39">
        <v>0</v>
      </c>
      <c r="F104" s="39">
        <f t="shared" si="20"/>
        <v>0</v>
      </c>
      <c r="G104" s="39">
        <f t="shared" si="21"/>
        <v>0</v>
      </c>
      <c r="I104" s="36">
        <v>13</v>
      </c>
      <c r="J104" s="37">
        <v>7354881136</v>
      </c>
      <c r="K104" s="124" t="s">
        <v>54</v>
      </c>
      <c r="L104" s="39"/>
      <c r="M104" s="39">
        <f t="shared" si="22"/>
        <v>0</v>
      </c>
      <c r="N104" s="39">
        <f t="shared" si="23"/>
        <v>0</v>
      </c>
      <c r="O104" s="39">
        <f t="shared" si="24"/>
        <v>0</v>
      </c>
      <c r="U104" s="42"/>
      <c r="X104" s="40"/>
      <c r="Y104" s="40"/>
      <c r="AA104" s="41"/>
      <c r="AD104" s="41"/>
      <c r="AE104" s="41"/>
    </row>
    <row r="105" spans="1:31" ht="15" customHeight="1">
      <c r="A105" s="36">
        <v>14</v>
      </c>
      <c r="B105" s="107">
        <v>7354881139</v>
      </c>
      <c r="C105" s="125" t="s">
        <v>49</v>
      </c>
      <c r="D105" s="39">
        <v>0</v>
      </c>
      <c r="E105" s="39">
        <v>0</v>
      </c>
      <c r="F105" s="39">
        <f t="shared" si="20"/>
        <v>0</v>
      </c>
      <c r="G105" s="39">
        <f t="shared" si="21"/>
        <v>0</v>
      </c>
      <c r="I105" s="36">
        <v>14</v>
      </c>
      <c r="J105" s="107">
        <v>7354881139</v>
      </c>
      <c r="K105" s="125" t="s">
        <v>49</v>
      </c>
      <c r="L105" s="39"/>
      <c r="M105" s="39">
        <f t="shared" si="22"/>
        <v>0</v>
      </c>
      <c r="N105" s="39">
        <f t="shared" si="23"/>
        <v>0</v>
      </c>
      <c r="O105" s="39">
        <f t="shared" si="24"/>
        <v>0</v>
      </c>
      <c r="U105" s="42"/>
      <c r="X105" s="40"/>
      <c r="Y105" s="40"/>
      <c r="AA105" s="41"/>
      <c r="AD105" s="41"/>
      <c r="AE105" s="41"/>
    </row>
    <row r="106" spans="1:31" ht="15" customHeight="1">
      <c r="A106" s="36">
        <v>15</v>
      </c>
      <c r="B106" s="37">
        <v>7354881151</v>
      </c>
      <c r="C106" s="124" t="s">
        <v>50</v>
      </c>
      <c r="D106" s="39">
        <v>299.5</v>
      </c>
      <c r="E106" s="39">
        <v>26.96</v>
      </c>
      <c r="F106" s="39">
        <f t="shared" si="20"/>
        <v>26.96</v>
      </c>
      <c r="G106" s="39">
        <f t="shared" si="21"/>
        <v>353.41999999999996</v>
      </c>
      <c r="I106" s="36">
        <v>15</v>
      </c>
      <c r="J106" s="37">
        <v>7354881151</v>
      </c>
      <c r="K106" s="124" t="s">
        <v>50</v>
      </c>
      <c r="L106" s="39"/>
      <c r="M106" s="39">
        <f t="shared" si="22"/>
        <v>0</v>
      </c>
      <c r="N106" s="39">
        <f t="shared" si="23"/>
        <v>0</v>
      </c>
      <c r="O106" s="39">
        <f t="shared" si="24"/>
        <v>0</v>
      </c>
      <c r="U106" s="42"/>
      <c r="X106" s="40"/>
      <c r="Y106" s="40"/>
      <c r="AA106" s="41"/>
      <c r="AD106" s="41"/>
      <c r="AE106" s="41"/>
    </row>
    <row r="107" spans="1:31" ht="15" customHeight="1">
      <c r="A107" s="36">
        <v>16</v>
      </c>
      <c r="B107" s="37">
        <v>7354880475</v>
      </c>
      <c r="C107" s="124" t="s">
        <v>48</v>
      </c>
      <c r="D107" s="39">
        <v>470.5</v>
      </c>
      <c r="E107" s="39">
        <v>42.35</v>
      </c>
      <c r="F107" s="39">
        <f t="shared" si="20"/>
        <v>42.35</v>
      </c>
      <c r="G107" s="39">
        <f t="shared" si="21"/>
        <v>555.20000000000005</v>
      </c>
      <c r="I107" s="36">
        <v>16</v>
      </c>
      <c r="J107" s="37">
        <v>7354880475</v>
      </c>
      <c r="K107" s="124" t="s">
        <v>48</v>
      </c>
      <c r="L107" s="39"/>
      <c r="M107" s="39">
        <f t="shared" si="22"/>
        <v>0</v>
      </c>
      <c r="N107" s="39">
        <f t="shared" si="23"/>
        <v>0</v>
      </c>
      <c r="O107" s="39">
        <f t="shared" si="24"/>
        <v>0</v>
      </c>
      <c r="U107" s="42"/>
      <c r="X107" s="40"/>
      <c r="Y107" s="40"/>
      <c r="AA107" s="41"/>
      <c r="AD107" s="41"/>
      <c r="AE107" s="41"/>
    </row>
    <row r="108" spans="1:31" ht="15" customHeight="1">
      <c r="A108" s="36">
        <v>17</v>
      </c>
      <c r="B108" s="37">
        <v>8435500686</v>
      </c>
      <c r="C108" s="43" t="s">
        <v>37</v>
      </c>
      <c r="D108" s="39">
        <v>110</v>
      </c>
      <c r="E108" s="39">
        <v>9.91</v>
      </c>
      <c r="F108" s="39">
        <f t="shared" si="20"/>
        <v>9.91</v>
      </c>
      <c r="G108" s="39">
        <f t="shared" si="21"/>
        <v>129.82</v>
      </c>
      <c r="I108" s="36">
        <v>17</v>
      </c>
      <c r="J108" s="37">
        <v>8435500686</v>
      </c>
      <c r="K108" s="43" t="s">
        <v>37</v>
      </c>
      <c r="L108" s="39"/>
      <c r="M108" s="39">
        <f t="shared" si="22"/>
        <v>0</v>
      </c>
      <c r="N108" s="39">
        <f t="shared" si="23"/>
        <v>0</v>
      </c>
      <c r="O108" s="39">
        <f t="shared" si="24"/>
        <v>0</v>
      </c>
      <c r="U108" s="42"/>
      <c r="X108" s="40"/>
      <c r="Y108" s="40"/>
      <c r="AA108" s="41"/>
      <c r="AD108" s="41"/>
      <c r="AE108" s="41"/>
    </row>
    <row r="109" spans="1:31" ht="15" customHeight="1">
      <c r="A109" s="36">
        <v>18</v>
      </c>
      <c r="B109" s="37">
        <v>8435500687</v>
      </c>
      <c r="C109" s="43" t="s">
        <v>38</v>
      </c>
      <c r="D109" s="39">
        <v>299</v>
      </c>
      <c r="E109" s="39">
        <v>26.91</v>
      </c>
      <c r="F109" s="39">
        <f t="shared" si="20"/>
        <v>26.91</v>
      </c>
      <c r="G109" s="39">
        <f t="shared" si="21"/>
        <v>352.82000000000005</v>
      </c>
      <c r="I109" s="36">
        <v>18</v>
      </c>
      <c r="J109" s="37">
        <v>8435500687</v>
      </c>
      <c r="K109" s="43" t="s">
        <v>38</v>
      </c>
      <c r="L109" s="39"/>
      <c r="M109" s="39">
        <f t="shared" si="22"/>
        <v>0</v>
      </c>
      <c r="N109" s="39">
        <f t="shared" si="23"/>
        <v>0</v>
      </c>
      <c r="O109" s="39">
        <f t="shared" si="24"/>
        <v>0</v>
      </c>
      <c r="U109" s="42"/>
      <c r="X109" s="40"/>
      <c r="Y109" s="40"/>
      <c r="AA109" s="41"/>
      <c r="AD109" s="41"/>
      <c r="AE109" s="41"/>
    </row>
    <row r="110" spans="1:31" ht="15" customHeight="1">
      <c r="A110" s="36">
        <v>19</v>
      </c>
      <c r="B110" s="37">
        <v>8435500093</v>
      </c>
      <c r="C110" s="43" t="s">
        <v>39</v>
      </c>
      <c r="D110" s="39">
        <v>399</v>
      </c>
      <c r="E110" s="39">
        <v>35.909999999999997</v>
      </c>
      <c r="F110" s="39">
        <f t="shared" si="20"/>
        <v>35.909999999999997</v>
      </c>
      <c r="G110" s="39">
        <f t="shared" si="21"/>
        <v>470.81999999999994</v>
      </c>
      <c r="I110" s="36">
        <v>19</v>
      </c>
      <c r="J110" s="37">
        <v>8435500093</v>
      </c>
      <c r="K110" s="43" t="s">
        <v>39</v>
      </c>
      <c r="L110" s="39"/>
      <c r="M110" s="39">
        <f t="shared" si="22"/>
        <v>0</v>
      </c>
      <c r="N110" s="39">
        <f t="shared" si="23"/>
        <v>0</v>
      </c>
      <c r="O110" s="39">
        <f t="shared" si="24"/>
        <v>0</v>
      </c>
      <c r="U110" s="42"/>
      <c r="X110" s="40"/>
      <c r="Y110" s="40"/>
      <c r="AA110" s="41"/>
      <c r="AD110" s="41"/>
      <c r="AE110" s="41"/>
    </row>
    <row r="111" spans="1:31" ht="15" customHeight="1">
      <c r="A111" s="36">
        <v>20</v>
      </c>
      <c r="B111" s="45">
        <v>9713174427</v>
      </c>
      <c r="C111" s="126" t="s">
        <v>51</v>
      </c>
      <c r="D111" s="47">
        <v>125</v>
      </c>
      <c r="E111" s="39">
        <v>11.25</v>
      </c>
      <c r="F111" s="39">
        <f t="shared" si="20"/>
        <v>11.25</v>
      </c>
      <c r="G111" s="39">
        <f t="shared" si="21"/>
        <v>147.5</v>
      </c>
      <c r="I111" s="36">
        <v>20</v>
      </c>
      <c r="J111" s="45">
        <v>9713174427</v>
      </c>
      <c r="K111" s="126" t="s">
        <v>51</v>
      </c>
      <c r="L111" s="47"/>
      <c r="M111" s="39">
        <f t="shared" si="22"/>
        <v>0</v>
      </c>
      <c r="N111" s="39">
        <f t="shared" si="23"/>
        <v>0</v>
      </c>
      <c r="O111" s="39">
        <f t="shared" si="24"/>
        <v>0</v>
      </c>
      <c r="U111" s="42"/>
      <c r="X111" s="40"/>
      <c r="Y111" s="40"/>
      <c r="AA111" s="41"/>
      <c r="AD111" s="41"/>
      <c r="AE111" s="41"/>
    </row>
    <row r="112" spans="1:31" ht="15" customHeight="1">
      <c r="A112" s="36">
        <v>21</v>
      </c>
      <c r="B112" s="45">
        <v>9826010237</v>
      </c>
      <c r="C112" s="46" t="s">
        <v>33</v>
      </c>
      <c r="D112" s="47">
        <v>522.4</v>
      </c>
      <c r="E112" s="39">
        <v>47.02</v>
      </c>
      <c r="F112" s="39">
        <f t="shared" si="20"/>
        <v>47.02</v>
      </c>
      <c r="G112" s="39">
        <f t="shared" si="21"/>
        <v>616.43999999999994</v>
      </c>
      <c r="I112" s="36">
        <v>21</v>
      </c>
      <c r="J112" s="45">
        <v>9826010237</v>
      </c>
      <c r="K112" s="46" t="s">
        <v>33</v>
      </c>
      <c r="L112" s="47"/>
      <c r="M112" s="39">
        <f t="shared" si="22"/>
        <v>0</v>
      </c>
      <c r="N112" s="39">
        <f t="shared" si="23"/>
        <v>0</v>
      </c>
      <c r="O112" s="39">
        <f t="shared" si="24"/>
        <v>0</v>
      </c>
      <c r="U112" s="42"/>
      <c r="X112" s="40"/>
      <c r="Y112" s="40"/>
      <c r="AA112" s="41"/>
      <c r="AD112" s="41"/>
      <c r="AE112" s="41"/>
    </row>
    <row r="113" spans="1:31" ht="15" customHeight="1">
      <c r="A113" s="36">
        <v>22</v>
      </c>
      <c r="B113" s="45">
        <v>9826225111</v>
      </c>
      <c r="C113" s="126" t="s">
        <v>35</v>
      </c>
      <c r="D113" s="47">
        <v>201</v>
      </c>
      <c r="E113" s="47">
        <v>18.09</v>
      </c>
      <c r="F113" s="39">
        <f t="shared" si="20"/>
        <v>18.09</v>
      </c>
      <c r="G113" s="39">
        <f t="shared" si="21"/>
        <v>237.18</v>
      </c>
      <c r="I113" s="36">
        <v>22</v>
      </c>
      <c r="J113" s="45">
        <v>9826225111</v>
      </c>
      <c r="K113" s="126" t="s">
        <v>35</v>
      </c>
      <c r="L113" s="47"/>
      <c r="M113" s="39">
        <f t="shared" si="22"/>
        <v>0</v>
      </c>
      <c r="N113" s="39">
        <f t="shared" si="23"/>
        <v>0</v>
      </c>
      <c r="O113" s="39">
        <f t="shared" si="24"/>
        <v>0</v>
      </c>
      <c r="U113" s="42"/>
      <c r="X113" s="40"/>
      <c r="Y113" s="40"/>
      <c r="AA113" s="41"/>
      <c r="AD113" s="41"/>
      <c r="AE113" s="41"/>
    </row>
    <row r="114" spans="1:31" ht="15" customHeight="1">
      <c r="A114" s="36">
        <v>23</v>
      </c>
      <c r="B114" s="45">
        <v>9826254111</v>
      </c>
      <c r="C114" s="46" t="s">
        <v>32</v>
      </c>
      <c r="D114" s="47">
        <v>199.6</v>
      </c>
      <c r="E114" s="47">
        <v>17.96</v>
      </c>
      <c r="F114" s="39">
        <f t="shared" si="20"/>
        <v>17.96</v>
      </c>
      <c r="G114" s="39">
        <f t="shared" si="21"/>
        <v>235.52</v>
      </c>
      <c r="I114" s="36">
        <v>23</v>
      </c>
      <c r="J114" s="45">
        <v>9826254111</v>
      </c>
      <c r="K114" s="46" t="s">
        <v>32</v>
      </c>
      <c r="L114" s="47"/>
      <c r="M114" s="39">
        <f t="shared" si="22"/>
        <v>0</v>
      </c>
      <c r="N114" s="39">
        <f t="shared" si="23"/>
        <v>0</v>
      </c>
      <c r="O114" s="39">
        <f t="shared" si="24"/>
        <v>0</v>
      </c>
      <c r="U114" s="42"/>
      <c r="X114" s="40"/>
      <c r="Y114" s="40"/>
      <c r="AA114" s="41"/>
      <c r="AD114" s="41"/>
      <c r="AE114" s="41"/>
    </row>
    <row r="115" spans="1:31" ht="15" customHeight="1">
      <c r="A115" s="36">
        <v>24</v>
      </c>
      <c r="B115" s="45">
        <v>9826425111</v>
      </c>
      <c r="C115" s="46" t="s">
        <v>42</v>
      </c>
      <c r="D115" s="47">
        <v>352</v>
      </c>
      <c r="E115" s="47">
        <v>31.68</v>
      </c>
      <c r="F115" s="39">
        <f t="shared" si="20"/>
        <v>31.68</v>
      </c>
      <c r="G115" s="39">
        <f t="shared" si="21"/>
        <v>415.36</v>
      </c>
      <c r="I115" s="36">
        <v>24</v>
      </c>
      <c r="J115" s="45">
        <v>9826425111</v>
      </c>
      <c r="K115" s="46" t="s">
        <v>42</v>
      </c>
      <c r="L115" s="47"/>
      <c r="M115" s="39">
        <f t="shared" si="22"/>
        <v>0</v>
      </c>
      <c r="N115" s="39">
        <f t="shared" si="23"/>
        <v>0</v>
      </c>
      <c r="O115" s="39">
        <f t="shared" si="24"/>
        <v>0</v>
      </c>
      <c r="U115" s="42"/>
      <c r="X115" s="40"/>
      <c r="Y115" s="40"/>
      <c r="AA115" s="41"/>
      <c r="AD115" s="41"/>
      <c r="AE115" s="41"/>
    </row>
    <row r="116" spans="1:31" ht="15" customHeight="1">
      <c r="A116" s="36">
        <v>25</v>
      </c>
      <c r="B116" s="45">
        <v>9826798227</v>
      </c>
      <c r="C116" s="127" t="s">
        <v>36</v>
      </c>
      <c r="D116" s="47">
        <v>199</v>
      </c>
      <c r="E116" s="47">
        <v>17.91</v>
      </c>
      <c r="F116" s="39">
        <f t="shared" si="20"/>
        <v>17.91</v>
      </c>
      <c r="G116" s="39">
        <f t="shared" si="21"/>
        <v>234.82</v>
      </c>
      <c r="I116" s="36">
        <v>25</v>
      </c>
      <c r="J116" s="45">
        <v>9826798227</v>
      </c>
      <c r="K116" s="127" t="s">
        <v>36</v>
      </c>
      <c r="L116" s="47"/>
      <c r="M116" s="39">
        <f t="shared" si="22"/>
        <v>0</v>
      </c>
      <c r="N116" s="39">
        <f t="shared" si="23"/>
        <v>0</v>
      </c>
      <c r="O116" s="39">
        <f t="shared" si="24"/>
        <v>0</v>
      </c>
      <c r="U116" s="42"/>
      <c r="X116" s="40"/>
      <c r="Y116" s="40"/>
      <c r="AA116" s="41"/>
      <c r="AD116" s="41"/>
      <c r="AE116" s="41"/>
    </row>
    <row r="117" spans="1:31" ht="15" customHeight="1">
      <c r="A117" s="36">
        <v>26</v>
      </c>
      <c r="B117" s="45">
        <v>9826911195</v>
      </c>
      <c r="C117" s="46" t="s">
        <v>34</v>
      </c>
      <c r="D117" s="47">
        <v>202</v>
      </c>
      <c r="E117" s="47">
        <v>18.18</v>
      </c>
      <c r="F117" s="39">
        <f t="shared" si="20"/>
        <v>18.18</v>
      </c>
      <c r="G117" s="39">
        <f t="shared" si="21"/>
        <v>238.36</v>
      </c>
      <c r="I117" s="36">
        <v>26</v>
      </c>
      <c r="J117" s="45">
        <v>9826911195</v>
      </c>
      <c r="K117" s="46" t="s">
        <v>34</v>
      </c>
      <c r="L117" s="47"/>
      <c r="M117" s="39">
        <f t="shared" si="22"/>
        <v>0</v>
      </c>
      <c r="N117" s="39">
        <f t="shared" si="23"/>
        <v>0</v>
      </c>
      <c r="O117" s="39">
        <f t="shared" si="24"/>
        <v>0</v>
      </c>
      <c r="U117" s="42"/>
      <c r="X117" s="40"/>
      <c r="Y117" s="40"/>
      <c r="AA117" s="41"/>
      <c r="AD117" s="41"/>
      <c r="AE117" s="41"/>
    </row>
    <row r="118" spans="1:31" ht="15" customHeight="1">
      <c r="A118" s="36">
        <v>27</v>
      </c>
      <c r="B118" s="45">
        <v>9893125111</v>
      </c>
      <c r="C118" s="126" t="s">
        <v>52</v>
      </c>
      <c r="D118" s="47">
        <v>301</v>
      </c>
      <c r="E118" s="39">
        <v>27.09</v>
      </c>
      <c r="F118" s="39">
        <f t="shared" si="20"/>
        <v>27.09</v>
      </c>
      <c r="G118" s="39">
        <f t="shared" si="21"/>
        <v>355.17999999999995</v>
      </c>
      <c r="I118" s="36">
        <v>27</v>
      </c>
      <c r="J118" s="45">
        <v>9893125111</v>
      </c>
      <c r="K118" s="126" t="s">
        <v>52</v>
      </c>
      <c r="L118" s="47"/>
      <c r="M118" s="39">
        <f t="shared" si="22"/>
        <v>0</v>
      </c>
      <c r="N118" s="39">
        <f t="shared" si="23"/>
        <v>0</v>
      </c>
      <c r="O118" s="39">
        <f t="shared" si="24"/>
        <v>0</v>
      </c>
      <c r="U118" s="42"/>
      <c r="X118" s="40"/>
      <c r="Y118" s="40"/>
      <c r="AA118" s="41"/>
      <c r="AD118" s="41"/>
      <c r="AE118" s="41"/>
    </row>
    <row r="119" spans="1:31" ht="15" customHeight="1">
      <c r="A119" s="36">
        <v>28</v>
      </c>
      <c r="B119" s="37">
        <v>9926015567</v>
      </c>
      <c r="C119" s="38" t="s">
        <v>41</v>
      </c>
      <c r="D119" s="39">
        <v>188.8</v>
      </c>
      <c r="E119" s="39">
        <v>16.899999999999999</v>
      </c>
      <c r="F119" s="39">
        <f>E119</f>
        <v>16.899999999999999</v>
      </c>
      <c r="G119" s="39">
        <f t="shared" si="21"/>
        <v>222.60000000000002</v>
      </c>
      <c r="I119" s="36">
        <v>28</v>
      </c>
      <c r="J119" s="37">
        <v>9926015567</v>
      </c>
      <c r="K119" s="38" t="s">
        <v>41</v>
      </c>
      <c r="L119" s="39"/>
      <c r="M119" s="39">
        <f t="shared" si="22"/>
        <v>0</v>
      </c>
      <c r="N119" s="39">
        <f>M119</f>
        <v>0</v>
      </c>
      <c r="O119" s="39">
        <f t="shared" si="24"/>
        <v>0</v>
      </c>
      <c r="U119" s="42"/>
      <c r="X119" s="40"/>
      <c r="Y119" s="40"/>
      <c r="AA119" s="41"/>
      <c r="AD119" s="41"/>
      <c r="AE119" s="41"/>
    </row>
    <row r="120" spans="1:31" ht="15" customHeight="1">
      <c r="A120" s="36">
        <v>29</v>
      </c>
      <c r="B120" s="37">
        <v>9926638883</v>
      </c>
      <c r="C120" s="124" t="s">
        <v>53</v>
      </c>
      <c r="D120" s="39">
        <v>208</v>
      </c>
      <c r="E120" s="39">
        <v>18.72</v>
      </c>
      <c r="F120" s="39">
        <f t="shared" si="20"/>
        <v>18.72</v>
      </c>
      <c r="G120" s="39">
        <f t="shared" si="21"/>
        <v>245.44</v>
      </c>
      <c r="I120" s="36">
        <v>29</v>
      </c>
      <c r="J120" s="37">
        <v>9926638883</v>
      </c>
      <c r="K120" s="124" t="s">
        <v>53</v>
      </c>
      <c r="L120" s="39"/>
      <c r="M120" s="39">
        <f t="shared" si="22"/>
        <v>0</v>
      </c>
      <c r="N120" s="39">
        <f t="shared" ref="N120:N127" si="25">M120</f>
        <v>0</v>
      </c>
      <c r="O120" s="39">
        <f t="shared" si="24"/>
        <v>0</v>
      </c>
      <c r="U120" s="42"/>
      <c r="X120" s="40"/>
      <c r="Y120" s="40"/>
      <c r="AA120" s="41"/>
      <c r="AD120" s="41"/>
      <c r="AE120" s="41"/>
    </row>
    <row r="121" spans="1:31" ht="15" customHeight="1">
      <c r="A121" s="36">
        <v>30</v>
      </c>
      <c r="B121" s="37">
        <v>7694006183</v>
      </c>
      <c r="C121" s="124" t="s">
        <v>46</v>
      </c>
      <c r="D121" s="39">
        <v>150</v>
      </c>
      <c r="E121" s="39">
        <v>13.5</v>
      </c>
      <c r="F121" s="39">
        <f t="shared" si="20"/>
        <v>13.5</v>
      </c>
      <c r="G121" s="39">
        <f t="shared" si="21"/>
        <v>177</v>
      </c>
      <c r="I121" s="36">
        <v>30</v>
      </c>
      <c r="J121" s="37">
        <v>7694006183</v>
      </c>
      <c r="K121" s="124" t="s">
        <v>46</v>
      </c>
      <c r="L121" s="39"/>
      <c r="M121" s="39">
        <f t="shared" si="22"/>
        <v>0</v>
      </c>
      <c r="N121" s="39">
        <f t="shared" si="25"/>
        <v>0</v>
      </c>
      <c r="O121" s="39">
        <f t="shared" si="24"/>
        <v>0</v>
      </c>
      <c r="U121" s="42"/>
      <c r="X121" s="40"/>
      <c r="Y121" s="40"/>
      <c r="AA121" s="41"/>
      <c r="AD121" s="41"/>
      <c r="AE121" s="41"/>
    </row>
    <row r="122" spans="1:31" ht="15" customHeight="1">
      <c r="A122" s="36">
        <v>31</v>
      </c>
      <c r="B122" s="37">
        <v>7773025111</v>
      </c>
      <c r="C122" s="143" t="s">
        <v>40</v>
      </c>
      <c r="D122" s="39">
        <v>225</v>
      </c>
      <c r="E122" s="39">
        <v>20.25</v>
      </c>
      <c r="F122" s="39">
        <f t="shared" si="20"/>
        <v>20.25</v>
      </c>
      <c r="G122" s="39">
        <f t="shared" si="21"/>
        <v>265.5</v>
      </c>
      <c r="I122" s="36">
        <v>31</v>
      </c>
      <c r="J122" s="37">
        <v>7773025111</v>
      </c>
      <c r="K122" s="38" t="s">
        <v>40</v>
      </c>
      <c r="L122" s="39"/>
      <c r="M122" s="39">
        <f t="shared" si="22"/>
        <v>0</v>
      </c>
      <c r="N122" s="39">
        <f t="shared" si="25"/>
        <v>0</v>
      </c>
      <c r="O122" s="39">
        <f t="shared" si="24"/>
        <v>0</v>
      </c>
      <c r="U122" s="42"/>
      <c r="X122" s="40"/>
      <c r="Y122" s="40"/>
      <c r="AA122" s="41"/>
      <c r="AD122" s="41"/>
      <c r="AE122" s="41"/>
    </row>
    <row r="123" spans="1:31" ht="15" customHeight="1">
      <c r="A123" s="36">
        <v>32</v>
      </c>
      <c r="B123" s="37">
        <v>7354882251</v>
      </c>
      <c r="C123" s="124" t="s">
        <v>47</v>
      </c>
      <c r="D123" s="39">
        <v>99</v>
      </c>
      <c r="E123" s="39">
        <v>8.91</v>
      </c>
      <c r="F123" s="39">
        <f t="shared" si="20"/>
        <v>8.91</v>
      </c>
      <c r="G123" s="39">
        <f t="shared" si="21"/>
        <v>116.82</v>
      </c>
      <c r="I123" s="36">
        <v>32</v>
      </c>
      <c r="J123" s="37">
        <v>7354882251</v>
      </c>
      <c r="K123" s="124" t="s">
        <v>47</v>
      </c>
      <c r="L123" s="39"/>
      <c r="M123" s="39">
        <f t="shared" si="22"/>
        <v>0</v>
      </c>
      <c r="N123" s="39">
        <f t="shared" si="25"/>
        <v>0</v>
      </c>
      <c r="O123" s="39">
        <f t="shared" si="24"/>
        <v>0</v>
      </c>
      <c r="U123" s="42"/>
      <c r="X123" s="40"/>
      <c r="Y123" s="40"/>
      <c r="AA123" s="41"/>
      <c r="AD123" s="41"/>
      <c r="AE123" s="41"/>
    </row>
    <row r="124" spans="1:31" ht="15" customHeight="1">
      <c r="A124" s="36">
        <v>33</v>
      </c>
      <c r="B124" s="37">
        <v>7354881125</v>
      </c>
      <c r="C124" s="37"/>
      <c r="D124" s="44"/>
      <c r="E124" s="44"/>
      <c r="F124" s="39">
        <f t="shared" si="20"/>
        <v>0</v>
      </c>
      <c r="G124" s="44">
        <f t="shared" si="21"/>
        <v>0</v>
      </c>
      <c r="I124" s="36">
        <v>33</v>
      </c>
      <c r="J124" s="37">
        <v>7354881125</v>
      </c>
      <c r="K124" s="37"/>
      <c r="L124" s="44"/>
      <c r="M124" s="39">
        <f t="shared" si="22"/>
        <v>0</v>
      </c>
      <c r="N124" s="39">
        <f t="shared" si="25"/>
        <v>0</v>
      </c>
      <c r="O124" s="44">
        <f t="shared" si="24"/>
        <v>0</v>
      </c>
      <c r="U124" s="42"/>
      <c r="X124" s="40"/>
      <c r="Y124" s="40"/>
      <c r="AA124" s="41"/>
      <c r="AD124" s="41"/>
      <c r="AE124" s="41"/>
    </row>
    <row r="125" spans="1:31" ht="15" customHeight="1">
      <c r="A125" s="36">
        <v>34</v>
      </c>
      <c r="B125" s="37">
        <v>7354881113</v>
      </c>
      <c r="C125" s="124" t="s">
        <v>59</v>
      </c>
      <c r="D125" s="39">
        <v>859.24</v>
      </c>
      <c r="E125" s="39">
        <f>D125*9%</f>
        <v>77.331599999999995</v>
      </c>
      <c r="F125" s="39">
        <f t="shared" si="20"/>
        <v>77.331599999999995</v>
      </c>
      <c r="G125" s="39">
        <f t="shared" si="21"/>
        <v>1013.9032</v>
      </c>
      <c r="I125" s="36">
        <v>34</v>
      </c>
      <c r="J125" s="37">
        <v>7354881113</v>
      </c>
      <c r="K125" s="124" t="s">
        <v>59</v>
      </c>
      <c r="L125" s="39"/>
      <c r="M125" s="39">
        <f t="shared" si="22"/>
        <v>0</v>
      </c>
      <c r="N125" s="39">
        <f t="shared" si="25"/>
        <v>0</v>
      </c>
      <c r="O125" s="39">
        <f t="shared" si="24"/>
        <v>0</v>
      </c>
      <c r="U125" s="42"/>
      <c r="X125" s="40"/>
      <c r="Y125" s="40"/>
      <c r="AA125" s="41"/>
      <c r="AD125" s="41"/>
      <c r="AE125" s="41"/>
    </row>
    <row r="126" spans="1:31" ht="15" customHeight="1">
      <c r="A126" s="36">
        <v>35</v>
      </c>
      <c r="B126" s="37">
        <v>8718805814</v>
      </c>
      <c r="C126" s="124" t="s">
        <v>58</v>
      </c>
      <c r="D126" s="39">
        <v>350</v>
      </c>
      <c r="E126" s="39">
        <v>31.51</v>
      </c>
      <c r="F126" s="39">
        <f t="shared" si="20"/>
        <v>31.51</v>
      </c>
      <c r="G126" s="39">
        <f t="shared" ref="G126:G127" si="26">D126+E126+F126</f>
        <v>413.02</v>
      </c>
      <c r="I126" s="36">
        <v>35</v>
      </c>
      <c r="J126" s="37">
        <v>8718805814</v>
      </c>
      <c r="K126" s="124" t="s">
        <v>58</v>
      </c>
      <c r="L126" s="39"/>
      <c r="M126" s="39">
        <f t="shared" si="22"/>
        <v>0</v>
      </c>
      <c r="N126" s="39">
        <f t="shared" si="25"/>
        <v>0</v>
      </c>
      <c r="O126" s="39">
        <f t="shared" si="24"/>
        <v>0</v>
      </c>
      <c r="U126" s="42"/>
      <c r="X126" s="40"/>
      <c r="Y126" s="40"/>
      <c r="AA126" s="41"/>
      <c r="AD126" s="41"/>
      <c r="AE126" s="41"/>
    </row>
    <row r="127" spans="1:31" ht="15" customHeight="1">
      <c r="A127" s="36">
        <v>36</v>
      </c>
      <c r="B127" s="37">
        <v>9826530013</v>
      </c>
      <c r="C127" s="124" t="s">
        <v>57</v>
      </c>
      <c r="D127" s="39">
        <v>350</v>
      </c>
      <c r="E127" s="39">
        <v>31.51</v>
      </c>
      <c r="F127" s="39">
        <f t="shared" si="20"/>
        <v>31.51</v>
      </c>
      <c r="G127" s="39">
        <f t="shared" si="26"/>
        <v>413.02</v>
      </c>
      <c r="I127" s="36">
        <v>36</v>
      </c>
      <c r="J127" s="37">
        <v>9826530013</v>
      </c>
      <c r="K127" s="124" t="s">
        <v>57</v>
      </c>
      <c r="L127" s="39"/>
      <c r="M127" s="39">
        <f t="shared" si="22"/>
        <v>0</v>
      </c>
      <c r="N127" s="39">
        <f t="shared" si="25"/>
        <v>0</v>
      </c>
      <c r="O127" s="39">
        <f t="shared" si="24"/>
        <v>0</v>
      </c>
      <c r="U127" s="42"/>
      <c r="X127" s="40"/>
      <c r="Y127" s="40"/>
      <c r="AA127" s="41"/>
      <c r="AD127" s="41"/>
      <c r="AE127" s="41"/>
    </row>
    <row r="128" spans="1:31" ht="15" customHeight="1">
      <c r="A128" s="118"/>
      <c r="B128" s="34"/>
      <c r="C128" s="34"/>
      <c r="D128" s="34">
        <f>SUM(D92:D127)</f>
        <v>10065.9</v>
      </c>
      <c r="E128" s="34">
        <f t="shared" ref="E128:F128" si="27">SUM(E92:E127)</f>
        <v>905.88159999999993</v>
      </c>
      <c r="F128" s="34">
        <f t="shared" si="27"/>
        <v>905.88159999999993</v>
      </c>
      <c r="G128" s="35">
        <f>SUM(G92:G127)</f>
        <v>11877.663200000003</v>
      </c>
      <c r="I128" s="118"/>
      <c r="J128" s="34"/>
      <c r="K128" s="34"/>
      <c r="L128" s="34">
        <f>SUM(L92:L127)</f>
        <v>0</v>
      </c>
      <c r="M128" s="34">
        <f t="shared" ref="M128:N128" si="28">SUM(M92:M127)</f>
        <v>0</v>
      </c>
      <c r="N128" s="34">
        <f t="shared" si="28"/>
        <v>0</v>
      </c>
      <c r="O128" s="35">
        <f>SUM(O92:O127)</f>
        <v>0</v>
      </c>
      <c r="U128" s="42"/>
      <c r="X128" s="40"/>
      <c r="Y128" s="40"/>
      <c r="AA128" s="41"/>
      <c r="AD128" s="41"/>
      <c r="AE128" s="41"/>
    </row>
  </sheetData>
  <mergeCells count="30">
    <mergeCell ref="AI44:AN44"/>
    <mergeCell ref="AI45:AN45"/>
    <mergeCell ref="AI42:AN42"/>
    <mergeCell ref="AA44:AF44"/>
    <mergeCell ref="AA45:AF45"/>
    <mergeCell ref="A90:G90"/>
    <mergeCell ref="G83:H83"/>
    <mergeCell ref="N42:O42"/>
    <mergeCell ref="A78:B78"/>
    <mergeCell ref="B46:D46"/>
    <mergeCell ref="A45:D45"/>
    <mergeCell ref="F45:H45"/>
    <mergeCell ref="G46:H46"/>
    <mergeCell ref="J46:P46"/>
    <mergeCell ref="J42:K42"/>
    <mergeCell ref="F42:G42"/>
    <mergeCell ref="I89:O89"/>
    <mergeCell ref="I90:O90"/>
    <mergeCell ref="B4:D4"/>
    <mergeCell ref="G4:H4"/>
    <mergeCell ref="A89:G89"/>
    <mergeCell ref="A3:D3"/>
    <mergeCell ref="F3:H3"/>
    <mergeCell ref="J3:L3"/>
    <mergeCell ref="N3:P3"/>
    <mergeCell ref="O4:P4"/>
    <mergeCell ref="K4:L4"/>
    <mergeCell ref="R45:V45"/>
    <mergeCell ref="R44:V44"/>
    <mergeCell ref="J45:P45"/>
  </mergeCells>
  <pageMargins left="0.88" right="0.7" top="0.84" bottom="0.31" header="2.41" footer="0.3"/>
  <pageSetup paperSize="9" orientation="portrait" r:id="rId1"/>
  <ignoredErrors>
    <ignoredError sqref="H42" formulaRange="1"/>
    <ignoredError sqref="C93 C113 C123 C119:C120 C111 C125:C127 C104:C107 K92:K97 K99:K104 K106:K127" numberStoredAsText="1"/>
    <ignoredError sqref="A90:H90 P90:XFD90 AA45 R45" twoDigitTextYear="1"/>
    <ignoredError sqref="AM8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rgb="FFFFFF00"/>
  </sheetPr>
  <dimension ref="A3:CN51"/>
  <sheetViews>
    <sheetView topLeftCell="CA19" workbookViewId="0">
      <selection activeCell="CM9" sqref="CM9"/>
    </sheetView>
  </sheetViews>
  <sheetFormatPr defaultRowHeight="15"/>
  <cols>
    <col min="2" max="2" width="18.28515625" bestFit="1" customWidth="1"/>
    <col min="3" max="3" width="9.7109375" bestFit="1" customWidth="1"/>
    <col min="7" max="7" width="6.42578125" bestFit="1" customWidth="1"/>
    <col min="8" max="8" width="18.28515625" bestFit="1" customWidth="1"/>
    <col min="13" max="13" width="13.140625" bestFit="1" customWidth="1"/>
    <col min="14" max="14" width="11" bestFit="1" customWidth="1"/>
    <col min="17" max="17" width="4.140625" customWidth="1"/>
    <col min="18" max="18" width="11.42578125" customWidth="1"/>
    <col min="20" max="22" width="9.140625" customWidth="1"/>
    <col min="23" max="23" width="8.7109375" bestFit="1" customWidth="1"/>
    <col min="24" max="24" width="7.5703125" bestFit="1" customWidth="1"/>
    <col min="25" max="25" width="8.140625" bestFit="1" customWidth="1"/>
    <col min="26" max="26" width="7" customWidth="1"/>
    <col min="27" max="27" width="6" customWidth="1"/>
    <col min="28" max="28" width="6.42578125" bestFit="1" customWidth="1"/>
    <col min="29" max="29" width="11" bestFit="1" customWidth="1"/>
    <col min="31" max="32" width="6.5703125" bestFit="1" customWidth="1"/>
    <col min="38" max="38" width="6.42578125" bestFit="1" customWidth="1"/>
    <col min="39" max="39" width="11" bestFit="1" customWidth="1"/>
    <col min="40" max="40" width="9.5703125" bestFit="1" customWidth="1"/>
    <col min="48" max="48" width="6.42578125" bestFit="1" customWidth="1"/>
    <col min="49" max="49" width="11" bestFit="1" customWidth="1"/>
    <col min="50" max="50" width="9.5703125" bestFit="1" customWidth="1"/>
    <col min="56" max="56" width="4.140625" customWidth="1"/>
    <col min="57" max="57" width="15.7109375" bestFit="1" customWidth="1"/>
    <col min="58" max="58" width="8.5703125" bestFit="1" customWidth="1"/>
    <col min="59" max="60" width="9.28515625" bestFit="1" customWidth="1"/>
    <col min="61" max="61" width="9.42578125" bestFit="1" customWidth="1"/>
    <col min="62" max="62" width="8.7109375" bestFit="1" customWidth="1"/>
    <col min="63" max="63" width="9.28515625" bestFit="1" customWidth="1"/>
    <col min="65" max="65" width="5.85546875" bestFit="1" customWidth="1"/>
    <col min="66" max="66" width="11" bestFit="1" customWidth="1"/>
    <col min="74" max="74" width="6" customWidth="1"/>
    <col min="75" max="75" width="11" bestFit="1" customWidth="1"/>
    <col min="85" max="85" width="11" bestFit="1" customWidth="1"/>
  </cols>
  <sheetData>
    <row r="3" spans="1:92" ht="22.5">
      <c r="A3" s="193" t="s">
        <v>0</v>
      </c>
      <c r="B3" s="193"/>
      <c r="C3" s="193"/>
      <c r="D3" s="193"/>
      <c r="G3" s="193" t="s">
        <v>0</v>
      </c>
      <c r="H3" s="193"/>
      <c r="I3" s="193"/>
      <c r="M3" s="206" t="s">
        <v>0</v>
      </c>
      <c r="N3" s="207"/>
      <c r="O3" s="207"/>
    </row>
    <row r="4" spans="1:92" ht="15.75" customHeight="1">
      <c r="A4" s="131"/>
      <c r="B4" s="223">
        <v>42871</v>
      </c>
      <c r="C4" s="223"/>
      <c r="D4" s="223"/>
      <c r="G4" s="132"/>
      <c r="H4" s="223">
        <v>42902</v>
      </c>
      <c r="I4" s="223"/>
      <c r="M4" s="222" t="s">
        <v>64</v>
      </c>
      <c r="N4" s="222"/>
      <c r="O4" s="222"/>
      <c r="Q4" s="220" t="s">
        <v>88</v>
      </c>
      <c r="R4" s="221"/>
      <c r="S4" s="221"/>
      <c r="T4" s="221"/>
      <c r="U4" s="221"/>
      <c r="V4" s="221"/>
      <c r="W4" s="221"/>
      <c r="X4" s="221"/>
      <c r="Y4" s="221"/>
      <c r="Z4" s="163">
        <v>42963</v>
      </c>
      <c r="AB4" s="217" t="s">
        <v>89</v>
      </c>
      <c r="AC4" s="218"/>
      <c r="AD4" s="218"/>
      <c r="AE4" s="218"/>
      <c r="AF4" s="219"/>
      <c r="AG4" s="165">
        <v>42994</v>
      </c>
      <c r="AL4" s="225" t="s">
        <v>90</v>
      </c>
      <c r="AM4" s="225"/>
      <c r="AN4" s="225"/>
      <c r="AO4" s="225"/>
      <c r="AP4" s="228">
        <v>43024</v>
      </c>
      <c r="AQ4" s="228"/>
      <c r="AR4" s="228"/>
      <c r="AS4" s="228"/>
      <c r="AT4" s="228"/>
      <c r="AV4" s="213" t="s">
        <v>93</v>
      </c>
      <c r="AW4" s="213"/>
      <c r="AX4" s="213"/>
      <c r="AY4" s="213"/>
      <c r="AZ4" s="213"/>
      <c r="BA4" s="165">
        <v>43055</v>
      </c>
      <c r="BD4" s="213" t="s">
        <v>94</v>
      </c>
      <c r="BE4" s="213"/>
      <c r="BF4" s="213"/>
      <c r="BG4" s="213"/>
      <c r="BH4" s="213"/>
      <c r="BI4" s="214">
        <v>43085</v>
      </c>
      <c r="BJ4" s="214"/>
      <c r="BK4" s="214"/>
      <c r="BM4" s="213" t="s">
        <v>96</v>
      </c>
      <c r="BN4" s="213"/>
      <c r="BO4" s="213"/>
      <c r="BP4" s="213"/>
      <c r="BQ4" s="213"/>
      <c r="BR4" s="214">
        <v>42751</v>
      </c>
      <c r="BS4" s="214"/>
      <c r="BT4" s="214"/>
      <c r="BV4" s="213" t="s">
        <v>96</v>
      </c>
      <c r="BW4" s="213"/>
      <c r="BX4" s="213"/>
      <c r="BY4" s="213"/>
      <c r="BZ4" s="213"/>
      <c r="CA4" s="214">
        <v>42782</v>
      </c>
      <c r="CB4" s="214"/>
      <c r="CC4" s="214"/>
      <c r="CF4" s="213" t="s">
        <v>97</v>
      </c>
      <c r="CG4" s="213"/>
      <c r="CH4" s="213"/>
      <c r="CI4" s="213"/>
      <c r="CJ4" s="213"/>
      <c r="CK4" s="214">
        <v>43175</v>
      </c>
      <c r="CL4" s="214"/>
      <c r="CM4" s="214"/>
    </row>
    <row r="5" spans="1:92" s="41" customFormat="1" ht="25.5" customHeight="1">
      <c r="A5" s="87" t="s">
        <v>1</v>
      </c>
      <c r="B5" s="87" t="s">
        <v>2</v>
      </c>
      <c r="C5" s="138" t="s">
        <v>62</v>
      </c>
      <c r="D5" s="88" t="s">
        <v>3</v>
      </c>
      <c r="E5" s="137" t="s">
        <v>63</v>
      </c>
      <c r="G5" s="87" t="s">
        <v>1</v>
      </c>
      <c r="H5" s="87" t="s">
        <v>2</v>
      </c>
      <c r="I5" s="88" t="s">
        <v>3</v>
      </c>
      <c r="J5" s="63"/>
      <c r="K5" s="63"/>
      <c r="M5" s="144"/>
      <c r="N5" s="147" t="s">
        <v>2</v>
      </c>
      <c r="O5" s="145" t="s">
        <v>3</v>
      </c>
      <c r="Q5" s="197" t="s">
        <v>0</v>
      </c>
      <c r="R5" s="197"/>
      <c r="S5" s="197"/>
      <c r="T5" s="197"/>
      <c r="U5" s="197"/>
      <c r="V5" s="197"/>
      <c r="W5" s="197"/>
      <c r="X5" s="197"/>
      <c r="Y5" s="197"/>
      <c r="Z5" s="144"/>
      <c r="AB5" s="216" t="s">
        <v>0</v>
      </c>
      <c r="AC5" s="216"/>
      <c r="AD5" s="216"/>
      <c r="AE5" s="216"/>
      <c r="AF5" s="216"/>
      <c r="AG5" s="216"/>
      <c r="AL5" s="226" t="s">
        <v>0</v>
      </c>
      <c r="AM5" s="227"/>
      <c r="AN5" s="227"/>
      <c r="AO5" s="227"/>
      <c r="AP5" s="227"/>
      <c r="AQ5" s="227"/>
      <c r="AR5" s="227"/>
      <c r="AS5" s="227"/>
      <c r="AT5" s="227"/>
      <c r="AV5" s="206" t="s">
        <v>0</v>
      </c>
      <c r="AW5" s="207"/>
      <c r="AX5" s="207"/>
      <c r="AY5" s="207"/>
      <c r="AZ5" s="207"/>
      <c r="BA5" s="208"/>
      <c r="BD5" s="197" t="s">
        <v>0</v>
      </c>
      <c r="BE5" s="197"/>
      <c r="BF5" s="197"/>
      <c r="BG5" s="197"/>
      <c r="BH5" s="197"/>
      <c r="BI5" s="197"/>
      <c r="BJ5" s="197"/>
      <c r="BK5" s="197"/>
      <c r="BM5" s="197" t="s">
        <v>0</v>
      </c>
      <c r="BN5" s="197"/>
      <c r="BO5" s="197"/>
      <c r="BP5" s="197"/>
      <c r="BQ5" s="197"/>
      <c r="BR5" s="197"/>
      <c r="BS5" s="197"/>
      <c r="BT5" s="197"/>
      <c r="BV5" s="197" t="s">
        <v>0</v>
      </c>
      <c r="BW5" s="197"/>
      <c r="BX5" s="197"/>
      <c r="BY5" s="197"/>
      <c r="BZ5" s="197"/>
      <c r="CA5" s="197"/>
      <c r="CB5" s="197"/>
      <c r="CC5" s="197"/>
      <c r="CF5" s="197" t="s">
        <v>0</v>
      </c>
      <c r="CG5" s="197"/>
      <c r="CH5" s="197"/>
      <c r="CI5" s="197"/>
      <c r="CJ5" s="197"/>
      <c r="CK5" s="197"/>
      <c r="CL5" s="197"/>
      <c r="CM5" s="197"/>
    </row>
    <row r="6" spans="1:92" ht="34.5" customHeight="1">
      <c r="A6" s="62">
        <v>1</v>
      </c>
      <c r="B6" s="37">
        <v>7354881112</v>
      </c>
      <c r="C6" s="37">
        <v>196.66</v>
      </c>
      <c r="D6" s="39">
        <v>196.66</v>
      </c>
      <c r="E6" s="135">
        <f>C6-D6</f>
        <v>0</v>
      </c>
      <c r="G6" s="62">
        <v>1</v>
      </c>
      <c r="H6" s="37">
        <v>7354881112</v>
      </c>
      <c r="I6" s="39">
        <v>173.53</v>
      </c>
      <c r="J6" s="134">
        <v>173.53</v>
      </c>
      <c r="K6" s="135">
        <f>J6-I6</f>
        <v>0</v>
      </c>
      <c r="M6" s="150" t="s">
        <v>65</v>
      </c>
      <c r="N6" s="150" t="s">
        <v>66</v>
      </c>
      <c r="O6" s="151" t="s">
        <v>67</v>
      </c>
      <c r="Q6" s="162" t="s">
        <v>1</v>
      </c>
      <c r="R6" s="162" t="s">
        <v>2</v>
      </c>
      <c r="S6" s="97" t="s">
        <v>3</v>
      </c>
      <c r="T6" s="97" t="s">
        <v>18</v>
      </c>
      <c r="U6" s="97" t="s">
        <v>19</v>
      </c>
      <c r="V6" s="89" t="s">
        <v>21</v>
      </c>
      <c r="W6" s="158" t="s">
        <v>86</v>
      </c>
      <c r="X6" s="89" t="s">
        <v>4</v>
      </c>
      <c r="Y6" s="164" t="s">
        <v>87</v>
      </c>
      <c r="Z6" s="134"/>
      <c r="AB6" s="87" t="s">
        <v>1</v>
      </c>
      <c r="AC6" s="138" t="s">
        <v>2</v>
      </c>
      <c r="AD6" s="88" t="s">
        <v>3</v>
      </c>
      <c r="AE6" s="88" t="s">
        <v>18</v>
      </c>
      <c r="AF6" s="88" t="s">
        <v>19</v>
      </c>
      <c r="AG6" s="89" t="s">
        <v>21</v>
      </c>
      <c r="AH6" s="137" t="s">
        <v>91</v>
      </c>
      <c r="AI6" s="168" t="s">
        <v>92</v>
      </c>
      <c r="AJ6" s="134"/>
      <c r="AL6" s="90" t="s">
        <v>1</v>
      </c>
      <c r="AM6" s="147" t="s">
        <v>2</v>
      </c>
      <c r="AN6" s="145" t="s">
        <v>21</v>
      </c>
      <c r="AO6" s="92" t="s">
        <v>18</v>
      </c>
      <c r="AP6" s="92" t="s">
        <v>19</v>
      </c>
      <c r="AQ6" s="88" t="s">
        <v>3</v>
      </c>
      <c r="AR6" s="137" t="s">
        <v>91</v>
      </c>
      <c r="AS6" s="168" t="s">
        <v>92</v>
      </c>
      <c r="AT6" s="134"/>
      <c r="AV6" s="90" t="s">
        <v>1</v>
      </c>
      <c r="AW6" s="147" t="s">
        <v>2</v>
      </c>
      <c r="AX6" s="145" t="s">
        <v>21</v>
      </c>
      <c r="AY6" s="92" t="s">
        <v>18</v>
      </c>
      <c r="AZ6" s="92" t="s">
        <v>19</v>
      </c>
      <c r="BA6" s="88" t="s">
        <v>3</v>
      </c>
      <c r="BB6" s="137" t="s">
        <v>91</v>
      </c>
      <c r="BC6" s="168" t="s">
        <v>92</v>
      </c>
      <c r="BD6" s="147" t="s">
        <v>95</v>
      </c>
      <c r="BE6" s="147" t="s">
        <v>2</v>
      </c>
      <c r="BF6" s="145" t="s">
        <v>21</v>
      </c>
      <c r="BG6" s="92" t="s">
        <v>18</v>
      </c>
      <c r="BH6" s="92" t="s">
        <v>19</v>
      </c>
      <c r="BI6" s="88" t="s">
        <v>3</v>
      </c>
      <c r="BJ6" s="137" t="s">
        <v>91</v>
      </c>
      <c r="BK6" s="137" t="s">
        <v>92</v>
      </c>
      <c r="BM6" s="147" t="s">
        <v>95</v>
      </c>
      <c r="BN6" s="147" t="s">
        <v>2</v>
      </c>
      <c r="BO6" s="145" t="s">
        <v>21</v>
      </c>
      <c r="BP6" s="92" t="s">
        <v>18</v>
      </c>
      <c r="BQ6" s="92" t="s">
        <v>19</v>
      </c>
      <c r="BR6" s="88" t="s">
        <v>3</v>
      </c>
      <c r="BS6" s="137" t="s">
        <v>91</v>
      </c>
      <c r="BT6" s="137" t="s">
        <v>92</v>
      </c>
      <c r="BV6" s="147" t="s">
        <v>95</v>
      </c>
      <c r="BW6" s="147" t="s">
        <v>2</v>
      </c>
      <c r="BX6" s="145" t="s">
        <v>21</v>
      </c>
      <c r="BY6" s="92" t="s">
        <v>18</v>
      </c>
      <c r="BZ6" s="92" t="s">
        <v>19</v>
      </c>
      <c r="CA6" s="88" t="s">
        <v>3</v>
      </c>
      <c r="CB6" s="137" t="s">
        <v>91</v>
      </c>
      <c r="CC6" s="137" t="s">
        <v>92</v>
      </c>
      <c r="CF6" s="147" t="s">
        <v>95</v>
      </c>
      <c r="CG6" s="147" t="s">
        <v>2</v>
      </c>
      <c r="CH6" s="145" t="s">
        <v>21</v>
      </c>
      <c r="CI6" s="92" t="s">
        <v>18</v>
      </c>
      <c r="CJ6" s="92" t="s">
        <v>19</v>
      </c>
      <c r="CK6" s="88" t="s">
        <v>3</v>
      </c>
      <c r="CL6" s="137" t="s">
        <v>91</v>
      </c>
      <c r="CM6" s="137" t="s">
        <v>92</v>
      </c>
    </row>
    <row r="7" spans="1:92">
      <c r="A7" s="62">
        <v>2</v>
      </c>
      <c r="B7" s="37">
        <v>7354881114</v>
      </c>
      <c r="C7" s="37">
        <v>143.76</v>
      </c>
      <c r="D7" s="39">
        <v>143.76</v>
      </c>
      <c r="E7" s="135">
        <f t="shared" ref="E7:E39" si="0">C7-D7</f>
        <v>0</v>
      </c>
      <c r="G7" s="62">
        <v>2</v>
      </c>
      <c r="H7" s="37">
        <v>7354881114</v>
      </c>
      <c r="I7" s="39">
        <v>146.4</v>
      </c>
      <c r="J7" s="134">
        <v>146.4</v>
      </c>
      <c r="K7" s="135">
        <f t="shared" ref="K7:K42" si="1">J7-I7</f>
        <v>0</v>
      </c>
      <c r="M7" s="152" t="s">
        <v>53</v>
      </c>
      <c r="N7" s="152">
        <v>9926638883</v>
      </c>
      <c r="O7" s="152">
        <v>147.26</v>
      </c>
      <c r="Q7" s="103">
        <v>1</v>
      </c>
      <c r="R7" s="45">
        <v>7354881112</v>
      </c>
      <c r="S7" s="47">
        <f>T7+U7+V7+23.6</f>
        <v>289.88</v>
      </c>
      <c r="T7" s="100">
        <v>20.309999999999999</v>
      </c>
      <c r="U7" s="100">
        <v>20.309999999999999</v>
      </c>
      <c r="V7" s="100">
        <v>225.66</v>
      </c>
      <c r="W7" s="100">
        <v>23.6</v>
      </c>
      <c r="X7" s="100">
        <f>T7+U7+V7+W7</f>
        <v>289.88</v>
      </c>
      <c r="Y7" s="159">
        <v>289.88</v>
      </c>
      <c r="Z7" s="135">
        <f>Y7-X7</f>
        <v>0</v>
      </c>
      <c r="AB7" s="62">
        <v>1</v>
      </c>
      <c r="AC7" s="37">
        <v>7354881112</v>
      </c>
      <c r="AD7" s="39">
        <v>245.44</v>
      </c>
      <c r="AE7" s="39">
        <v>18.72</v>
      </c>
      <c r="AF7" s="39">
        <f t="shared" ref="AF7:AF42" si="2">AE7</f>
        <v>18.72</v>
      </c>
      <c r="AG7" s="39">
        <v>208</v>
      </c>
      <c r="AH7" s="134"/>
      <c r="AI7" s="135">
        <f t="shared" ref="AI7:AI22" si="3">AE7+AF7+AG7+AH7</f>
        <v>245.44</v>
      </c>
      <c r="AJ7" s="134"/>
      <c r="AL7" s="36">
        <v>1</v>
      </c>
      <c r="AM7" s="37">
        <v>7354881112</v>
      </c>
      <c r="AN7" s="39">
        <v>299</v>
      </c>
      <c r="AO7" s="39">
        <v>26.91</v>
      </c>
      <c r="AP7" s="39">
        <f t="shared" ref="AP7:AP22" si="4">AO7</f>
        <v>26.91</v>
      </c>
      <c r="AQ7" s="39">
        <f>AN7+AO7+AP7</f>
        <v>352.82000000000005</v>
      </c>
      <c r="AR7" s="134"/>
      <c r="AS7" s="135">
        <f t="shared" ref="AS7:AS13" si="5">AQ7+AR7</f>
        <v>352.82000000000005</v>
      </c>
      <c r="AT7" s="134"/>
      <c r="AV7" s="36">
        <v>1</v>
      </c>
      <c r="AW7" s="37">
        <v>7354881112</v>
      </c>
      <c r="AX7" s="39">
        <v>299.3</v>
      </c>
      <c r="AY7" s="39">
        <f>AX7*9%</f>
        <v>26.937000000000001</v>
      </c>
      <c r="AZ7" s="44">
        <f>AY7</f>
        <v>26.937000000000001</v>
      </c>
      <c r="BA7" s="39">
        <v>353.18</v>
      </c>
      <c r="BB7" s="134"/>
      <c r="BC7" s="135">
        <f t="shared" ref="BC7:BC20" si="6">BA7+BB7</f>
        <v>353.18</v>
      </c>
      <c r="BD7" s="36">
        <v>1</v>
      </c>
      <c r="BE7" s="107">
        <v>7354881112</v>
      </c>
      <c r="BF7" s="135">
        <v>299</v>
      </c>
      <c r="BG7" s="135">
        <f t="shared" ref="BG7" si="7">BF7*9%</f>
        <v>26.91</v>
      </c>
      <c r="BH7" s="135">
        <f>BG7</f>
        <v>26.91</v>
      </c>
      <c r="BI7" s="135">
        <f>BF7+BG7+BH7</f>
        <v>352.82000000000005</v>
      </c>
      <c r="BJ7" s="135"/>
      <c r="BK7" s="135">
        <f>BI7+BJ7</f>
        <v>352.82000000000005</v>
      </c>
      <c r="BM7" s="36">
        <v>1</v>
      </c>
      <c r="BN7" s="107">
        <v>7354881112</v>
      </c>
      <c r="BO7" s="135">
        <v>99</v>
      </c>
      <c r="BP7" s="135">
        <f t="shared" ref="BP7" si="8">BO7*9%</f>
        <v>8.91</v>
      </c>
      <c r="BQ7" s="135">
        <f>BP7</f>
        <v>8.91</v>
      </c>
      <c r="BR7" s="135">
        <f>BO7+BP7+BQ7</f>
        <v>116.82</v>
      </c>
      <c r="BS7" s="135"/>
      <c r="BT7" s="135">
        <f>BR7+BS7</f>
        <v>116.82</v>
      </c>
      <c r="BV7" s="36">
        <v>1</v>
      </c>
      <c r="BW7" s="172">
        <v>7354881112</v>
      </c>
      <c r="BX7" s="135">
        <v>305.08</v>
      </c>
      <c r="BY7" s="135">
        <f t="shared" ref="BY7" si="9">BX7*9%</f>
        <v>27.457199999999997</v>
      </c>
      <c r="BZ7" s="135">
        <f>BY7</f>
        <v>27.457199999999997</v>
      </c>
      <c r="CA7" s="135">
        <f>BX7+BY7+BZ7</f>
        <v>359.99439999999998</v>
      </c>
      <c r="CB7" s="135"/>
      <c r="CC7" s="175">
        <f>CA7+CB7</f>
        <v>359.99439999999998</v>
      </c>
      <c r="CD7" s="134">
        <v>359.6</v>
      </c>
      <c r="CF7" s="36">
        <v>1</v>
      </c>
      <c r="CG7" s="172">
        <v>7354881112</v>
      </c>
      <c r="CH7" s="135">
        <v>305.08</v>
      </c>
      <c r="CI7" s="135">
        <f t="shared" ref="CI7" si="10">CH7*9%</f>
        <v>27.457199999999997</v>
      </c>
      <c r="CJ7" s="135">
        <f>CI7</f>
        <v>27.457199999999997</v>
      </c>
      <c r="CK7" s="135">
        <f>CH7+CI7+CJ7</f>
        <v>359.99439999999998</v>
      </c>
      <c r="CL7" s="135"/>
      <c r="CM7" s="175">
        <f>CK7+CL7</f>
        <v>359.99439999999998</v>
      </c>
      <c r="CN7" s="134">
        <v>359.6</v>
      </c>
    </row>
    <row r="8" spans="1:92">
      <c r="A8" s="62">
        <v>3</v>
      </c>
      <c r="B8" s="37">
        <v>7354881120</v>
      </c>
      <c r="C8" s="37">
        <v>340.06</v>
      </c>
      <c r="D8" s="39">
        <v>340.06</v>
      </c>
      <c r="E8" s="135">
        <f t="shared" si="0"/>
        <v>0</v>
      </c>
      <c r="G8" s="62">
        <v>3</v>
      </c>
      <c r="H8" s="37">
        <v>7354881120</v>
      </c>
      <c r="I8" s="39">
        <v>344.91</v>
      </c>
      <c r="J8" s="134">
        <v>344.91</v>
      </c>
      <c r="K8" s="135">
        <f t="shared" si="1"/>
        <v>0</v>
      </c>
      <c r="M8" s="152" t="s">
        <v>48</v>
      </c>
      <c r="N8" s="152">
        <v>7354880475</v>
      </c>
      <c r="O8" s="152">
        <v>440.14</v>
      </c>
      <c r="Q8" s="103">
        <v>2</v>
      </c>
      <c r="R8" s="45">
        <v>7354881114</v>
      </c>
      <c r="S8" s="47">
        <v>223.55</v>
      </c>
      <c r="T8" s="100">
        <v>17.05</v>
      </c>
      <c r="U8" s="100">
        <f t="shared" ref="U8:U40" si="11">T8</f>
        <v>17.05</v>
      </c>
      <c r="V8" s="100">
        <f t="shared" ref="V8:V40" si="12">S8-T8-U8</f>
        <v>189.45</v>
      </c>
      <c r="W8" s="100"/>
      <c r="X8" s="100">
        <f>T8+U8+V8+W8</f>
        <v>223.54999999999998</v>
      </c>
      <c r="Y8" s="160">
        <v>223.55</v>
      </c>
      <c r="Z8" s="135">
        <f t="shared" ref="Z8:Z42" si="13">Y8-X8</f>
        <v>0</v>
      </c>
      <c r="AB8" s="62">
        <v>2</v>
      </c>
      <c r="AC8" s="37">
        <v>7354881114</v>
      </c>
      <c r="AD8" s="39">
        <v>234.82</v>
      </c>
      <c r="AE8" s="39">
        <v>17.91</v>
      </c>
      <c r="AF8" s="39">
        <f t="shared" si="2"/>
        <v>17.91</v>
      </c>
      <c r="AG8" s="39">
        <v>199</v>
      </c>
      <c r="AH8" s="134"/>
      <c r="AI8" s="135">
        <f t="shared" si="3"/>
        <v>234.82</v>
      </c>
      <c r="AJ8" s="134"/>
      <c r="AL8" s="36">
        <v>2</v>
      </c>
      <c r="AM8" s="37">
        <v>7354881114</v>
      </c>
      <c r="AN8" s="44">
        <v>299</v>
      </c>
      <c r="AO8" s="44">
        <v>26.91</v>
      </c>
      <c r="AP8" s="44">
        <f t="shared" si="4"/>
        <v>26.91</v>
      </c>
      <c r="AQ8" s="39">
        <f t="shared" ref="AQ8:AQ42" si="14">AN8+AO8+AP8</f>
        <v>352.82000000000005</v>
      </c>
      <c r="AR8" s="134"/>
      <c r="AS8" s="135">
        <f t="shared" si="5"/>
        <v>352.82000000000005</v>
      </c>
      <c r="AT8" s="134"/>
      <c r="AV8" s="36">
        <v>2</v>
      </c>
      <c r="AW8" s="37">
        <v>7354881114</v>
      </c>
      <c r="AX8" s="44">
        <v>299.3</v>
      </c>
      <c r="AY8" s="39">
        <f t="shared" ref="AY8:AY42" si="15">AX8*9%</f>
        <v>26.937000000000001</v>
      </c>
      <c r="AZ8" s="44">
        <f t="shared" ref="AZ8:AZ42" si="16">AY8</f>
        <v>26.937000000000001</v>
      </c>
      <c r="BA8" s="39">
        <v>353.18</v>
      </c>
      <c r="BB8" s="134"/>
      <c r="BC8" s="135">
        <f t="shared" si="6"/>
        <v>353.18</v>
      </c>
      <c r="BD8" s="36">
        <v>2</v>
      </c>
      <c r="BE8" s="37">
        <v>7354881114</v>
      </c>
      <c r="BF8" s="135">
        <v>299</v>
      </c>
      <c r="BG8" s="134">
        <f>BF8*9%</f>
        <v>26.91</v>
      </c>
      <c r="BH8" s="134">
        <f t="shared" ref="BH8:BH40" si="17">BG8</f>
        <v>26.91</v>
      </c>
      <c r="BI8" s="134">
        <f t="shared" ref="BI8:BI40" si="18">BF8+BG8+BH8</f>
        <v>352.82000000000005</v>
      </c>
      <c r="BJ8" s="134"/>
      <c r="BK8" s="134">
        <f t="shared" ref="BK8:BK40" si="19">BI8+BJ8</f>
        <v>352.82000000000005</v>
      </c>
      <c r="BM8" s="36">
        <v>2</v>
      </c>
      <c r="BN8" s="37">
        <v>7354881114</v>
      </c>
      <c r="BO8" s="135">
        <v>299</v>
      </c>
      <c r="BP8" s="135">
        <f>BO8*9%</f>
        <v>26.91</v>
      </c>
      <c r="BQ8" s="135">
        <f t="shared" ref="BQ8:BQ42" si="20">BP8</f>
        <v>26.91</v>
      </c>
      <c r="BR8" s="135">
        <f t="shared" ref="BR8:BR10" si="21">BO8+BP8+BQ8</f>
        <v>352.82000000000005</v>
      </c>
      <c r="BS8" s="134"/>
      <c r="BT8" s="134">
        <f t="shared" ref="BT8:BT38" si="22">BR8+BS8</f>
        <v>352.82000000000005</v>
      </c>
      <c r="BV8" s="36">
        <v>2</v>
      </c>
      <c r="BW8" s="45">
        <v>7354881114</v>
      </c>
      <c r="BX8" s="135">
        <v>470.61</v>
      </c>
      <c r="BY8" s="135">
        <f>BX8*9%</f>
        <v>42.354900000000001</v>
      </c>
      <c r="BZ8" s="135">
        <f t="shared" ref="BZ8:BZ37" si="23">BY8</f>
        <v>42.354900000000001</v>
      </c>
      <c r="CA8" s="135">
        <f t="shared" ref="CA8:CA11" si="24">BX8+BY8+BZ8</f>
        <v>555.3198000000001</v>
      </c>
      <c r="CB8" s="134"/>
      <c r="CC8" s="175">
        <f t="shared" ref="CC8:CC37" si="25">CA8+CB8</f>
        <v>555.3198000000001</v>
      </c>
      <c r="CD8" s="134">
        <v>554.95000000000005</v>
      </c>
      <c r="CF8" s="36">
        <v>2</v>
      </c>
      <c r="CG8" s="45">
        <v>7354881114</v>
      </c>
      <c r="CH8" s="135">
        <v>189.29</v>
      </c>
      <c r="CI8" s="135">
        <f>CH8*9%</f>
        <v>17.036099999999998</v>
      </c>
      <c r="CJ8" s="135">
        <f t="shared" ref="CJ8:CJ37" si="26">CI8</f>
        <v>17.036099999999998</v>
      </c>
      <c r="CK8" s="135">
        <f t="shared" ref="CK8:CK37" si="27">CH8+CI8+CJ8</f>
        <v>223.3622</v>
      </c>
      <c r="CL8" s="134"/>
      <c r="CM8" s="175">
        <f t="shared" ref="CM8:CM26" si="28">CK8+CL8</f>
        <v>223.3622</v>
      </c>
      <c r="CN8" s="134">
        <v>554.95000000000005</v>
      </c>
    </row>
    <row r="9" spans="1:92">
      <c r="A9" s="62">
        <v>4</v>
      </c>
      <c r="B9" s="37">
        <v>7354881122</v>
      </c>
      <c r="C9" s="37">
        <v>438.39</v>
      </c>
      <c r="D9" s="39">
        <v>438.39</v>
      </c>
      <c r="E9" s="135">
        <f t="shared" si="0"/>
        <v>0</v>
      </c>
      <c r="G9" s="62">
        <v>4</v>
      </c>
      <c r="H9" s="37">
        <v>7354881122</v>
      </c>
      <c r="I9" s="39">
        <v>470.47</v>
      </c>
      <c r="J9" s="134">
        <v>470.47</v>
      </c>
      <c r="K9" s="135">
        <f t="shared" si="1"/>
        <v>0</v>
      </c>
      <c r="M9" s="152" t="s">
        <v>25</v>
      </c>
      <c r="N9" s="152">
        <v>7354881114</v>
      </c>
      <c r="O9" s="152">
        <v>147.9</v>
      </c>
      <c r="Q9" s="103">
        <v>3</v>
      </c>
      <c r="R9" s="45">
        <v>7354881120</v>
      </c>
      <c r="S9" s="47">
        <f>T9+U9+V9</f>
        <v>796.62</v>
      </c>
      <c r="T9" s="104">
        <v>60.76</v>
      </c>
      <c r="U9" s="104">
        <f t="shared" si="11"/>
        <v>60.76</v>
      </c>
      <c r="V9" s="104">
        <v>675.1</v>
      </c>
      <c r="W9" s="104"/>
      <c r="X9" s="100">
        <f t="shared" ref="X9:X15" si="29">T9+U9+V9+W9</f>
        <v>796.62</v>
      </c>
      <c r="Y9" s="105">
        <v>296.62</v>
      </c>
      <c r="Z9" s="135"/>
      <c r="AB9" s="62">
        <v>3</v>
      </c>
      <c r="AC9" s="37">
        <v>7354881120</v>
      </c>
      <c r="AD9" s="39">
        <v>161.9</v>
      </c>
      <c r="AE9" s="39">
        <v>12.35</v>
      </c>
      <c r="AF9" s="39">
        <f t="shared" si="2"/>
        <v>12.35</v>
      </c>
      <c r="AG9" s="39">
        <v>137.19999999999999</v>
      </c>
      <c r="AH9" s="134"/>
      <c r="AI9" s="135">
        <f t="shared" si="3"/>
        <v>161.89999999999998</v>
      </c>
      <c r="AJ9" s="134"/>
      <c r="AL9" s="36">
        <v>3</v>
      </c>
      <c r="AM9" s="37">
        <v>7354881120</v>
      </c>
      <c r="AN9" s="44">
        <v>99</v>
      </c>
      <c r="AO9" s="44">
        <v>8.91</v>
      </c>
      <c r="AP9" s="44">
        <f t="shared" si="4"/>
        <v>8.91</v>
      </c>
      <c r="AQ9" s="39">
        <f t="shared" si="14"/>
        <v>116.82</v>
      </c>
      <c r="AR9" s="134"/>
      <c r="AS9" s="135">
        <f t="shared" si="5"/>
        <v>116.82</v>
      </c>
      <c r="AT9" s="134"/>
      <c r="AV9" s="36">
        <v>3</v>
      </c>
      <c r="AW9" s="37">
        <v>7354881120</v>
      </c>
      <c r="AX9" s="44">
        <v>99</v>
      </c>
      <c r="AY9" s="39">
        <f t="shared" si="15"/>
        <v>8.91</v>
      </c>
      <c r="AZ9" s="44">
        <f t="shared" si="16"/>
        <v>8.91</v>
      </c>
      <c r="BA9" s="39">
        <f t="shared" ref="BA9:BA42" si="30">AX9+AY9+AZ9</f>
        <v>116.82</v>
      </c>
      <c r="BB9" s="134"/>
      <c r="BC9" s="135">
        <f t="shared" si="6"/>
        <v>116.82</v>
      </c>
      <c r="BD9" s="36">
        <v>3</v>
      </c>
      <c r="BE9" s="37">
        <v>7354881120</v>
      </c>
      <c r="BF9" s="134">
        <v>141.76</v>
      </c>
      <c r="BG9" s="135">
        <f t="shared" ref="BG9:BG40" si="31">BF9*9%</f>
        <v>12.758399999999998</v>
      </c>
      <c r="BH9" s="135">
        <f t="shared" si="17"/>
        <v>12.758399999999998</v>
      </c>
      <c r="BI9" s="135">
        <f t="shared" si="18"/>
        <v>167.27679999999998</v>
      </c>
      <c r="BJ9" s="134"/>
      <c r="BK9" s="135">
        <f t="shared" si="19"/>
        <v>167.27679999999998</v>
      </c>
      <c r="BM9" s="36">
        <v>3</v>
      </c>
      <c r="BN9" s="37">
        <v>7354881120</v>
      </c>
      <c r="BO9" s="134">
        <v>99</v>
      </c>
      <c r="BP9" s="135">
        <f t="shared" ref="BP9:BP42" si="32">BO9*9%</f>
        <v>8.91</v>
      </c>
      <c r="BQ9" s="135">
        <f t="shared" si="20"/>
        <v>8.91</v>
      </c>
      <c r="BR9" s="135">
        <f t="shared" si="21"/>
        <v>116.82</v>
      </c>
      <c r="BS9" s="134"/>
      <c r="BT9" s="135">
        <f t="shared" si="22"/>
        <v>116.82</v>
      </c>
      <c r="BV9" s="36">
        <v>3</v>
      </c>
      <c r="BW9" s="45">
        <v>7354881120</v>
      </c>
      <c r="BX9" s="134">
        <v>99</v>
      </c>
      <c r="BY9" s="135">
        <f t="shared" ref="BY9:BY37" si="33">BX9*9%</f>
        <v>8.91</v>
      </c>
      <c r="BZ9" s="135">
        <f t="shared" si="23"/>
        <v>8.91</v>
      </c>
      <c r="CA9" s="135">
        <f t="shared" si="24"/>
        <v>116.82</v>
      </c>
      <c r="CB9" s="134"/>
      <c r="CC9" s="175">
        <f t="shared" si="25"/>
        <v>116.82</v>
      </c>
      <c r="CD9" s="134">
        <v>116.92</v>
      </c>
      <c r="CF9" s="36">
        <v>3</v>
      </c>
      <c r="CG9" s="45">
        <v>7354881120</v>
      </c>
      <c r="CH9" s="134">
        <v>99</v>
      </c>
      <c r="CI9" s="135">
        <f t="shared" ref="CI9:CI37" si="34">CH9*9%</f>
        <v>8.91</v>
      </c>
      <c r="CJ9" s="135">
        <f t="shared" si="26"/>
        <v>8.91</v>
      </c>
      <c r="CK9" s="135">
        <f t="shared" si="27"/>
        <v>116.82</v>
      </c>
      <c r="CL9" s="134"/>
      <c r="CM9" s="175">
        <f t="shared" si="28"/>
        <v>116.82</v>
      </c>
      <c r="CN9" s="134">
        <v>116.92</v>
      </c>
    </row>
    <row r="10" spans="1:92">
      <c r="A10" s="62">
        <v>5</v>
      </c>
      <c r="B10" s="37">
        <v>7354881123</v>
      </c>
      <c r="C10" s="37">
        <v>770.11</v>
      </c>
      <c r="D10" s="39">
        <v>770.11</v>
      </c>
      <c r="E10" s="135">
        <f t="shared" si="0"/>
        <v>0</v>
      </c>
      <c r="G10" s="62">
        <v>5</v>
      </c>
      <c r="H10" s="37">
        <v>7354881123</v>
      </c>
      <c r="I10" s="39">
        <v>364.46</v>
      </c>
      <c r="J10" s="134">
        <v>364.46</v>
      </c>
      <c r="K10" s="135">
        <f t="shared" si="1"/>
        <v>0</v>
      </c>
      <c r="M10" s="152" t="s">
        <v>68</v>
      </c>
      <c r="N10" s="152">
        <v>7354881120</v>
      </c>
      <c r="O10" s="152">
        <v>355.45</v>
      </c>
      <c r="Q10" s="103">
        <v>4</v>
      </c>
      <c r="R10" s="45">
        <v>7354881122</v>
      </c>
      <c r="S10" s="47">
        <v>255.88</v>
      </c>
      <c r="T10" s="100">
        <v>19.52</v>
      </c>
      <c r="U10" s="100">
        <f t="shared" si="11"/>
        <v>19.52</v>
      </c>
      <c r="V10" s="100">
        <f t="shared" si="12"/>
        <v>216.83999999999997</v>
      </c>
      <c r="W10" s="100"/>
      <c r="X10" s="100">
        <f t="shared" si="29"/>
        <v>255.87999999999997</v>
      </c>
      <c r="Y10" s="159">
        <v>255.88</v>
      </c>
      <c r="Z10" s="135">
        <f t="shared" si="13"/>
        <v>0</v>
      </c>
      <c r="AB10" s="62">
        <v>4</v>
      </c>
      <c r="AC10" s="37">
        <v>7354881122</v>
      </c>
      <c r="AD10" s="39">
        <v>379.93</v>
      </c>
      <c r="AE10" s="39">
        <v>28.98</v>
      </c>
      <c r="AF10" s="39">
        <f t="shared" si="2"/>
        <v>28.98</v>
      </c>
      <c r="AG10" s="39">
        <v>321.97000000000003</v>
      </c>
      <c r="AH10" s="134"/>
      <c r="AI10" s="135">
        <f t="shared" si="3"/>
        <v>379.93</v>
      </c>
      <c r="AJ10" s="134"/>
      <c r="AL10" s="36">
        <v>4</v>
      </c>
      <c r="AM10" s="37">
        <v>7354881122</v>
      </c>
      <c r="AN10" s="44">
        <v>299</v>
      </c>
      <c r="AO10" s="44">
        <v>26.91</v>
      </c>
      <c r="AP10" s="44">
        <f t="shared" si="4"/>
        <v>26.91</v>
      </c>
      <c r="AQ10" s="39">
        <f t="shared" si="14"/>
        <v>352.82000000000005</v>
      </c>
      <c r="AR10" s="134"/>
      <c r="AS10" s="135">
        <f t="shared" si="5"/>
        <v>352.82000000000005</v>
      </c>
      <c r="AT10" s="134"/>
      <c r="AV10" s="36">
        <v>4</v>
      </c>
      <c r="AW10" s="37">
        <v>7354881122</v>
      </c>
      <c r="AX10" s="44">
        <v>299</v>
      </c>
      <c r="AY10" s="39">
        <f t="shared" si="15"/>
        <v>26.91</v>
      </c>
      <c r="AZ10" s="44">
        <f t="shared" si="16"/>
        <v>26.91</v>
      </c>
      <c r="BA10" s="39">
        <f t="shared" si="30"/>
        <v>352.82000000000005</v>
      </c>
      <c r="BB10" s="134"/>
      <c r="BC10" s="135">
        <f t="shared" si="6"/>
        <v>352.82000000000005</v>
      </c>
      <c r="BD10" s="36">
        <v>4</v>
      </c>
      <c r="BE10" s="37">
        <v>7354881122</v>
      </c>
      <c r="BF10" s="135">
        <v>449</v>
      </c>
      <c r="BG10" s="135">
        <f t="shared" si="31"/>
        <v>40.409999999999997</v>
      </c>
      <c r="BH10" s="135">
        <f t="shared" si="17"/>
        <v>40.409999999999997</v>
      </c>
      <c r="BI10" s="135">
        <f t="shared" si="18"/>
        <v>529.81999999999994</v>
      </c>
      <c r="BJ10" s="134"/>
      <c r="BK10" s="134">
        <f t="shared" si="19"/>
        <v>529.81999999999994</v>
      </c>
      <c r="BM10" s="36">
        <v>4</v>
      </c>
      <c r="BN10" s="37">
        <v>7354881122</v>
      </c>
      <c r="BO10" s="135">
        <v>492</v>
      </c>
      <c r="BP10" s="135">
        <f t="shared" si="32"/>
        <v>44.28</v>
      </c>
      <c r="BQ10" s="135">
        <f t="shared" si="20"/>
        <v>44.28</v>
      </c>
      <c r="BR10" s="135">
        <f t="shared" si="21"/>
        <v>580.55999999999995</v>
      </c>
      <c r="BS10" s="134"/>
      <c r="BT10" s="134">
        <f t="shared" si="22"/>
        <v>580.55999999999995</v>
      </c>
      <c r="BV10" s="36">
        <v>4</v>
      </c>
      <c r="BW10" s="45">
        <v>7354881122</v>
      </c>
      <c r="BX10" s="135">
        <v>449</v>
      </c>
      <c r="BY10" s="135">
        <f t="shared" si="33"/>
        <v>40.409999999999997</v>
      </c>
      <c r="BZ10" s="135">
        <f t="shared" si="23"/>
        <v>40.409999999999997</v>
      </c>
      <c r="CA10" s="135">
        <f t="shared" si="24"/>
        <v>529.81999999999994</v>
      </c>
      <c r="CB10" s="134"/>
      <c r="CC10" s="176">
        <f t="shared" si="25"/>
        <v>529.81999999999994</v>
      </c>
      <c r="CD10" s="134">
        <v>529.79999999999995</v>
      </c>
      <c r="CF10" s="36">
        <v>4</v>
      </c>
      <c r="CG10" s="45">
        <v>7354881122</v>
      </c>
      <c r="CH10" s="135">
        <v>584</v>
      </c>
      <c r="CI10" s="135">
        <f t="shared" si="34"/>
        <v>52.559999999999995</v>
      </c>
      <c r="CJ10" s="135">
        <f t="shared" si="26"/>
        <v>52.559999999999995</v>
      </c>
      <c r="CK10" s="135">
        <f t="shared" si="27"/>
        <v>689.11999999999989</v>
      </c>
      <c r="CL10" s="134"/>
      <c r="CM10" s="176">
        <f t="shared" si="28"/>
        <v>689.11999999999989</v>
      </c>
      <c r="CN10" s="134">
        <v>529.79999999999995</v>
      </c>
    </row>
    <row r="11" spans="1:92">
      <c r="A11" s="62">
        <v>6</v>
      </c>
      <c r="B11" s="37">
        <v>7354881124</v>
      </c>
      <c r="C11" s="37">
        <v>143.76</v>
      </c>
      <c r="D11" s="39">
        <v>143.76</v>
      </c>
      <c r="E11" s="135">
        <f t="shared" si="0"/>
        <v>0</v>
      </c>
      <c r="G11" s="62">
        <v>6</v>
      </c>
      <c r="H11" s="37">
        <v>7354881124</v>
      </c>
      <c r="I11" s="39">
        <v>143.76</v>
      </c>
      <c r="J11" s="134">
        <v>143.76</v>
      </c>
      <c r="K11" s="135">
        <f t="shared" si="1"/>
        <v>0</v>
      </c>
      <c r="M11" s="152" t="s">
        <v>69</v>
      </c>
      <c r="N11" s="152">
        <v>7354881122</v>
      </c>
      <c r="O11" s="152">
        <v>331.69</v>
      </c>
      <c r="Q11" s="103">
        <v>5</v>
      </c>
      <c r="R11" s="45">
        <v>7354881123</v>
      </c>
      <c r="S11" s="47">
        <v>683.48</v>
      </c>
      <c r="T11" s="100">
        <v>52.13</v>
      </c>
      <c r="U11" s="100">
        <f t="shared" si="11"/>
        <v>52.13</v>
      </c>
      <c r="V11" s="100">
        <f t="shared" si="12"/>
        <v>579.22</v>
      </c>
      <c r="W11" s="100"/>
      <c r="X11" s="100">
        <f t="shared" si="29"/>
        <v>683.48</v>
      </c>
      <c r="Y11" s="159">
        <v>683.48</v>
      </c>
      <c r="Z11" s="135">
        <f t="shared" si="13"/>
        <v>0</v>
      </c>
      <c r="AB11" s="62">
        <v>5</v>
      </c>
      <c r="AC11" s="37">
        <v>7354881123</v>
      </c>
      <c r="AD11" s="39">
        <v>585.16</v>
      </c>
      <c r="AE11" s="39">
        <v>44.63</v>
      </c>
      <c r="AF11" s="39">
        <f t="shared" si="2"/>
        <v>44.63</v>
      </c>
      <c r="AG11" s="39">
        <v>495.9</v>
      </c>
      <c r="AH11" s="134"/>
      <c r="AI11" s="135">
        <f t="shared" si="3"/>
        <v>585.16</v>
      </c>
      <c r="AJ11" s="134"/>
      <c r="AL11" s="36">
        <v>5</v>
      </c>
      <c r="AM11" s="37">
        <v>7354881123</v>
      </c>
      <c r="AN11" s="44">
        <v>382.6</v>
      </c>
      <c r="AO11" s="44">
        <v>34.43</v>
      </c>
      <c r="AP11" s="44">
        <f t="shared" si="4"/>
        <v>34.43</v>
      </c>
      <c r="AQ11" s="39">
        <f t="shared" si="14"/>
        <v>451.46000000000004</v>
      </c>
      <c r="AR11" s="134"/>
      <c r="AS11" s="135">
        <f t="shared" si="5"/>
        <v>451.46000000000004</v>
      </c>
      <c r="AT11" s="134"/>
      <c r="AV11" s="36">
        <v>5</v>
      </c>
      <c r="AW11" s="37">
        <v>7354881123</v>
      </c>
      <c r="AX11" s="44">
        <v>359.4</v>
      </c>
      <c r="AY11" s="39">
        <f t="shared" si="15"/>
        <v>32.345999999999997</v>
      </c>
      <c r="AZ11" s="44">
        <f t="shared" si="16"/>
        <v>32.345999999999997</v>
      </c>
      <c r="BA11" s="39">
        <f t="shared" si="30"/>
        <v>424.09199999999998</v>
      </c>
      <c r="BB11" s="134"/>
      <c r="BC11" s="135">
        <f t="shared" si="6"/>
        <v>424.09199999999998</v>
      </c>
      <c r="BD11" s="36">
        <v>5</v>
      </c>
      <c r="BE11" s="37">
        <v>7354881123</v>
      </c>
      <c r="BF11" s="135">
        <v>58.17</v>
      </c>
      <c r="BG11" s="135">
        <f t="shared" si="31"/>
        <v>5.2352999999999996</v>
      </c>
      <c r="BH11" s="135">
        <f t="shared" si="17"/>
        <v>5.2352999999999996</v>
      </c>
      <c r="BI11" s="135">
        <v>68.650000000000006</v>
      </c>
      <c r="BJ11" s="134"/>
      <c r="BK11" s="134">
        <f t="shared" si="19"/>
        <v>68.650000000000006</v>
      </c>
      <c r="BM11" s="36">
        <v>5</v>
      </c>
      <c r="BN11" s="37">
        <v>7354881123</v>
      </c>
      <c r="BO11" s="135">
        <v>11.26</v>
      </c>
      <c r="BP11" s="135">
        <f t="shared" si="32"/>
        <v>1.0133999999999999</v>
      </c>
      <c r="BQ11" s="135">
        <f t="shared" si="20"/>
        <v>1.0133999999999999</v>
      </c>
      <c r="BR11" s="135">
        <v>68.650000000000006</v>
      </c>
      <c r="BS11" s="134"/>
      <c r="BT11" s="134">
        <f t="shared" si="22"/>
        <v>68.650000000000006</v>
      </c>
      <c r="BV11" s="36">
        <v>5</v>
      </c>
      <c r="BW11" s="45">
        <v>7354881123</v>
      </c>
      <c r="BX11" s="135">
        <v>349</v>
      </c>
      <c r="BY11" s="135">
        <f t="shared" si="33"/>
        <v>31.41</v>
      </c>
      <c r="BZ11" s="135">
        <f t="shared" si="23"/>
        <v>31.41</v>
      </c>
      <c r="CA11" s="135">
        <f t="shared" si="24"/>
        <v>411.82000000000005</v>
      </c>
      <c r="CB11" s="134"/>
      <c r="CC11" s="176">
        <f t="shared" si="25"/>
        <v>411.82000000000005</v>
      </c>
      <c r="CD11" s="134">
        <v>425.75</v>
      </c>
      <c r="CF11" s="36">
        <v>5</v>
      </c>
      <c r="CG11" s="45">
        <v>7354881123</v>
      </c>
      <c r="CH11" s="135">
        <v>249.29</v>
      </c>
      <c r="CI11" s="135">
        <f t="shared" si="34"/>
        <v>22.4361</v>
      </c>
      <c r="CJ11" s="135">
        <f t="shared" si="26"/>
        <v>22.4361</v>
      </c>
      <c r="CK11" s="135">
        <f t="shared" si="27"/>
        <v>294.16219999999998</v>
      </c>
      <c r="CL11" s="134"/>
      <c r="CM11" s="176">
        <f t="shared" si="28"/>
        <v>294.16219999999998</v>
      </c>
      <c r="CN11" s="134">
        <v>425.75</v>
      </c>
    </row>
    <row r="12" spans="1:92">
      <c r="A12" s="62">
        <v>7</v>
      </c>
      <c r="B12" s="37">
        <v>7354881126</v>
      </c>
      <c r="C12" s="37">
        <v>47.64</v>
      </c>
      <c r="D12" s="39">
        <v>0</v>
      </c>
      <c r="E12" s="135">
        <f t="shared" si="0"/>
        <v>47.64</v>
      </c>
      <c r="G12" s="62">
        <v>7</v>
      </c>
      <c r="H12" s="37">
        <v>7354881126</v>
      </c>
      <c r="I12" s="39">
        <v>191.4</v>
      </c>
      <c r="J12" s="134">
        <v>191.4</v>
      </c>
      <c r="K12" s="135">
        <f t="shared" si="1"/>
        <v>0</v>
      </c>
      <c r="M12" s="152" t="s">
        <v>70</v>
      </c>
      <c r="N12" s="152">
        <v>7354881123</v>
      </c>
      <c r="O12" s="152">
        <v>394.58</v>
      </c>
      <c r="Q12" s="103">
        <v>6</v>
      </c>
      <c r="R12" s="45">
        <v>7354881124</v>
      </c>
      <c r="S12" s="47">
        <v>147.5</v>
      </c>
      <c r="T12" s="100">
        <v>11.25</v>
      </c>
      <c r="U12" s="100">
        <f t="shared" si="11"/>
        <v>11.25</v>
      </c>
      <c r="V12" s="100">
        <f t="shared" si="12"/>
        <v>125</v>
      </c>
      <c r="W12" s="100"/>
      <c r="X12" s="100">
        <f t="shared" si="29"/>
        <v>147.5</v>
      </c>
      <c r="Y12" s="159">
        <v>147.5</v>
      </c>
      <c r="Z12" s="135">
        <f t="shared" si="13"/>
        <v>0</v>
      </c>
      <c r="AB12" s="62">
        <v>6</v>
      </c>
      <c r="AC12" s="37">
        <v>7354881124</v>
      </c>
      <c r="AD12" s="39">
        <v>215.58</v>
      </c>
      <c r="AE12" s="39">
        <v>16.440000000000001</v>
      </c>
      <c r="AF12" s="39">
        <f t="shared" si="2"/>
        <v>16.440000000000001</v>
      </c>
      <c r="AG12" s="39">
        <v>182.7</v>
      </c>
      <c r="AH12" s="134"/>
      <c r="AI12" s="135">
        <f t="shared" si="3"/>
        <v>215.57999999999998</v>
      </c>
      <c r="AJ12" s="134"/>
      <c r="AL12" s="36">
        <v>6</v>
      </c>
      <c r="AM12" s="37">
        <v>7354881124</v>
      </c>
      <c r="AN12" s="44">
        <v>207</v>
      </c>
      <c r="AO12" s="39">
        <v>18.63</v>
      </c>
      <c r="AP12" s="39">
        <f t="shared" si="4"/>
        <v>18.63</v>
      </c>
      <c r="AQ12" s="39">
        <f t="shared" si="14"/>
        <v>244.26</v>
      </c>
      <c r="AR12" s="134"/>
      <c r="AS12" s="135">
        <f t="shared" si="5"/>
        <v>244.26</v>
      </c>
      <c r="AT12" s="134"/>
      <c r="AV12" s="36">
        <v>6</v>
      </c>
      <c r="AW12" s="37">
        <v>7354881124</v>
      </c>
      <c r="AX12" s="44">
        <v>205.8</v>
      </c>
      <c r="AY12" s="39">
        <f t="shared" si="15"/>
        <v>18.522000000000002</v>
      </c>
      <c r="AZ12" s="44">
        <f t="shared" si="16"/>
        <v>18.522000000000002</v>
      </c>
      <c r="BA12" s="39">
        <f t="shared" si="30"/>
        <v>242.84399999999999</v>
      </c>
      <c r="BB12" s="134"/>
      <c r="BC12" s="135">
        <f t="shared" si="6"/>
        <v>242.84399999999999</v>
      </c>
      <c r="BD12" s="36">
        <v>6</v>
      </c>
      <c r="BE12" s="37">
        <v>7354881124</v>
      </c>
      <c r="BF12" s="135">
        <v>105</v>
      </c>
      <c r="BG12" s="135">
        <f t="shared" si="31"/>
        <v>9.4499999999999993</v>
      </c>
      <c r="BH12" s="135">
        <f t="shared" si="17"/>
        <v>9.4499999999999993</v>
      </c>
      <c r="BI12" s="135">
        <f t="shared" si="18"/>
        <v>123.9</v>
      </c>
      <c r="BJ12" s="134"/>
      <c r="BK12" s="134">
        <f t="shared" si="19"/>
        <v>123.9</v>
      </c>
      <c r="BM12" s="36">
        <v>6</v>
      </c>
      <c r="BN12" s="37">
        <v>7354881124</v>
      </c>
      <c r="BO12" s="135">
        <v>107.6</v>
      </c>
      <c r="BP12" s="135">
        <f t="shared" si="32"/>
        <v>9.6839999999999993</v>
      </c>
      <c r="BQ12" s="135">
        <f t="shared" si="20"/>
        <v>9.6839999999999993</v>
      </c>
      <c r="BR12" s="135">
        <f t="shared" ref="BR12:BR15" si="35">BO12+BP12+BQ12</f>
        <v>126.96799999999999</v>
      </c>
      <c r="BS12" s="134"/>
      <c r="BT12" s="134">
        <f t="shared" si="22"/>
        <v>126.96799999999999</v>
      </c>
      <c r="BV12" s="36">
        <v>6</v>
      </c>
      <c r="BW12" s="45">
        <v>7354881124</v>
      </c>
      <c r="BX12" s="135">
        <v>137.80000000000001</v>
      </c>
      <c r="BY12" s="135">
        <f t="shared" si="33"/>
        <v>12.402000000000001</v>
      </c>
      <c r="BZ12" s="135">
        <f t="shared" si="23"/>
        <v>12.402000000000001</v>
      </c>
      <c r="CA12" s="135">
        <f t="shared" ref="CA12:CA16" si="36">BX12+BY12+BZ12</f>
        <v>162.60399999999998</v>
      </c>
      <c r="CB12" s="134"/>
      <c r="CC12" s="176">
        <f t="shared" si="25"/>
        <v>162.60399999999998</v>
      </c>
      <c r="CD12" s="134">
        <v>162.46</v>
      </c>
      <c r="CF12" s="36">
        <v>6</v>
      </c>
      <c r="CG12" s="45">
        <v>7354881124</v>
      </c>
      <c r="CH12" s="135">
        <v>99</v>
      </c>
      <c r="CI12" s="135">
        <f t="shared" si="34"/>
        <v>8.91</v>
      </c>
      <c r="CJ12" s="135">
        <f t="shared" si="26"/>
        <v>8.91</v>
      </c>
      <c r="CK12" s="135">
        <f t="shared" si="27"/>
        <v>116.82</v>
      </c>
      <c r="CL12" s="134"/>
      <c r="CM12" s="176">
        <f t="shared" si="28"/>
        <v>116.82</v>
      </c>
      <c r="CN12" s="134">
        <v>162.46</v>
      </c>
    </row>
    <row r="13" spans="1:92">
      <c r="A13" s="62">
        <v>8</v>
      </c>
      <c r="B13" s="37">
        <v>7354881127</v>
      </c>
      <c r="C13" s="37">
        <v>143.76</v>
      </c>
      <c r="D13" s="39">
        <v>143.76</v>
      </c>
      <c r="E13" s="135">
        <f t="shared" si="0"/>
        <v>0</v>
      </c>
      <c r="G13" s="62">
        <v>8</v>
      </c>
      <c r="H13" s="37">
        <v>7354881127</v>
      </c>
      <c r="I13" s="39">
        <v>143.76</v>
      </c>
      <c r="J13" s="134">
        <v>143.76</v>
      </c>
      <c r="K13" s="135">
        <f t="shared" si="1"/>
        <v>0</v>
      </c>
      <c r="M13" s="152" t="s">
        <v>71</v>
      </c>
      <c r="N13" s="152">
        <v>7354881124</v>
      </c>
      <c r="O13" s="152">
        <v>147.26</v>
      </c>
      <c r="Q13" s="103">
        <v>7</v>
      </c>
      <c r="R13" s="45">
        <v>7354881126</v>
      </c>
      <c r="S13" s="47">
        <v>241.29</v>
      </c>
      <c r="T13" s="100">
        <v>18.399999999999999</v>
      </c>
      <c r="U13" s="100">
        <f t="shared" si="11"/>
        <v>18.399999999999999</v>
      </c>
      <c r="V13" s="100">
        <f t="shared" si="12"/>
        <v>204.48999999999998</v>
      </c>
      <c r="W13" s="100"/>
      <c r="X13" s="100">
        <f t="shared" si="29"/>
        <v>241.28999999999996</v>
      </c>
      <c r="Y13" s="159">
        <v>241.29</v>
      </c>
      <c r="Z13" s="135">
        <f t="shared" si="13"/>
        <v>0</v>
      </c>
      <c r="AB13" s="62">
        <v>7</v>
      </c>
      <c r="AC13" s="37">
        <v>7354881126</v>
      </c>
      <c r="AD13" s="39">
        <v>234.82</v>
      </c>
      <c r="AE13" s="39">
        <v>17.91</v>
      </c>
      <c r="AF13" s="39">
        <f t="shared" si="2"/>
        <v>17.91</v>
      </c>
      <c r="AG13" s="39">
        <v>199</v>
      </c>
      <c r="AH13" s="134"/>
      <c r="AI13" s="135">
        <f t="shared" si="3"/>
        <v>234.82</v>
      </c>
      <c r="AJ13" s="134"/>
      <c r="AL13" s="36">
        <v>7</v>
      </c>
      <c r="AM13" s="37">
        <v>7354881126</v>
      </c>
      <c r="AN13" s="39">
        <v>199</v>
      </c>
      <c r="AO13" s="39">
        <v>17.91</v>
      </c>
      <c r="AP13" s="39">
        <f t="shared" si="4"/>
        <v>17.91</v>
      </c>
      <c r="AQ13" s="39">
        <f t="shared" si="14"/>
        <v>234.82</v>
      </c>
      <c r="AR13" s="134"/>
      <c r="AS13" s="135">
        <f t="shared" si="5"/>
        <v>234.82</v>
      </c>
      <c r="AT13" s="134"/>
      <c r="AV13" s="36">
        <v>7</v>
      </c>
      <c r="AW13" s="37">
        <v>7354881126</v>
      </c>
      <c r="AX13" s="39">
        <v>202.6</v>
      </c>
      <c r="AY13" s="39">
        <f t="shared" si="15"/>
        <v>18.233999999999998</v>
      </c>
      <c r="AZ13" s="44">
        <f t="shared" si="16"/>
        <v>18.233999999999998</v>
      </c>
      <c r="BA13" s="39">
        <v>239.06</v>
      </c>
      <c r="BB13" s="134"/>
      <c r="BC13" s="135">
        <f t="shared" si="6"/>
        <v>239.06</v>
      </c>
      <c r="BD13" s="36">
        <v>7</v>
      </c>
      <c r="BE13" s="37">
        <v>7354881126</v>
      </c>
      <c r="BF13" s="135">
        <v>199</v>
      </c>
      <c r="BG13" s="135">
        <f t="shared" si="31"/>
        <v>17.91</v>
      </c>
      <c r="BH13" s="135">
        <f t="shared" si="17"/>
        <v>17.91</v>
      </c>
      <c r="BI13" s="135">
        <f t="shared" si="18"/>
        <v>234.82</v>
      </c>
      <c r="BJ13" s="134"/>
      <c r="BK13" s="134">
        <f t="shared" si="19"/>
        <v>234.82</v>
      </c>
      <c r="BM13" s="36">
        <v>7</v>
      </c>
      <c r="BN13" s="37">
        <v>7354881126</v>
      </c>
      <c r="BO13" s="135">
        <v>199</v>
      </c>
      <c r="BP13" s="135">
        <f t="shared" si="32"/>
        <v>17.91</v>
      </c>
      <c r="BQ13" s="135">
        <f t="shared" si="20"/>
        <v>17.91</v>
      </c>
      <c r="BR13" s="135">
        <f t="shared" si="35"/>
        <v>234.82</v>
      </c>
      <c r="BS13" s="134"/>
      <c r="BT13" s="134">
        <f t="shared" si="22"/>
        <v>234.82</v>
      </c>
      <c r="BV13" s="36">
        <v>7</v>
      </c>
      <c r="BW13" s="45">
        <v>7354881126</v>
      </c>
      <c r="BX13" s="135">
        <v>199.6</v>
      </c>
      <c r="BY13" s="135">
        <f t="shared" si="33"/>
        <v>17.963999999999999</v>
      </c>
      <c r="BZ13" s="135">
        <f t="shared" si="23"/>
        <v>17.963999999999999</v>
      </c>
      <c r="CA13" s="135">
        <f t="shared" si="36"/>
        <v>235.52799999999999</v>
      </c>
      <c r="CB13" s="134"/>
      <c r="CC13" s="175">
        <f t="shared" si="25"/>
        <v>235.52799999999999</v>
      </c>
      <c r="CD13" s="134">
        <v>235.16</v>
      </c>
      <c r="CF13" s="36">
        <v>7</v>
      </c>
      <c r="CG13" s="45">
        <v>7354881126</v>
      </c>
      <c r="CH13" s="135">
        <v>199.6</v>
      </c>
      <c r="CI13" s="135">
        <f t="shared" si="34"/>
        <v>17.963999999999999</v>
      </c>
      <c r="CJ13" s="135">
        <f t="shared" si="26"/>
        <v>17.963999999999999</v>
      </c>
      <c r="CK13" s="135">
        <f t="shared" si="27"/>
        <v>235.52799999999999</v>
      </c>
      <c r="CL13" s="134"/>
      <c r="CM13" s="175">
        <f t="shared" si="28"/>
        <v>235.52799999999999</v>
      </c>
      <c r="CN13" s="134">
        <v>235.16</v>
      </c>
    </row>
    <row r="14" spans="1:92">
      <c r="A14" s="62">
        <v>9</v>
      </c>
      <c r="B14" s="37">
        <v>7354881128</v>
      </c>
      <c r="C14" s="37">
        <v>143.76</v>
      </c>
      <c r="D14" s="39">
        <v>143.76</v>
      </c>
      <c r="E14" s="135">
        <f t="shared" si="0"/>
        <v>0</v>
      </c>
      <c r="G14" s="62">
        <v>9</v>
      </c>
      <c r="H14" s="37">
        <v>7354881128</v>
      </c>
      <c r="I14" s="39">
        <v>143.76</v>
      </c>
      <c r="J14" s="134">
        <v>143.76</v>
      </c>
      <c r="K14" s="135">
        <f t="shared" si="1"/>
        <v>0</v>
      </c>
      <c r="M14" s="152" t="s">
        <v>72</v>
      </c>
      <c r="N14" s="152">
        <v>7354881126</v>
      </c>
      <c r="O14" s="152">
        <v>270.38</v>
      </c>
      <c r="Q14" s="103">
        <v>8</v>
      </c>
      <c r="R14" s="45">
        <v>7354881127</v>
      </c>
      <c r="S14" s="47">
        <v>147.5</v>
      </c>
      <c r="T14" s="100">
        <v>11.25</v>
      </c>
      <c r="U14" s="100">
        <f t="shared" si="11"/>
        <v>11.25</v>
      </c>
      <c r="V14" s="100">
        <f t="shared" si="12"/>
        <v>125</v>
      </c>
      <c r="W14" s="100"/>
      <c r="X14" s="100">
        <f t="shared" si="29"/>
        <v>147.5</v>
      </c>
      <c r="Y14" s="159">
        <v>147.5</v>
      </c>
      <c r="Z14" s="135">
        <f t="shared" si="13"/>
        <v>0</v>
      </c>
      <c r="AB14" s="62">
        <v>8</v>
      </c>
      <c r="AC14" s="37">
        <v>7354881127</v>
      </c>
      <c r="AD14" s="39">
        <v>147.5</v>
      </c>
      <c r="AE14" s="39">
        <v>11.25</v>
      </c>
      <c r="AF14" s="39">
        <f t="shared" si="2"/>
        <v>11.25</v>
      </c>
      <c r="AG14" s="39">
        <v>125</v>
      </c>
      <c r="AH14" s="134"/>
      <c r="AI14" s="135">
        <f t="shared" si="3"/>
        <v>147.5</v>
      </c>
      <c r="AJ14" s="134"/>
      <c r="AL14" s="36">
        <v>8</v>
      </c>
      <c r="AM14" s="37">
        <v>7354881127</v>
      </c>
      <c r="AN14" s="39">
        <v>129.19999999999999</v>
      </c>
      <c r="AO14" s="39">
        <v>11.63</v>
      </c>
      <c r="AP14" s="39">
        <f t="shared" si="4"/>
        <v>11.63</v>
      </c>
      <c r="AQ14" s="39">
        <f t="shared" si="14"/>
        <v>152.45999999999998</v>
      </c>
      <c r="AR14" s="134"/>
      <c r="AS14" s="135">
        <v>152.46</v>
      </c>
      <c r="AT14" s="134"/>
      <c r="AV14" s="36">
        <v>8</v>
      </c>
      <c r="AW14" s="37">
        <v>7354881127</v>
      </c>
      <c r="AX14" s="39">
        <v>153.80000000000001</v>
      </c>
      <c r="AY14" s="39">
        <f t="shared" si="15"/>
        <v>13.842000000000001</v>
      </c>
      <c r="AZ14" s="44">
        <f t="shared" si="16"/>
        <v>13.842000000000001</v>
      </c>
      <c r="BA14" s="39">
        <f t="shared" si="30"/>
        <v>181.48400000000004</v>
      </c>
      <c r="BB14" s="134"/>
      <c r="BC14" s="135">
        <f t="shared" si="6"/>
        <v>181.48400000000004</v>
      </c>
      <c r="BD14" s="36">
        <v>8</v>
      </c>
      <c r="BE14" s="37">
        <v>7354881127</v>
      </c>
      <c r="BF14" s="135">
        <v>128</v>
      </c>
      <c r="BG14" s="135">
        <f t="shared" si="31"/>
        <v>11.52</v>
      </c>
      <c r="BH14" s="135">
        <f t="shared" si="17"/>
        <v>11.52</v>
      </c>
      <c r="BI14" s="135">
        <f t="shared" si="18"/>
        <v>151.04000000000002</v>
      </c>
      <c r="BJ14" s="134"/>
      <c r="BK14" s="134">
        <f t="shared" si="19"/>
        <v>151.04000000000002</v>
      </c>
      <c r="BM14" s="36">
        <v>8</v>
      </c>
      <c r="BN14" s="37">
        <v>7354881127</v>
      </c>
      <c r="BO14" s="135">
        <v>133</v>
      </c>
      <c r="BP14" s="135">
        <f t="shared" si="32"/>
        <v>11.969999999999999</v>
      </c>
      <c r="BQ14" s="135">
        <f t="shared" si="20"/>
        <v>11.969999999999999</v>
      </c>
      <c r="BR14" s="135">
        <f t="shared" si="35"/>
        <v>156.94</v>
      </c>
      <c r="BS14" s="134"/>
      <c r="BT14" s="134">
        <f t="shared" si="22"/>
        <v>156.94</v>
      </c>
      <c r="BV14" s="36">
        <v>8</v>
      </c>
      <c r="BW14" s="45">
        <v>7354881127</v>
      </c>
      <c r="BX14" s="135">
        <v>250.7</v>
      </c>
      <c r="BY14" s="135">
        <f t="shared" si="33"/>
        <v>22.562999999999999</v>
      </c>
      <c r="BZ14" s="135">
        <f t="shared" si="23"/>
        <v>22.562999999999999</v>
      </c>
      <c r="CA14" s="135">
        <f t="shared" si="36"/>
        <v>295.82599999999996</v>
      </c>
      <c r="CB14" s="134"/>
      <c r="CC14" s="175">
        <f t="shared" si="25"/>
        <v>295.82599999999996</v>
      </c>
      <c r="CD14" s="134">
        <v>295.8</v>
      </c>
      <c r="CF14" s="36">
        <v>8</v>
      </c>
      <c r="CG14" s="45">
        <v>7354881127</v>
      </c>
      <c r="CH14" s="135">
        <v>128.85</v>
      </c>
      <c r="CI14" s="135">
        <f t="shared" si="34"/>
        <v>11.596499999999999</v>
      </c>
      <c r="CJ14" s="135">
        <f t="shared" si="26"/>
        <v>11.596499999999999</v>
      </c>
      <c r="CK14" s="135">
        <f t="shared" si="27"/>
        <v>152.04299999999998</v>
      </c>
      <c r="CL14" s="134"/>
      <c r="CM14" s="175">
        <f t="shared" si="28"/>
        <v>152.04299999999998</v>
      </c>
      <c r="CN14" s="134">
        <v>295.8</v>
      </c>
    </row>
    <row r="15" spans="1:92">
      <c r="A15" s="62">
        <v>10</v>
      </c>
      <c r="B15" s="37">
        <v>7354881129</v>
      </c>
      <c r="C15" s="37">
        <v>572.9</v>
      </c>
      <c r="D15" s="39">
        <v>572.9</v>
      </c>
      <c r="E15" s="135">
        <f t="shared" si="0"/>
        <v>0</v>
      </c>
      <c r="G15" s="62">
        <v>10</v>
      </c>
      <c r="H15" s="37">
        <v>7354881129</v>
      </c>
      <c r="I15" s="39">
        <v>767.06</v>
      </c>
      <c r="J15" s="134">
        <v>767.06</v>
      </c>
      <c r="K15" s="135">
        <f t="shared" si="1"/>
        <v>0</v>
      </c>
      <c r="M15" s="152" t="s">
        <v>73</v>
      </c>
      <c r="N15" s="152">
        <v>7354881127</v>
      </c>
      <c r="O15" s="152">
        <v>147.26</v>
      </c>
      <c r="Q15" s="103">
        <v>9</v>
      </c>
      <c r="R15" s="45">
        <v>7354881128</v>
      </c>
      <c r="S15" s="47">
        <v>147.5</v>
      </c>
      <c r="T15" s="100">
        <v>11.25</v>
      </c>
      <c r="U15" s="100">
        <f t="shared" si="11"/>
        <v>11.25</v>
      </c>
      <c r="V15" s="100">
        <f t="shared" si="12"/>
        <v>125</v>
      </c>
      <c r="W15" s="100"/>
      <c r="X15" s="100">
        <f t="shared" si="29"/>
        <v>147.5</v>
      </c>
      <c r="Y15" s="159">
        <v>147.5</v>
      </c>
      <c r="Z15" s="135">
        <f t="shared" si="13"/>
        <v>0</v>
      </c>
      <c r="AB15" s="62">
        <v>9</v>
      </c>
      <c r="AC15" s="37">
        <v>7354881128</v>
      </c>
      <c r="AD15" s="39">
        <v>148.22</v>
      </c>
      <c r="AE15" s="39">
        <v>11.31</v>
      </c>
      <c r="AF15" s="39">
        <f t="shared" si="2"/>
        <v>11.31</v>
      </c>
      <c r="AG15" s="39">
        <v>125.6</v>
      </c>
      <c r="AH15" s="134"/>
      <c r="AI15" s="135">
        <f t="shared" si="3"/>
        <v>148.22</v>
      </c>
      <c r="AJ15" s="134"/>
      <c r="AL15" s="36">
        <v>9</v>
      </c>
      <c r="AM15" s="37">
        <v>7354881128</v>
      </c>
      <c r="AN15" s="39">
        <v>110.4</v>
      </c>
      <c r="AO15" s="39">
        <v>9.94</v>
      </c>
      <c r="AP15" s="39">
        <f t="shared" si="4"/>
        <v>9.94</v>
      </c>
      <c r="AQ15" s="39">
        <f t="shared" si="14"/>
        <v>130.28</v>
      </c>
      <c r="AR15" s="134"/>
      <c r="AS15" s="135">
        <f>AQ15+AR15</f>
        <v>130.28</v>
      </c>
      <c r="AT15" s="134"/>
      <c r="AV15" s="36">
        <v>9</v>
      </c>
      <c r="AW15" s="37">
        <v>7354881128</v>
      </c>
      <c r="AX15" s="39">
        <v>114</v>
      </c>
      <c r="AY15" s="39">
        <f t="shared" si="15"/>
        <v>10.26</v>
      </c>
      <c r="AZ15" s="44">
        <f t="shared" si="16"/>
        <v>10.26</v>
      </c>
      <c r="BA15" s="39">
        <f t="shared" si="30"/>
        <v>134.52000000000001</v>
      </c>
      <c r="BB15" s="134"/>
      <c r="BC15" s="135">
        <f t="shared" si="6"/>
        <v>134.52000000000001</v>
      </c>
      <c r="BD15" s="36">
        <v>9</v>
      </c>
      <c r="BE15" s="37">
        <v>7354881128</v>
      </c>
      <c r="BF15" s="135">
        <v>99</v>
      </c>
      <c r="BG15" s="135">
        <f t="shared" si="31"/>
        <v>8.91</v>
      </c>
      <c r="BH15" s="135">
        <f t="shared" si="17"/>
        <v>8.91</v>
      </c>
      <c r="BI15" s="135">
        <f t="shared" si="18"/>
        <v>116.82</v>
      </c>
      <c r="BJ15" s="134"/>
      <c r="BK15" s="134">
        <f t="shared" si="19"/>
        <v>116.82</v>
      </c>
      <c r="BM15" s="36">
        <v>9</v>
      </c>
      <c r="BN15" s="37">
        <v>7354881128</v>
      </c>
      <c r="BO15" s="135">
        <v>139.19999999999999</v>
      </c>
      <c r="BP15" s="135">
        <f t="shared" si="32"/>
        <v>12.527999999999999</v>
      </c>
      <c r="BQ15" s="135">
        <f t="shared" si="20"/>
        <v>12.527999999999999</v>
      </c>
      <c r="BR15" s="135">
        <f t="shared" si="35"/>
        <v>164.25599999999997</v>
      </c>
      <c r="BS15" s="134"/>
      <c r="BT15" s="134">
        <f t="shared" si="22"/>
        <v>164.25599999999997</v>
      </c>
      <c r="BV15" s="36">
        <v>9</v>
      </c>
      <c r="BW15" s="45">
        <v>7354881128</v>
      </c>
      <c r="BX15" s="160">
        <v>99</v>
      </c>
      <c r="BY15" s="160">
        <f t="shared" si="33"/>
        <v>8.91</v>
      </c>
      <c r="BZ15" s="160">
        <f t="shared" si="23"/>
        <v>8.91</v>
      </c>
      <c r="CA15" s="160">
        <f t="shared" si="36"/>
        <v>116.82</v>
      </c>
      <c r="CB15" s="159"/>
      <c r="CC15" s="177">
        <f t="shared" si="25"/>
        <v>116.82</v>
      </c>
      <c r="CD15" s="134">
        <v>116.9</v>
      </c>
      <c r="CF15" s="36">
        <v>9</v>
      </c>
      <c r="CG15" s="45">
        <v>7354881128</v>
      </c>
      <c r="CH15" s="160">
        <v>99</v>
      </c>
      <c r="CI15" s="160">
        <f t="shared" si="34"/>
        <v>8.91</v>
      </c>
      <c r="CJ15" s="160">
        <f t="shared" si="26"/>
        <v>8.91</v>
      </c>
      <c r="CK15" s="160">
        <f t="shared" si="27"/>
        <v>116.82</v>
      </c>
      <c r="CL15" s="159"/>
      <c r="CM15" s="177">
        <f t="shared" si="28"/>
        <v>116.82</v>
      </c>
      <c r="CN15" s="134">
        <v>116.9</v>
      </c>
    </row>
    <row r="16" spans="1:92">
      <c r="A16" s="62">
        <v>11</v>
      </c>
      <c r="B16" s="37">
        <v>7354881130</v>
      </c>
      <c r="C16" s="37">
        <v>386.88</v>
      </c>
      <c r="D16" s="39">
        <v>386.88</v>
      </c>
      <c r="E16" s="135">
        <f t="shared" si="0"/>
        <v>0</v>
      </c>
      <c r="G16" s="62">
        <v>11</v>
      </c>
      <c r="H16" s="37">
        <v>7354881130</v>
      </c>
      <c r="I16" s="39">
        <v>663.9</v>
      </c>
      <c r="J16" s="134">
        <v>663.9</v>
      </c>
      <c r="K16" s="135">
        <f t="shared" si="1"/>
        <v>0</v>
      </c>
      <c r="M16" s="152" t="s">
        <v>74</v>
      </c>
      <c r="N16" s="152">
        <v>7354881128</v>
      </c>
      <c r="O16" s="152">
        <v>147.26</v>
      </c>
      <c r="Q16" s="103">
        <v>10</v>
      </c>
      <c r="R16" s="45">
        <v>7354881129</v>
      </c>
      <c r="S16" s="47">
        <v>147.5</v>
      </c>
      <c r="T16" s="100">
        <v>11.25</v>
      </c>
      <c r="U16" s="100">
        <f t="shared" si="11"/>
        <v>11.25</v>
      </c>
      <c r="V16" s="100">
        <f t="shared" si="12"/>
        <v>125</v>
      </c>
      <c r="W16" s="100"/>
      <c r="X16" s="100">
        <f t="shared" ref="X16:X18" si="37">T16+U16+V16+W16</f>
        <v>147.5</v>
      </c>
      <c r="Y16" s="159">
        <v>147.5</v>
      </c>
      <c r="Z16" s="135">
        <f t="shared" si="13"/>
        <v>0</v>
      </c>
      <c r="AB16" s="62">
        <v>10</v>
      </c>
      <c r="AC16" s="37">
        <v>7354881129</v>
      </c>
      <c r="AD16" s="39">
        <v>333.08</v>
      </c>
      <c r="AE16" s="39">
        <v>25.41</v>
      </c>
      <c r="AF16" s="39">
        <f t="shared" si="2"/>
        <v>25.41</v>
      </c>
      <c r="AG16" s="39">
        <v>282.26</v>
      </c>
      <c r="AH16" s="134"/>
      <c r="AI16" s="135">
        <f t="shared" si="3"/>
        <v>333.08</v>
      </c>
      <c r="AJ16" s="134"/>
      <c r="AL16" s="36">
        <v>10</v>
      </c>
      <c r="AM16" s="37">
        <v>7354881129</v>
      </c>
      <c r="AN16" s="39">
        <v>474</v>
      </c>
      <c r="AO16" s="39">
        <v>42.66</v>
      </c>
      <c r="AP16" s="39">
        <f t="shared" si="4"/>
        <v>42.66</v>
      </c>
      <c r="AQ16" s="39">
        <f t="shared" si="14"/>
        <v>559.31999999999994</v>
      </c>
      <c r="AR16" s="134"/>
      <c r="AS16" s="135">
        <f>AQ16+AR16</f>
        <v>559.31999999999994</v>
      </c>
      <c r="AT16" s="134"/>
      <c r="AV16" s="36">
        <v>10</v>
      </c>
      <c r="AW16" s="37">
        <v>7354881129</v>
      </c>
      <c r="AX16" s="39">
        <v>256.89999999999998</v>
      </c>
      <c r="AY16" s="39">
        <f t="shared" si="15"/>
        <v>23.120999999999999</v>
      </c>
      <c r="AZ16" s="44">
        <f t="shared" si="16"/>
        <v>23.120999999999999</v>
      </c>
      <c r="BA16" s="39">
        <f t="shared" si="30"/>
        <v>303.14199999999994</v>
      </c>
      <c r="BB16" s="134"/>
      <c r="BC16" s="135">
        <f t="shared" si="6"/>
        <v>303.14199999999994</v>
      </c>
      <c r="BD16" s="36">
        <v>10</v>
      </c>
      <c r="BE16" s="37">
        <v>7354881129</v>
      </c>
      <c r="BF16" s="135">
        <v>110.7</v>
      </c>
      <c r="BG16" s="135">
        <f t="shared" si="31"/>
        <v>9.9629999999999992</v>
      </c>
      <c r="BH16" s="135">
        <f t="shared" si="17"/>
        <v>9.9629999999999992</v>
      </c>
      <c r="BI16" s="135">
        <v>130.62</v>
      </c>
      <c r="BJ16" s="134"/>
      <c r="BK16" s="134">
        <f t="shared" si="19"/>
        <v>130.62</v>
      </c>
      <c r="BM16" s="36">
        <v>10</v>
      </c>
      <c r="BN16" s="37">
        <v>7354881129</v>
      </c>
      <c r="BO16" s="135">
        <v>99</v>
      </c>
      <c r="BP16" s="135">
        <f t="shared" si="32"/>
        <v>8.91</v>
      </c>
      <c r="BQ16" s="135">
        <f t="shared" si="20"/>
        <v>8.91</v>
      </c>
      <c r="BR16" s="135">
        <v>130.62</v>
      </c>
      <c r="BS16" s="134"/>
      <c r="BT16" s="134">
        <f t="shared" si="22"/>
        <v>130.62</v>
      </c>
      <c r="BV16" s="36">
        <v>10</v>
      </c>
      <c r="BW16" s="45">
        <v>7354881129</v>
      </c>
      <c r="BX16" s="135">
        <v>99</v>
      </c>
      <c r="BY16" s="135">
        <f t="shared" si="33"/>
        <v>8.91</v>
      </c>
      <c r="BZ16" s="135">
        <f t="shared" si="23"/>
        <v>8.91</v>
      </c>
      <c r="CA16" s="135">
        <f t="shared" si="36"/>
        <v>116.82</v>
      </c>
      <c r="CB16" s="134"/>
      <c r="CC16" s="176">
        <f t="shared" si="25"/>
        <v>116.82</v>
      </c>
      <c r="CD16" s="134">
        <v>117.26</v>
      </c>
      <c r="CF16" s="36">
        <v>10</v>
      </c>
      <c r="CG16" s="45">
        <v>7354881129</v>
      </c>
      <c r="CH16" s="135">
        <v>99</v>
      </c>
      <c r="CI16" s="135">
        <f t="shared" si="34"/>
        <v>8.91</v>
      </c>
      <c r="CJ16" s="135">
        <f t="shared" si="26"/>
        <v>8.91</v>
      </c>
      <c r="CK16" s="135">
        <f t="shared" si="27"/>
        <v>116.82</v>
      </c>
      <c r="CL16" s="134"/>
      <c r="CM16" s="176">
        <f t="shared" si="28"/>
        <v>116.82</v>
      </c>
      <c r="CN16" s="134">
        <v>117.26</v>
      </c>
    </row>
    <row r="17" spans="1:92">
      <c r="A17" s="62">
        <v>12</v>
      </c>
      <c r="B17" s="37">
        <v>7354881132</v>
      </c>
      <c r="C17" s="37">
        <v>670.25</v>
      </c>
      <c r="D17" s="39">
        <v>670.25</v>
      </c>
      <c r="E17" s="135">
        <f t="shared" si="0"/>
        <v>0</v>
      </c>
      <c r="G17" s="62">
        <v>12</v>
      </c>
      <c r="H17" s="37">
        <v>7354881132</v>
      </c>
      <c r="I17" s="39">
        <v>628.57000000000005</v>
      </c>
      <c r="J17" s="134">
        <v>628.57000000000005</v>
      </c>
      <c r="K17" s="135">
        <f t="shared" si="1"/>
        <v>0</v>
      </c>
      <c r="M17" s="152" t="s">
        <v>75</v>
      </c>
      <c r="N17" s="152">
        <v>7354881129</v>
      </c>
      <c r="O17" s="152">
        <v>922.19</v>
      </c>
      <c r="Q17" s="103">
        <v>11</v>
      </c>
      <c r="R17" s="45">
        <v>7354881130</v>
      </c>
      <c r="S17" s="47">
        <v>462.34</v>
      </c>
      <c r="T17" s="100">
        <v>35.270000000000003</v>
      </c>
      <c r="U17" s="100">
        <f t="shared" si="11"/>
        <v>35.270000000000003</v>
      </c>
      <c r="V17" s="100">
        <f t="shared" si="12"/>
        <v>391.8</v>
      </c>
      <c r="W17" s="100"/>
      <c r="X17" s="100">
        <f t="shared" si="37"/>
        <v>462.34000000000003</v>
      </c>
      <c r="Y17" s="159">
        <v>462.34</v>
      </c>
      <c r="Z17" s="135">
        <f t="shared" si="13"/>
        <v>0</v>
      </c>
      <c r="AB17" s="62">
        <v>11</v>
      </c>
      <c r="AC17" s="37">
        <v>7354881130</v>
      </c>
      <c r="AD17" s="39">
        <v>270.10000000000002</v>
      </c>
      <c r="AE17" s="39">
        <v>20.6</v>
      </c>
      <c r="AF17" s="39">
        <f t="shared" si="2"/>
        <v>20.6</v>
      </c>
      <c r="AG17" s="39">
        <v>228.9</v>
      </c>
      <c r="AH17" s="134"/>
      <c r="AI17" s="135">
        <f t="shared" si="3"/>
        <v>270.10000000000002</v>
      </c>
      <c r="AJ17" s="134"/>
      <c r="AL17" s="36">
        <v>11</v>
      </c>
      <c r="AM17" s="37">
        <v>7354881130</v>
      </c>
      <c r="AN17" s="39">
        <v>454</v>
      </c>
      <c r="AO17" s="39">
        <v>40.86</v>
      </c>
      <c r="AP17" s="39">
        <f t="shared" si="4"/>
        <v>40.86</v>
      </c>
      <c r="AQ17" s="39">
        <f t="shared" si="14"/>
        <v>535.72</v>
      </c>
      <c r="AR17" s="134"/>
      <c r="AS17" s="135">
        <v>535.72</v>
      </c>
      <c r="AT17" s="134"/>
      <c r="AV17" s="36">
        <v>11</v>
      </c>
      <c r="AW17" s="37">
        <v>7354881130</v>
      </c>
      <c r="AX17" s="39">
        <v>559.9</v>
      </c>
      <c r="AY17" s="39">
        <f t="shared" si="15"/>
        <v>50.390999999999998</v>
      </c>
      <c r="AZ17" s="44">
        <f t="shared" si="16"/>
        <v>50.390999999999998</v>
      </c>
      <c r="BA17" s="39">
        <f t="shared" si="30"/>
        <v>660.6819999999999</v>
      </c>
      <c r="BB17" s="134"/>
      <c r="BC17" s="135">
        <f t="shared" si="6"/>
        <v>660.6819999999999</v>
      </c>
      <c r="BD17" s="36">
        <v>11</v>
      </c>
      <c r="BE17" s="45">
        <v>7354881130</v>
      </c>
      <c r="BF17" s="135">
        <v>615</v>
      </c>
      <c r="BG17" s="135">
        <f t="shared" si="31"/>
        <v>55.35</v>
      </c>
      <c r="BH17" s="135">
        <f t="shared" si="17"/>
        <v>55.35</v>
      </c>
      <c r="BI17" s="135">
        <f t="shared" si="18"/>
        <v>725.7</v>
      </c>
      <c r="BJ17" s="134"/>
      <c r="BK17" s="134">
        <f t="shared" si="19"/>
        <v>725.7</v>
      </c>
      <c r="BM17" s="36">
        <v>11</v>
      </c>
      <c r="BN17" s="37">
        <v>7354881130</v>
      </c>
      <c r="BO17" s="135"/>
      <c r="BP17" s="135">
        <f t="shared" si="32"/>
        <v>0</v>
      </c>
      <c r="BQ17" s="135">
        <f t="shared" si="20"/>
        <v>0</v>
      </c>
      <c r="BR17" s="135">
        <f t="shared" ref="BR17:BR24" si="38">BO17+BP17+BQ17</f>
        <v>0</v>
      </c>
      <c r="BS17" s="134"/>
      <c r="BT17" s="134">
        <f t="shared" si="22"/>
        <v>0</v>
      </c>
      <c r="BV17" s="36">
        <v>11</v>
      </c>
      <c r="BW17" s="45">
        <v>7354881130</v>
      </c>
      <c r="BX17" s="160">
        <v>508.52</v>
      </c>
      <c r="BY17" s="160">
        <f t="shared" si="33"/>
        <v>45.766799999999996</v>
      </c>
      <c r="BZ17" s="160">
        <f t="shared" si="23"/>
        <v>45.766799999999996</v>
      </c>
      <c r="CA17" s="160">
        <f t="shared" ref="CA17:CA24" si="39">BX17+BY17+BZ17</f>
        <v>600.05359999999996</v>
      </c>
      <c r="CB17" s="159"/>
      <c r="CC17" s="178">
        <f t="shared" si="25"/>
        <v>600.05359999999996</v>
      </c>
      <c r="CD17" s="159">
        <v>599.9</v>
      </c>
      <c r="CF17" s="36">
        <v>11</v>
      </c>
      <c r="CG17" s="45">
        <v>7354881130</v>
      </c>
      <c r="CH17" s="160">
        <v>508.52</v>
      </c>
      <c r="CI17" s="160">
        <f t="shared" si="34"/>
        <v>45.766799999999996</v>
      </c>
      <c r="CJ17" s="160">
        <f t="shared" si="26"/>
        <v>45.766799999999996</v>
      </c>
      <c r="CK17" s="160">
        <f t="shared" si="27"/>
        <v>600.05359999999996</v>
      </c>
      <c r="CL17" s="159"/>
      <c r="CM17" s="178">
        <f t="shared" si="28"/>
        <v>600.05359999999996</v>
      </c>
      <c r="CN17" s="159">
        <v>599.9</v>
      </c>
    </row>
    <row r="18" spans="1:92">
      <c r="A18" s="62">
        <v>13</v>
      </c>
      <c r="B18" s="37">
        <v>7354881136</v>
      </c>
      <c r="C18" s="37">
        <v>363.85</v>
      </c>
      <c r="D18" s="39">
        <v>363.85</v>
      </c>
      <c r="E18" s="135">
        <f t="shared" si="0"/>
        <v>0</v>
      </c>
      <c r="G18" s="62">
        <v>13</v>
      </c>
      <c r="H18" s="37">
        <v>7354881134</v>
      </c>
      <c r="I18" s="39">
        <v>35</v>
      </c>
      <c r="J18" s="135">
        <v>35</v>
      </c>
      <c r="K18" s="135">
        <f t="shared" si="1"/>
        <v>0</v>
      </c>
      <c r="M18" s="152" t="s">
        <v>56</v>
      </c>
      <c r="N18" s="152">
        <v>7354881130</v>
      </c>
      <c r="O18" s="152">
        <v>678.47</v>
      </c>
      <c r="Q18" s="103">
        <v>12</v>
      </c>
      <c r="R18" s="45">
        <v>7354881132</v>
      </c>
      <c r="S18" s="47">
        <f>T18+U18+V18</f>
        <v>1332.18</v>
      </c>
      <c r="T18" s="100">
        <v>101.61</v>
      </c>
      <c r="U18" s="100">
        <f t="shared" si="11"/>
        <v>101.61</v>
      </c>
      <c r="V18" s="100">
        <v>1128.96</v>
      </c>
      <c r="W18" s="100"/>
      <c r="X18" s="100">
        <f t="shared" si="37"/>
        <v>1332.18</v>
      </c>
      <c r="Y18" s="47">
        <v>832.18</v>
      </c>
      <c r="Z18" s="135"/>
      <c r="AB18" s="62">
        <v>12</v>
      </c>
      <c r="AC18" s="37">
        <v>7354881132</v>
      </c>
      <c r="AD18" s="39">
        <v>1133.68</v>
      </c>
      <c r="AE18" s="39">
        <v>86.47</v>
      </c>
      <c r="AF18" s="39">
        <f t="shared" si="2"/>
        <v>86.47</v>
      </c>
      <c r="AG18" s="39">
        <v>960.74</v>
      </c>
      <c r="AH18" s="134"/>
      <c r="AI18" s="135">
        <f t="shared" si="3"/>
        <v>1133.68</v>
      </c>
      <c r="AJ18" s="134"/>
      <c r="AL18" s="36">
        <v>12</v>
      </c>
      <c r="AM18" s="37">
        <v>7354881132</v>
      </c>
      <c r="AN18" s="39">
        <v>1015.34</v>
      </c>
      <c r="AO18" s="39">
        <v>91.38</v>
      </c>
      <c r="AP18" s="39">
        <f t="shared" si="4"/>
        <v>91.38</v>
      </c>
      <c r="AQ18" s="39">
        <f t="shared" si="14"/>
        <v>1198.0999999999999</v>
      </c>
      <c r="AR18" s="134"/>
      <c r="AS18" s="135">
        <v>1198.08</v>
      </c>
      <c r="AT18" s="134"/>
      <c r="AV18" s="36">
        <v>12</v>
      </c>
      <c r="AW18" s="37">
        <v>7354881132</v>
      </c>
      <c r="AX18" s="39">
        <v>1106.8599999999999</v>
      </c>
      <c r="AY18" s="39">
        <f t="shared" si="15"/>
        <v>99.617399999999989</v>
      </c>
      <c r="AZ18" s="44">
        <f t="shared" si="16"/>
        <v>99.617399999999989</v>
      </c>
      <c r="BA18" s="39">
        <f t="shared" si="30"/>
        <v>1306.0948000000001</v>
      </c>
      <c r="BB18" s="134"/>
      <c r="BC18" s="135">
        <f t="shared" si="6"/>
        <v>1306.0948000000001</v>
      </c>
      <c r="BD18" s="36">
        <v>12</v>
      </c>
      <c r="BE18" s="45">
        <v>7354881132</v>
      </c>
      <c r="BF18" s="135">
        <v>265</v>
      </c>
      <c r="BG18" s="135">
        <f t="shared" si="31"/>
        <v>23.849999999999998</v>
      </c>
      <c r="BH18" s="135">
        <f t="shared" si="17"/>
        <v>23.849999999999998</v>
      </c>
      <c r="BI18" s="135">
        <f t="shared" si="18"/>
        <v>312.70000000000005</v>
      </c>
      <c r="BJ18" s="134"/>
      <c r="BK18" s="135">
        <f t="shared" si="19"/>
        <v>312.70000000000005</v>
      </c>
      <c r="BM18" s="36">
        <v>12</v>
      </c>
      <c r="BN18" s="37">
        <v>7354881132</v>
      </c>
      <c r="BO18" s="135">
        <v>11.26</v>
      </c>
      <c r="BP18" s="135">
        <f t="shared" si="32"/>
        <v>1.0133999999999999</v>
      </c>
      <c r="BQ18" s="135">
        <f t="shared" si="20"/>
        <v>1.0133999999999999</v>
      </c>
      <c r="BR18" s="135">
        <f t="shared" si="38"/>
        <v>13.286799999999999</v>
      </c>
      <c r="BS18" s="134"/>
      <c r="BT18" s="135">
        <f t="shared" si="22"/>
        <v>13.286799999999999</v>
      </c>
      <c r="BV18" s="36">
        <v>12</v>
      </c>
      <c r="BW18" s="45">
        <v>7354881132</v>
      </c>
      <c r="BX18" s="135">
        <v>700.1</v>
      </c>
      <c r="BY18" s="135">
        <f t="shared" si="33"/>
        <v>63.009</v>
      </c>
      <c r="BZ18" s="135">
        <f t="shared" si="23"/>
        <v>63.009</v>
      </c>
      <c r="CA18" s="135">
        <f t="shared" si="39"/>
        <v>826.11800000000005</v>
      </c>
      <c r="CB18" s="134"/>
      <c r="CC18" s="175">
        <f t="shared" si="25"/>
        <v>826.11800000000005</v>
      </c>
      <c r="CD18" s="159">
        <v>840.42</v>
      </c>
      <c r="CF18" s="36">
        <v>12</v>
      </c>
      <c r="CG18" s="45">
        <v>7354881132</v>
      </c>
      <c r="CH18" s="135">
        <v>835.01</v>
      </c>
      <c r="CI18" s="135">
        <f t="shared" si="34"/>
        <v>75.150899999999993</v>
      </c>
      <c r="CJ18" s="135">
        <f t="shared" si="26"/>
        <v>75.150899999999993</v>
      </c>
      <c r="CK18" s="135">
        <f t="shared" si="27"/>
        <v>985.31179999999995</v>
      </c>
      <c r="CL18" s="134"/>
      <c r="CM18" s="175">
        <f t="shared" si="28"/>
        <v>985.31179999999995</v>
      </c>
      <c r="CN18" s="159">
        <v>840.42</v>
      </c>
    </row>
    <row r="19" spans="1:92">
      <c r="A19" s="62">
        <v>14</v>
      </c>
      <c r="B19" s="37">
        <v>7354881139</v>
      </c>
      <c r="C19" s="37">
        <v>340.51</v>
      </c>
      <c r="D19" s="39">
        <v>340.51</v>
      </c>
      <c r="E19" s="135">
        <f t="shared" si="0"/>
        <v>0</v>
      </c>
      <c r="G19" s="62">
        <v>14</v>
      </c>
      <c r="H19" s="37">
        <v>7354881136</v>
      </c>
      <c r="I19" s="39">
        <v>563.95000000000005</v>
      </c>
      <c r="J19" s="134">
        <v>563.95000000000005</v>
      </c>
      <c r="K19" s="135">
        <f t="shared" si="1"/>
        <v>0</v>
      </c>
      <c r="M19" s="152" t="s">
        <v>55</v>
      </c>
      <c r="N19" s="152">
        <v>7354881132</v>
      </c>
      <c r="O19" s="152">
        <v>109.54999999999995</v>
      </c>
      <c r="Q19" s="103">
        <v>14</v>
      </c>
      <c r="R19" s="45">
        <v>7354881136</v>
      </c>
      <c r="S19" s="47">
        <v>218.3</v>
      </c>
      <c r="T19" s="100">
        <v>16.649999999999999</v>
      </c>
      <c r="U19" s="100">
        <f t="shared" si="11"/>
        <v>16.649999999999999</v>
      </c>
      <c r="V19" s="100">
        <f t="shared" si="12"/>
        <v>185</v>
      </c>
      <c r="W19" s="100"/>
      <c r="X19" s="100">
        <f t="shared" ref="X19" si="40">T19+U19+V19+W19</f>
        <v>218.3</v>
      </c>
      <c r="Y19" s="160">
        <v>218.3</v>
      </c>
      <c r="Z19" s="135">
        <f t="shared" si="13"/>
        <v>0</v>
      </c>
      <c r="AB19" s="62">
        <v>14</v>
      </c>
      <c r="AC19" s="37">
        <v>7354881136</v>
      </c>
      <c r="AD19" s="39">
        <v>173</v>
      </c>
      <c r="AE19" s="39">
        <v>13.2</v>
      </c>
      <c r="AF19" s="39">
        <f t="shared" si="2"/>
        <v>13.2</v>
      </c>
      <c r="AG19" s="39">
        <v>146.6</v>
      </c>
      <c r="AH19" s="134"/>
      <c r="AI19" s="135">
        <f t="shared" si="3"/>
        <v>173</v>
      </c>
      <c r="AJ19" s="134"/>
      <c r="AL19" s="36">
        <v>13</v>
      </c>
      <c r="AM19" s="37">
        <v>7354881136</v>
      </c>
      <c r="AN19" s="39">
        <v>63.98</v>
      </c>
      <c r="AO19" s="39">
        <v>5.75</v>
      </c>
      <c r="AP19" s="39">
        <f t="shared" si="4"/>
        <v>5.75</v>
      </c>
      <c r="AQ19" s="39">
        <f t="shared" si="14"/>
        <v>75.47999999999999</v>
      </c>
      <c r="AR19" s="134"/>
      <c r="AS19" s="135">
        <f t="shared" ref="AS19:AS33" si="41">AQ19+AR19</f>
        <v>75.47999999999999</v>
      </c>
      <c r="AT19" s="134"/>
      <c r="AV19" s="36">
        <v>13</v>
      </c>
      <c r="AW19" s="37">
        <v>7354881136</v>
      </c>
      <c r="AX19" s="39">
        <v>0</v>
      </c>
      <c r="AY19" s="39">
        <f t="shared" si="15"/>
        <v>0</v>
      </c>
      <c r="AZ19" s="44">
        <f t="shared" si="16"/>
        <v>0</v>
      </c>
      <c r="BA19" s="39">
        <f>AX19+AY19+AZ19</f>
        <v>0</v>
      </c>
      <c r="BB19" s="134"/>
      <c r="BC19" s="135">
        <f t="shared" si="6"/>
        <v>0</v>
      </c>
      <c r="BD19" s="36">
        <v>13</v>
      </c>
      <c r="BE19" s="45">
        <v>7354881136</v>
      </c>
      <c r="BF19" s="135">
        <v>0</v>
      </c>
      <c r="BG19" s="135">
        <f t="shared" si="31"/>
        <v>0</v>
      </c>
      <c r="BH19" s="135">
        <f t="shared" si="17"/>
        <v>0</v>
      </c>
      <c r="BI19" s="135">
        <f t="shared" si="18"/>
        <v>0</v>
      </c>
      <c r="BJ19" s="134"/>
      <c r="BK19" s="134">
        <f t="shared" si="19"/>
        <v>0</v>
      </c>
      <c r="BM19" s="36">
        <v>13</v>
      </c>
      <c r="BN19" s="37">
        <v>7354881136</v>
      </c>
      <c r="BO19" s="135">
        <v>0</v>
      </c>
      <c r="BP19" s="135">
        <f t="shared" si="32"/>
        <v>0</v>
      </c>
      <c r="BQ19" s="135">
        <f t="shared" si="20"/>
        <v>0</v>
      </c>
      <c r="BR19" s="135">
        <f t="shared" si="38"/>
        <v>0</v>
      </c>
      <c r="BS19" s="134"/>
      <c r="BT19" s="134">
        <f t="shared" si="22"/>
        <v>0</v>
      </c>
      <c r="BV19" s="36">
        <v>13</v>
      </c>
      <c r="BW19" s="45">
        <v>7354881151</v>
      </c>
      <c r="BX19" s="160">
        <v>290</v>
      </c>
      <c r="BY19" s="160">
        <f t="shared" si="33"/>
        <v>26.099999999999998</v>
      </c>
      <c r="BZ19" s="160">
        <f t="shared" si="23"/>
        <v>26.099999999999998</v>
      </c>
      <c r="CA19" s="160">
        <f t="shared" si="39"/>
        <v>342.20000000000005</v>
      </c>
      <c r="CB19" s="159"/>
      <c r="CC19" s="177">
        <f t="shared" si="25"/>
        <v>342.20000000000005</v>
      </c>
      <c r="CD19" s="159">
        <v>342.88</v>
      </c>
      <c r="CF19" s="36">
        <v>13</v>
      </c>
      <c r="CG19" s="45">
        <v>7354881151</v>
      </c>
      <c r="CH19" s="160">
        <v>290</v>
      </c>
      <c r="CI19" s="160">
        <f t="shared" si="34"/>
        <v>26.099999999999998</v>
      </c>
      <c r="CJ19" s="160">
        <f t="shared" si="26"/>
        <v>26.099999999999998</v>
      </c>
      <c r="CK19" s="160">
        <f t="shared" si="27"/>
        <v>342.20000000000005</v>
      </c>
      <c r="CL19" s="159"/>
      <c r="CM19" s="177">
        <f t="shared" si="28"/>
        <v>342.20000000000005</v>
      </c>
      <c r="CN19" s="159">
        <v>342.88</v>
      </c>
    </row>
    <row r="20" spans="1:92">
      <c r="A20" s="62">
        <v>15</v>
      </c>
      <c r="B20" s="37">
        <v>7354881151</v>
      </c>
      <c r="C20" s="37">
        <v>191.81</v>
      </c>
      <c r="D20" s="39">
        <v>191.81</v>
      </c>
      <c r="E20" s="135">
        <f t="shared" si="0"/>
        <v>0</v>
      </c>
      <c r="G20" s="62">
        <v>15</v>
      </c>
      <c r="H20" s="37">
        <v>7354881139</v>
      </c>
      <c r="I20" s="39">
        <v>268.64</v>
      </c>
      <c r="J20" s="134">
        <v>268.64</v>
      </c>
      <c r="K20" s="135">
        <f t="shared" si="1"/>
        <v>0</v>
      </c>
      <c r="M20" s="152" t="s">
        <v>54</v>
      </c>
      <c r="N20" s="152">
        <v>7354881136</v>
      </c>
      <c r="O20" s="152">
        <v>404.45</v>
      </c>
      <c r="Q20" s="103">
        <v>15</v>
      </c>
      <c r="R20" s="45">
        <v>7354881139</v>
      </c>
      <c r="S20" s="47">
        <v>227.35</v>
      </c>
      <c r="T20" s="100">
        <v>17.34</v>
      </c>
      <c r="U20" s="100">
        <f t="shared" si="11"/>
        <v>17.34</v>
      </c>
      <c r="V20" s="100">
        <f t="shared" si="12"/>
        <v>192.67</v>
      </c>
      <c r="W20" s="100"/>
      <c r="X20" s="100">
        <f t="shared" ref="X20:X21" si="42">T20+U20+V20+W20</f>
        <v>227.35</v>
      </c>
      <c r="Y20" s="159">
        <v>227.35</v>
      </c>
      <c r="Z20" s="135">
        <f t="shared" si="13"/>
        <v>0</v>
      </c>
      <c r="AB20" s="62">
        <v>15</v>
      </c>
      <c r="AC20" s="37">
        <v>7354881139</v>
      </c>
      <c r="AD20" s="39">
        <v>246.62</v>
      </c>
      <c r="AE20" s="39">
        <v>18.809999999999999</v>
      </c>
      <c r="AF20" s="39">
        <f t="shared" si="2"/>
        <v>18.809999999999999</v>
      </c>
      <c r="AG20" s="39">
        <v>209</v>
      </c>
      <c r="AH20" s="134"/>
      <c r="AI20" s="135">
        <f t="shared" si="3"/>
        <v>246.62</v>
      </c>
      <c r="AJ20" s="134"/>
      <c r="AL20" s="36">
        <v>14</v>
      </c>
      <c r="AM20" s="107">
        <v>7354881139</v>
      </c>
      <c r="AN20" s="39">
        <v>162.19999999999999</v>
      </c>
      <c r="AO20" s="39">
        <v>14.6</v>
      </c>
      <c r="AP20" s="39">
        <f t="shared" si="4"/>
        <v>14.6</v>
      </c>
      <c r="AQ20" s="39">
        <f t="shared" si="14"/>
        <v>191.39999999999998</v>
      </c>
      <c r="AR20" s="134"/>
      <c r="AS20" s="135">
        <f t="shared" si="41"/>
        <v>191.39999999999998</v>
      </c>
      <c r="AT20" s="134"/>
      <c r="AV20" s="36">
        <v>14</v>
      </c>
      <c r="AW20" s="107">
        <v>7354881139</v>
      </c>
      <c r="AX20" s="39">
        <v>0</v>
      </c>
      <c r="AY20" s="39">
        <f t="shared" si="15"/>
        <v>0</v>
      </c>
      <c r="AZ20" s="44">
        <f t="shared" si="16"/>
        <v>0</v>
      </c>
      <c r="BA20" s="39">
        <f>AX20+AY20+AZ20</f>
        <v>0</v>
      </c>
      <c r="BB20" s="135"/>
      <c r="BC20" s="135">
        <f t="shared" si="6"/>
        <v>0</v>
      </c>
      <c r="BD20" s="36">
        <v>14</v>
      </c>
      <c r="BE20" s="172">
        <v>7354881139</v>
      </c>
      <c r="BF20" s="135">
        <v>0</v>
      </c>
      <c r="BG20" s="135">
        <f t="shared" si="31"/>
        <v>0</v>
      </c>
      <c r="BH20" s="135">
        <f t="shared" si="17"/>
        <v>0</v>
      </c>
      <c r="BI20" s="135">
        <f t="shared" si="18"/>
        <v>0</v>
      </c>
      <c r="BJ20" s="134"/>
      <c r="BK20" s="134">
        <f t="shared" si="19"/>
        <v>0</v>
      </c>
      <c r="BM20" s="36">
        <v>14</v>
      </c>
      <c r="BN20" s="107">
        <v>7354881139</v>
      </c>
      <c r="BO20" s="135">
        <v>0</v>
      </c>
      <c r="BP20" s="135">
        <f t="shared" si="32"/>
        <v>0</v>
      </c>
      <c r="BQ20" s="135">
        <f t="shared" si="20"/>
        <v>0</v>
      </c>
      <c r="BR20" s="135">
        <f t="shared" si="38"/>
        <v>0</v>
      </c>
      <c r="BS20" s="134"/>
      <c r="BT20" s="134">
        <f t="shared" si="22"/>
        <v>0</v>
      </c>
      <c r="BV20" s="36">
        <v>14</v>
      </c>
      <c r="BW20" s="45">
        <v>7354880475</v>
      </c>
      <c r="BX20" s="160">
        <v>456.6</v>
      </c>
      <c r="BY20" s="160">
        <f t="shared" si="33"/>
        <v>41.094000000000001</v>
      </c>
      <c r="BZ20" s="160">
        <f t="shared" si="23"/>
        <v>41.094000000000001</v>
      </c>
      <c r="CA20" s="160">
        <f t="shared" si="39"/>
        <v>538.78800000000001</v>
      </c>
      <c r="CB20" s="159"/>
      <c r="CC20" s="178">
        <f t="shared" si="25"/>
        <v>538.78800000000001</v>
      </c>
      <c r="CD20" s="159">
        <v>538.41999999999996</v>
      </c>
      <c r="CF20" s="36">
        <v>14</v>
      </c>
      <c r="CG20" s="45">
        <v>7354880475</v>
      </c>
      <c r="CH20" s="160">
        <v>456.6</v>
      </c>
      <c r="CI20" s="160">
        <f t="shared" si="34"/>
        <v>41.094000000000001</v>
      </c>
      <c r="CJ20" s="160">
        <f t="shared" si="26"/>
        <v>41.094000000000001</v>
      </c>
      <c r="CK20" s="160">
        <f t="shared" si="27"/>
        <v>538.78800000000001</v>
      </c>
      <c r="CL20" s="159"/>
      <c r="CM20" s="178">
        <f t="shared" si="28"/>
        <v>538.78800000000001</v>
      </c>
      <c r="CN20" s="159">
        <v>538.41999999999996</v>
      </c>
    </row>
    <row r="21" spans="1:92">
      <c r="A21" s="62">
        <v>16</v>
      </c>
      <c r="B21" s="37">
        <v>7354880475</v>
      </c>
      <c r="C21" s="37">
        <v>510.96</v>
      </c>
      <c r="D21" s="39">
        <v>510.96</v>
      </c>
      <c r="E21" s="135">
        <f t="shared" si="0"/>
        <v>0</v>
      </c>
      <c r="G21" s="62">
        <v>16</v>
      </c>
      <c r="H21" s="37">
        <v>7354881151</v>
      </c>
      <c r="I21" s="39">
        <v>297.73</v>
      </c>
      <c r="J21" s="134">
        <v>297.73</v>
      </c>
      <c r="K21" s="135">
        <f t="shared" si="1"/>
        <v>0</v>
      </c>
      <c r="M21" s="152" t="s">
        <v>49</v>
      </c>
      <c r="N21" s="152">
        <v>7354881139</v>
      </c>
      <c r="O21" s="152">
        <v>267.62</v>
      </c>
      <c r="Q21" s="103">
        <v>16</v>
      </c>
      <c r="R21" s="45">
        <v>7354881151</v>
      </c>
      <c r="S21" s="100">
        <v>297.12</v>
      </c>
      <c r="T21" s="100">
        <v>22.66</v>
      </c>
      <c r="U21" s="100">
        <f t="shared" si="11"/>
        <v>22.66</v>
      </c>
      <c r="V21" s="100">
        <v>251.8</v>
      </c>
      <c r="W21" s="100"/>
      <c r="X21" s="100">
        <f t="shared" si="42"/>
        <v>297.12</v>
      </c>
      <c r="Y21" s="160">
        <v>300</v>
      </c>
      <c r="Z21" s="135">
        <f t="shared" si="13"/>
        <v>2.8799999999999955</v>
      </c>
      <c r="AB21" s="62">
        <v>16</v>
      </c>
      <c r="AC21" s="37">
        <v>7354881151</v>
      </c>
      <c r="AD21" s="39">
        <v>281.86</v>
      </c>
      <c r="AE21" s="39">
        <v>21.72</v>
      </c>
      <c r="AF21" s="39">
        <f t="shared" si="2"/>
        <v>21.72</v>
      </c>
      <c r="AG21" s="39">
        <v>241.3</v>
      </c>
      <c r="AH21" s="134">
        <v>-2.88</v>
      </c>
      <c r="AI21" s="135">
        <f t="shared" si="3"/>
        <v>281.86</v>
      </c>
      <c r="AJ21" s="134"/>
      <c r="AL21" s="36">
        <v>15</v>
      </c>
      <c r="AM21" s="37">
        <v>7354881151</v>
      </c>
      <c r="AN21" s="39">
        <v>299.8</v>
      </c>
      <c r="AO21" s="39">
        <v>26.98</v>
      </c>
      <c r="AP21" s="39">
        <f t="shared" si="4"/>
        <v>26.98</v>
      </c>
      <c r="AQ21" s="39">
        <f t="shared" si="14"/>
        <v>353.76000000000005</v>
      </c>
      <c r="AR21" s="134"/>
      <c r="AS21" s="135">
        <f t="shared" si="41"/>
        <v>353.76000000000005</v>
      </c>
      <c r="AT21" s="134"/>
      <c r="AV21" s="36">
        <v>13</v>
      </c>
      <c r="AW21" s="37">
        <v>7354881151</v>
      </c>
      <c r="AX21" s="39">
        <v>299.5</v>
      </c>
      <c r="AY21" s="39">
        <f t="shared" si="15"/>
        <v>26.954999999999998</v>
      </c>
      <c r="AZ21" s="44">
        <f t="shared" si="16"/>
        <v>26.954999999999998</v>
      </c>
      <c r="BA21" s="39">
        <v>353.42</v>
      </c>
      <c r="BB21" s="134"/>
      <c r="BC21" s="135">
        <f t="shared" ref="BC21:BC38" si="43">BA21+BB21</f>
        <v>353.42</v>
      </c>
      <c r="BD21" s="36">
        <v>13</v>
      </c>
      <c r="BE21" s="45">
        <v>7354881151</v>
      </c>
      <c r="BF21" s="135">
        <v>317</v>
      </c>
      <c r="BG21" s="135">
        <f t="shared" si="31"/>
        <v>28.529999999999998</v>
      </c>
      <c r="BH21" s="135">
        <f t="shared" si="17"/>
        <v>28.529999999999998</v>
      </c>
      <c r="BI21" s="135">
        <f t="shared" si="18"/>
        <v>374.05999999999995</v>
      </c>
      <c r="BJ21" s="134"/>
      <c r="BK21" s="134">
        <f t="shared" si="19"/>
        <v>374.05999999999995</v>
      </c>
      <c r="BM21" s="36">
        <v>13</v>
      </c>
      <c r="BN21" s="37">
        <v>7354881151</v>
      </c>
      <c r="BO21" s="135"/>
      <c r="BP21" s="135">
        <f t="shared" si="32"/>
        <v>0</v>
      </c>
      <c r="BQ21" s="135">
        <f t="shared" si="20"/>
        <v>0</v>
      </c>
      <c r="BR21" s="135">
        <f t="shared" si="38"/>
        <v>0</v>
      </c>
      <c r="BS21" s="134"/>
      <c r="BT21" s="134">
        <f t="shared" si="22"/>
        <v>0</v>
      </c>
      <c r="BV21" s="36">
        <v>15</v>
      </c>
      <c r="BW21" s="45">
        <v>8435500686</v>
      </c>
      <c r="BX21" s="135">
        <v>101.5</v>
      </c>
      <c r="BY21" s="135">
        <f t="shared" si="33"/>
        <v>9.1349999999999998</v>
      </c>
      <c r="BZ21" s="135">
        <f t="shared" si="23"/>
        <v>9.1349999999999998</v>
      </c>
      <c r="CA21" s="135">
        <f t="shared" si="39"/>
        <v>119.77000000000001</v>
      </c>
      <c r="CB21" s="134"/>
      <c r="CC21" s="175">
        <f t="shared" si="25"/>
        <v>119.77000000000001</v>
      </c>
      <c r="CD21" s="134">
        <v>120.08</v>
      </c>
      <c r="CF21" s="36">
        <v>15</v>
      </c>
      <c r="CG21" s="45">
        <v>8435500686</v>
      </c>
      <c r="CH21" s="135">
        <v>100</v>
      </c>
      <c r="CI21" s="135">
        <f t="shared" si="34"/>
        <v>9</v>
      </c>
      <c r="CJ21" s="135">
        <f t="shared" si="26"/>
        <v>9</v>
      </c>
      <c r="CK21" s="135">
        <f t="shared" si="27"/>
        <v>118</v>
      </c>
      <c r="CL21" s="134"/>
      <c r="CM21" s="175">
        <f t="shared" si="28"/>
        <v>118</v>
      </c>
      <c r="CN21" s="134">
        <v>120.08</v>
      </c>
    </row>
    <row r="22" spans="1:92">
      <c r="A22" s="62">
        <v>17</v>
      </c>
      <c r="B22" s="37">
        <v>7773025111</v>
      </c>
      <c r="C22" s="37">
        <v>143.76</v>
      </c>
      <c r="D22" s="39">
        <v>433.9</v>
      </c>
      <c r="E22" s="135">
        <f t="shared" si="0"/>
        <v>-290.14</v>
      </c>
      <c r="G22" s="62">
        <v>17</v>
      </c>
      <c r="H22" s="37">
        <v>7354881164</v>
      </c>
      <c r="I22" s="39">
        <v>26.71</v>
      </c>
      <c r="J22" s="134">
        <v>26.71</v>
      </c>
      <c r="K22" s="135">
        <f t="shared" si="1"/>
        <v>0</v>
      </c>
      <c r="M22" s="152" t="s">
        <v>76</v>
      </c>
      <c r="N22" s="152">
        <v>7354881151</v>
      </c>
      <c r="O22" s="152">
        <v>240.21</v>
      </c>
      <c r="Q22" s="103">
        <v>18</v>
      </c>
      <c r="R22" s="45">
        <v>7354880475</v>
      </c>
      <c r="S22" s="47">
        <v>390.25</v>
      </c>
      <c r="T22" s="100">
        <v>29.77</v>
      </c>
      <c r="U22" s="100">
        <f t="shared" si="11"/>
        <v>29.77</v>
      </c>
      <c r="V22" s="100">
        <f t="shared" si="12"/>
        <v>330.71000000000004</v>
      </c>
      <c r="W22" s="100"/>
      <c r="X22" s="100">
        <f t="shared" ref="X22:X23" si="44">T22+U22+V22+W22</f>
        <v>390.25000000000006</v>
      </c>
      <c r="Y22" s="159">
        <v>390.25</v>
      </c>
      <c r="Z22" s="135">
        <f t="shared" si="13"/>
        <v>0</v>
      </c>
      <c r="AB22" s="62">
        <v>18</v>
      </c>
      <c r="AC22" s="37">
        <v>7354880475</v>
      </c>
      <c r="AD22" s="39">
        <v>411.82</v>
      </c>
      <c r="AE22" s="39">
        <v>31.41</v>
      </c>
      <c r="AF22" s="39">
        <f t="shared" si="2"/>
        <v>31.41</v>
      </c>
      <c r="AG22" s="39">
        <v>349</v>
      </c>
      <c r="AH22" s="134"/>
      <c r="AI22" s="135">
        <f t="shared" si="3"/>
        <v>411.82</v>
      </c>
      <c r="AJ22" s="134"/>
      <c r="AL22" s="36">
        <v>16</v>
      </c>
      <c r="AM22" s="37">
        <v>7354880475</v>
      </c>
      <c r="AN22" s="39">
        <v>558</v>
      </c>
      <c r="AO22" s="39">
        <v>50.22</v>
      </c>
      <c r="AP22" s="39">
        <f t="shared" si="4"/>
        <v>50.22</v>
      </c>
      <c r="AQ22" s="39">
        <f t="shared" si="14"/>
        <v>658.44</v>
      </c>
      <c r="AR22" s="134"/>
      <c r="AS22" s="135">
        <f t="shared" si="41"/>
        <v>658.44</v>
      </c>
      <c r="AT22" s="134"/>
      <c r="AV22" s="36">
        <v>14</v>
      </c>
      <c r="AW22" s="37">
        <v>7354880475</v>
      </c>
      <c r="AX22" s="39">
        <v>470.5</v>
      </c>
      <c r="AY22" s="39">
        <f t="shared" si="15"/>
        <v>42.344999999999999</v>
      </c>
      <c r="AZ22" s="44">
        <f t="shared" si="16"/>
        <v>42.344999999999999</v>
      </c>
      <c r="BA22" s="39">
        <v>555.20000000000005</v>
      </c>
      <c r="BB22" s="134"/>
      <c r="BC22" s="135">
        <f t="shared" si="43"/>
        <v>555.20000000000005</v>
      </c>
      <c r="BD22" s="36">
        <v>14</v>
      </c>
      <c r="BE22" s="45">
        <v>7354880475</v>
      </c>
      <c r="BF22" s="135">
        <v>449</v>
      </c>
      <c r="BG22" s="135">
        <f t="shared" si="31"/>
        <v>40.409999999999997</v>
      </c>
      <c r="BH22" s="135">
        <f t="shared" si="17"/>
        <v>40.409999999999997</v>
      </c>
      <c r="BI22" s="135">
        <f t="shared" si="18"/>
        <v>529.81999999999994</v>
      </c>
      <c r="BJ22" s="134"/>
      <c r="BK22" s="134">
        <f t="shared" si="19"/>
        <v>529.81999999999994</v>
      </c>
      <c r="BM22" s="36">
        <v>14</v>
      </c>
      <c r="BN22" s="37">
        <v>7354880475</v>
      </c>
      <c r="BO22" s="135"/>
      <c r="BP22" s="135">
        <f t="shared" si="32"/>
        <v>0</v>
      </c>
      <c r="BQ22" s="135">
        <f t="shared" si="20"/>
        <v>0</v>
      </c>
      <c r="BR22" s="135">
        <f t="shared" si="38"/>
        <v>0</v>
      </c>
      <c r="BS22" s="134"/>
      <c r="BT22" s="134">
        <f t="shared" si="22"/>
        <v>0</v>
      </c>
      <c r="BV22" s="36">
        <v>16</v>
      </c>
      <c r="BW22" s="45">
        <v>8435500687</v>
      </c>
      <c r="BX22" s="135">
        <v>299.60000000000002</v>
      </c>
      <c r="BY22" s="135">
        <f t="shared" si="33"/>
        <v>26.964000000000002</v>
      </c>
      <c r="BZ22" s="135">
        <f t="shared" si="23"/>
        <v>26.964000000000002</v>
      </c>
      <c r="CA22" s="135">
        <f t="shared" si="39"/>
        <v>353.52800000000002</v>
      </c>
      <c r="CB22" s="134"/>
      <c r="CC22" s="175">
        <f t="shared" si="25"/>
        <v>353.52800000000002</v>
      </c>
      <c r="CD22" s="134">
        <v>353.86</v>
      </c>
      <c r="CF22" s="36">
        <v>16</v>
      </c>
      <c r="CG22" s="45">
        <v>8435500687</v>
      </c>
      <c r="CH22" s="135">
        <v>608</v>
      </c>
      <c r="CI22" s="135">
        <f t="shared" si="34"/>
        <v>54.72</v>
      </c>
      <c r="CJ22" s="135">
        <f t="shared" si="26"/>
        <v>54.72</v>
      </c>
      <c r="CK22" s="135">
        <f t="shared" si="27"/>
        <v>717.44</v>
      </c>
      <c r="CL22" s="134"/>
      <c r="CM22" s="175">
        <f t="shared" si="28"/>
        <v>717.44</v>
      </c>
      <c r="CN22" s="134">
        <v>353.86</v>
      </c>
    </row>
    <row r="23" spans="1:92">
      <c r="A23" s="62">
        <v>18</v>
      </c>
      <c r="B23" s="37">
        <v>8435500686</v>
      </c>
      <c r="C23" s="37">
        <v>233.12</v>
      </c>
      <c r="D23" s="39">
        <v>233.12</v>
      </c>
      <c r="E23" s="135">
        <f t="shared" si="0"/>
        <v>0</v>
      </c>
      <c r="G23" s="62">
        <v>18</v>
      </c>
      <c r="H23" s="37">
        <v>7354880476</v>
      </c>
      <c r="I23" s="39">
        <v>11.5</v>
      </c>
      <c r="J23" s="135">
        <v>11.5</v>
      </c>
      <c r="K23" s="135">
        <f t="shared" si="1"/>
        <v>0</v>
      </c>
      <c r="M23" s="152" t="s">
        <v>47</v>
      </c>
      <c r="N23" s="152">
        <v>7354882251</v>
      </c>
      <c r="O23" s="152">
        <v>176.5</v>
      </c>
      <c r="Q23" s="103">
        <v>20</v>
      </c>
      <c r="R23" s="45">
        <v>8435500686</v>
      </c>
      <c r="S23" s="47">
        <v>198.36</v>
      </c>
      <c r="T23" s="100">
        <v>15.13</v>
      </c>
      <c r="U23" s="100">
        <f t="shared" si="11"/>
        <v>15.13</v>
      </c>
      <c r="V23" s="100">
        <f t="shared" si="12"/>
        <v>168.10000000000002</v>
      </c>
      <c r="W23" s="100"/>
      <c r="X23" s="100">
        <f t="shared" si="44"/>
        <v>198.36</v>
      </c>
      <c r="Y23" s="159">
        <v>198.36</v>
      </c>
      <c r="Z23" s="135">
        <f t="shared" si="13"/>
        <v>0</v>
      </c>
      <c r="AB23" s="62">
        <v>20</v>
      </c>
      <c r="AC23" s="37">
        <v>8435500686</v>
      </c>
      <c r="AD23" s="39">
        <v>137.19</v>
      </c>
      <c r="AE23" s="39">
        <v>10.47</v>
      </c>
      <c r="AF23" s="39">
        <f>AE23</f>
        <v>10.47</v>
      </c>
      <c r="AG23" s="39">
        <v>116.25</v>
      </c>
      <c r="AH23" s="134"/>
      <c r="AI23" s="134">
        <v>137.19</v>
      </c>
      <c r="AJ23" s="134"/>
      <c r="AL23" s="36">
        <v>17</v>
      </c>
      <c r="AM23" s="37">
        <v>8435500686</v>
      </c>
      <c r="AN23" s="39">
        <v>108</v>
      </c>
      <c r="AO23" s="39">
        <v>9.7200000000000006</v>
      </c>
      <c r="AP23" s="39">
        <f>AO23</f>
        <v>9.7200000000000006</v>
      </c>
      <c r="AQ23" s="39">
        <f t="shared" si="14"/>
        <v>127.44</v>
      </c>
      <c r="AR23" s="134"/>
      <c r="AS23" s="135">
        <f t="shared" si="41"/>
        <v>127.44</v>
      </c>
      <c r="AT23" s="134"/>
      <c r="AV23" s="36">
        <v>15</v>
      </c>
      <c r="AW23" s="37">
        <v>8435500686</v>
      </c>
      <c r="AX23" s="39">
        <v>110</v>
      </c>
      <c r="AY23" s="39">
        <f t="shared" si="15"/>
        <v>9.9</v>
      </c>
      <c r="AZ23" s="44">
        <f t="shared" si="16"/>
        <v>9.9</v>
      </c>
      <c r="BA23" s="39">
        <v>129.82</v>
      </c>
      <c r="BB23" s="134"/>
      <c r="BC23" s="135">
        <f t="shared" si="43"/>
        <v>129.82</v>
      </c>
      <c r="BD23" s="36">
        <v>15</v>
      </c>
      <c r="BE23" s="45">
        <v>8435500686</v>
      </c>
      <c r="BF23" s="135">
        <v>148.1</v>
      </c>
      <c r="BG23" s="135">
        <f t="shared" si="31"/>
        <v>13.328999999999999</v>
      </c>
      <c r="BH23" s="135">
        <f t="shared" si="17"/>
        <v>13.328999999999999</v>
      </c>
      <c r="BI23" s="135">
        <f t="shared" si="18"/>
        <v>174.75800000000001</v>
      </c>
      <c r="BJ23" s="134"/>
      <c r="BK23" s="135">
        <f t="shared" si="19"/>
        <v>174.75800000000001</v>
      </c>
      <c r="BM23" s="36">
        <v>15</v>
      </c>
      <c r="BN23" s="37">
        <v>8435500686</v>
      </c>
      <c r="BO23" s="135">
        <v>114</v>
      </c>
      <c r="BP23" s="135">
        <f t="shared" si="32"/>
        <v>10.26</v>
      </c>
      <c r="BQ23" s="135">
        <f t="shared" si="20"/>
        <v>10.26</v>
      </c>
      <c r="BR23" s="135">
        <f t="shared" si="38"/>
        <v>134.52000000000001</v>
      </c>
      <c r="BS23" s="134"/>
      <c r="BT23" s="135">
        <f t="shared" si="22"/>
        <v>134.52000000000001</v>
      </c>
      <c r="BV23" s="36">
        <v>17</v>
      </c>
      <c r="BW23" s="45">
        <v>8435500093</v>
      </c>
      <c r="BX23" s="135">
        <v>405</v>
      </c>
      <c r="BY23" s="135">
        <f t="shared" si="33"/>
        <v>36.449999999999996</v>
      </c>
      <c r="BZ23" s="135">
        <f t="shared" si="23"/>
        <v>36.449999999999996</v>
      </c>
      <c r="CA23" s="135">
        <f t="shared" si="39"/>
        <v>477.9</v>
      </c>
      <c r="CB23" s="134"/>
      <c r="CC23" s="175">
        <f t="shared" si="25"/>
        <v>477.9</v>
      </c>
      <c r="CD23" s="134">
        <v>477.5</v>
      </c>
      <c r="CF23" s="36">
        <v>17</v>
      </c>
      <c r="CG23" s="45">
        <v>8435500093</v>
      </c>
      <c r="CH23" s="135">
        <v>399</v>
      </c>
      <c r="CI23" s="135">
        <f t="shared" si="34"/>
        <v>35.909999999999997</v>
      </c>
      <c r="CJ23" s="135">
        <f t="shared" si="26"/>
        <v>35.909999999999997</v>
      </c>
      <c r="CK23" s="135">
        <f t="shared" si="27"/>
        <v>470.81999999999994</v>
      </c>
      <c r="CL23" s="134"/>
      <c r="CM23" s="175">
        <f t="shared" si="28"/>
        <v>470.81999999999994</v>
      </c>
      <c r="CN23" s="134">
        <v>477.5</v>
      </c>
    </row>
    <row r="24" spans="1:92">
      <c r="A24" s="62">
        <v>19</v>
      </c>
      <c r="B24" s="37">
        <v>8435500687</v>
      </c>
      <c r="C24" s="37">
        <v>316.72000000000003</v>
      </c>
      <c r="D24" s="39">
        <v>316.72000000000003</v>
      </c>
      <c r="E24" s="135">
        <f t="shared" si="0"/>
        <v>0</v>
      </c>
      <c r="G24" s="62">
        <v>19</v>
      </c>
      <c r="H24" s="37">
        <v>7354880475</v>
      </c>
      <c r="I24" s="39">
        <v>355</v>
      </c>
      <c r="J24" s="135">
        <v>355</v>
      </c>
      <c r="K24" s="135">
        <f t="shared" si="1"/>
        <v>0</v>
      </c>
      <c r="M24" s="152" t="s">
        <v>46</v>
      </c>
      <c r="N24" s="152">
        <v>7694006183</v>
      </c>
      <c r="O24" s="152">
        <v>176.5</v>
      </c>
      <c r="Q24" s="103">
        <v>21</v>
      </c>
      <c r="R24" s="45">
        <v>8435500687</v>
      </c>
      <c r="S24" s="47">
        <v>274.52</v>
      </c>
      <c r="T24" s="100">
        <v>20.94</v>
      </c>
      <c r="U24" s="100">
        <f t="shared" si="11"/>
        <v>20.94</v>
      </c>
      <c r="V24" s="100">
        <f t="shared" si="12"/>
        <v>232.64</v>
      </c>
      <c r="W24" s="100"/>
      <c r="X24" s="100">
        <f t="shared" ref="X24:X28" si="45">T24+U24+V24+W24</f>
        <v>274.52</v>
      </c>
      <c r="Y24" s="159">
        <v>274.52</v>
      </c>
      <c r="Z24" s="135">
        <f t="shared" si="13"/>
        <v>0</v>
      </c>
      <c r="AB24" s="62">
        <v>21</v>
      </c>
      <c r="AC24" s="37">
        <v>8435500687</v>
      </c>
      <c r="AD24" s="39">
        <v>238.36</v>
      </c>
      <c r="AE24" s="39">
        <v>18.18</v>
      </c>
      <c r="AF24" s="39">
        <f t="shared" si="2"/>
        <v>18.18</v>
      </c>
      <c r="AG24" s="39">
        <v>202</v>
      </c>
      <c r="AH24" s="134"/>
      <c r="AI24" s="134">
        <v>238.36</v>
      </c>
      <c r="AJ24" s="134"/>
      <c r="AL24" s="36">
        <v>18</v>
      </c>
      <c r="AM24" s="37">
        <v>8435500687</v>
      </c>
      <c r="AN24" s="39">
        <v>299</v>
      </c>
      <c r="AO24" s="39">
        <v>26.91</v>
      </c>
      <c r="AP24" s="39">
        <f t="shared" ref="AP24:AP42" si="46">AO24</f>
        <v>26.91</v>
      </c>
      <c r="AQ24" s="39">
        <f t="shared" si="14"/>
        <v>352.82000000000005</v>
      </c>
      <c r="AR24" s="134"/>
      <c r="AS24" s="135">
        <f t="shared" si="41"/>
        <v>352.82000000000005</v>
      </c>
      <c r="AT24" s="134"/>
      <c r="AV24" s="36">
        <v>16</v>
      </c>
      <c r="AW24" s="37">
        <v>8435500687</v>
      </c>
      <c r="AX24" s="39">
        <v>299</v>
      </c>
      <c r="AY24" s="39">
        <f t="shared" si="15"/>
        <v>26.91</v>
      </c>
      <c r="AZ24" s="44">
        <f t="shared" si="16"/>
        <v>26.91</v>
      </c>
      <c r="BA24" s="39">
        <f t="shared" si="30"/>
        <v>352.82000000000005</v>
      </c>
      <c r="BB24" s="134"/>
      <c r="BC24" s="135">
        <f t="shared" si="43"/>
        <v>352.82000000000005</v>
      </c>
      <c r="BD24" s="36">
        <v>16</v>
      </c>
      <c r="BE24" s="37">
        <v>8435500687</v>
      </c>
      <c r="BF24" s="135">
        <v>299</v>
      </c>
      <c r="BG24" s="135">
        <f t="shared" si="31"/>
        <v>26.91</v>
      </c>
      <c r="BH24" s="135">
        <f t="shared" si="17"/>
        <v>26.91</v>
      </c>
      <c r="BI24" s="135">
        <f t="shared" si="18"/>
        <v>352.82000000000005</v>
      </c>
      <c r="BJ24" s="134"/>
      <c r="BK24" s="134">
        <f t="shared" si="19"/>
        <v>352.82000000000005</v>
      </c>
      <c r="BM24" s="36">
        <v>16</v>
      </c>
      <c r="BN24" s="37">
        <v>8435500687</v>
      </c>
      <c r="BO24" s="135">
        <v>299.60000000000002</v>
      </c>
      <c r="BP24" s="135">
        <f t="shared" si="32"/>
        <v>26.964000000000002</v>
      </c>
      <c r="BQ24" s="135">
        <f t="shared" si="20"/>
        <v>26.964000000000002</v>
      </c>
      <c r="BR24" s="135">
        <f t="shared" si="38"/>
        <v>353.52800000000002</v>
      </c>
      <c r="BS24" s="134"/>
      <c r="BT24" s="134">
        <f t="shared" si="22"/>
        <v>353.52800000000002</v>
      </c>
      <c r="BV24" s="36">
        <v>18</v>
      </c>
      <c r="BW24" s="45">
        <v>9713174427</v>
      </c>
      <c r="BX24" s="135">
        <v>125</v>
      </c>
      <c r="BY24" s="135">
        <f t="shared" si="33"/>
        <v>11.25</v>
      </c>
      <c r="BZ24" s="135">
        <f t="shared" si="23"/>
        <v>11.25</v>
      </c>
      <c r="CA24" s="135">
        <f t="shared" si="39"/>
        <v>147.5</v>
      </c>
      <c r="CB24" s="134"/>
      <c r="CC24" s="176">
        <f t="shared" si="25"/>
        <v>147.5</v>
      </c>
      <c r="CD24" s="134">
        <v>147.80000000000001</v>
      </c>
      <c r="CF24" s="36">
        <v>18</v>
      </c>
      <c r="CG24" s="45">
        <v>9713174427</v>
      </c>
      <c r="CH24" s="135">
        <v>127.65</v>
      </c>
      <c r="CI24" s="135">
        <f t="shared" si="34"/>
        <v>11.4885</v>
      </c>
      <c r="CJ24" s="135">
        <f t="shared" si="26"/>
        <v>11.4885</v>
      </c>
      <c r="CK24" s="135">
        <f t="shared" si="27"/>
        <v>150.62699999999998</v>
      </c>
      <c r="CL24" s="134"/>
      <c r="CM24" s="176">
        <f t="shared" si="28"/>
        <v>150.62699999999998</v>
      </c>
      <c r="CN24" s="134">
        <v>147.80000000000001</v>
      </c>
    </row>
    <row r="25" spans="1:92">
      <c r="A25" s="62">
        <v>20</v>
      </c>
      <c r="B25" s="37">
        <v>8435500093</v>
      </c>
      <c r="C25" s="37">
        <v>508.09</v>
      </c>
      <c r="D25" s="39">
        <v>508.09</v>
      </c>
      <c r="E25" s="135">
        <f t="shared" si="0"/>
        <v>0</v>
      </c>
      <c r="G25" s="62">
        <v>20</v>
      </c>
      <c r="H25" s="37">
        <v>7773025111</v>
      </c>
      <c r="I25" s="39"/>
      <c r="J25" s="135">
        <v>-143.76</v>
      </c>
      <c r="K25" s="135">
        <f t="shared" si="1"/>
        <v>-143.76</v>
      </c>
      <c r="M25" s="152" t="s">
        <v>77</v>
      </c>
      <c r="N25" s="152">
        <v>8435500093</v>
      </c>
      <c r="O25" s="152">
        <v>629.58000000000004</v>
      </c>
      <c r="Q25" s="103">
        <v>22</v>
      </c>
      <c r="R25" s="45">
        <v>8435500093</v>
      </c>
      <c r="S25" s="47">
        <v>674.52</v>
      </c>
      <c r="T25" s="100">
        <v>51.45</v>
      </c>
      <c r="U25" s="100">
        <f t="shared" si="11"/>
        <v>51.45</v>
      </c>
      <c r="V25" s="100">
        <f t="shared" si="12"/>
        <v>571.61999999999989</v>
      </c>
      <c r="W25" s="100"/>
      <c r="X25" s="100">
        <f t="shared" si="45"/>
        <v>674.51999999999987</v>
      </c>
      <c r="Y25" s="159">
        <v>674.52</v>
      </c>
      <c r="Z25" s="135">
        <f t="shared" si="13"/>
        <v>0</v>
      </c>
      <c r="AB25" s="62">
        <v>22</v>
      </c>
      <c r="AC25" s="37">
        <v>8435500093</v>
      </c>
      <c r="AD25" s="39">
        <v>571.23</v>
      </c>
      <c r="AE25" s="39">
        <v>43.57</v>
      </c>
      <c r="AF25" s="39">
        <f t="shared" si="2"/>
        <v>43.57</v>
      </c>
      <c r="AG25" s="39">
        <v>484.09</v>
      </c>
      <c r="AH25" s="134"/>
      <c r="AI25" s="134">
        <v>571.23</v>
      </c>
      <c r="AJ25" s="134"/>
      <c r="AL25" s="36">
        <v>19</v>
      </c>
      <c r="AM25" s="37">
        <v>8435500093</v>
      </c>
      <c r="AN25" s="39">
        <v>399</v>
      </c>
      <c r="AO25" s="39">
        <v>35.909999999999997</v>
      </c>
      <c r="AP25" s="39">
        <f t="shared" si="46"/>
        <v>35.909999999999997</v>
      </c>
      <c r="AQ25" s="39">
        <f t="shared" si="14"/>
        <v>470.81999999999994</v>
      </c>
      <c r="AR25" s="134"/>
      <c r="AS25" s="135">
        <f t="shared" si="41"/>
        <v>470.81999999999994</v>
      </c>
      <c r="AT25" s="134"/>
      <c r="AV25" s="36">
        <v>17</v>
      </c>
      <c r="AW25" s="37">
        <v>8435500093</v>
      </c>
      <c r="AX25" s="39">
        <v>399</v>
      </c>
      <c r="AY25" s="39">
        <f t="shared" si="15"/>
        <v>35.909999999999997</v>
      </c>
      <c r="AZ25" s="44">
        <f t="shared" si="16"/>
        <v>35.909999999999997</v>
      </c>
      <c r="BA25" s="39">
        <f t="shared" si="30"/>
        <v>470.81999999999994</v>
      </c>
      <c r="BB25" s="134"/>
      <c r="BC25" s="135">
        <f t="shared" si="43"/>
        <v>470.81999999999994</v>
      </c>
      <c r="BD25" s="36">
        <v>17</v>
      </c>
      <c r="BE25" s="37">
        <v>8435500093</v>
      </c>
      <c r="BF25" s="135">
        <v>403.6</v>
      </c>
      <c r="BG25" s="135">
        <f t="shared" si="31"/>
        <v>36.323999999999998</v>
      </c>
      <c r="BH25" s="135">
        <f t="shared" si="17"/>
        <v>36.323999999999998</v>
      </c>
      <c r="BI25" s="135">
        <v>476.24</v>
      </c>
      <c r="BJ25" s="134"/>
      <c r="BK25" s="135">
        <f t="shared" si="19"/>
        <v>476.24</v>
      </c>
      <c r="BM25" s="36">
        <v>17</v>
      </c>
      <c r="BN25" s="37">
        <v>8435500093</v>
      </c>
      <c r="BO25" s="135">
        <v>402</v>
      </c>
      <c r="BP25" s="135">
        <f t="shared" si="32"/>
        <v>36.18</v>
      </c>
      <c r="BQ25" s="135">
        <f t="shared" si="20"/>
        <v>36.18</v>
      </c>
      <c r="BR25" s="135">
        <v>476.24</v>
      </c>
      <c r="BS25" s="134"/>
      <c r="BT25" s="135">
        <f t="shared" si="22"/>
        <v>476.24</v>
      </c>
      <c r="BV25" s="36">
        <v>19</v>
      </c>
      <c r="BW25" s="45">
        <v>9826010237</v>
      </c>
      <c r="BX25" s="135">
        <v>402</v>
      </c>
      <c r="BY25" s="135">
        <f t="shared" si="33"/>
        <v>36.18</v>
      </c>
      <c r="BZ25" s="135">
        <f t="shared" si="23"/>
        <v>36.18</v>
      </c>
      <c r="CA25" s="135">
        <f t="shared" ref="CA25:CA27" si="47">BX25+BY25+BZ25</f>
        <v>474.36</v>
      </c>
      <c r="CB25" s="134"/>
      <c r="CC25" s="176">
        <f t="shared" si="25"/>
        <v>474.36</v>
      </c>
      <c r="CD25" s="134">
        <v>491.68</v>
      </c>
      <c r="CF25" s="36">
        <v>19</v>
      </c>
      <c r="CG25" s="45">
        <v>9826010237</v>
      </c>
      <c r="CH25" s="135">
        <v>508.6</v>
      </c>
      <c r="CI25" s="135">
        <f t="shared" si="34"/>
        <v>45.774000000000001</v>
      </c>
      <c r="CJ25" s="135">
        <f t="shared" si="26"/>
        <v>45.774000000000001</v>
      </c>
      <c r="CK25" s="135">
        <f t="shared" si="27"/>
        <v>600.14800000000002</v>
      </c>
      <c r="CL25" s="134"/>
      <c r="CM25" s="176">
        <f t="shared" si="28"/>
        <v>600.14800000000002</v>
      </c>
      <c r="CN25" s="134">
        <v>491.68</v>
      </c>
    </row>
    <row r="26" spans="1:92">
      <c r="A26" s="62">
        <v>21</v>
      </c>
      <c r="B26" s="37">
        <v>9713174427</v>
      </c>
      <c r="C26" s="37">
        <v>147.22</v>
      </c>
      <c r="D26" s="39">
        <v>147.22</v>
      </c>
      <c r="E26" s="135">
        <f t="shared" si="0"/>
        <v>0</v>
      </c>
      <c r="G26" s="62">
        <v>21</v>
      </c>
      <c r="H26" s="37">
        <v>8435500686</v>
      </c>
      <c r="I26" s="39">
        <v>217.93</v>
      </c>
      <c r="J26" s="134">
        <v>217.93</v>
      </c>
      <c r="K26" s="135">
        <f t="shared" si="1"/>
        <v>0</v>
      </c>
      <c r="M26" s="152" t="s">
        <v>78</v>
      </c>
      <c r="N26" s="152">
        <v>8435500686</v>
      </c>
      <c r="O26" s="152">
        <v>244.67</v>
      </c>
      <c r="Q26" s="103">
        <v>23</v>
      </c>
      <c r="R26" s="45">
        <v>9713174427</v>
      </c>
      <c r="S26" s="47">
        <v>147.5</v>
      </c>
      <c r="T26" s="100">
        <v>11.25</v>
      </c>
      <c r="U26" s="100">
        <f t="shared" si="11"/>
        <v>11.25</v>
      </c>
      <c r="V26" s="100">
        <f t="shared" si="12"/>
        <v>125</v>
      </c>
      <c r="W26" s="100"/>
      <c r="X26" s="100">
        <f t="shared" si="45"/>
        <v>147.5</v>
      </c>
      <c r="Y26" s="159">
        <v>147.5</v>
      </c>
      <c r="Z26" s="135">
        <f t="shared" si="13"/>
        <v>0</v>
      </c>
      <c r="AB26" s="62">
        <v>23</v>
      </c>
      <c r="AC26" s="45">
        <v>9713174427</v>
      </c>
      <c r="AD26" s="47">
        <v>147.5</v>
      </c>
      <c r="AE26" s="39">
        <v>11.25</v>
      </c>
      <c r="AF26" s="39">
        <f t="shared" si="2"/>
        <v>11.25</v>
      </c>
      <c r="AG26" s="39">
        <v>125</v>
      </c>
      <c r="AH26" s="134"/>
      <c r="AI26" s="135">
        <f t="shared" ref="AI26:AI38" si="48">AE26+AF26+AG26+AH26</f>
        <v>147.5</v>
      </c>
      <c r="AJ26" s="134"/>
      <c r="AL26" s="36">
        <v>20</v>
      </c>
      <c r="AM26" s="45">
        <v>9713174427</v>
      </c>
      <c r="AN26" s="47">
        <v>125</v>
      </c>
      <c r="AO26" s="39">
        <v>11.25</v>
      </c>
      <c r="AP26" s="39">
        <f t="shared" si="46"/>
        <v>11.25</v>
      </c>
      <c r="AQ26" s="39">
        <f t="shared" si="14"/>
        <v>147.5</v>
      </c>
      <c r="AR26" s="134"/>
      <c r="AS26" s="135">
        <f t="shared" si="41"/>
        <v>147.5</v>
      </c>
      <c r="AT26" s="134"/>
      <c r="AV26" s="36">
        <v>18</v>
      </c>
      <c r="AW26" s="45">
        <v>9713174427</v>
      </c>
      <c r="AX26" s="47">
        <v>125</v>
      </c>
      <c r="AY26" s="39">
        <f t="shared" si="15"/>
        <v>11.25</v>
      </c>
      <c r="AZ26" s="44">
        <f t="shared" si="16"/>
        <v>11.25</v>
      </c>
      <c r="BA26" s="39">
        <f t="shared" si="30"/>
        <v>147.5</v>
      </c>
      <c r="BB26" s="134"/>
      <c r="BC26" s="135">
        <f t="shared" si="43"/>
        <v>147.5</v>
      </c>
      <c r="BD26" s="36">
        <v>18</v>
      </c>
      <c r="BE26" s="45">
        <v>9713174427</v>
      </c>
      <c r="BF26" s="135">
        <v>140.5</v>
      </c>
      <c r="BG26" s="135">
        <f t="shared" si="31"/>
        <v>12.645</v>
      </c>
      <c r="BH26" s="135">
        <f t="shared" si="17"/>
        <v>12.645</v>
      </c>
      <c r="BI26" s="135">
        <v>165.8</v>
      </c>
      <c r="BJ26" s="134"/>
      <c r="BK26" s="134">
        <f t="shared" si="19"/>
        <v>165.8</v>
      </c>
      <c r="BM26" s="36">
        <v>18</v>
      </c>
      <c r="BN26" s="45">
        <v>9713174427</v>
      </c>
      <c r="BO26" s="135">
        <v>125</v>
      </c>
      <c r="BP26" s="135">
        <f t="shared" si="32"/>
        <v>11.25</v>
      </c>
      <c r="BQ26" s="135">
        <f t="shared" si="20"/>
        <v>11.25</v>
      </c>
      <c r="BR26" s="135">
        <v>165.8</v>
      </c>
      <c r="BS26" s="134"/>
      <c r="BT26" s="134">
        <f t="shared" si="22"/>
        <v>165.8</v>
      </c>
      <c r="BV26" s="36">
        <v>20</v>
      </c>
      <c r="BW26" s="45">
        <v>9826225111</v>
      </c>
      <c r="BX26" s="135">
        <v>202</v>
      </c>
      <c r="BY26" s="135">
        <f t="shared" si="33"/>
        <v>18.18</v>
      </c>
      <c r="BZ26" s="135">
        <f t="shared" si="23"/>
        <v>18.18</v>
      </c>
      <c r="CA26" s="135">
        <f t="shared" si="47"/>
        <v>238.36</v>
      </c>
      <c r="CB26" s="134"/>
      <c r="CC26" s="176">
        <f t="shared" si="25"/>
        <v>238.36</v>
      </c>
      <c r="CD26" s="134">
        <v>238.16</v>
      </c>
      <c r="CF26" s="36">
        <v>20</v>
      </c>
      <c r="CG26" s="45">
        <v>9826225111</v>
      </c>
      <c r="CH26" s="135">
        <v>199</v>
      </c>
      <c r="CI26" s="135">
        <f t="shared" si="34"/>
        <v>17.91</v>
      </c>
      <c r="CJ26" s="135">
        <f t="shared" si="26"/>
        <v>17.91</v>
      </c>
      <c r="CK26" s="135">
        <f t="shared" si="27"/>
        <v>234.82</v>
      </c>
      <c r="CL26" s="134"/>
      <c r="CM26" s="176">
        <f t="shared" si="28"/>
        <v>234.82</v>
      </c>
      <c r="CN26" s="134">
        <v>238.16</v>
      </c>
    </row>
    <row r="27" spans="1:92">
      <c r="A27" s="62">
        <v>22</v>
      </c>
      <c r="B27" s="37">
        <v>9826010237</v>
      </c>
      <c r="C27" s="37">
        <v>431.26</v>
      </c>
      <c r="D27" s="39">
        <v>431.26</v>
      </c>
      <c r="E27" s="135">
        <f t="shared" si="0"/>
        <v>0</v>
      </c>
      <c r="G27" s="62">
        <v>22</v>
      </c>
      <c r="H27" s="37">
        <v>8435500687</v>
      </c>
      <c r="I27" s="39">
        <v>422.17</v>
      </c>
      <c r="J27" s="134">
        <v>422.17</v>
      </c>
      <c r="K27" s="135">
        <f t="shared" si="1"/>
        <v>0</v>
      </c>
      <c r="M27" s="152" t="s">
        <v>79</v>
      </c>
      <c r="N27" s="152">
        <v>8435500687</v>
      </c>
      <c r="O27" s="152">
        <v>277.61</v>
      </c>
      <c r="Q27" s="103">
        <v>24</v>
      </c>
      <c r="R27" s="45">
        <v>9826010237</v>
      </c>
      <c r="S27" s="47">
        <v>672.72</v>
      </c>
      <c r="T27" s="100">
        <v>51.31</v>
      </c>
      <c r="U27" s="100">
        <f t="shared" si="11"/>
        <v>51.31</v>
      </c>
      <c r="V27" s="100">
        <f t="shared" si="12"/>
        <v>570.10000000000014</v>
      </c>
      <c r="W27" s="100"/>
      <c r="X27" s="100">
        <f t="shared" si="45"/>
        <v>672.72000000000014</v>
      </c>
      <c r="Y27" s="159">
        <v>672.72</v>
      </c>
      <c r="Z27" s="135">
        <f t="shared" si="13"/>
        <v>0</v>
      </c>
      <c r="AB27" s="62">
        <v>24</v>
      </c>
      <c r="AC27" s="45">
        <v>9826010237</v>
      </c>
      <c r="AD27" s="47">
        <v>450.08</v>
      </c>
      <c r="AE27" s="39">
        <v>34.32</v>
      </c>
      <c r="AF27" s="39">
        <f t="shared" si="2"/>
        <v>34.32</v>
      </c>
      <c r="AG27" s="39">
        <v>381.44</v>
      </c>
      <c r="AH27" s="134"/>
      <c r="AI27" s="135">
        <f t="shared" si="48"/>
        <v>450.08</v>
      </c>
      <c r="AJ27" s="134"/>
      <c r="AL27" s="36">
        <v>21</v>
      </c>
      <c r="AM27" s="45">
        <v>9826010237</v>
      </c>
      <c r="AN27" s="47">
        <v>358</v>
      </c>
      <c r="AO27" s="39">
        <v>32.22</v>
      </c>
      <c r="AP27" s="39">
        <f t="shared" si="46"/>
        <v>32.22</v>
      </c>
      <c r="AQ27" s="39">
        <f t="shared" si="14"/>
        <v>422.44000000000005</v>
      </c>
      <c r="AR27" s="134"/>
      <c r="AS27" s="135">
        <f t="shared" si="41"/>
        <v>422.44000000000005</v>
      </c>
      <c r="AT27" s="134"/>
      <c r="AV27" s="36">
        <v>19</v>
      </c>
      <c r="AW27" s="45">
        <v>9826010237</v>
      </c>
      <c r="AX27" s="47">
        <v>522.4</v>
      </c>
      <c r="AY27" s="39">
        <f t="shared" si="15"/>
        <v>47.015999999999998</v>
      </c>
      <c r="AZ27" s="44">
        <f t="shared" si="16"/>
        <v>47.015999999999998</v>
      </c>
      <c r="BA27" s="39">
        <v>616.44000000000005</v>
      </c>
      <c r="BB27" s="134"/>
      <c r="BC27" s="135">
        <f t="shared" si="43"/>
        <v>616.44000000000005</v>
      </c>
      <c r="BD27" s="36">
        <v>19</v>
      </c>
      <c r="BE27" s="45">
        <v>9826010237</v>
      </c>
      <c r="BF27" s="135">
        <v>444.78</v>
      </c>
      <c r="BG27" s="135">
        <f t="shared" si="31"/>
        <v>40.030199999999994</v>
      </c>
      <c r="BH27" s="135">
        <f t="shared" si="17"/>
        <v>40.030199999999994</v>
      </c>
      <c r="BI27" s="135">
        <f t="shared" si="18"/>
        <v>524.84039999999993</v>
      </c>
      <c r="BJ27" s="134"/>
      <c r="BK27" s="134">
        <f t="shared" si="19"/>
        <v>524.84039999999993</v>
      </c>
      <c r="BM27" s="36">
        <v>19</v>
      </c>
      <c r="BN27" s="45">
        <v>9826010237</v>
      </c>
      <c r="BO27" s="135">
        <v>465.66</v>
      </c>
      <c r="BP27" s="135">
        <f t="shared" si="32"/>
        <v>41.909399999999998</v>
      </c>
      <c r="BQ27" s="135">
        <f t="shared" si="20"/>
        <v>41.909399999999998</v>
      </c>
      <c r="BR27" s="135">
        <f t="shared" ref="BR27:BR28" si="49">BO27+BP27+BQ27</f>
        <v>549.47879999999998</v>
      </c>
      <c r="BS27" s="134"/>
      <c r="BT27" s="134">
        <f t="shared" si="22"/>
        <v>549.47879999999998</v>
      </c>
      <c r="BV27" s="36">
        <v>21</v>
      </c>
      <c r="BW27" s="45">
        <v>9826254111</v>
      </c>
      <c r="BX27" s="135">
        <v>199.6</v>
      </c>
      <c r="BY27" s="135">
        <f t="shared" si="33"/>
        <v>17.963999999999999</v>
      </c>
      <c r="BZ27" s="135">
        <f t="shared" si="23"/>
        <v>17.963999999999999</v>
      </c>
      <c r="CA27" s="135">
        <f t="shared" si="47"/>
        <v>235.52799999999999</v>
      </c>
      <c r="CB27" s="134"/>
      <c r="CC27" s="175">
        <f>CA27+CB27</f>
        <v>235.52799999999999</v>
      </c>
      <c r="CD27" s="134">
        <v>235.72</v>
      </c>
      <c r="CF27" s="36">
        <v>21</v>
      </c>
      <c r="CG27" s="45">
        <v>9826254111</v>
      </c>
      <c r="CH27" s="135">
        <v>208</v>
      </c>
      <c r="CI27" s="135">
        <f t="shared" si="34"/>
        <v>18.72</v>
      </c>
      <c r="CJ27" s="135">
        <f t="shared" si="26"/>
        <v>18.72</v>
      </c>
      <c r="CK27" s="135">
        <f t="shared" si="27"/>
        <v>245.44</v>
      </c>
      <c r="CL27" s="134"/>
      <c r="CM27" s="175">
        <f>CK27+CL27</f>
        <v>245.44</v>
      </c>
      <c r="CN27" s="134">
        <v>235.72</v>
      </c>
    </row>
    <row r="28" spans="1:92">
      <c r="A28" s="139">
        <v>23</v>
      </c>
      <c r="B28" s="140">
        <v>9826225111</v>
      </c>
      <c r="C28" s="140">
        <v>299.93</v>
      </c>
      <c r="D28" s="128">
        <v>172.5</v>
      </c>
      <c r="E28" s="141">
        <f t="shared" si="0"/>
        <v>127.43</v>
      </c>
      <c r="G28" s="62">
        <v>23</v>
      </c>
      <c r="H28" s="37">
        <v>8435500093</v>
      </c>
      <c r="I28" s="39">
        <v>542.58000000000004</v>
      </c>
      <c r="J28" s="134">
        <v>542.58000000000004</v>
      </c>
      <c r="K28" s="135">
        <f t="shared" si="1"/>
        <v>0</v>
      </c>
      <c r="M28" s="152" t="s">
        <v>51</v>
      </c>
      <c r="N28" s="152">
        <v>9713174427</v>
      </c>
      <c r="O28" s="152">
        <v>147.22</v>
      </c>
      <c r="Q28" s="103">
        <v>25</v>
      </c>
      <c r="R28" s="45">
        <v>9826225111</v>
      </c>
      <c r="S28" s="47">
        <v>376.94</v>
      </c>
      <c r="T28" s="100">
        <v>28.75</v>
      </c>
      <c r="U28" s="100">
        <f t="shared" si="11"/>
        <v>28.75</v>
      </c>
      <c r="V28" s="100">
        <f t="shared" si="12"/>
        <v>319.44</v>
      </c>
      <c r="W28" s="100"/>
      <c r="X28" s="100">
        <f t="shared" si="45"/>
        <v>376.94</v>
      </c>
      <c r="Y28" s="159">
        <v>376.94</v>
      </c>
      <c r="Z28" s="135">
        <f t="shared" si="13"/>
        <v>0</v>
      </c>
      <c r="AB28" s="62">
        <v>25</v>
      </c>
      <c r="AC28" s="45">
        <v>9826225111</v>
      </c>
      <c r="AD28" s="47">
        <v>248.98</v>
      </c>
      <c r="AE28" s="47">
        <v>18.989999999999998</v>
      </c>
      <c r="AF28" s="47">
        <f t="shared" si="2"/>
        <v>18.989999999999998</v>
      </c>
      <c r="AG28" s="47">
        <v>211</v>
      </c>
      <c r="AH28" s="134"/>
      <c r="AI28" s="135">
        <f t="shared" si="48"/>
        <v>248.98</v>
      </c>
      <c r="AJ28" s="134"/>
      <c r="AL28" s="36">
        <v>22</v>
      </c>
      <c r="AM28" s="45">
        <v>9826225111</v>
      </c>
      <c r="AN28" s="47">
        <v>202</v>
      </c>
      <c r="AO28" s="47">
        <v>18.18</v>
      </c>
      <c r="AP28" s="47">
        <f t="shared" si="46"/>
        <v>18.18</v>
      </c>
      <c r="AQ28" s="39">
        <f t="shared" si="14"/>
        <v>238.36</v>
      </c>
      <c r="AR28" s="134"/>
      <c r="AS28" s="135">
        <f t="shared" si="41"/>
        <v>238.36</v>
      </c>
      <c r="AT28" s="134"/>
      <c r="AV28" s="36">
        <v>20</v>
      </c>
      <c r="AW28" s="45">
        <v>9826225111</v>
      </c>
      <c r="AX28" s="47">
        <v>201</v>
      </c>
      <c r="AY28" s="39">
        <f t="shared" si="15"/>
        <v>18.09</v>
      </c>
      <c r="AZ28" s="44">
        <f t="shared" si="16"/>
        <v>18.09</v>
      </c>
      <c r="BA28" s="39">
        <f t="shared" si="30"/>
        <v>237.18</v>
      </c>
      <c r="BB28" s="134"/>
      <c r="BC28" s="135">
        <f t="shared" si="43"/>
        <v>237.18</v>
      </c>
      <c r="BD28" s="36">
        <v>20</v>
      </c>
      <c r="BE28" s="45">
        <v>9826225111</v>
      </c>
      <c r="BF28" s="135">
        <v>208</v>
      </c>
      <c r="BG28" s="135">
        <f t="shared" si="31"/>
        <v>18.72</v>
      </c>
      <c r="BH28" s="135">
        <f t="shared" si="17"/>
        <v>18.72</v>
      </c>
      <c r="BI28" s="135">
        <f t="shared" si="18"/>
        <v>245.44</v>
      </c>
      <c r="BJ28" s="134"/>
      <c r="BK28" s="134">
        <f t="shared" si="19"/>
        <v>245.44</v>
      </c>
      <c r="BM28" s="36">
        <v>20</v>
      </c>
      <c r="BN28" s="45">
        <v>9826225111</v>
      </c>
      <c r="BO28" s="135">
        <v>202</v>
      </c>
      <c r="BP28" s="135">
        <f t="shared" si="32"/>
        <v>18.18</v>
      </c>
      <c r="BQ28" s="135">
        <f t="shared" si="20"/>
        <v>18.18</v>
      </c>
      <c r="BR28" s="135">
        <f t="shared" si="49"/>
        <v>238.36</v>
      </c>
      <c r="BS28" s="134"/>
      <c r="BT28" s="134">
        <f t="shared" si="22"/>
        <v>238.36</v>
      </c>
      <c r="BV28" s="36">
        <v>22</v>
      </c>
      <c r="BW28" s="45">
        <v>9826425111</v>
      </c>
      <c r="BX28" s="135">
        <v>401</v>
      </c>
      <c r="BY28" s="135">
        <f t="shared" si="33"/>
        <v>36.089999999999996</v>
      </c>
      <c r="BZ28" s="135">
        <f t="shared" si="23"/>
        <v>36.089999999999996</v>
      </c>
      <c r="CA28" s="135">
        <f t="shared" ref="CA28:CA33" si="50">BX28+BY28+BZ28</f>
        <v>473.17999999999995</v>
      </c>
      <c r="CB28" s="134"/>
      <c r="CC28" s="175">
        <f t="shared" si="25"/>
        <v>473.17999999999995</v>
      </c>
      <c r="CD28" s="134">
        <v>472.96</v>
      </c>
      <c r="CF28" s="36">
        <v>22</v>
      </c>
      <c r="CG28" s="45">
        <v>9826425111</v>
      </c>
      <c r="CH28" s="135">
        <v>399</v>
      </c>
      <c r="CI28" s="135">
        <f t="shared" si="34"/>
        <v>35.909999999999997</v>
      </c>
      <c r="CJ28" s="135">
        <f t="shared" si="26"/>
        <v>35.909999999999997</v>
      </c>
      <c r="CK28" s="135">
        <f t="shared" si="27"/>
        <v>470.81999999999994</v>
      </c>
      <c r="CL28" s="134"/>
      <c r="CM28" s="175">
        <f t="shared" ref="CM28:CM37" si="51">CK28+CL28</f>
        <v>470.81999999999994</v>
      </c>
      <c r="CN28" s="134">
        <v>472.96</v>
      </c>
    </row>
    <row r="29" spans="1:92">
      <c r="A29" s="62">
        <v>24</v>
      </c>
      <c r="B29" s="37">
        <v>9826254111</v>
      </c>
      <c r="C29" s="37">
        <v>239.85</v>
      </c>
      <c r="D29" s="39">
        <v>239.85</v>
      </c>
      <c r="E29" s="135">
        <f t="shared" si="0"/>
        <v>0</v>
      </c>
      <c r="G29" s="62">
        <v>24</v>
      </c>
      <c r="H29" s="37">
        <v>9713174427</v>
      </c>
      <c r="I29" s="39">
        <v>143.72</v>
      </c>
      <c r="J29" s="134">
        <v>143.72</v>
      </c>
      <c r="K29" s="135">
        <f t="shared" si="1"/>
        <v>0</v>
      </c>
      <c r="M29" s="152" t="s">
        <v>80</v>
      </c>
      <c r="N29" s="152">
        <v>9826010237</v>
      </c>
      <c r="O29" s="152">
        <v>533.04999999999995</v>
      </c>
      <c r="Q29" s="103">
        <v>26</v>
      </c>
      <c r="R29" s="45">
        <v>9826254111</v>
      </c>
      <c r="S29" s="47">
        <v>276.45999999999998</v>
      </c>
      <c r="T29" s="100">
        <v>21.09</v>
      </c>
      <c r="U29" s="100">
        <f t="shared" si="11"/>
        <v>21.09</v>
      </c>
      <c r="V29" s="100">
        <f t="shared" si="12"/>
        <v>234.27999999999997</v>
      </c>
      <c r="W29" s="100"/>
      <c r="X29" s="100">
        <f t="shared" ref="X29:X31" si="52">T29+U29+V29+W29</f>
        <v>276.45999999999998</v>
      </c>
      <c r="Y29" s="159">
        <v>276.45999999999998</v>
      </c>
      <c r="Z29" s="135">
        <f t="shared" si="13"/>
        <v>0</v>
      </c>
      <c r="AB29" s="62">
        <v>26</v>
      </c>
      <c r="AC29" s="45">
        <v>9826254111</v>
      </c>
      <c r="AD29" s="47">
        <v>239.18</v>
      </c>
      <c r="AE29" s="47">
        <v>18.239999999999998</v>
      </c>
      <c r="AF29" s="47">
        <f t="shared" si="2"/>
        <v>18.239999999999998</v>
      </c>
      <c r="AG29" s="47">
        <v>202.7</v>
      </c>
      <c r="AH29" s="134"/>
      <c r="AI29" s="135">
        <f t="shared" si="48"/>
        <v>239.17999999999998</v>
      </c>
      <c r="AJ29" s="134"/>
      <c r="AL29" s="36">
        <v>23</v>
      </c>
      <c r="AM29" s="45">
        <v>9826254111</v>
      </c>
      <c r="AN29" s="47">
        <v>223.32</v>
      </c>
      <c r="AO29" s="47">
        <v>20.100000000000001</v>
      </c>
      <c r="AP29" s="47">
        <f t="shared" si="46"/>
        <v>20.100000000000001</v>
      </c>
      <c r="AQ29" s="39">
        <f t="shared" si="14"/>
        <v>263.52</v>
      </c>
      <c r="AR29" s="134"/>
      <c r="AS29" s="135">
        <f t="shared" si="41"/>
        <v>263.52</v>
      </c>
      <c r="AT29" s="134"/>
      <c r="AV29" s="36">
        <v>21</v>
      </c>
      <c r="AW29" s="45">
        <v>9826254111</v>
      </c>
      <c r="AX29" s="47">
        <v>199.6</v>
      </c>
      <c r="AY29" s="39">
        <f t="shared" si="15"/>
        <v>17.963999999999999</v>
      </c>
      <c r="AZ29" s="44">
        <f t="shared" si="16"/>
        <v>17.963999999999999</v>
      </c>
      <c r="BA29" s="39">
        <v>235.52</v>
      </c>
      <c r="BB29" s="134"/>
      <c r="BC29" s="135">
        <f t="shared" si="43"/>
        <v>235.52</v>
      </c>
      <c r="BD29" s="36">
        <v>21</v>
      </c>
      <c r="BE29" s="45">
        <v>9826254111</v>
      </c>
      <c r="BF29" s="135">
        <v>282.06</v>
      </c>
      <c r="BG29" s="135">
        <f t="shared" si="31"/>
        <v>25.385400000000001</v>
      </c>
      <c r="BH29" s="135">
        <f t="shared" si="17"/>
        <v>25.385400000000001</v>
      </c>
      <c r="BI29" s="135">
        <v>332.84</v>
      </c>
      <c r="BJ29" s="134"/>
      <c r="BK29" s="134">
        <f t="shared" si="19"/>
        <v>332.84</v>
      </c>
      <c r="BM29" s="36">
        <v>21</v>
      </c>
      <c r="BN29" s="45">
        <v>9826254111</v>
      </c>
      <c r="BO29" s="135">
        <v>202</v>
      </c>
      <c r="BP29" s="135">
        <f t="shared" si="32"/>
        <v>18.18</v>
      </c>
      <c r="BQ29" s="135">
        <f t="shared" si="20"/>
        <v>18.18</v>
      </c>
      <c r="BR29" s="135">
        <v>332.84</v>
      </c>
      <c r="BS29" s="134"/>
      <c r="BT29" s="134">
        <f t="shared" si="22"/>
        <v>332.84</v>
      </c>
      <c r="BV29" s="36">
        <v>23</v>
      </c>
      <c r="BW29" s="45">
        <v>9826798227</v>
      </c>
      <c r="BX29" s="135">
        <v>891</v>
      </c>
      <c r="BY29" s="135">
        <f t="shared" si="33"/>
        <v>80.19</v>
      </c>
      <c r="BZ29" s="135">
        <f t="shared" si="23"/>
        <v>80.19</v>
      </c>
      <c r="CA29" s="135">
        <f t="shared" si="50"/>
        <v>1051.3800000000001</v>
      </c>
      <c r="CB29" s="134"/>
      <c r="CC29" s="175">
        <f t="shared" si="25"/>
        <v>1051.3800000000001</v>
      </c>
      <c r="CD29" s="134">
        <v>1051.53</v>
      </c>
      <c r="CF29" s="36">
        <v>23</v>
      </c>
      <c r="CG29" s="45">
        <v>9826798227</v>
      </c>
      <c r="CH29" s="135">
        <v>682.29</v>
      </c>
      <c r="CI29" s="135">
        <f t="shared" si="34"/>
        <v>61.406099999999995</v>
      </c>
      <c r="CJ29" s="135">
        <f t="shared" si="26"/>
        <v>61.406099999999995</v>
      </c>
      <c r="CK29" s="135">
        <f t="shared" si="27"/>
        <v>805.10220000000004</v>
      </c>
      <c r="CL29" s="134"/>
      <c r="CM29" s="175">
        <f t="shared" si="51"/>
        <v>805.10220000000004</v>
      </c>
      <c r="CN29" s="134">
        <v>1051.53</v>
      </c>
    </row>
    <row r="30" spans="1:92">
      <c r="A30" s="62">
        <v>25</v>
      </c>
      <c r="B30" s="37">
        <v>9826425111</v>
      </c>
      <c r="C30" s="37">
        <v>433.9</v>
      </c>
      <c r="D30" s="39">
        <v>143.76</v>
      </c>
      <c r="E30" s="135">
        <f t="shared" si="0"/>
        <v>290.14</v>
      </c>
      <c r="G30" s="62">
        <v>25</v>
      </c>
      <c r="H30" s="37">
        <v>9826010237</v>
      </c>
      <c r="I30" s="39">
        <v>513.69000000000005</v>
      </c>
      <c r="J30" s="134">
        <v>513.69000000000005</v>
      </c>
      <c r="K30" s="135">
        <f t="shared" si="1"/>
        <v>0</v>
      </c>
      <c r="M30" s="152" t="s">
        <v>35</v>
      </c>
      <c r="N30" s="152">
        <v>9826225111</v>
      </c>
      <c r="O30" s="152">
        <v>325.58</v>
      </c>
      <c r="Q30" s="103">
        <v>27</v>
      </c>
      <c r="R30" s="45">
        <v>9826425111</v>
      </c>
      <c r="S30" s="47">
        <v>677.91</v>
      </c>
      <c r="T30" s="100">
        <v>51.71</v>
      </c>
      <c r="U30" s="100">
        <f t="shared" si="11"/>
        <v>51.71</v>
      </c>
      <c r="V30" s="100">
        <f t="shared" si="12"/>
        <v>574.4899999999999</v>
      </c>
      <c r="W30" s="100"/>
      <c r="X30" s="100">
        <f t="shared" si="52"/>
        <v>677.90999999999985</v>
      </c>
      <c r="Y30" s="159">
        <v>677.91</v>
      </c>
      <c r="Z30" s="135">
        <f t="shared" si="13"/>
        <v>0</v>
      </c>
      <c r="AB30" s="62">
        <v>27</v>
      </c>
      <c r="AC30" s="45">
        <v>9826425111</v>
      </c>
      <c r="AD30" s="47">
        <v>405.06</v>
      </c>
      <c r="AE30" s="47">
        <v>30.89</v>
      </c>
      <c r="AF30" s="47">
        <f t="shared" si="2"/>
        <v>30.89</v>
      </c>
      <c r="AG30" s="47">
        <v>343.28</v>
      </c>
      <c r="AH30" s="134"/>
      <c r="AI30" s="135">
        <f t="shared" si="48"/>
        <v>405.05999999999995</v>
      </c>
      <c r="AJ30" s="134"/>
      <c r="AL30" s="36">
        <v>24</v>
      </c>
      <c r="AM30" s="45">
        <v>9826425111</v>
      </c>
      <c r="AN30" s="47">
        <v>360.8</v>
      </c>
      <c r="AO30" s="47">
        <v>32.479999999999997</v>
      </c>
      <c r="AP30" s="47">
        <f t="shared" si="46"/>
        <v>32.479999999999997</v>
      </c>
      <c r="AQ30" s="39">
        <f t="shared" si="14"/>
        <v>425.76000000000005</v>
      </c>
      <c r="AR30" s="134"/>
      <c r="AS30" s="135">
        <f t="shared" si="41"/>
        <v>425.76000000000005</v>
      </c>
      <c r="AT30" s="134"/>
      <c r="AV30" s="36">
        <v>22</v>
      </c>
      <c r="AW30" s="45">
        <v>9826425111</v>
      </c>
      <c r="AX30" s="47">
        <v>352</v>
      </c>
      <c r="AY30" s="39">
        <f t="shared" si="15"/>
        <v>31.68</v>
      </c>
      <c r="AZ30" s="44">
        <f t="shared" si="16"/>
        <v>31.68</v>
      </c>
      <c r="BA30" s="39">
        <f t="shared" si="30"/>
        <v>415.36</v>
      </c>
      <c r="BB30" s="134"/>
      <c r="BC30" s="135">
        <f t="shared" si="43"/>
        <v>415.36</v>
      </c>
      <c r="BD30" s="36">
        <v>22</v>
      </c>
      <c r="BE30" s="45">
        <v>9826425111</v>
      </c>
      <c r="BF30" s="135">
        <v>389.8</v>
      </c>
      <c r="BG30" s="135">
        <f t="shared" si="31"/>
        <v>35.082000000000001</v>
      </c>
      <c r="BH30" s="135">
        <f t="shared" si="17"/>
        <v>35.082000000000001</v>
      </c>
      <c r="BI30" s="135">
        <f t="shared" si="18"/>
        <v>459.964</v>
      </c>
      <c r="BJ30" s="134"/>
      <c r="BK30" s="135">
        <f t="shared" si="19"/>
        <v>459.964</v>
      </c>
      <c r="BM30" s="36">
        <v>22</v>
      </c>
      <c r="BN30" s="45">
        <v>9826425111</v>
      </c>
      <c r="BO30" s="135">
        <v>399</v>
      </c>
      <c r="BP30" s="135">
        <f t="shared" si="32"/>
        <v>35.909999999999997</v>
      </c>
      <c r="BQ30" s="135">
        <f t="shared" si="20"/>
        <v>35.909999999999997</v>
      </c>
      <c r="BR30" s="135">
        <f t="shared" ref="BR30:BR34" si="53">BO30+BP30+BQ30</f>
        <v>470.81999999999994</v>
      </c>
      <c r="BS30" s="134"/>
      <c r="BT30" s="135">
        <f t="shared" si="22"/>
        <v>470.81999999999994</v>
      </c>
      <c r="BV30" s="36">
        <v>24</v>
      </c>
      <c r="BW30" s="45">
        <v>9826911195</v>
      </c>
      <c r="BX30" s="135">
        <v>199</v>
      </c>
      <c r="BY30" s="135">
        <f t="shared" si="33"/>
        <v>17.91</v>
      </c>
      <c r="BZ30" s="135">
        <f t="shared" si="23"/>
        <v>17.91</v>
      </c>
      <c r="CA30" s="135">
        <f t="shared" si="50"/>
        <v>234.82</v>
      </c>
      <c r="CB30" s="134"/>
      <c r="CC30" s="176">
        <f t="shared" si="25"/>
        <v>234.82</v>
      </c>
      <c r="CD30" s="134">
        <v>234.46</v>
      </c>
      <c r="CF30" s="36">
        <v>24</v>
      </c>
      <c r="CG30" s="45">
        <v>9826911195</v>
      </c>
      <c r="CH30" s="135">
        <v>199</v>
      </c>
      <c r="CI30" s="135">
        <f t="shared" si="34"/>
        <v>17.91</v>
      </c>
      <c r="CJ30" s="135">
        <f t="shared" si="26"/>
        <v>17.91</v>
      </c>
      <c r="CK30" s="135">
        <f t="shared" si="27"/>
        <v>234.82</v>
      </c>
      <c r="CL30" s="134"/>
      <c r="CM30" s="176">
        <f t="shared" si="51"/>
        <v>234.82</v>
      </c>
      <c r="CN30" s="134">
        <v>234.46</v>
      </c>
    </row>
    <row r="31" spans="1:92">
      <c r="A31" s="62">
        <v>26</v>
      </c>
      <c r="B31" s="37">
        <v>9826798227</v>
      </c>
      <c r="C31" s="37">
        <v>358.59</v>
      </c>
      <c r="D31" s="39">
        <v>358.59</v>
      </c>
      <c r="E31" s="135">
        <f t="shared" si="0"/>
        <v>0</v>
      </c>
      <c r="G31" s="62">
        <v>26</v>
      </c>
      <c r="H31" s="37">
        <v>9826225111</v>
      </c>
      <c r="I31" s="39">
        <v>433.31</v>
      </c>
      <c r="J31" s="134">
        <v>433.31</v>
      </c>
      <c r="K31" s="135">
        <f t="shared" si="1"/>
        <v>0</v>
      </c>
      <c r="M31" s="152" t="s">
        <v>81</v>
      </c>
      <c r="N31" s="152">
        <v>9826254111</v>
      </c>
      <c r="O31" s="152">
        <v>430.77</v>
      </c>
      <c r="Q31" s="103">
        <v>28</v>
      </c>
      <c r="R31" s="45">
        <v>9826798227</v>
      </c>
      <c r="S31" s="47">
        <v>371.05</v>
      </c>
      <c r="T31" s="100">
        <v>28.3</v>
      </c>
      <c r="U31" s="100">
        <f t="shared" si="11"/>
        <v>28.3</v>
      </c>
      <c r="V31" s="100">
        <f t="shared" si="12"/>
        <v>314.45</v>
      </c>
      <c r="W31" s="100"/>
      <c r="X31" s="100">
        <f t="shared" si="52"/>
        <v>371.05</v>
      </c>
      <c r="Y31" s="159">
        <v>371.05</v>
      </c>
      <c r="Z31" s="135">
        <f t="shared" si="13"/>
        <v>0</v>
      </c>
      <c r="AB31" s="62">
        <v>28</v>
      </c>
      <c r="AC31" s="45">
        <v>9826798227</v>
      </c>
      <c r="AD31" s="47">
        <v>234.82</v>
      </c>
      <c r="AE31" s="47">
        <v>17.91</v>
      </c>
      <c r="AF31" s="47">
        <f t="shared" si="2"/>
        <v>17.91</v>
      </c>
      <c r="AG31" s="47">
        <v>199</v>
      </c>
      <c r="AH31" s="134"/>
      <c r="AI31" s="135">
        <f t="shared" si="48"/>
        <v>234.82</v>
      </c>
      <c r="AJ31" s="134"/>
      <c r="AL31" s="36">
        <v>25</v>
      </c>
      <c r="AM31" s="45">
        <v>9826798227</v>
      </c>
      <c r="AN31" s="47">
        <v>199</v>
      </c>
      <c r="AO31" s="47">
        <v>17.91</v>
      </c>
      <c r="AP31" s="47">
        <f t="shared" si="46"/>
        <v>17.91</v>
      </c>
      <c r="AQ31" s="39">
        <f t="shared" si="14"/>
        <v>234.82</v>
      </c>
      <c r="AR31" s="134"/>
      <c r="AS31" s="135">
        <f t="shared" si="41"/>
        <v>234.82</v>
      </c>
      <c r="AT31" s="134"/>
      <c r="AV31" s="36">
        <v>23</v>
      </c>
      <c r="AW31" s="45">
        <v>9826798227</v>
      </c>
      <c r="AX31" s="47">
        <v>199</v>
      </c>
      <c r="AY31" s="39">
        <f t="shared" si="15"/>
        <v>17.91</v>
      </c>
      <c r="AZ31" s="44">
        <f t="shared" si="16"/>
        <v>17.91</v>
      </c>
      <c r="BA31" s="39">
        <f t="shared" si="30"/>
        <v>234.82</v>
      </c>
      <c r="BB31" s="134"/>
      <c r="BC31" s="135">
        <f t="shared" si="43"/>
        <v>234.82</v>
      </c>
      <c r="BD31" s="36">
        <v>23</v>
      </c>
      <c r="BE31" s="45">
        <v>9826798227</v>
      </c>
      <c r="BF31" s="135">
        <v>215.01</v>
      </c>
      <c r="BG31" s="135">
        <f t="shared" si="31"/>
        <v>19.350899999999999</v>
      </c>
      <c r="BH31" s="135">
        <f t="shared" si="17"/>
        <v>19.350899999999999</v>
      </c>
      <c r="BI31" s="135">
        <f t="shared" si="18"/>
        <v>253.71179999999998</v>
      </c>
      <c r="BJ31" s="134"/>
      <c r="BK31" s="135">
        <f t="shared" si="19"/>
        <v>253.71179999999998</v>
      </c>
      <c r="BM31" s="36">
        <v>23</v>
      </c>
      <c r="BN31" s="45">
        <v>9826798227</v>
      </c>
      <c r="BO31" s="135">
        <v>619.20000000000005</v>
      </c>
      <c r="BP31" s="135">
        <f t="shared" si="32"/>
        <v>55.728000000000002</v>
      </c>
      <c r="BQ31" s="135">
        <f t="shared" si="20"/>
        <v>55.728000000000002</v>
      </c>
      <c r="BR31" s="135">
        <f t="shared" si="53"/>
        <v>730.65599999999995</v>
      </c>
      <c r="BS31" s="134"/>
      <c r="BT31" s="135">
        <f t="shared" si="22"/>
        <v>730.65599999999995</v>
      </c>
      <c r="BV31" s="36">
        <v>25</v>
      </c>
      <c r="BW31" s="45">
        <v>9893125111</v>
      </c>
      <c r="BX31" s="135">
        <v>199</v>
      </c>
      <c r="BY31" s="135">
        <f t="shared" si="33"/>
        <v>17.91</v>
      </c>
      <c r="BZ31" s="135">
        <f t="shared" si="23"/>
        <v>17.91</v>
      </c>
      <c r="CA31" s="135">
        <f t="shared" si="50"/>
        <v>234.82</v>
      </c>
      <c r="CB31" s="134"/>
      <c r="CC31" s="175">
        <f t="shared" si="25"/>
        <v>234.82</v>
      </c>
      <c r="CD31" s="134">
        <v>235.02</v>
      </c>
      <c r="CF31" s="36">
        <v>25</v>
      </c>
      <c r="CG31" s="45">
        <v>9893125111</v>
      </c>
      <c r="CH31" s="135">
        <v>208</v>
      </c>
      <c r="CI31" s="135">
        <f t="shared" si="34"/>
        <v>18.72</v>
      </c>
      <c r="CJ31" s="135">
        <f t="shared" si="26"/>
        <v>18.72</v>
      </c>
      <c r="CK31" s="135">
        <f t="shared" si="27"/>
        <v>245.44</v>
      </c>
      <c r="CL31" s="134"/>
      <c r="CM31" s="175">
        <f t="shared" si="51"/>
        <v>245.44</v>
      </c>
      <c r="CN31" s="134">
        <v>235.02</v>
      </c>
    </row>
    <row r="32" spans="1:92">
      <c r="A32" s="62">
        <v>27</v>
      </c>
      <c r="B32" s="37">
        <v>9826911195</v>
      </c>
      <c r="C32" s="37">
        <v>143.76</v>
      </c>
      <c r="D32" s="39">
        <v>143.76</v>
      </c>
      <c r="E32" s="135">
        <f t="shared" si="0"/>
        <v>0</v>
      </c>
      <c r="G32" s="62">
        <v>27</v>
      </c>
      <c r="H32" s="37">
        <v>9826254111</v>
      </c>
      <c r="I32" s="39">
        <v>328.29</v>
      </c>
      <c r="J32" s="134">
        <v>328.29</v>
      </c>
      <c r="K32" s="135">
        <f t="shared" si="1"/>
        <v>0</v>
      </c>
      <c r="M32" s="152" t="s">
        <v>82</v>
      </c>
      <c r="N32" s="152">
        <v>9826425111</v>
      </c>
      <c r="O32" s="152">
        <v>442.93</v>
      </c>
      <c r="Q32" s="103">
        <v>29</v>
      </c>
      <c r="R32" s="45">
        <v>9826911195</v>
      </c>
      <c r="S32" s="47">
        <v>223.55</v>
      </c>
      <c r="T32" s="100">
        <v>17.05</v>
      </c>
      <c r="U32" s="100">
        <f t="shared" si="11"/>
        <v>17.05</v>
      </c>
      <c r="V32" s="100">
        <f t="shared" si="12"/>
        <v>189.45</v>
      </c>
      <c r="W32" s="100"/>
      <c r="X32" s="100">
        <f t="shared" ref="X32:X35" si="54">T32+U32+V32+W32</f>
        <v>223.54999999999998</v>
      </c>
      <c r="Y32" s="159">
        <v>223.55</v>
      </c>
      <c r="Z32" s="135">
        <f t="shared" si="13"/>
        <v>0</v>
      </c>
      <c r="AB32" s="62">
        <v>29</v>
      </c>
      <c r="AC32" s="45">
        <v>9826911195</v>
      </c>
      <c r="AD32" s="47">
        <v>234.82</v>
      </c>
      <c r="AE32" s="47">
        <v>17.91</v>
      </c>
      <c r="AF32" s="47">
        <f t="shared" si="2"/>
        <v>17.91</v>
      </c>
      <c r="AG32" s="47">
        <v>199</v>
      </c>
      <c r="AH32" s="134"/>
      <c r="AI32" s="135">
        <f t="shared" si="48"/>
        <v>234.82</v>
      </c>
      <c r="AJ32" s="134"/>
      <c r="AL32" s="36">
        <v>26</v>
      </c>
      <c r="AM32" s="45">
        <v>9826911195</v>
      </c>
      <c r="AN32" s="47">
        <v>202</v>
      </c>
      <c r="AO32" s="47">
        <v>18.18</v>
      </c>
      <c r="AP32" s="47">
        <f t="shared" si="46"/>
        <v>18.18</v>
      </c>
      <c r="AQ32" s="39">
        <f t="shared" si="14"/>
        <v>238.36</v>
      </c>
      <c r="AR32" s="134"/>
      <c r="AS32" s="135">
        <f t="shared" si="41"/>
        <v>238.36</v>
      </c>
      <c r="AT32" s="134"/>
      <c r="AV32" s="36">
        <v>24</v>
      </c>
      <c r="AW32" s="45">
        <v>9826911195</v>
      </c>
      <c r="AX32" s="47">
        <v>202</v>
      </c>
      <c r="AY32" s="39">
        <f t="shared" si="15"/>
        <v>18.18</v>
      </c>
      <c r="AZ32" s="44">
        <f t="shared" si="16"/>
        <v>18.18</v>
      </c>
      <c r="BA32" s="39">
        <f t="shared" si="30"/>
        <v>238.36</v>
      </c>
      <c r="BB32" s="134"/>
      <c r="BC32" s="135">
        <f t="shared" si="43"/>
        <v>238.36</v>
      </c>
      <c r="BD32" s="36">
        <v>24</v>
      </c>
      <c r="BE32" s="45">
        <v>9826911195</v>
      </c>
      <c r="BF32" s="135">
        <v>199</v>
      </c>
      <c r="BG32" s="135">
        <f t="shared" si="31"/>
        <v>17.91</v>
      </c>
      <c r="BH32" s="135">
        <f t="shared" si="17"/>
        <v>17.91</v>
      </c>
      <c r="BI32" s="135">
        <f t="shared" si="18"/>
        <v>234.82</v>
      </c>
      <c r="BJ32" s="134"/>
      <c r="BK32" s="134">
        <f t="shared" si="19"/>
        <v>234.82</v>
      </c>
      <c r="BM32" s="36">
        <v>24</v>
      </c>
      <c r="BN32" s="45">
        <v>9826911195</v>
      </c>
      <c r="BO32" s="135">
        <v>199</v>
      </c>
      <c r="BP32" s="135">
        <f t="shared" si="32"/>
        <v>17.91</v>
      </c>
      <c r="BQ32" s="135">
        <f t="shared" si="20"/>
        <v>17.91</v>
      </c>
      <c r="BR32" s="135">
        <f t="shared" si="53"/>
        <v>234.82</v>
      </c>
      <c r="BS32" s="134"/>
      <c r="BT32" s="134">
        <f t="shared" si="22"/>
        <v>234.82</v>
      </c>
      <c r="BV32" s="36">
        <v>26</v>
      </c>
      <c r="BW32" s="45">
        <v>9926015567</v>
      </c>
      <c r="BX32" s="135">
        <v>171.7</v>
      </c>
      <c r="BY32" s="135">
        <f t="shared" si="33"/>
        <v>15.452999999999998</v>
      </c>
      <c r="BZ32" s="135">
        <f t="shared" si="23"/>
        <v>15.452999999999998</v>
      </c>
      <c r="CA32" s="135">
        <f t="shared" si="50"/>
        <v>202.60599999999999</v>
      </c>
      <c r="CB32" s="134"/>
      <c r="CC32" s="175">
        <f t="shared" si="25"/>
        <v>202.60599999999999</v>
      </c>
      <c r="CD32" s="134">
        <v>202.68</v>
      </c>
      <c r="CF32" s="36">
        <v>26</v>
      </c>
      <c r="CG32" s="45">
        <v>9926015567</v>
      </c>
      <c r="CH32" s="135">
        <v>179.59</v>
      </c>
      <c r="CI32" s="135">
        <f t="shared" si="34"/>
        <v>16.1631</v>
      </c>
      <c r="CJ32" s="135">
        <f t="shared" si="26"/>
        <v>16.1631</v>
      </c>
      <c r="CK32" s="135">
        <f t="shared" si="27"/>
        <v>211.9162</v>
      </c>
      <c r="CL32" s="134"/>
      <c r="CM32" s="175">
        <f t="shared" si="51"/>
        <v>211.9162</v>
      </c>
      <c r="CN32" s="134">
        <v>202.68</v>
      </c>
    </row>
    <row r="33" spans="1:92">
      <c r="A33" s="62">
        <v>28</v>
      </c>
      <c r="B33" s="37">
        <v>9893125111</v>
      </c>
      <c r="C33" s="37">
        <v>596.29</v>
      </c>
      <c r="D33" s="39">
        <v>299.93</v>
      </c>
      <c r="E33" s="135">
        <f t="shared" si="0"/>
        <v>296.35999999999996</v>
      </c>
      <c r="G33" s="62">
        <v>28</v>
      </c>
      <c r="H33" s="37">
        <v>9826425111</v>
      </c>
      <c r="I33" s="39">
        <v>756.43</v>
      </c>
      <c r="J33" s="134">
        <v>756.43</v>
      </c>
      <c r="K33" s="135">
        <f t="shared" si="1"/>
        <v>0</v>
      </c>
      <c r="M33" s="152" t="s">
        <v>83</v>
      </c>
      <c r="N33" s="152">
        <v>9826798227</v>
      </c>
      <c r="O33" s="152">
        <v>414.69</v>
      </c>
      <c r="Q33" s="103">
        <v>30</v>
      </c>
      <c r="R33" s="45">
        <v>9893125111</v>
      </c>
      <c r="S33" s="47">
        <v>543.94000000000005</v>
      </c>
      <c r="T33" s="100">
        <v>41.49</v>
      </c>
      <c r="U33" s="100">
        <f t="shared" si="11"/>
        <v>41.49</v>
      </c>
      <c r="V33" s="100">
        <f t="shared" si="12"/>
        <v>460.96000000000004</v>
      </c>
      <c r="W33" s="100"/>
      <c r="X33" s="100">
        <f t="shared" si="54"/>
        <v>543.94000000000005</v>
      </c>
      <c r="Y33" s="159">
        <v>543.94000000000005</v>
      </c>
      <c r="Z33" s="135">
        <f t="shared" si="13"/>
        <v>0</v>
      </c>
      <c r="AB33" s="62">
        <v>30</v>
      </c>
      <c r="AC33" s="45">
        <v>9893125111</v>
      </c>
      <c r="AD33" s="47">
        <v>404.44</v>
      </c>
      <c r="AE33" s="39">
        <v>30.85</v>
      </c>
      <c r="AF33" s="39">
        <f t="shared" si="2"/>
        <v>30.85</v>
      </c>
      <c r="AG33" s="39">
        <v>342.74</v>
      </c>
      <c r="AH33" s="134"/>
      <c r="AI33" s="135">
        <f t="shared" si="48"/>
        <v>404.44</v>
      </c>
      <c r="AJ33" s="134"/>
      <c r="AL33" s="36">
        <v>27</v>
      </c>
      <c r="AM33" s="45">
        <v>9893125111</v>
      </c>
      <c r="AN33" s="47">
        <v>199</v>
      </c>
      <c r="AO33" s="39">
        <v>17.91</v>
      </c>
      <c r="AP33" s="39">
        <f t="shared" si="46"/>
        <v>17.91</v>
      </c>
      <c r="AQ33" s="39">
        <f t="shared" si="14"/>
        <v>234.82</v>
      </c>
      <c r="AR33" s="134"/>
      <c r="AS33" s="135">
        <f t="shared" si="41"/>
        <v>234.82</v>
      </c>
      <c r="AT33" s="134"/>
      <c r="AV33" s="36">
        <v>25</v>
      </c>
      <c r="AW33" s="45">
        <v>9893125111</v>
      </c>
      <c r="AX33" s="47">
        <v>301</v>
      </c>
      <c r="AY33" s="39">
        <f t="shared" si="15"/>
        <v>27.09</v>
      </c>
      <c r="AZ33" s="44">
        <f t="shared" si="16"/>
        <v>27.09</v>
      </c>
      <c r="BA33" s="39">
        <f t="shared" si="30"/>
        <v>355.17999999999995</v>
      </c>
      <c r="BB33" s="134"/>
      <c r="BC33" s="135">
        <f t="shared" si="43"/>
        <v>355.17999999999995</v>
      </c>
      <c r="BD33" s="36">
        <v>25</v>
      </c>
      <c r="BE33" s="45">
        <v>9893125111</v>
      </c>
      <c r="BF33" s="135">
        <v>212.8</v>
      </c>
      <c r="BG33" s="135">
        <f t="shared" si="31"/>
        <v>19.152000000000001</v>
      </c>
      <c r="BH33" s="135">
        <f t="shared" si="17"/>
        <v>19.152000000000001</v>
      </c>
      <c r="BI33" s="135">
        <f t="shared" si="18"/>
        <v>251.10399999999998</v>
      </c>
      <c r="BJ33" s="134"/>
      <c r="BK33" s="135">
        <f t="shared" si="19"/>
        <v>251.10399999999998</v>
      </c>
      <c r="BM33" s="36">
        <v>25</v>
      </c>
      <c r="BN33" s="45">
        <v>9893125111</v>
      </c>
      <c r="BO33" s="135"/>
      <c r="BP33" s="135">
        <f t="shared" si="32"/>
        <v>0</v>
      </c>
      <c r="BQ33" s="135">
        <f t="shared" si="20"/>
        <v>0</v>
      </c>
      <c r="BR33" s="135">
        <f t="shared" si="53"/>
        <v>0</v>
      </c>
      <c r="BS33" s="134"/>
      <c r="BT33" s="135">
        <f t="shared" si="22"/>
        <v>0</v>
      </c>
      <c r="BV33" s="36">
        <v>27</v>
      </c>
      <c r="BW33" s="45">
        <v>9926638883</v>
      </c>
      <c r="BX33" s="135">
        <v>205.6</v>
      </c>
      <c r="BY33" s="135">
        <f t="shared" si="33"/>
        <v>18.503999999999998</v>
      </c>
      <c r="BZ33" s="135">
        <f t="shared" si="23"/>
        <v>18.503999999999998</v>
      </c>
      <c r="CA33" s="135">
        <f t="shared" si="50"/>
        <v>242.60799999999998</v>
      </c>
      <c r="CB33" s="134"/>
      <c r="CC33" s="175">
        <f t="shared" si="25"/>
        <v>242.60799999999998</v>
      </c>
      <c r="CD33" s="134">
        <v>243.06</v>
      </c>
      <c r="CF33" s="36">
        <v>27</v>
      </c>
      <c r="CG33" s="45">
        <v>9926638883</v>
      </c>
      <c r="CH33" s="135">
        <v>199</v>
      </c>
      <c r="CI33" s="135">
        <f t="shared" si="34"/>
        <v>17.91</v>
      </c>
      <c r="CJ33" s="135">
        <f t="shared" si="26"/>
        <v>17.91</v>
      </c>
      <c r="CK33" s="135">
        <f t="shared" si="27"/>
        <v>234.82</v>
      </c>
      <c r="CL33" s="134"/>
      <c r="CM33" s="175">
        <f t="shared" si="51"/>
        <v>234.82</v>
      </c>
      <c r="CN33" s="134">
        <v>243.06</v>
      </c>
    </row>
    <row r="34" spans="1:92">
      <c r="A34" s="62">
        <v>29</v>
      </c>
      <c r="B34" s="37">
        <v>9926015567</v>
      </c>
      <c r="C34" s="37">
        <v>350.99</v>
      </c>
      <c r="D34" s="39">
        <v>350.99</v>
      </c>
      <c r="E34" s="135">
        <f t="shared" si="0"/>
        <v>0</v>
      </c>
      <c r="G34" s="62">
        <v>29</v>
      </c>
      <c r="H34" s="37">
        <v>9826798227</v>
      </c>
      <c r="I34" s="39">
        <v>306.83</v>
      </c>
      <c r="J34" s="134">
        <v>306.83</v>
      </c>
      <c r="K34" s="135">
        <f t="shared" si="1"/>
        <v>0</v>
      </c>
      <c r="M34" s="152" t="s">
        <v>84</v>
      </c>
      <c r="N34" s="152">
        <v>9826911195</v>
      </c>
      <c r="O34" s="152">
        <v>147.26</v>
      </c>
      <c r="Q34" s="103">
        <v>31</v>
      </c>
      <c r="R34" s="45">
        <v>9926015567</v>
      </c>
      <c r="S34" s="47">
        <v>419.6</v>
      </c>
      <c r="T34" s="100">
        <v>32</v>
      </c>
      <c r="U34" s="100">
        <f t="shared" si="11"/>
        <v>32</v>
      </c>
      <c r="V34" s="100">
        <f t="shared" si="12"/>
        <v>355.6</v>
      </c>
      <c r="W34" s="100"/>
      <c r="X34" s="100">
        <f t="shared" si="54"/>
        <v>419.6</v>
      </c>
      <c r="Y34" s="159">
        <v>419.6</v>
      </c>
      <c r="Z34" s="135">
        <f t="shared" si="13"/>
        <v>0</v>
      </c>
      <c r="AB34" s="62">
        <v>31</v>
      </c>
      <c r="AC34" s="37">
        <v>9926015567</v>
      </c>
      <c r="AD34" s="39">
        <v>360.5</v>
      </c>
      <c r="AE34" s="39">
        <v>27.5</v>
      </c>
      <c r="AF34" s="39">
        <f t="shared" si="2"/>
        <v>27.5</v>
      </c>
      <c r="AG34" s="39">
        <v>305.5</v>
      </c>
      <c r="AH34" s="134"/>
      <c r="AI34" s="135">
        <f t="shared" si="48"/>
        <v>360.5</v>
      </c>
      <c r="AJ34" s="134"/>
      <c r="AL34" s="36">
        <v>28</v>
      </c>
      <c r="AM34" s="37">
        <v>9926015567</v>
      </c>
      <c r="AN34" s="39">
        <v>326.10000000000002</v>
      </c>
      <c r="AO34" s="39">
        <v>29.35</v>
      </c>
      <c r="AP34" s="39">
        <f t="shared" si="46"/>
        <v>29.35</v>
      </c>
      <c r="AQ34" s="39">
        <f t="shared" si="14"/>
        <v>384.80000000000007</v>
      </c>
      <c r="AR34" s="134"/>
      <c r="AS34" s="135">
        <v>384.8</v>
      </c>
      <c r="AT34" s="134"/>
      <c r="AV34" s="36">
        <v>26</v>
      </c>
      <c r="AW34" s="37">
        <v>9926015567</v>
      </c>
      <c r="AX34" s="39">
        <v>188.8</v>
      </c>
      <c r="AY34" s="39">
        <f t="shared" si="15"/>
        <v>16.992000000000001</v>
      </c>
      <c r="AZ34" s="44">
        <f t="shared" si="16"/>
        <v>16.992000000000001</v>
      </c>
      <c r="BA34" s="39">
        <f t="shared" si="30"/>
        <v>222.78399999999999</v>
      </c>
      <c r="BB34" s="134"/>
      <c r="BC34" s="135">
        <f t="shared" si="43"/>
        <v>222.78399999999999</v>
      </c>
      <c r="BD34" s="36">
        <v>26</v>
      </c>
      <c r="BE34" s="37">
        <v>9926015567</v>
      </c>
      <c r="BF34" s="135">
        <v>196.2</v>
      </c>
      <c r="BG34" s="135">
        <f t="shared" si="31"/>
        <v>17.657999999999998</v>
      </c>
      <c r="BH34" s="135">
        <f t="shared" si="17"/>
        <v>17.657999999999998</v>
      </c>
      <c r="BI34" s="135">
        <f t="shared" si="18"/>
        <v>231.51599999999996</v>
      </c>
      <c r="BJ34" s="134"/>
      <c r="BK34" s="135">
        <f t="shared" si="19"/>
        <v>231.51599999999996</v>
      </c>
      <c r="BM34" s="36">
        <v>26</v>
      </c>
      <c r="BN34" s="37">
        <v>9926015567</v>
      </c>
      <c r="BO34" s="135">
        <v>203</v>
      </c>
      <c r="BP34" s="135">
        <f t="shared" si="32"/>
        <v>18.27</v>
      </c>
      <c r="BQ34" s="135">
        <f t="shared" si="20"/>
        <v>18.27</v>
      </c>
      <c r="BR34" s="135">
        <f t="shared" si="53"/>
        <v>239.54000000000002</v>
      </c>
      <c r="BS34" s="134"/>
      <c r="BT34" s="135">
        <f t="shared" si="22"/>
        <v>239.54000000000002</v>
      </c>
      <c r="BV34" s="36">
        <v>28</v>
      </c>
      <c r="BW34" s="45">
        <v>7694006183</v>
      </c>
      <c r="BX34" s="135">
        <v>150</v>
      </c>
      <c r="BY34" s="135">
        <f t="shared" si="33"/>
        <v>13.5</v>
      </c>
      <c r="BZ34" s="135">
        <f t="shared" si="23"/>
        <v>13.5</v>
      </c>
      <c r="CA34" s="135">
        <f t="shared" ref="CA34:CA37" si="55">BX34+BY34+BZ34</f>
        <v>177</v>
      </c>
      <c r="CB34" s="134"/>
      <c r="CC34" s="175">
        <f t="shared" si="25"/>
        <v>177</v>
      </c>
      <c r="CD34" s="134">
        <v>177</v>
      </c>
      <c r="CF34" s="36">
        <v>28</v>
      </c>
      <c r="CG34" s="45">
        <v>7694006183</v>
      </c>
      <c r="CH34" s="135">
        <v>150</v>
      </c>
      <c r="CI34" s="135">
        <f t="shared" si="34"/>
        <v>13.5</v>
      </c>
      <c r="CJ34" s="135">
        <f t="shared" si="26"/>
        <v>13.5</v>
      </c>
      <c r="CK34" s="135">
        <f t="shared" si="27"/>
        <v>177</v>
      </c>
      <c r="CL34" s="134"/>
      <c r="CM34" s="175">
        <f t="shared" si="51"/>
        <v>177</v>
      </c>
      <c r="CN34" s="134">
        <v>177</v>
      </c>
    </row>
    <row r="35" spans="1:92">
      <c r="A35" s="62">
        <v>30</v>
      </c>
      <c r="B35" s="37">
        <v>9926638883</v>
      </c>
      <c r="C35" s="37">
        <v>143.76</v>
      </c>
      <c r="D35" s="39">
        <v>143.76</v>
      </c>
      <c r="E35" s="135">
        <f t="shared" si="0"/>
        <v>0</v>
      </c>
      <c r="G35" s="62">
        <v>30</v>
      </c>
      <c r="H35" s="37">
        <v>9826911195</v>
      </c>
      <c r="I35" s="39">
        <v>143.76</v>
      </c>
      <c r="J35" s="134">
        <v>143.76</v>
      </c>
      <c r="K35" s="135">
        <f t="shared" si="1"/>
        <v>0</v>
      </c>
      <c r="M35" s="152" t="s">
        <v>52</v>
      </c>
      <c r="N35" s="152">
        <v>9893125111</v>
      </c>
      <c r="O35" s="152">
        <v>615.30999999999995</v>
      </c>
      <c r="Q35" s="103">
        <v>32</v>
      </c>
      <c r="R35" s="45">
        <v>9926638883</v>
      </c>
      <c r="S35" s="47">
        <v>223.55</v>
      </c>
      <c r="T35" s="100">
        <v>17.05</v>
      </c>
      <c r="U35" s="100">
        <f t="shared" si="11"/>
        <v>17.05</v>
      </c>
      <c r="V35" s="100">
        <f t="shared" si="12"/>
        <v>189.45</v>
      </c>
      <c r="W35" s="100"/>
      <c r="X35" s="100">
        <f t="shared" si="54"/>
        <v>223.54999999999998</v>
      </c>
      <c r="Y35" s="159">
        <v>223.55</v>
      </c>
      <c r="Z35" s="135">
        <f t="shared" si="13"/>
        <v>0</v>
      </c>
      <c r="AB35" s="62">
        <v>32</v>
      </c>
      <c r="AC35" s="37">
        <v>9926638883</v>
      </c>
      <c r="AD35" s="39">
        <v>234.82</v>
      </c>
      <c r="AE35" s="39">
        <v>17.91</v>
      </c>
      <c r="AF35" s="39">
        <f t="shared" si="2"/>
        <v>17.91</v>
      </c>
      <c r="AG35" s="39">
        <v>199</v>
      </c>
      <c r="AH35" s="134"/>
      <c r="AI35" s="135">
        <f t="shared" si="48"/>
        <v>234.82</v>
      </c>
      <c r="AJ35" s="134"/>
      <c r="AL35" s="36">
        <v>29</v>
      </c>
      <c r="AM35" s="37">
        <v>9926638883</v>
      </c>
      <c r="AN35" s="39">
        <v>199</v>
      </c>
      <c r="AO35" s="39">
        <v>17.91</v>
      </c>
      <c r="AP35" s="39">
        <f t="shared" si="46"/>
        <v>17.91</v>
      </c>
      <c r="AQ35" s="39">
        <f t="shared" si="14"/>
        <v>234.82</v>
      </c>
      <c r="AR35" s="134"/>
      <c r="AS35" s="135">
        <f>AQ35+AR35</f>
        <v>234.82</v>
      </c>
      <c r="AT35" s="134"/>
      <c r="AV35" s="36">
        <v>27</v>
      </c>
      <c r="AW35" s="37">
        <v>9926638883</v>
      </c>
      <c r="AX35" s="39">
        <v>208</v>
      </c>
      <c r="AY35" s="39">
        <f t="shared" si="15"/>
        <v>18.72</v>
      </c>
      <c r="AZ35" s="44">
        <f t="shared" si="16"/>
        <v>18.72</v>
      </c>
      <c r="BA35" s="39">
        <f t="shared" si="30"/>
        <v>245.44</v>
      </c>
      <c r="BB35" s="134"/>
      <c r="BC35" s="135">
        <f t="shared" si="43"/>
        <v>245.44</v>
      </c>
      <c r="BD35" s="36">
        <v>27</v>
      </c>
      <c r="BE35" s="37">
        <v>9926638883</v>
      </c>
      <c r="BF35" s="135">
        <v>202.6</v>
      </c>
      <c r="BG35" s="135">
        <f t="shared" si="31"/>
        <v>18.233999999999998</v>
      </c>
      <c r="BH35" s="135">
        <f t="shared" si="17"/>
        <v>18.233999999999998</v>
      </c>
      <c r="BI35" s="135">
        <v>239.06</v>
      </c>
      <c r="BJ35" s="134"/>
      <c r="BK35" s="135">
        <f t="shared" si="19"/>
        <v>239.06</v>
      </c>
      <c r="BM35" s="36">
        <v>27</v>
      </c>
      <c r="BN35" s="37">
        <v>9926638883</v>
      </c>
      <c r="BO35" s="135">
        <v>212.2</v>
      </c>
      <c r="BP35" s="135">
        <f t="shared" si="32"/>
        <v>19.097999999999999</v>
      </c>
      <c r="BQ35" s="135">
        <f t="shared" si="20"/>
        <v>19.097999999999999</v>
      </c>
      <c r="BR35" s="135">
        <v>239.06</v>
      </c>
      <c r="BS35" s="134"/>
      <c r="BT35" s="135">
        <f t="shared" si="22"/>
        <v>239.06</v>
      </c>
      <c r="BV35" s="36">
        <v>29</v>
      </c>
      <c r="BW35" s="45">
        <v>7773025111</v>
      </c>
      <c r="BX35" s="135">
        <v>225</v>
      </c>
      <c r="BY35" s="135">
        <f t="shared" si="33"/>
        <v>20.25</v>
      </c>
      <c r="BZ35" s="135">
        <f t="shared" si="23"/>
        <v>20.25</v>
      </c>
      <c r="CA35" s="135">
        <f t="shared" si="55"/>
        <v>265.5</v>
      </c>
      <c r="CB35" s="134"/>
      <c r="CC35" s="175">
        <f t="shared" si="25"/>
        <v>265.5</v>
      </c>
      <c r="CD35" s="134">
        <v>265.5</v>
      </c>
      <c r="CF35" s="36">
        <v>29</v>
      </c>
      <c r="CG35" s="45">
        <v>7773025111</v>
      </c>
      <c r="CH35" s="135">
        <v>227</v>
      </c>
      <c r="CI35" s="135">
        <f t="shared" si="34"/>
        <v>20.43</v>
      </c>
      <c r="CJ35" s="135">
        <f t="shared" si="26"/>
        <v>20.43</v>
      </c>
      <c r="CK35" s="135">
        <f t="shared" si="27"/>
        <v>267.86</v>
      </c>
      <c r="CL35" s="134"/>
      <c r="CM35" s="175">
        <f t="shared" si="51"/>
        <v>267.86</v>
      </c>
      <c r="CN35" s="134">
        <v>265.5</v>
      </c>
    </row>
    <row r="36" spans="1:92">
      <c r="A36" s="62">
        <v>31</v>
      </c>
      <c r="B36" s="37">
        <v>7694006183</v>
      </c>
      <c r="C36" s="37">
        <v>174.78</v>
      </c>
      <c r="D36" s="39">
        <v>174.78</v>
      </c>
      <c r="E36" s="135">
        <f t="shared" si="0"/>
        <v>0</v>
      </c>
      <c r="G36" s="62">
        <v>31</v>
      </c>
      <c r="H36" s="37">
        <v>9893125111</v>
      </c>
      <c r="I36" s="39">
        <v>726.59</v>
      </c>
      <c r="J36" s="134">
        <v>726.59</v>
      </c>
      <c r="K36" s="135">
        <f t="shared" si="1"/>
        <v>0</v>
      </c>
      <c r="M36" s="152" t="s">
        <v>85</v>
      </c>
      <c r="N36" s="152">
        <v>9926015567</v>
      </c>
      <c r="O36" s="152">
        <v>404.57</v>
      </c>
      <c r="Q36" s="103">
        <v>33</v>
      </c>
      <c r="R36" s="45">
        <v>7694006183</v>
      </c>
      <c r="S36" s="47">
        <v>177</v>
      </c>
      <c r="T36" s="100">
        <v>13.5</v>
      </c>
      <c r="U36" s="100">
        <f t="shared" si="11"/>
        <v>13.5</v>
      </c>
      <c r="V36" s="100">
        <f t="shared" si="12"/>
        <v>150</v>
      </c>
      <c r="W36" s="100"/>
      <c r="X36" s="100">
        <f t="shared" ref="X36:X40" si="56">T36+U36+V36+W36</f>
        <v>177</v>
      </c>
      <c r="Y36" s="160">
        <v>177</v>
      </c>
      <c r="Z36" s="135">
        <f t="shared" si="13"/>
        <v>0</v>
      </c>
      <c r="AB36" s="62">
        <v>33</v>
      </c>
      <c r="AC36" s="37">
        <v>7694006183</v>
      </c>
      <c r="AD36" s="39">
        <v>271.35000000000002</v>
      </c>
      <c r="AE36" s="39">
        <v>20.7</v>
      </c>
      <c r="AF36" s="39">
        <f t="shared" si="2"/>
        <v>20.7</v>
      </c>
      <c r="AG36" s="39">
        <v>229.95</v>
      </c>
      <c r="AH36" s="134"/>
      <c r="AI36" s="135">
        <f t="shared" si="48"/>
        <v>271.34999999999997</v>
      </c>
      <c r="AJ36" s="134"/>
      <c r="AL36" s="36">
        <v>30</v>
      </c>
      <c r="AM36" s="37">
        <v>7694006183</v>
      </c>
      <c r="AN36" s="39">
        <v>150</v>
      </c>
      <c r="AO36" s="39">
        <v>13.5</v>
      </c>
      <c r="AP36" s="39">
        <f t="shared" si="46"/>
        <v>13.5</v>
      </c>
      <c r="AQ36" s="39">
        <f t="shared" si="14"/>
        <v>177</v>
      </c>
      <c r="AR36" s="134"/>
      <c r="AS36" s="135">
        <f>AQ36+AR36</f>
        <v>177</v>
      </c>
      <c r="AT36" s="134"/>
      <c r="AV36" s="36">
        <v>28</v>
      </c>
      <c r="AW36" s="37">
        <v>7694006183</v>
      </c>
      <c r="AX36" s="39">
        <v>150</v>
      </c>
      <c r="AY36" s="39">
        <f t="shared" si="15"/>
        <v>13.5</v>
      </c>
      <c r="AZ36" s="44">
        <f t="shared" si="16"/>
        <v>13.5</v>
      </c>
      <c r="BA36" s="39">
        <f t="shared" si="30"/>
        <v>177</v>
      </c>
      <c r="BB36" s="134"/>
      <c r="BC36" s="135">
        <f t="shared" si="43"/>
        <v>177</v>
      </c>
      <c r="BD36" s="36">
        <v>28</v>
      </c>
      <c r="BE36" s="37">
        <v>7694006183</v>
      </c>
      <c r="BF36" s="135">
        <v>150</v>
      </c>
      <c r="BG36" s="135">
        <f t="shared" si="31"/>
        <v>13.5</v>
      </c>
      <c r="BH36" s="135">
        <f t="shared" si="17"/>
        <v>13.5</v>
      </c>
      <c r="BI36" s="135">
        <f t="shared" si="18"/>
        <v>177</v>
      </c>
      <c r="BJ36" s="134"/>
      <c r="BK36" s="135">
        <f t="shared" si="19"/>
        <v>177</v>
      </c>
      <c r="BM36" s="36">
        <v>28</v>
      </c>
      <c r="BN36" s="37">
        <v>7694006183</v>
      </c>
      <c r="BO36" s="135"/>
      <c r="BP36" s="135">
        <f t="shared" si="32"/>
        <v>0</v>
      </c>
      <c r="BQ36" s="135">
        <f t="shared" si="20"/>
        <v>0</v>
      </c>
      <c r="BR36" s="135">
        <f t="shared" ref="BR36:BR42" si="57">BO36+BP36+BQ36</f>
        <v>0</v>
      </c>
      <c r="BS36" s="134"/>
      <c r="BT36" s="135">
        <f t="shared" si="22"/>
        <v>0</v>
      </c>
      <c r="BV36" s="36">
        <v>30</v>
      </c>
      <c r="BW36" s="45">
        <v>7354882251</v>
      </c>
      <c r="BX36" s="135">
        <v>99</v>
      </c>
      <c r="BY36" s="135">
        <f t="shared" si="33"/>
        <v>8.91</v>
      </c>
      <c r="BZ36" s="135">
        <f t="shared" si="23"/>
        <v>8.91</v>
      </c>
      <c r="CA36" s="135">
        <f t="shared" si="55"/>
        <v>116.82</v>
      </c>
      <c r="CB36" s="134"/>
      <c r="CC36" s="176">
        <f t="shared" si="25"/>
        <v>116.82</v>
      </c>
      <c r="CD36" s="134">
        <v>116.46</v>
      </c>
      <c r="CF36" s="36">
        <v>30</v>
      </c>
      <c r="CG36" s="45">
        <v>7354882251</v>
      </c>
      <c r="CH36" s="135">
        <v>99</v>
      </c>
      <c r="CI36" s="135">
        <f t="shared" si="34"/>
        <v>8.91</v>
      </c>
      <c r="CJ36" s="135">
        <f t="shared" si="26"/>
        <v>8.91</v>
      </c>
      <c r="CK36" s="135">
        <f t="shared" si="27"/>
        <v>116.82</v>
      </c>
      <c r="CL36" s="134"/>
      <c r="CM36" s="176">
        <f t="shared" si="51"/>
        <v>116.82</v>
      </c>
      <c r="CN36" s="134">
        <v>116.46</v>
      </c>
    </row>
    <row r="37" spans="1:92">
      <c r="A37" s="62">
        <v>32</v>
      </c>
      <c r="B37" s="37">
        <v>7354882251</v>
      </c>
      <c r="C37" s="37">
        <v>172.5</v>
      </c>
      <c r="D37" s="39">
        <v>172.5</v>
      </c>
      <c r="E37" s="135">
        <f t="shared" si="0"/>
        <v>0</v>
      </c>
      <c r="G37" s="62">
        <v>32</v>
      </c>
      <c r="H37" s="37">
        <v>9926015567</v>
      </c>
      <c r="I37" s="39">
        <v>458.95</v>
      </c>
      <c r="J37" s="134">
        <v>458.95</v>
      </c>
      <c r="K37" s="135">
        <f t="shared" si="1"/>
        <v>0</v>
      </c>
      <c r="M37" s="152"/>
      <c r="N37" s="152">
        <v>7354881113</v>
      </c>
      <c r="O37" s="153">
        <v>236</v>
      </c>
      <c r="Q37" s="103">
        <v>34</v>
      </c>
      <c r="R37" s="45">
        <v>7773025111</v>
      </c>
      <c r="S37" s="47">
        <v>148.62</v>
      </c>
      <c r="T37" s="100">
        <v>11.25</v>
      </c>
      <c r="U37" s="100">
        <v>11.25</v>
      </c>
      <c r="V37" s="100">
        <v>125</v>
      </c>
      <c r="W37" s="100">
        <v>1.1200000000000001</v>
      </c>
      <c r="X37" s="100">
        <f t="shared" si="56"/>
        <v>148.62</v>
      </c>
      <c r="Y37" s="47">
        <v>148.62</v>
      </c>
      <c r="Z37" s="135">
        <f t="shared" si="13"/>
        <v>0</v>
      </c>
      <c r="AB37" s="62">
        <v>34</v>
      </c>
      <c r="AC37" s="37">
        <v>7773025111</v>
      </c>
      <c r="AD37" s="39">
        <v>147.5</v>
      </c>
      <c r="AE37" s="39">
        <v>11.25</v>
      </c>
      <c r="AF37" s="39">
        <f t="shared" si="2"/>
        <v>11.25</v>
      </c>
      <c r="AG37" s="39">
        <v>125</v>
      </c>
      <c r="AH37" s="134"/>
      <c r="AI37" s="135">
        <f t="shared" si="48"/>
        <v>147.5</v>
      </c>
      <c r="AJ37" s="134"/>
      <c r="AL37" s="36">
        <v>31</v>
      </c>
      <c r="AM37" s="37">
        <v>7773025111</v>
      </c>
      <c r="AN37" s="39">
        <v>225</v>
      </c>
      <c r="AO37" s="39">
        <v>20.25</v>
      </c>
      <c r="AP37" s="39">
        <f t="shared" si="46"/>
        <v>20.25</v>
      </c>
      <c r="AQ37" s="39">
        <f t="shared" si="14"/>
        <v>265.5</v>
      </c>
      <c r="AR37" s="134"/>
      <c r="AS37" s="135">
        <f>AQ37+AR37</f>
        <v>265.5</v>
      </c>
      <c r="AT37" s="134"/>
      <c r="AV37" s="36">
        <v>29</v>
      </c>
      <c r="AW37" s="37">
        <v>7773025111</v>
      </c>
      <c r="AX37" s="39">
        <v>225</v>
      </c>
      <c r="AY37" s="39">
        <f t="shared" si="15"/>
        <v>20.25</v>
      </c>
      <c r="AZ37" s="44">
        <f t="shared" si="16"/>
        <v>20.25</v>
      </c>
      <c r="BA37" s="39">
        <f t="shared" si="30"/>
        <v>265.5</v>
      </c>
      <c r="BB37" s="134"/>
      <c r="BC37" s="135">
        <f t="shared" si="43"/>
        <v>265.5</v>
      </c>
      <c r="BD37" s="36">
        <v>29</v>
      </c>
      <c r="BE37" s="37">
        <v>7773025111</v>
      </c>
      <c r="BF37" s="135">
        <v>225</v>
      </c>
      <c r="BG37" s="135">
        <f t="shared" si="31"/>
        <v>20.25</v>
      </c>
      <c r="BH37" s="135">
        <f t="shared" si="17"/>
        <v>20.25</v>
      </c>
      <c r="BI37" s="135">
        <f t="shared" si="18"/>
        <v>265.5</v>
      </c>
      <c r="BJ37" s="134"/>
      <c r="BK37" s="135">
        <f t="shared" si="19"/>
        <v>265.5</v>
      </c>
      <c r="BM37" s="36">
        <v>29</v>
      </c>
      <c r="BN37" s="37">
        <v>7773025111</v>
      </c>
      <c r="BO37" s="135">
        <v>225</v>
      </c>
      <c r="BP37" s="135">
        <f t="shared" si="32"/>
        <v>20.25</v>
      </c>
      <c r="BQ37" s="135">
        <f t="shared" si="20"/>
        <v>20.25</v>
      </c>
      <c r="BR37" s="135">
        <f t="shared" si="57"/>
        <v>265.5</v>
      </c>
      <c r="BS37" s="134"/>
      <c r="BT37" s="135">
        <f t="shared" si="22"/>
        <v>265.5</v>
      </c>
      <c r="BV37" s="36">
        <v>31</v>
      </c>
      <c r="BW37" s="45">
        <v>8889325111</v>
      </c>
      <c r="BX37" s="135">
        <v>134.81</v>
      </c>
      <c r="BY37" s="135">
        <f t="shared" si="33"/>
        <v>12.132899999999999</v>
      </c>
      <c r="BZ37" s="135">
        <f t="shared" si="23"/>
        <v>12.132899999999999</v>
      </c>
      <c r="CA37" s="135">
        <f t="shared" si="55"/>
        <v>159.07580000000002</v>
      </c>
      <c r="CB37" s="134"/>
      <c r="CC37" s="175">
        <f t="shared" si="25"/>
        <v>159.07580000000002</v>
      </c>
      <c r="CD37" s="134">
        <v>159.07</v>
      </c>
      <c r="CF37" s="36">
        <v>31</v>
      </c>
      <c r="CG37" s="45">
        <v>8889325111</v>
      </c>
      <c r="CH37" s="135">
        <v>199</v>
      </c>
      <c r="CI37" s="135">
        <f t="shared" si="34"/>
        <v>17.91</v>
      </c>
      <c r="CJ37" s="135">
        <f t="shared" si="26"/>
        <v>17.91</v>
      </c>
      <c r="CK37" s="135">
        <f t="shared" si="27"/>
        <v>234.82</v>
      </c>
      <c r="CL37" s="134"/>
      <c r="CM37" s="175">
        <f t="shared" si="51"/>
        <v>234.82</v>
      </c>
      <c r="CN37" s="134">
        <v>159.07</v>
      </c>
    </row>
    <row r="38" spans="1:92">
      <c r="A38" s="62">
        <v>33</v>
      </c>
      <c r="B38" s="37">
        <v>7354881125</v>
      </c>
      <c r="C38" s="37">
        <v>172.5</v>
      </c>
      <c r="D38" s="39">
        <v>172.5</v>
      </c>
      <c r="E38" s="135">
        <f t="shared" si="0"/>
        <v>0</v>
      </c>
      <c r="G38" s="62">
        <v>33</v>
      </c>
      <c r="H38" s="37">
        <v>9926638883</v>
      </c>
      <c r="I38" s="39">
        <v>143.76</v>
      </c>
      <c r="J38" s="134">
        <v>143.76</v>
      </c>
      <c r="K38" s="135">
        <f t="shared" si="1"/>
        <v>0</v>
      </c>
      <c r="M38" s="152"/>
      <c r="N38" s="152">
        <v>7354881125</v>
      </c>
      <c r="O38" s="153">
        <v>236</v>
      </c>
      <c r="Q38" s="103">
        <v>35</v>
      </c>
      <c r="R38" s="45">
        <v>7354882251</v>
      </c>
      <c r="S38" s="47">
        <v>177</v>
      </c>
      <c r="T38" s="100">
        <v>13.5</v>
      </c>
      <c r="U38" s="100">
        <f t="shared" si="11"/>
        <v>13.5</v>
      </c>
      <c r="V38" s="100">
        <f t="shared" si="12"/>
        <v>150</v>
      </c>
      <c r="W38" s="100"/>
      <c r="X38" s="100">
        <f t="shared" si="56"/>
        <v>177</v>
      </c>
      <c r="Y38" s="160">
        <v>177</v>
      </c>
      <c r="Z38" s="135">
        <f t="shared" si="13"/>
        <v>0</v>
      </c>
      <c r="AB38" s="62">
        <v>35</v>
      </c>
      <c r="AC38" s="37">
        <v>7354882251</v>
      </c>
      <c r="AD38" s="39">
        <v>134.29</v>
      </c>
      <c r="AE38" s="39">
        <v>10.24</v>
      </c>
      <c r="AF38" s="39">
        <f t="shared" si="2"/>
        <v>10.24</v>
      </c>
      <c r="AG38" s="39">
        <v>113.81</v>
      </c>
      <c r="AH38" s="134"/>
      <c r="AI38" s="135">
        <f t="shared" si="48"/>
        <v>134.29</v>
      </c>
      <c r="AJ38" s="134"/>
      <c r="AL38" s="36">
        <v>32</v>
      </c>
      <c r="AM38" s="37">
        <v>7354882251</v>
      </c>
      <c r="AN38" s="39">
        <v>114.7</v>
      </c>
      <c r="AO38" s="39">
        <v>10.32</v>
      </c>
      <c r="AP38" s="39">
        <f t="shared" si="46"/>
        <v>10.32</v>
      </c>
      <c r="AQ38" s="39">
        <f t="shared" si="14"/>
        <v>135.34</v>
      </c>
      <c r="AR38" s="134"/>
      <c r="AS38" s="135">
        <f>AQ38+AR38</f>
        <v>135.34</v>
      </c>
      <c r="AT38" s="134"/>
      <c r="AV38" s="36">
        <v>30</v>
      </c>
      <c r="AW38" s="37">
        <v>7354882251</v>
      </c>
      <c r="AX38" s="39">
        <v>99</v>
      </c>
      <c r="AY38" s="39">
        <f t="shared" si="15"/>
        <v>8.91</v>
      </c>
      <c r="AZ38" s="44">
        <f t="shared" si="16"/>
        <v>8.91</v>
      </c>
      <c r="BA38" s="39">
        <f t="shared" si="30"/>
        <v>116.82</v>
      </c>
      <c r="BB38" s="134"/>
      <c r="BC38" s="135">
        <f t="shared" si="43"/>
        <v>116.82</v>
      </c>
      <c r="BD38" s="36">
        <v>30</v>
      </c>
      <c r="BE38" s="37">
        <v>7354882251</v>
      </c>
      <c r="BF38" s="135">
        <v>99</v>
      </c>
      <c r="BG38" s="135">
        <f t="shared" si="31"/>
        <v>8.91</v>
      </c>
      <c r="BH38" s="135">
        <f t="shared" si="17"/>
        <v>8.91</v>
      </c>
      <c r="BI38" s="135">
        <f t="shared" si="18"/>
        <v>116.82</v>
      </c>
      <c r="BJ38" s="134"/>
      <c r="BK38" s="134">
        <f t="shared" si="19"/>
        <v>116.82</v>
      </c>
      <c r="BM38" s="36">
        <v>30</v>
      </c>
      <c r="BN38" s="37">
        <v>7354882251</v>
      </c>
      <c r="BO38" s="135"/>
      <c r="BP38" s="135">
        <f t="shared" si="32"/>
        <v>0</v>
      </c>
      <c r="BQ38" s="135">
        <f t="shared" si="20"/>
        <v>0</v>
      </c>
      <c r="BR38" s="135">
        <f t="shared" si="57"/>
        <v>0</v>
      </c>
      <c r="BS38" s="134"/>
      <c r="BT38" s="134">
        <f t="shared" si="22"/>
        <v>0</v>
      </c>
      <c r="BV38" s="36">
        <v>32</v>
      </c>
      <c r="BW38" s="37">
        <v>7354881113</v>
      </c>
      <c r="CB38" s="135"/>
      <c r="CD38" s="134"/>
      <c r="CF38" s="36">
        <v>32</v>
      </c>
      <c r="CG38" s="37">
        <v>7354881113</v>
      </c>
      <c r="CL38" s="135"/>
      <c r="CN38" s="134"/>
    </row>
    <row r="39" spans="1:92" ht="15.75">
      <c r="A39" s="62">
        <v>34</v>
      </c>
      <c r="B39" s="37">
        <v>7354881113</v>
      </c>
      <c r="C39" s="37">
        <v>172.5</v>
      </c>
      <c r="D39" s="39">
        <v>172.5</v>
      </c>
      <c r="E39" s="135">
        <f t="shared" si="0"/>
        <v>0</v>
      </c>
      <c r="G39" s="62">
        <v>34</v>
      </c>
      <c r="H39" s="37">
        <v>7694006183</v>
      </c>
      <c r="I39" s="39">
        <v>172.5</v>
      </c>
      <c r="J39" s="134">
        <v>172.5</v>
      </c>
      <c r="K39" s="135">
        <f t="shared" si="1"/>
        <v>0</v>
      </c>
      <c r="M39" s="148"/>
      <c r="N39" s="146" t="s">
        <v>60</v>
      </c>
      <c r="O39" s="149">
        <v>10589</v>
      </c>
      <c r="Q39" s="103">
        <v>36</v>
      </c>
      <c r="R39" s="45">
        <v>7354881125</v>
      </c>
      <c r="S39" s="47">
        <v>169.24</v>
      </c>
      <c r="T39" s="100">
        <v>12.91</v>
      </c>
      <c r="U39" s="100">
        <f t="shared" si="11"/>
        <v>12.91</v>
      </c>
      <c r="V39" s="100">
        <v>143.41999999999999</v>
      </c>
      <c r="W39" s="100"/>
      <c r="X39" s="100">
        <f t="shared" si="56"/>
        <v>169.23999999999998</v>
      </c>
      <c r="Y39" s="160">
        <v>458.5</v>
      </c>
      <c r="Z39" s="135">
        <f t="shared" si="13"/>
        <v>289.26</v>
      </c>
      <c r="AB39" s="62">
        <v>36</v>
      </c>
      <c r="AC39" s="37">
        <v>7354881125</v>
      </c>
      <c r="AD39" s="39">
        <v>116.82</v>
      </c>
      <c r="AE39" s="39">
        <v>8.91</v>
      </c>
      <c r="AF39" s="39">
        <f t="shared" si="2"/>
        <v>8.91</v>
      </c>
      <c r="AG39" s="111">
        <v>99</v>
      </c>
      <c r="AH39" s="134">
        <v>-116.82</v>
      </c>
      <c r="AI39" s="135"/>
      <c r="AJ39" s="135">
        <f>289.26-116.82</f>
        <v>172.44</v>
      </c>
      <c r="AL39" s="36">
        <v>33</v>
      </c>
      <c r="AM39" s="37">
        <v>7354881125</v>
      </c>
      <c r="AN39" s="44">
        <v>19.8</v>
      </c>
      <c r="AO39" s="44">
        <v>1.78</v>
      </c>
      <c r="AP39" s="44">
        <f t="shared" si="46"/>
        <v>1.78</v>
      </c>
      <c r="AQ39" s="44">
        <f t="shared" si="14"/>
        <v>23.360000000000003</v>
      </c>
      <c r="AR39" s="134"/>
      <c r="AS39" s="135">
        <f t="shared" ref="AS39:AS40" si="58">AQ39+AR39</f>
        <v>23.360000000000003</v>
      </c>
      <c r="AT39" s="134">
        <f>172.44</f>
        <v>172.44</v>
      </c>
      <c r="AV39" s="36">
        <v>31</v>
      </c>
      <c r="AW39" s="37">
        <v>7354881125</v>
      </c>
      <c r="AX39" s="44">
        <v>6.4</v>
      </c>
      <c r="AY39" s="39">
        <f t="shared" si="15"/>
        <v>0.57599999999999996</v>
      </c>
      <c r="AZ39" s="44">
        <f t="shared" si="16"/>
        <v>0.57599999999999996</v>
      </c>
      <c r="BA39" s="39">
        <f>AX39+AY39+AZ39</f>
        <v>7.5519999999999996</v>
      </c>
      <c r="BB39" s="135">
        <v>164.89</v>
      </c>
      <c r="BC39" s="134"/>
      <c r="BD39" s="36">
        <v>31</v>
      </c>
      <c r="BE39" s="37">
        <v>7354881125</v>
      </c>
      <c r="BF39" s="135">
        <v>16.5</v>
      </c>
      <c r="BG39" s="135">
        <f t="shared" si="31"/>
        <v>1.4849999999999999</v>
      </c>
      <c r="BH39" s="135">
        <f t="shared" si="17"/>
        <v>1.4849999999999999</v>
      </c>
      <c r="BI39" s="135">
        <f t="shared" si="18"/>
        <v>19.47</v>
      </c>
      <c r="BJ39" s="134">
        <v>-145.41</v>
      </c>
      <c r="BK39" s="134"/>
      <c r="BM39" s="36">
        <v>31</v>
      </c>
      <c r="BN39" s="37"/>
      <c r="BO39" s="135"/>
      <c r="BP39" s="135">
        <f t="shared" si="32"/>
        <v>0</v>
      </c>
      <c r="BQ39" s="135">
        <f t="shared" si="20"/>
        <v>0</v>
      </c>
      <c r="BR39" s="135">
        <f t="shared" si="57"/>
        <v>0</v>
      </c>
      <c r="BS39" s="134"/>
      <c r="BT39" s="134"/>
      <c r="BV39" s="118"/>
      <c r="BW39" s="146" t="s">
        <v>60</v>
      </c>
      <c r="BX39" s="166">
        <f t="shared" ref="BX39:CC39" si="59">SUM(BX7:BX38)</f>
        <v>8824.82</v>
      </c>
      <c r="BY39" s="148">
        <f t="shared" si="59"/>
        <v>794.23379999999963</v>
      </c>
      <c r="BZ39" s="148">
        <f t="shared" si="59"/>
        <v>794.23379999999963</v>
      </c>
      <c r="CA39" s="148">
        <f t="shared" si="59"/>
        <v>10413.287600000001</v>
      </c>
      <c r="CB39" s="148">
        <f t="shared" si="59"/>
        <v>0</v>
      </c>
      <c r="CC39" s="166">
        <f t="shared" si="59"/>
        <v>10413.287600000001</v>
      </c>
      <c r="CD39" s="179">
        <f t="shared" ref="CD39" si="60">SUM(CD7:CD38)</f>
        <v>10458.759999999998</v>
      </c>
      <c r="CF39" s="118"/>
      <c r="CG39" s="146" t="s">
        <v>60</v>
      </c>
      <c r="CH39" s="166">
        <f t="shared" ref="CH39:CM39" si="61">SUM(CH7:CH38)</f>
        <v>8834.369999999999</v>
      </c>
      <c r="CI39" s="148">
        <f t="shared" si="61"/>
        <v>795.09329999999977</v>
      </c>
      <c r="CJ39" s="148">
        <f t="shared" si="61"/>
        <v>795.09329999999977</v>
      </c>
      <c r="CK39" s="148">
        <f t="shared" si="61"/>
        <v>10424.5566</v>
      </c>
      <c r="CL39" s="148">
        <f t="shared" si="61"/>
        <v>0</v>
      </c>
      <c r="CM39" s="166">
        <f t="shared" si="61"/>
        <v>10424.5566</v>
      </c>
      <c r="CN39" s="179">
        <f t="shared" ref="CN39" si="62">SUM(CN7:CN38)</f>
        <v>10458.759999999998</v>
      </c>
    </row>
    <row r="40" spans="1:92">
      <c r="A40" s="224" t="s">
        <v>4</v>
      </c>
      <c r="B40" s="224"/>
      <c r="C40" s="33">
        <f>SUM(C6:C39)</f>
        <v>10444.580000000004</v>
      </c>
      <c r="D40" s="33">
        <f>SUM(D6:D39)</f>
        <v>9973.1500000000033</v>
      </c>
      <c r="E40" s="33">
        <f>SUM(E6:E39)</f>
        <v>471.42999999999995</v>
      </c>
      <c r="G40" s="62">
        <v>35</v>
      </c>
      <c r="H40" s="37">
        <v>7354882251</v>
      </c>
      <c r="I40" s="39">
        <v>172.5</v>
      </c>
      <c r="J40" s="134">
        <v>172.5</v>
      </c>
      <c r="K40" s="135">
        <f t="shared" si="1"/>
        <v>0</v>
      </c>
      <c r="Q40" s="103">
        <v>37</v>
      </c>
      <c r="R40" s="45">
        <v>7354881113</v>
      </c>
      <c r="S40" s="47">
        <v>413.24</v>
      </c>
      <c r="T40" s="100">
        <v>31.52</v>
      </c>
      <c r="U40" s="100">
        <f t="shared" si="11"/>
        <v>31.52</v>
      </c>
      <c r="V40" s="100">
        <f t="shared" si="12"/>
        <v>350.20000000000005</v>
      </c>
      <c r="W40" s="100"/>
      <c r="X40" s="100">
        <f t="shared" si="56"/>
        <v>413.24000000000007</v>
      </c>
      <c r="Y40" s="159">
        <v>413.24</v>
      </c>
      <c r="Z40" s="135">
        <f t="shared" si="13"/>
        <v>0</v>
      </c>
      <c r="AB40" s="62">
        <v>37</v>
      </c>
      <c r="AC40" s="37">
        <v>7354881113</v>
      </c>
      <c r="AD40" s="39">
        <f t="shared" ref="AD40:AD41" si="63">AE40+AF40+AG40</f>
        <v>411.82</v>
      </c>
      <c r="AE40" s="39">
        <v>31.41</v>
      </c>
      <c r="AF40" s="39">
        <f t="shared" si="2"/>
        <v>31.41</v>
      </c>
      <c r="AG40" s="39">
        <v>349</v>
      </c>
      <c r="AH40" s="134"/>
      <c r="AI40" s="111">
        <v>411.82</v>
      </c>
      <c r="AJ40" s="135">
        <f>AD40-AI40</f>
        <v>0</v>
      </c>
      <c r="AL40" s="36">
        <v>34</v>
      </c>
      <c r="AM40" s="37">
        <v>7354881113</v>
      </c>
      <c r="AN40" s="39">
        <v>859.24</v>
      </c>
      <c r="AO40" s="39">
        <v>77.33</v>
      </c>
      <c r="AP40" s="39">
        <f t="shared" si="46"/>
        <v>77.33</v>
      </c>
      <c r="AQ40" s="44">
        <f t="shared" si="14"/>
        <v>1013.9000000000001</v>
      </c>
      <c r="AR40" s="134">
        <v>-1.42</v>
      </c>
      <c r="AS40" s="135">
        <f t="shared" si="58"/>
        <v>1012.4800000000001</v>
      </c>
      <c r="AT40" s="134"/>
      <c r="AV40" s="36">
        <v>31</v>
      </c>
      <c r="AW40" s="37">
        <v>7354881113</v>
      </c>
      <c r="AX40" s="39">
        <v>449</v>
      </c>
      <c r="AY40" s="39">
        <f t="shared" si="15"/>
        <v>40.409999999999997</v>
      </c>
      <c r="AZ40" s="44">
        <f t="shared" si="16"/>
        <v>40.409999999999997</v>
      </c>
      <c r="BA40" s="44">
        <f t="shared" si="30"/>
        <v>529.81999999999994</v>
      </c>
      <c r="BB40" s="135">
        <v>486.5</v>
      </c>
      <c r="BC40" s="135">
        <v>1013.9</v>
      </c>
      <c r="BD40" s="36">
        <v>31</v>
      </c>
      <c r="BE40" s="37">
        <v>7354881113</v>
      </c>
      <c r="BF40" s="135">
        <v>502</v>
      </c>
      <c r="BG40" s="135">
        <f t="shared" si="31"/>
        <v>45.18</v>
      </c>
      <c r="BH40" s="135">
        <f t="shared" si="17"/>
        <v>45.18</v>
      </c>
      <c r="BI40" s="135">
        <f t="shared" si="18"/>
        <v>592.3599999999999</v>
      </c>
      <c r="BJ40" s="135">
        <v>-485.5</v>
      </c>
      <c r="BK40" s="134">
        <f t="shared" si="19"/>
        <v>106.8599999999999</v>
      </c>
      <c r="BM40" s="36">
        <v>31</v>
      </c>
      <c r="BN40" s="37">
        <v>7354881113</v>
      </c>
      <c r="BO40" s="135">
        <v>455</v>
      </c>
      <c r="BP40" s="135">
        <f t="shared" si="32"/>
        <v>40.949999999999996</v>
      </c>
      <c r="BQ40" s="135">
        <f t="shared" si="20"/>
        <v>40.949999999999996</v>
      </c>
      <c r="BR40" s="135">
        <f t="shared" si="57"/>
        <v>536.9</v>
      </c>
      <c r="BS40" s="135"/>
      <c r="BT40" s="134">
        <f t="shared" ref="BT40:BT42" si="64">BR40+BS40</f>
        <v>536.9</v>
      </c>
      <c r="BW40" s="37">
        <v>7354881113</v>
      </c>
      <c r="BX40" s="135">
        <v>452</v>
      </c>
      <c r="BY40" s="135">
        <f>BX40*9%</f>
        <v>40.68</v>
      </c>
      <c r="BZ40" s="135">
        <f>BY40</f>
        <v>40.68</v>
      </c>
      <c r="CA40" s="135">
        <f>BX40+BY40+BZ40</f>
        <v>533.36</v>
      </c>
      <c r="CC40" s="176">
        <f>CA40+CB38</f>
        <v>533.36</v>
      </c>
      <c r="CG40" s="37">
        <v>7354881113</v>
      </c>
      <c r="CH40" s="135">
        <v>452</v>
      </c>
      <c r="CI40" s="135">
        <f>CH40*9%</f>
        <v>40.68</v>
      </c>
      <c r="CJ40" s="135">
        <f>CI40</f>
        <v>40.68</v>
      </c>
      <c r="CK40" s="135">
        <f>CH40+CI40+CJ40</f>
        <v>533.36</v>
      </c>
      <c r="CM40" s="176">
        <f>CK40+CL38</f>
        <v>533.36</v>
      </c>
    </row>
    <row r="41" spans="1:92" ht="15.75">
      <c r="A41" s="41"/>
      <c r="B41" s="41"/>
      <c r="C41" s="41"/>
      <c r="D41" s="41"/>
      <c r="G41" s="62">
        <v>36</v>
      </c>
      <c r="H41" s="37">
        <v>7354881125</v>
      </c>
      <c r="I41" s="39">
        <v>222.5</v>
      </c>
      <c r="J41" s="134">
        <v>222.5</v>
      </c>
      <c r="K41" s="135">
        <f t="shared" si="1"/>
        <v>0</v>
      </c>
      <c r="Q41" s="103">
        <v>38</v>
      </c>
      <c r="R41" s="45">
        <v>8718805814</v>
      </c>
      <c r="S41" s="98">
        <v>426.77</v>
      </c>
      <c r="T41" s="47">
        <v>31.5</v>
      </c>
      <c r="U41" s="47">
        <v>31.5</v>
      </c>
      <c r="V41" s="47">
        <v>350</v>
      </c>
      <c r="W41" s="47">
        <v>13.77</v>
      </c>
      <c r="X41" s="100">
        <f t="shared" ref="X41:X42" si="65">T41+U41+V41+W41</f>
        <v>426.77</v>
      </c>
      <c r="Y41" s="159"/>
      <c r="Z41" s="135">
        <f t="shared" si="13"/>
        <v>-426.77</v>
      </c>
      <c r="AB41" s="62">
        <v>38</v>
      </c>
      <c r="AC41" s="37">
        <v>8718805814</v>
      </c>
      <c r="AD41" s="39">
        <f t="shared" si="63"/>
        <v>413</v>
      </c>
      <c r="AE41" s="39">
        <v>31.5</v>
      </c>
      <c r="AF41" s="39">
        <f t="shared" si="2"/>
        <v>31.5</v>
      </c>
      <c r="AG41" s="39">
        <v>350</v>
      </c>
      <c r="AH41" s="134">
        <v>426.77</v>
      </c>
      <c r="AI41" s="135">
        <f t="shared" ref="AI41:AI42" si="66">AE41+AF41+AG41+AH41</f>
        <v>839.77</v>
      </c>
      <c r="AJ41" s="134"/>
      <c r="AL41" s="36">
        <v>34</v>
      </c>
      <c r="AM41" s="37">
        <v>8718805814</v>
      </c>
      <c r="AN41" s="39">
        <v>350</v>
      </c>
      <c r="AO41" s="39">
        <v>31.5</v>
      </c>
      <c r="AP41" s="39">
        <f t="shared" si="46"/>
        <v>31.5</v>
      </c>
      <c r="AQ41" s="39">
        <f t="shared" si="14"/>
        <v>413</v>
      </c>
      <c r="AR41" s="134"/>
      <c r="AS41" s="135">
        <v>413</v>
      </c>
      <c r="AT41" s="134"/>
      <c r="AV41" s="36">
        <v>32</v>
      </c>
      <c r="AW41" s="37">
        <v>8718805814</v>
      </c>
      <c r="AX41" s="39">
        <v>350</v>
      </c>
      <c r="AY41" s="39">
        <f t="shared" si="15"/>
        <v>31.5</v>
      </c>
      <c r="AZ41" s="44">
        <f t="shared" si="16"/>
        <v>31.5</v>
      </c>
      <c r="BA41" s="39">
        <f t="shared" si="30"/>
        <v>413</v>
      </c>
      <c r="BB41" s="134"/>
      <c r="BC41" s="135">
        <f>BA41+BB41</f>
        <v>413</v>
      </c>
      <c r="BD41" s="118"/>
      <c r="BE41" s="146" t="s">
        <v>60</v>
      </c>
      <c r="BF41" s="148">
        <f t="shared" ref="BF41:BK41" si="67">SUM(BF7:BF40)</f>
        <v>7868.5800000000008</v>
      </c>
      <c r="BG41" s="148">
        <f t="shared" si="67"/>
        <v>708.17219999999998</v>
      </c>
      <c r="BH41" s="148">
        <f t="shared" si="67"/>
        <v>708.17219999999998</v>
      </c>
      <c r="BI41" s="148">
        <f t="shared" si="67"/>
        <v>9284.9309999999987</v>
      </c>
      <c r="BJ41" s="148">
        <f t="shared" si="67"/>
        <v>-630.91</v>
      </c>
      <c r="BK41" s="173">
        <f t="shared" si="67"/>
        <v>8779.9609999999993</v>
      </c>
      <c r="BM41" s="36">
        <v>32</v>
      </c>
      <c r="BN41" s="37">
        <v>8718805814</v>
      </c>
      <c r="BO41" s="135"/>
      <c r="BP41" s="135">
        <f t="shared" si="32"/>
        <v>0</v>
      </c>
      <c r="BQ41" s="135">
        <f t="shared" si="20"/>
        <v>0</v>
      </c>
      <c r="BR41" s="135">
        <f t="shared" si="57"/>
        <v>0</v>
      </c>
      <c r="BS41" s="134"/>
      <c r="BT41" s="134">
        <f t="shared" si="64"/>
        <v>0</v>
      </c>
    </row>
    <row r="42" spans="1:92">
      <c r="D42" s="133"/>
      <c r="G42" s="62">
        <v>37</v>
      </c>
      <c r="H42" s="37">
        <v>7354881113</v>
      </c>
      <c r="I42" s="39">
        <v>222.5</v>
      </c>
      <c r="J42" s="134">
        <v>222.5</v>
      </c>
      <c r="K42" s="135">
        <f t="shared" si="1"/>
        <v>0</v>
      </c>
      <c r="Q42" s="103">
        <v>39</v>
      </c>
      <c r="R42" s="45">
        <v>9826530013</v>
      </c>
      <c r="S42" s="98">
        <v>279.77999999999997</v>
      </c>
      <c r="T42" s="47">
        <v>21.34</v>
      </c>
      <c r="U42" s="47">
        <v>21.34</v>
      </c>
      <c r="V42" s="47">
        <v>237.1</v>
      </c>
      <c r="W42" s="47"/>
      <c r="X42" s="100">
        <f t="shared" si="65"/>
        <v>279.77999999999997</v>
      </c>
      <c r="Y42" s="159"/>
      <c r="Z42" s="135">
        <f t="shared" si="13"/>
        <v>-279.77999999999997</v>
      </c>
      <c r="AB42" s="62">
        <v>39</v>
      </c>
      <c r="AC42" s="37">
        <v>9826530013</v>
      </c>
      <c r="AD42" s="39">
        <f>AE42+AF42+AG42</f>
        <v>413</v>
      </c>
      <c r="AE42" s="39">
        <v>31.5</v>
      </c>
      <c r="AF42" s="39">
        <f t="shared" si="2"/>
        <v>31.5</v>
      </c>
      <c r="AG42" s="39">
        <v>350</v>
      </c>
      <c r="AH42" s="111">
        <v>279.77999999999997</v>
      </c>
      <c r="AI42" s="135">
        <f t="shared" si="66"/>
        <v>692.78</v>
      </c>
      <c r="AJ42" s="134"/>
      <c r="AL42" s="36">
        <v>35</v>
      </c>
      <c r="AM42" s="37">
        <v>9826530013</v>
      </c>
      <c r="AN42" s="39">
        <v>350</v>
      </c>
      <c r="AO42" s="39">
        <v>31.5</v>
      </c>
      <c r="AP42" s="39">
        <f t="shared" si="46"/>
        <v>31.5</v>
      </c>
      <c r="AQ42" s="39">
        <f t="shared" si="14"/>
        <v>413</v>
      </c>
      <c r="AR42" s="134"/>
      <c r="AS42" s="135">
        <v>413</v>
      </c>
      <c r="AT42" s="134"/>
      <c r="AV42" s="36">
        <v>33</v>
      </c>
      <c r="AW42" s="37">
        <v>9826530013</v>
      </c>
      <c r="AX42" s="39">
        <v>350</v>
      </c>
      <c r="AY42" s="39">
        <f t="shared" si="15"/>
        <v>31.5</v>
      </c>
      <c r="AZ42" s="44">
        <f t="shared" si="16"/>
        <v>31.5</v>
      </c>
      <c r="BA42" s="39">
        <f t="shared" si="30"/>
        <v>413</v>
      </c>
      <c r="BB42" s="134"/>
      <c r="BC42" s="135">
        <f>BA42+BB42</f>
        <v>413</v>
      </c>
      <c r="BM42" s="36">
        <v>33</v>
      </c>
      <c r="BN42" s="37">
        <v>9826530013</v>
      </c>
      <c r="BO42" s="135"/>
      <c r="BP42" s="135">
        <f t="shared" si="32"/>
        <v>0</v>
      </c>
      <c r="BQ42" s="135">
        <f t="shared" si="20"/>
        <v>0</v>
      </c>
      <c r="BR42" s="135">
        <f t="shared" si="57"/>
        <v>0</v>
      </c>
      <c r="BS42" s="134"/>
      <c r="BT42" s="134">
        <f t="shared" si="64"/>
        <v>0</v>
      </c>
    </row>
    <row r="43" spans="1:92" ht="15.75">
      <c r="G43" s="36"/>
      <c r="H43" s="136" t="s">
        <v>4</v>
      </c>
      <c r="I43" s="142">
        <f>SUM(I6:I42)</f>
        <v>11668.520000000002</v>
      </c>
      <c r="J43" s="142">
        <f>SUM(J6:J42)</f>
        <v>11524.760000000002</v>
      </c>
      <c r="K43" s="142">
        <f>SUM(K6:K42)</f>
        <v>-143.76</v>
      </c>
      <c r="Q43" s="103"/>
      <c r="R43" s="115" t="s">
        <v>4</v>
      </c>
      <c r="S43" s="161">
        <f t="shared" ref="S43:Z43" si="68">SUM(S7:S42)</f>
        <v>12880.51</v>
      </c>
      <c r="T43" s="161">
        <f t="shared" si="68"/>
        <v>979.50999999999988</v>
      </c>
      <c r="U43" s="161">
        <f t="shared" si="68"/>
        <v>979.50999999999988</v>
      </c>
      <c r="V43" s="161">
        <f t="shared" si="68"/>
        <v>10883.000000000002</v>
      </c>
      <c r="W43" s="161">
        <f t="shared" si="68"/>
        <v>38.49</v>
      </c>
      <c r="X43" s="161">
        <f t="shared" si="68"/>
        <v>12880.51</v>
      </c>
      <c r="Y43" s="161">
        <f t="shared" si="68"/>
        <v>11466.1</v>
      </c>
      <c r="Z43" s="33">
        <f t="shared" si="68"/>
        <v>-414.40999999999997</v>
      </c>
      <c r="AB43" s="36"/>
      <c r="AC43" s="33"/>
      <c r="AD43" s="33">
        <f>SUM(AD7:AD42)</f>
        <v>11018.289999999997</v>
      </c>
      <c r="AE43" s="33">
        <f t="shared" ref="AE43:AH43" si="69">SUM(AE7:AE42)</f>
        <v>840.62</v>
      </c>
      <c r="AF43" s="33">
        <f t="shared" si="69"/>
        <v>840.62</v>
      </c>
      <c r="AG43" s="33">
        <f t="shared" si="69"/>
        <v>9339.93</v>
      </c>
      <c r="AH43" s="33">
        <f t="shared" si="69"/>
        <v>586.84999999999991</v>
      </c>
      <c r="AI43" s="166">
        <f>SUM(AI7:AI42)</f>
        <v>11608.019999999999</v>
      </c>
      <c r="AJ43" s="166">
        <f>SUM(AJ7:AJ42)</f>
        <v>172.44</v>
      </c>
      <c r="AL43" s="118"/>
      <c r="AM43" s="146" t="s">
        <v>60</v>
      </c>
      <c r="AN43" s="34">
        <f>SUM(AN7:AN42)</f>
        <v>10320.480000000001</v>
      </c>
      <c r="AO43" s="34">
        <f t="shared" ref="AO43:AP43" si="70">SUM(AO7:AO42)</f>
        <v>928.84</v>
      </c>
      <c r="AP43" s="34">
        <f t="shared" si="70"/>
        <v>928.84</v>
      </c>
      <c r="AQ43" s="35">
        <f>SUM(AQ7:AQ42)</f>
        <v>12178.159999999998</v>
      </c>
      <c r="AR43" s="134"/>
      <c r="AS43" s="166">
        <f>SUM(AS7:AS42)</f>
        <v>12176.719999999998</v>
      </c>
      <c r="AT43" s="166">
        <f>SUM(AT7:AT42)</f>
        <v>172.44</v>
      </c>
      <c r="AV43" s="118"/>
      <c r="AW43" s="146" t="s">
        <v>60</v>
      </c>
      <c r="AX43" s="146">
        <f>SUM(AX7:AX42)</f>
        <v>9662.06</v>
      </c>
      <c r="AY43" s="146">
        <f t="shared" ref="AY43" si="71">SUM(AY7:AY42)</f>
        <v>869.58539999999994</v>
      </c>
      <c r="AZ43" s="170">
        <f t="shared" ref="AZ43" si="72">AY43</f>
        <v>869.58539999999994</v>
      </c>
      <c r="BA43" s="171">
        <f>SUM(BA7:BA42)</f>
        <v>11401.274799999999</v>
      </c>
      <c r="BB43" s="167">
        <f>164.89+486.5</f>
        <v>651.39</v>
      </c>
      <c r="BC43" s="35">
        <f>SUM(BC7:BC42)</f>
        <v>11877.802799999999</v>
      </c>
      <c r="BM43" s="118"/>
      <c r="BN43" s="146" t="s">
        <v>60</v>
      </c>
      <c r="BO43" s="148">
        <f>SUM(BO7:BO42)</f>
        <v>5811.98</v>
      </c>
      <c r="BP43" s="148">
        <f t="shared" ref="BP43:BT43" si="73">SUM(BP7:BP42)</f>
        <v>523.07820000000004</v>
      </c>
      <c r="BQ43" s="148">
        <f t="shared" si="73"/>
        <v>523.07820000000004</v>
      </c>
      <c r="BR43" s="148">
        <f t="shared" si="73"/>
        <v>7030.623599999999</v>
      </c>
      <c r="BS43" s="148">
        <f t="shared" si="73"/>
        <v>0</v>
      </c>
      <c r="BT43" s="148">
        <f t="shared" si="73"/>
        <v>7030.623599999999</v>
      </c>
      <c r="CD43" s="174"/>
    </row>
    <row r="44" spans="1:92">
      <c r="D44" s="27"/>
      <c r="G44" s="215">
        <f>11525-472</f>
        <v>11053</v>
      </c>
      <c r="H44" s="215"/>
      <c r="I44" s="215"/>
      <c r="J44" s="215"/>
      <c r="K44" s="215"/>
    </row>
    <row r="45" spans="1:92">
      <c r="AM45" s="27">
        <f>11164+1013.9</f>
        <v>12177.9</v>
      </c>
      <c r="AW45" s="169"/>
      <c r="AX45" s="169"/>
      <c r="AY45" s="169"/>
      <c r="AZ45" s="169"/>
      <c r="BA45" s="169"/>
      <c r="BB45" s="169"/>
    </row>
    <row r="51" spans="5:5">
      <c r="E51">
        <f>290.14-146.38</f>
        <v>143.76</v>
      </c>
    </row>
  </sheetData>
  <mergeCells count="29">
    <mergeCell ref="M3:O3"/>
    <mergeCell ref="AV5:BA5"/>
    <mergeCell ref="AV4:AZ4"/>
    <mergeCell ref="AL4:AO4"/>
    <mergeCell ref="AL5:AT5"/>
    <mergeCell ref="AP4:AT4"/>
    <mergeCell ref="A3:D3"/>
    <mergeCell ref="B4:D4"/>
    <mergeCell ref="A40:B40"/>
    <mergeCell ref="G3:I3"/>
    <mergeCell ref="H4:I4"/>
    <mergeCell ref="BM4:BQ4"/>
    <mergeCell ref="BR4:BT4"/>
    <mergeCell ref="BM5:BT5"/>
    <mergeCell ref="BD4:BH4"/>
    <mergeCell ref="BI4:BK4"/>
    <mergeCell ref="BD5:BK5"/>
    <mergeCell ref="G44:K44"/>
    <mergeCell ref="AB5:AG5"/>
    <mergeCell ref="AB4:AF4"/>
    <mergeCell ref="Q5:Y5"/>
    <mergeCell ref="Q4:Y4"/>
    <mergeCell ref="M4:O4"/>
    <mergeCell ref="CF4:CJ4"/>
    <mergeCell ref="CK4:CM4"/>
    <mergeCell ref="CF5:CM5"/>
    <mergeCell ref="BV4:BZ4"/>
    <mergeCell ref="CA4:CC4"/>
    <mergeCell ref="BV5:CC5"/>
  </mergeCells>
  <pageMargins left="0.2" right="0.2" top="0.16" bottom="0.75" header="0.16" footer="0.3"/>
  <pageSetup paperSize="9" orientation="portrait" verticalDpi="0" r:id="rId1"/>
  <ignoredErrors>
    <ignoredError sqref="M8:M36" numberStoredAsText="1"/>
    <ignoredError sqref="M4" twoDigitTextYear="1"/>
    <ignoredError sqref="AZ43 BB43" formula="1"/>
  </ignoredErrors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>
  <dimension ref="B3:I43"/>
  <sheetViews>
    <sheetView topLeftCell="A10" workbookViewId="0">
      <selection activeCell="D24" sqref="D24"/>
    </sheetView>
  </sheetViews>
  <sheetFormatPr defaultRowHeight="15"/>
  <cols>
    <col min="3" max="3" width="15.85546875" customWidth="1"/>
    <col min="7" max="7" width="9.7109375" customWidth="1"/>
  </cols>
  <sheetData>
    <row r="3" spans="2:9" ht="22.5">
      <c r="B3" s="216" t="s">
        <v>0</v>
      </c>
      <c r="C3" s="216"/>
      <c r="D3" s="216"/>
      <c r="E3" s="216"/>
      <c r="F3" s="216"/>
    </row>
    <row r="4" spans="2:9">
      <c r="B4" s="196" t="s">
        <v>17</v>
      </c>
      <c r="C4" s="196"/>
      <c r="D4" s="196"/>
      <c r="E4" s="196"/>
      <c r="F4" s="196"/>
      <c r="G4" s="134"/>
      <c r="H4" s="134"/>
      <c r="I4" s="134"/>
    </row>
    <row r="5" spans="2:9" ht="15.75">
      <c r="B5" s="87" t="s">
        <v>1</v>
      </c>
      <c r="C5" s="96" t="s">
        <v>2</v>
      </c>
      <c r="D5" s="97" t="s">
        <v>3</v>
      </c>
      <c r="E5" s="97" t="s">
        <v>18</v>
      </c>
      <c r="F5" s="97" t="s">
        <v>19</v>
      </c>
      <c r="G5" s="97" t="s">
        <v>99</v>
      </c>
      <c r="H5" s="97" t="s">
        <v>98</v>
      </c>
      <c r="I5" s="134"/>
    </row>
    <row r="6" spans="2:9">
      <c r="B6" s="36">
        <v>1</v>
      </c>
      <c r="C6" s="45">
        <v>7354881112</v>
      </c>
      <c r="D6" s="47">
        <v>225.66</v>
      </c>
      <c r="E6" s="100">
        <v>20.309999999999999</v>
      </c>
      <c r="F6" s="100">
        <v>20.309999999999999</v>
      </c>
      <c r="G6" s="100">
        <v>23.6</v>
      </c>
      <c r="H6" s="141">
        <f>D6+E6+F6+G6</f>
        <v>289.88</v>
      </c>
      <c r="I6" s="134"/>
    </row>
    <row r="7" spans="2:9">
      <c r="B7" s="36">
        <v>2</v>
      </c>
      <c r="C7" s="45">
        <v>7354881114</v>
      </c>
      <c r="D7" s="47">
        <v>189.45</v>
      </c>
      <c r="E7" s="100">
        <v>17.05</v>
      </c>
      <c r="F7" s="100">
        <f t="shared" ref="F7:F39" si="0">E7</f>
        <v>17.05</v>
      </c>
      <c r="G7" s="134"/>
      <c r="H7" s="135">
        <f t="shared" ref="H7:H41" si="1">D7+E7+F7+G7</f>
        <v>223.55</v>
      </c>
      <c r="I7" s="134"/>
    </row>
    <row r="8" spans="2:9">
      <c r="B8" s="103">
        <v>3</v>
      </c>
      <c r="C8" s="45">
        <v>7354881120</v>
      </c>
      <c r="D8" s="47">
        <v>675.1</v>
      </c>
      <c r="E8" s="104">
        <v>60.76</v>
      </c>
      <c r="F8" s="104">
        <f t="shared" si="0"/>
        <v>60.76</v>
      </c>
      <c r="G8" s="134"/>
      <c r="H8" s="135">
        <f t="shared" si="1"/>
        <v>796.62</v>
      </c>
      <c r="I8" s="134"/>
    </row>
    <row r="9" spans="2:9">
      <c r="B9" s="103">
        <v>4</v>
      </c>
      <c r="C9" s="45">
        <v>7354881122</v>
      </c>
      <c r="D9" s="47">
        <v>216.84</v>
      </c>
      <c r="E9" s="100">
        <v>19.52</v>
      </c>
      <c r="F9" s="100">
        <f t="shared" si="0"/>
        <v>19.52</v>
      </c>
      <c r="G9" s="134"/>
      <c r="H9" s="135">
        <f t="shared" si="1"/>
        <v>255.88000000000002</v>
      </c>
      <c r="I9" s="134"/>
    </row>
    <row r="10" spans="2:9">
      <c r="B10" s="103">
        <v>5</v>
      </c>
      <c r="C10" s="45">
        <v>7354881123</v>
      </c>
      <c r="D10" s="47">
        <v>579.22</v>
      </c>
      <c r="E10" s="100">
        <v>52.13</v>
      </c>
      <c r="F10" s="100">
        <f t="shared" si="0"/>
        <v>52.13</v>
      </c>
      <c r="G10" s="134"/>
      <c r="H10" s="135">
        <f t="shared" si="1"/>
        <v>683.48</v>
      </c>
      <c r="I10" s="134"/>
    </row>
    <row r="11" spans="2:9">
      <c r="B11" s="103">
        <v>6</v>
      </c>
      <c r="C11" s="45">
        <v>7354881124</v>
      </c>
      <c r="D11" s="47">
        <v>125</v>
      </c>
      <c r="E11" s="100">
        <v>11.25</v>
      </c>
      <c r="F11" s="100">
        <f t="shared" si="0"/>
        <v>11.25</v>
      </c>
      <c r="G11" s="134"/>
      <c r="H11" s="135">
        <f t="shared" si="1"/>
        <v>147.5</v>
      </c>
      <c r="I11" s="134"/>
    </row>
    <row r="12" spans="2:9">
      <c r="B12" s="103">
        <v>7</v>
      </c>
      <c r="C12" s="45">
        <v>7354881126</v>
      </c>
      <c r="D12" s="47">
        <v>204.49</v>
      </c>
      <c r="E12" s="100">
        <v>18.399999999999999</v>
      </c>
      <c r="F12" s="100">
        <f t="shared" si="0"/>
        <v>18.399999999999999</v>
      </c>
      <c r="G12" s="134"/>
      <c r="H12" s="135">
        <f t="shared" si="1"/>
        <v>241.29000000000002</v>
      </c>
      <c r="I12" s="134"/>
    </row>
    <row r="13" spans="2:9">
      <c r="B13" s="36">
        <v>8</v>
      </c>
      <c r="C13" s="45">
        <v>7354881127</v>
      </c>
      <c r="D13" s="47">
        <v>125</v>
      </c>
      <c r="E13" s="100">
        <v>11.25</v>
      </c>
      <c r="F13" s="100">
        <f t="shared" si="0"/>
        <v>11.25</v>
      </c>
      <c r="G13" s="134"/>
      <c r="H13" s="135">
        <f t="shared" si="1"/>
        <v>147.5</v>
      </c>
      <c r="I13" s="134"/>
    </row>
    <row r="14" spans="2:9">
      <c r="B14" s="36">
        <v>9</v>
      </c>
      <c r="C14" s="45">
        <v>7354881128</v>
      </c>
      <c r="D14" s="47">
        <v>125</v>
      </c>
      <c r="E14" s="100">
        <v>11.25</v>
      </c>
      <c r="F14" s="100">
        <f t="shared" si="0"/>
        <v>11.25</v>
      </c>
      <c r="G14" s="134"/>
      <c r="H14" s="135">
        <f t="shared" si="1"/>
        <v>147.5</v>
      </c>
      <c r="I14" s="134"/>
    </row>
    <row r="15" spans="2:9">
      <c r="B15" s="36">
        <v>10</v>
      </c>
      <c r="C15" s="45">
        <v>7354881129</v>
      </c>
      <c r="D15" s="47">
        <v>125</v>
      </c>
      <c r="E15" s="100">
        <v>11.25</v>
      </c>
      <c r="F15" s="100">
        <f t="shared" si="0"/>
        <v>11.25</v>
      </c>
      <c r="G15" s="134"/>
      <c r="H15" s="135">
        <f t="shared" si="1"/>
        <v>147.5</v>
      </c>
      <c r="I15" s="134"/>
    </row>
    <row r="16" spans="2:9">
      <c r="B16" s="36">
        <v>11</v>
      </c>
      <c r="C16" s="45">
        <v>7354881130</v>
      </c>
      <c r="D16" s="47">
        <v>391.8</v>
      </c>
      <c r="E16" s="100">
        <v>35.270000000000003</v>
      </c>
      <c r="F16" s="100">
        <f t="shared" si="0"/>
        <v>35.270000000000003</v>
      </c>
      <c r="G16" s="134"/>
      <c r="H16" s="141">
        <f t="shared" si="1"/>
        <v>462.34</v>
      </c>
      <c r="I16" s="134"/>
    </row>
    <row r="17" spans="2:9">
      <c r="B17" s="103">
        <v>12</v>
      </c>
      <c r="C17" s="45">
        <v>7354881132</v>
      </c>
      <c r="D17" s="47">
        <v>1128.96</v>
      </c>
      <c r="E17" s="100">
        <v>101.61</v>
      </c>
      <c r="F17" s="100">
        <f t="shared" si="0"/>
        <v>101.61</v>
      </c>
      <c r="G17" s="100"/>
      <c r="H17" s="135">
        <f t="shared" si="1"/>
        <v>1332.1799999999998</v>
      </c>
      <c r="I17" s="134"/>
    </row>
    <row r="18" spans="2:9">
      <c r="B18" s="103">
        <v>14</v>
      </c>
      <c r="C18" s="45">
        <v>7354881136</v>
      </c>
      <c r="D18" s="47">
        <v>185</v>
      </c>
      <c r="E18" s="100">
        <v>16.649999999999999</v>
      </c>
      <c r="F18" s="100">
        <f t="shared" si="0"/>
        <v>16.649999999999999</v>
      </c>
      <c r="G18" s="134"/>
      <c r="H18" s="135">
        <f t="shared" si="1"/>
        <v>218.3</v>
      </c>
      <c r="I18" s="134"/>
    </row>
    <row r="19" spans="2:9">
      <c r="B19" s="103">
        <v>15</v>
      </c>
      <c r="C19" s="45">
        <v>7354881139</v>
      </c>
      <c r="D19" s="47">
        <v>192.67</v>
      </c>
      <c r="E19" s="100">
        <v>17.34</v>
      </c>
      <c r="F19" s="100">
        <f t="shared" si="0"/>
        <v>17.34</v>
      </c>
      <c r="G19" s="134"/>
      <c r="H19" s="135">
        <f t="shared" si="1"/>
        <v>227.35</v>
      </c>
      <c r="I19" s="134"/>
    </row>
    <row r="20" spans="2:9">
      <c r="B20" s="103">
        <v>16</v>
      </c>
      <c r="C20" s="45">
        <v>7354881151</v>
      </c>
      <c r="D20" s="47">
        <v>251.8</v>
      </c>
      <c r="E20" s="100">
        <v>22.66</v>
      </c>
      <c r="F20" s="100">
        <f t="shared" si="0"/>
        <v>22.66</v>
      </c>
      <c r="G20" s="134"/>
      <c r="H20" s="135">
        <f t="shared" si="1"/>
        <v>297.12000000000006</v>
      </c>
      <c r="I20" s="134"/>
    </row>
    <row r="21" spans="2:9">
      <c r="B21" s="103">
        <v>18</v>
      </c>
      <c r="C21" s="45">
        <v>7354880475</v>
      </c>
      <c r="D21" s="47">
        <v>330.71</v>
      </c>
      <c r="E21" s="100">
        <v>29.77</v>
      </c>
      <c r="F21" s="100">
        <f t="shared" si="0"/>
        <v>29.77</v>
      </c>
      <c r="G21" s="134"/>
      <c r="H21" s="135">
        <f t="shared" si="1"/>
        <v>390.24999999999994</v>
      </c>
      <c r="I21" s="134"/>
    </row>
    <row r="22" spans="2:9">
      <c r="B22" s="103">
        <v>20</v>
      </c>
      <c r="C22" s="45">
        <v>8435500686</v>
      </c>
      <c r="D22" s="47">
        <v>168.1</v>
      </c>
      <c r="E22" s="100">
        <v>15.13</v>
      </c>
      <c r="F22" s="100">
        <f t="shared" si="0"/>
        <v>15.13</v>
      </c>
      <c r="G22" s="134"/>
      <c r="H22" s="135">
        <f t="shared" si="1"/>
        <v>198.35999999999999</v>
      </c>
      <c r="I22" s="134"/>
    </row>
    <row r="23" spans="2:9">
      <c r="B23" s="103">
        <v>21</v>
      </c>
      <c r="C23" s="45">
        <v>8435500687</v>
      </c>
      <c r="D23" s="47">
        <v>232.64</v>
      </c>
      <c r="E23" s="100">
        <v>20.94</v>
      </c>
      <c r="F23" s="100">
        <f t="shared" si="0"/>
        <v>20.94</v>
      </c>
      <c r="G23" s="134"/>
      <c r="H23" s="135">
        <f t="shared" si="1"/>
        <v>274.52</v>
      </c>
      <c r="I23" s="134"/>
    </row>
    <row r="24" spans="2:9">
      <c r="B24" s="103">
        <v>22</v>
      </c>
      <c r="C24" s="45">
        <v>8435500093</v>
      </c>
      <c r="D24" s="47">
        <v>571.62</v>
      </c>
      <c r="E24" s="100">
        <v>51.45</v>
      </c>
      <c r="F24" s="100">
        <f t="shared" si="0"/>
        <v>51.45</v>
      </c>
      <c r="G24" s="134"/>
      <c r="H24" s="135">
        <f t="shared" si="1"/>
        <v>674.5200000000001</v>
      </c>
      <c r="I24" s="134"/>
    </row>
    <row r="25" spans="2:9">
      <c r="B25" s="103">
        <v>23</v>
      </c>
      <c r="C25" s="45">
        <v>9713174427</v>
      </c>
      <c r="D25" s="47">
        <v>125</v>
      </c>
      <c r="E25" s="100">
        <v>11.25</v>
      </c>
      <c r="F25" s="100">
        <f t="shared" si="0"/>
        <v>11.25</v>
      </c>
      <c r="G25" s="134"/>
      <c r="H25" s="135">
        <f t="shared" si="1"/>
        <v>147.5</v>
      </c>
      <c r="I25" s="134"/>
    </row>
    <row r="26" spans="2:9">
      <c r="B26" s="103">
        <v>24</v>
      </c>
      <c r="C26" s="45">
        <v>9826010237</v>
      </c>
      <c r="D26" s="47">
        <v>570.1</v>
      </c>
      <c r="E26" s="100">
        <v>51.31</v>
      </c>
      <c r="F26" s="100">
        <f t="shared" si="0"/>
        <v>51.31</v>
      </c>
      <c r="G26" s="134"/>
      <c r="H26" s="135">
        <f t="shared" si="1"/>
        <v>672.72</v>
      </c>
      <c r="I26" s="134"/>
    </row>
    <row r="27" spans="2:9">
      <c r="B27" s="103">
        <v>25</v>
      </c>
      <c r="C27" s="45">
        <v>9826225111</v>
      </c>
      <c r="D27" s="47">
        <v>319.44</v>
      </c>
      <c r="E27" s="100">
        <v>28.75</v>
      </c>
      <c r="F27" s="100">
        <f t="shared" si="0"/>
        <v>28.75</v>
      </c>
      <c r="G27" s="134"/>
      <c r="H27" s="135">
        <f t="shared" si="1"/>
        <v>376.94</v>
      </c>
      <c r="I27" s="134"/>
    </row>
    <row r="28" spans="2:9">
      <c r="B28" s="103">
        <v>26</v>
      </c>
      <c r="C28" s="45">
        <v>9826254111</v>
      </c>
      <c r="D28" s="47">
        <v>234.28</v>
      </c>
      <c r="E28" s="100">
        <v>21.09</v>
      </c>
      <c r="F28" s="100">
        <f t="shared" si="0"/>
        <v>21.09</v>
      </c>
      <c r="G28" s="134"/>
      <c r="H28" s="135">
        <f t="shared" si="1"/>
        <v>276.45999999999998</v>
      </c>
      <c r="I28" s="134"/>
    </row>
    <row r="29" spans="2:9">
      <c r="B29" s="103">
        <v>27</v>
      </c>
      <c r="C29" s="45">
        <v>9826425111</v>
      </c>
      <c r="D29" s="47">
        <v>574.49</v>
      </c>
      <c r="E29" s="100">
        <v>51.71</v>
      </c>
      <c r="F29" s="100">
        <f t="shared" si="0"/>
        <v>51.71</v>
      </c>
      <c r="G29" s="134"/>
      <c r="H29" s="135">
        <f t="shared" si="1"/>
        <v>677.91000000000008</v>
      </c>
      <c r="I29" s="134"/>
    </row>
    <row r="30" spans="2:9">
      <c r="B30" s="103">
        <v>28</v>
      </c>
      <c r="C30" s="45">
        <v>9826798227</v>
      </c>
      <c r="D30" s="47">
        <v>314.45</v>
      </c>
      <c r="E30" s="100">
        <v>28.3</v>
      </c>
      <c r="F30" s="100">
        <f t="shared" si="0"/>
        <v>28.3</v>
      </c>
      <c r="G30" s="134"/>
      <c r="H30" s="135">
        <f t="shared" si="1"/>
        <v>371.05</v>
      </c>
      <c r="I30" s="134"/>
    </row>
    <row r="31" spans="2:9">
      <c r="B31" s="103">
        <v>29</v>
      </c>
      <c r="C31" s="45">
        <v>9826911195</v>
      </c>
      <c r="D31" s="47">
        <v>189.45</v>
      </c>
      <c r="E31" s="100">
        <v>17.05</v>
      </c>
      <c r="F31" s="100">
        <f t="shared" si="0"/>
        <v>17.05</v>
      </c>
      <c r="G31" s="134"/>
      <c r="H31" s="135">
        <f t="shared" si="1"/>
        <v>223.55</v>
      </c>
      <c r="I31" s="134"/>
    </row>
    <row r="32" spans="2:9">
      <c r="B32" s="103">
        <v>30</v>
      </c>
      <c r="C32" s="45">
        <v>9893125111</v>
      </c>
      <c r="D32" s="47">
        <v>460.96</v>
      </c>
      <c r="E32" s="100">
        <v>41.49</v>
      </c>
      <c r="F32" s="100">
        <f t="shared" si="0"/>
        <v>41.49</v>
      </c>
      <c r="G32" s="134"/>
      <c r="H32" s="135">
        <f t="shared" si="1"/>
        <v>543.93999999999994</v>
      </c>
      <c r="I32" s="134"/>
    </row>
    <row r="33" spans="2:9">
      <c r="B33" s="103">
        <v>31</v>
      </c>
      <c r="C33" s="45">
        <v>9926015567</v>
      </c>
      <c r="D33" s="47">
        <v>355</v>
      </c>
      <c r="E33" s="100">
        <v>32</v>
      </c>
      <c r="F33" s="100">
        <f t="shared" si="0"/>
        <v>32</v>
      </c>
      <c r="G33" s="134"/>
      <c r="H33" s="135">
        <f t="shared" si="1"/>
        <v>419</v>
      </c>
      <c r="I33" s="134"/>
    </row>
    <row r="34" spans="2:9">
      <c r="B34" s="103">
        <v>32</v>
      </c>
      <c r="C34" s="45">
        <v>9926638883</v>
      </c>
      <c r="D34" s="47">
        <v>189.45</v>
      </c>
      <c r="E34" s="100">
        <v>17.05</v>
      </c>
      <c r="F34" s="100">
        <f t="shared" si="0"/>
        <v>17.05</v>
      </c>
      <c r="G34" s="134"/>
      <c r="H34" s="135">
        <f t="shared" si="1"/>
        <v>223.55</v>
      </c>
      <c r="I34" s="134"/>
    </row>
    <row r="35" spans="2:9">
      <c r="B35" s="36">
        <v>33</v>
      </c>
      <c r="C35" s="45">
        <v>7694006183</v>
      </c>
      <c r="D35" s="47">
        <v>150</v>
      </c>
      <c r="E35" s="100">
        <v>13.5</v>
      </c>
      <c r="F35" s="100">
        <f t="shared" si="0"/>
        <v>13.5</v>
      </c>
      <c r="G35" s="134"/>
      <c r="H35" s="135">
        <f t="shared" si="1"/>
        <v>177</v>
      </c>
      <c r="I35" s="134"/>
    </row>
    <row r="36" spans="2:9">
      <c r="B36" s="103">
        <v>34</v>
      </c>
      <c r="C36" s="45">
        <v>7773025111</v>
      </c>
      <c r="D36" s="47">
        <v>125</v>
      </c>
      <c r="E36" s="100">
        <v>11.25</v>
      </c>
      <c r="F36" s="100">
        <v>11.25</v>
      </c>
      <c r="G36" s="100">
        <v>1.1200000000000001</v>
      </c>
      <c r="H36" s="135">
        <f t="shared" si="1"/>
        <v>148.62</v>
      </c>
      <c r="I36" s="134"/>
    </row>
    <row r="37" spans="2:9">
      <c r="B37" s="103">
        <v>35</v>
      </c>
      <c r="C37" s="45">
        <v>7354882251</v>
      </c>
      <c r="D37" s="47">
        <v>150</v>
      </c>
      <c r="E37" s="100">
        <v>13.5</v>
      </c>
      <c r="F37" s="100">
        <f t="shared" si="0"/>
        <v>13.5</v>
      </c>
      <c r="G37" s="134"/>
      <c r="H37" s="135">
        <f t="shared" si="1"/>
        <v>177</v>
      </c>
      <c r="I37" s="134"/>
    </row>
    <row r="38" spans="2:9">
      <c r="B38" s="103">
        <v>36</v>
      </c>
      <c r="C38" s="45">
        <v>7354881125</v>
      </c>
      <c r="D38" s="47">
        <v>143.41999999999999</v>
      </c>
      <c r="E38" s="100">
        <v>12.91</v>
      </c>
      <c r="F38" s="100">
        <f t="shared" si="0"/>
        <v>12.91</v>
      </c>
      <c r="G38" s="134"/>
      <c r="H38" s="135">
        <f t="shared" si="1"/>
        <v>169.23999999999998</v>
      </c>
      <c r="I38" s="134"/>
    </row>
    <row r="39" spans="2:9">
      <c r="B39" s="103">
        <v>37</v>
      </c>
      <c r="C39" s="45">
        <v>7354881113</v>
      </c>
      <c r="D39" s="47">
        <v>350.2</v>
      </c>
      <c r="E39" s="100">
        <v>31.52</v>
      </c>
      <c r="F39" s="100">
        <f t="shared" si="0"/>
        <v>31.52</v>
      </c>
      <c r="G39" s="134"/>
      <c r="H39" s="135">
        <f t="shared" si="1"/>
        <v>413.23999999999995</v>
      </c>
      <c r="I39" s="134"/>
    </row>
    <row r="40" spans="2:9">
      <c r="B40" s="103">
        <v>38</v>
      </c>
      <c r="C40" s="37">
        <v>8718805814</v>
      </c>
      <c r="D40" s="144">
        <v>350</v>
      </c>
      <c r="E40" s="39">
        <v>31.5</v>
      </c>
      <c r="F40" s="39">
        <v>31.5</v>
      </c>
      <c r="G40" s="134">
        <v>13.77</v>
      </c>
      <c r="H40" s="135">
        <f t="shared" si="1"/>
        <v>426.77</v>
      </c>
      <c r="I40" s="134"/>
    </row>
    <row r="41" spans="2:9">
      <c r="B41" s="103">
        <v>39</v>
      </c>
      <c r="C41" s="37">
        <v>9826530013</v>
      </c>
      <c r="D41" s="119">
        <v>237.1</v>
      </c>
      <c r="E41" s="144">
        <v>21.34</v>
      </c>
      <c r="F41" s="144">
        <v>21.34</v>
      </c>
      <c r="G41" s="134"/>
      <c r="H41" s="135">
        <f t="shared" si="1"/>
        <v>279.77999999999997</v>
      </c>
      <c r="I41" s="134"/>
    </row>
    <row r="42" spans="2:9">
      <c r="B42" s="134"/>
      <c r="C42" s="134" t="s">
        <v>98</v>
      </c>
      <c r="D42" s="135">
        <f>SUM(D6:D41)</f>
        <v>10882.400000000001</v>
      </c>
      <c r="E42" s="135">
        <v>980</v>
      </c>
      <c r="F42" s="135">
        <v>980</v>
      </c>
      <c r="G42" s="135">
        <f t="shared" ref="G42" si="2">SUM(G6:G41)</f>
        <v>38.49</v>
      </c>
      <c r="H42" s="135">
        <f>SUM(H6:H41)</f>
        <v>12879.91</v>
      </c>
      <c r="I42" s="134"/>
    </row>
    <row r="43" spans="2:9">
      <c r="B43" s="134"/>
      <c r="C43" s="134"/>
      <c r="D43" s="134"/>
      <c r="E43" s="134"/>
      <c r="F43" s="134"/>
      <c r="G43" s="134"/>
      <c r="H43" s="134"/>
      <c r="I43" s="134"/>
    </row>
  </sheetData>
  <mergeCells count="2">
    <mergeCell ref="B3:F3"/>
    <mergeCell ref="B4:F4"/>
  </mergeCells>
  <pageMargins left="0.7" right="0.7" top="0.75" bottom="0.75" header="0.3" footer="0.3"/>
  <pageSetup paperSize="9" orientation="portrait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B4:G44"/>
  <sheetViews>
    <sheetView topLeftCell="A28" workbookViewId="0">
      <selection activeCell="D29" sqref="D29"/>
    </sheetView>
  </sheetViews>
  <sheetFormatPr defaultRowHeight="15"/>
  <cols>
    <col min="3" max="3" width="24.85546875" customWidth="1"/>
    <col min="4" max="4" width="14.7109375" customWidth="1"/>
    <col min="7" max="7" width="13.140625" customWidth="1"/>
  </cols>
  <sheetData>
    <row r="4" spans="2:7" ht="21">
      <c r="B4" s="212" t="s">
        <v>61</v>
      </c>
      <c r="C4" s="212"/>
      <c r="D4" s="212"/>
      <c r="E4" s="212"/>
      <c r="F4" s="212"/>
      <c r="G4" s="212"/>
    </row>
    <row r="5" spans="2:7">
      <c r="B5" s="41"/>
      <c r="C5" s="41"/>
      <c r="D5" s="41"/>
      <c r="E5" s="41"/>
      <c r="F5" s="41"/>
      <c r="G5" s="41"/>
    </row>
    <row r="6" spans="2:7" ht="22.5">
      <c r="B6" s="206" t="s">
        <v>0</v>
      </c>
      <c r="C6" s="207"/>
      <c r="D6" s="207"/>
      <c r="E6" s="207"/>
      <c r="F6" s="207"/>
      <c r="G6" s="208"/>
    </row>
    <row r="7" spans="2:7">
      <c r="B7" s="209">
        <v>43055</v>
      </c>
      <c r="C7" s="210"/>
      <c r="D7" s="210"/>
      <c r="E7" s="210"/>
      <c r="F7" s="210"/>
      <c r="G7" s="211"/>
    </row>
    <row r="8" spans="2:7" ht="15.75">
      <c r="B8" s="90" t="s">
        <v>1</v>
      </c>
      <c r="C8" s="147" t="s">
        <v>2</v>
      </c>
      <c r="D8" s="145" t="s">
        <v>21</v>
      </c>
      <c r="E8" s="92" t="s">
        <v>18</v>
      </c>
      <c r="F8" s="92" t="s">
        <v>19</v>
      </c>
      <c r="G8" s="88" t="s">
        <v>3</v>
      </c>
    </row>
    <row r="9" spans="2:7">
      <c r="B9" s="36">
        <v>1</v>
      </c>
      <c r="C9" s="37">
        <v>7354881112</v>
      </c>
      <c r="D9" s="39">
        <v>299.3</v>
      </c>
      <c r="E9" s="39">
        <v>26.96</v>
      </c>
      <c r="F9" s="44">
        <f t="shared" ref="F9:F10" si="0">E9</f>
        <v>26.96</v>
      </c>
      <c r="G9" s="39">
        <f>D9+E9+F9</f>
        <v>353.21999999999997</v>
      </c>
    </row>
    <row r="10" spans="2:7">
      <c r="B10" s="36">
        <v>2</v>
      </c>
      <c r="C10" s="37">
        <v>7354881114</v>
      </c>
      <c r="D10" s="44">
        <v>299.3</v>
      </c>
      <c r="E10" s="44">
        <v>26.94</v>
      </c>
      <c r="F10" s="44">
        <f t="shared" si="0"/>
        <v>26.94</v>
      </c>
      <c r="G10" s="39">
        <f t="shared" ref="G10:G42" si="1">D10+E10+F10</f>
        <v>353.18</v>
      </c>
    </row>
    <row r="11" spans="2:7">
      <c r="B11" s="36">
        <v>3</v>
      </c>
      <c r="C11" s="37">
        <v>7354881120</v>
      </c>
      <c r="D11" s="44">
        <v>99</v>
      </c>
      <c r="E11" s="44">
        <v>8.91</v>
      </c>
      <c r="F11" s="44">
        <f>E11</f>
        <v>8.91</v>
      </c>
      <c r="G11" s="39">
        <f t="shared" si="1"/>
        <v>116.82</v>
      </c>
    </row>
    <row r="12" spans="2:7">
      <c r="B12" s="36">
        <v>4</v>
      </c>
      <c r="C12" s="37">
        <v>7354881122</v>
      </c>
      <c r="D12" s="44">
        <v>299</v>
      </c>
      <c r="E12" s="44">
        <v>26.91</v>
      </c>
      <c r="F12" s="44">
        <f t="shared" ref="F12:F43" si="2">E12</f>
        <v>26.91</v>
      </c>
      <c r="G12" s="39">
        <f t="shared" si="1"/>
        <v>352.82000000000005</v>
      </c>
    </row>
    <row r="13" spans="2:7">
      <c r="B13" s="36">
        <v>5</v>
      </c>
      <c r="C13" s="37">
        <v>7354881123</v>
      </c>
      <c r="D13" s="44">
        <v>359.4</v>
      </c>
      <c r="E13" s="44">
        <v>32.35</v>
      </c>
      <c r="F13" s="44">
        <f t="shared" si="2"/>
        <v>32.35</v>
      </c>
      <c r="G13" s="39">
        <f t="shared" si="1"/>
        <v>424.1</v>
      </c>
    </row>
    <row r="14" spans="2:7">
      <c r="B14" s="36">
        <v>6</v>
      </c>
      <c r="C14" s="37">
        <v>7354881124</v>
      </c>
      <c r="D14" s="44">
        <v>205.8</v>
      </c>
      <c r="E14" s="39">
        <v>18.52</v>
      </c>
      <c r="F14" s="44">
        <f t="shared" si="2"/>
        <v>18.52</v>
      </c>
      <c r="G14" s="39">
        <f t="shared" si="1"/>
        <v>242.84000000000003</v>
      </c>
    </row>
    <row r="15" spans="2:7">
      <c r="B15" s="36">
        <v>7</v>
      </c>
      <c r="C15" s="37">
        <v>7354881126</v>
      </c>
      <c r="D15" s="39">
        <v>202.6</v>
      </c>
      <c r="E15" s="39">
        <v>18.23</v>
      </c>
      <c r="F15" s="44">
        <f t="shared" si="2"/>
        <v>18.23</v>
      </c>
      <c r="G15" s="39">
        <f t="shared" si="1"/>
        <v>239.05999999999997</v>
      </c>
    </row>
    <row r="16" spans="2:7">
      <c r="B16" s="36">
        <v>8</v>
      </c>
      <c r="C16" s="37">
        <v>7354881127</v>
      </c>
      <c r="D16" s="39">
        <v>153.80000000000001</v>
      </c>
      <c r="E16" s="39">
        <v>13.84</v>
      </c>
      <c r="F16" s="44">
        <f t="shared" si="2"/>
        <v>13.84</v>
      </c>
      <c r="G16" s="39">
        <f t="shared" si="1"/>
        <v>181.48000000000002</v>
      </c>
    </row>
    <row r="17" spans="2:7">
      <c r="B17" s="36">
        <v>9</v>
      </c>
      <c r="C17" s="37">
        <v>7354881128</v>
      </c>
      <c r="D17" s="39">
        <v>114</v>
      </c>
      <c r="E17" s="39">
        <v>10.26</v>
      </c>
      <c r="F17" s="44">
        <f t="shared" si="2"/>
        <v>10.26</v>
      </c>
      <c r="G17" s="39">
        <f t="shared" si="1"/>
        <v>134.52000000000001</v>
      </c>
    </row>
    <row r="18" spans="2:7">
      <c r="B18" s="36">
        <v>10</v>
      </c>
      <c r="C18" s="37">
        <v>7354881129</v>
      </c>
      <c r="D18" s="39">
        <v>256.89999999999998</v>
      </c>
      <c r="E18" s="39">
        <v>23.12</v>
      </c>
      <c r="F18" s="44">
        <f t="shared" si="2"/>
        <v>23.12</v>
      </c>
      <c r="G18" s="39">
        <f t="shared" si="1"/>
        <v>303.14</v>
      </c>
    </row>
    <row r="19" spans="2:7">
      <c r="B19" s="36">
        <v>11</v>
      </c>
      <c r="C19" s="37">
        <v>7354881130</v>
      </c>
      <c r="D19" s="39">
        <v>559.9</v>
      </c>
      <c r="E19" s="39">
        <v>50.39</v>
      </c>
      <c r="F19" s="44">
        <f t="shared" si="2"/>
        <v>50.39</v>
      </c>
      <c r="G19" s="39">
        <f t="shared" si="1"/>
        <v>660.68</v>
      </c>
    </row>
    <row r="20" spans="2:7">
      <c r="B20" s="36">
        <v>12</v>
      </c>
      <c r="C20" s="37">
        <v>7354881132</v>
      </c>
      <c r="D20" s="39">
        <v>1106.8599999999999</v>
      </c>
      <c r="E20" s="39">
        <v>99.62</v>
      </c>
      <c r="F20" s="44">
        <f t="shared" si="2"/>
        <v>99.62</v>
      </c>
      <c r="G20" s="39">
        <f t="shared" si="1"/>
        <v>1306.0999999999999</v>
      </c>
    </row>
    <row r="21" spans="2:7">
      <c r="B21" s="36">
        <v>13</v>
      </c>
      <c r="C21" s="37">
        <v>7354881136</v>
      </c>
      <c r="D21" s="39">
        <v>0</v>
      </c>
      <c r="E21" s="39">
        <v>0</v>
      </c>
      <c r="F21" s="44">
        <f t="shared" si="2"/>
        <v>0</v>
      </c>
      <c r="G21" s="39">
        <f t="shared" si="1"/>
        <v>0</v>
      </c>
    </row>
    <row r="22" spans="2:7">
      <c r="B22" s="36">
        <v>14</v>
      </c>
      <c r="C22" s="107">
        <v>7354881139</v>
      </c>
      <c r="D22" s="39">
        <v>0</v>
      </c>
      <c r="E22" s="39">
        <v>0</v>
      </c>
      <c r="F22" s="44">
        <f t="shared" si="2"/>
        <v>0</v>
      </c>
      <c r="G22" s="39">
        <f t="shared" si="1"/>
        <v>0</v>
      </c>
    </row>
    <row r="23" spans="2:7">
      <c r="B23" s="36">
        <v>13</v>
      </c>
      <c r="C23" s="37">
        <v>7354881151</v>
      </c>
      <c r="D23" s="39">
        <v>299.5</v>
      </c>
      <c r="E23" s="39">
        <v>26.96</v>
      </c>
      <c r="F23" s="44">
        <f t="shared" si="2"/>
        <v>26.96</v>
      </c>
      <c r="G23" s="39">
        <f t="shared" si="1"/>
        <v>353.41999999999996</v>
      </c>
    </row>
    <row r="24" spans="2:7">
      <c r="B24" s="36">
        <v>14</v>
      </c>
      <c r="C24" s="37">
        <v>7354880475</v>
      </c>
      <c r="D24" s="39">
        <v>470.5</v>
      </c>
      <c r="E24" s="39">
        <v>42.35</v>
      </c>
      <c r="F24" s="44">
        <f t="shared" si="2"/>
        <v>42.35</v>
      </c>
      <c r="G24" s="39">
        <f t="shared" si="1"/>
        <v>555.20000000000005</v>
      </c>
    </row>
    <row r="25" spans="2:7">
      <c r="B25" s="36">
        <v>15</v>
      </c>
      <c r="C25" s="37">
        <v>8435500686</v>
      </c>
      <c r="D25" s="39">
        <v>110</v>
      </c>
      <c r="E25" s="39">
        <v>9.91</v>
      </c>
      <c r="F25" s="44">
        <f t="shared" si="2"/>
        <v>9.91</v>
      </c>
      <c r="G25" s="39">
        <f t="shared" si="1"/>
        <v>129.82</v>
      </c>
    </row>
    <row r="26" spans="2:7">
      <c r="B26" s="36">
        <v>16</v>
      </c>
      <c r="C26" s="37">
        <v>8435500687</v>
      </c>
      <c r="D26" s="39">
        <v>299</v>
      </c>
      <c r="E26" s="39">
        <v>26.91</v>
      </c>
      <c r="F26" s="44">
        <f t="shared" si="2"/>
        <v>26.91</v>
      </c>
      <c r="G26" s="39">
        <f t="shared" si="1"/>
        <v>352.82000000000005</v>
      </c>
    </row>
    <row r="27" spans="2:7">
      <c r="B27" s="36">
        <v>17</v>
      </c>
      <c r="C27" s="37">
        <v>8435500093</v>
      </c>
      <c r="D27" s="39">
        <v>399</v>
      </c>
      <c r="E27" s="39">
        <v>35.909999999999997</v>
      </c>
      <c r="F27" s="44">
        <f t="shared" si="2"/>
        <v>35.909999999999997</v>
      </c>
      <c r="G27" s="39">
        <f t="shared" si="1"/>
        <v>470.81999999999994</v>
      </c>
    </row>
    <row r="28" spans="2:7">
      <c r="B28" s="36">
        <v>18</v>
      </c>
      <c r="C28" s="45">
        <v>9713174427</v>
      </c>
      <c r="D28" s="47">
        <v>125</v>
      </c>
      <c r="E28" s="39">
        <v>11.25</v>
      </c>
      <c r="F28" s="44">
        <f t="shared" si="2"/>
        <v>11.25</v>
      </c>
      <c r="G28" s="39">
        <f t="shared" si="1"/>
        <v>147.5</v>
      </c>
    </row>
    <row r="29" spans="2:7">
      <c r="B29" s="36">
        <v>19</v>
      </c>
      <c r="C29" s="45">
        <v>9826010237</v>
      </c>
      <c r="D29" s="47">
        <v>522.4</v>
      </c>
      <c r="E29" s="39">
        <v>47.02</v>
      </c>
      <c r="F29" s="44">
        <f t="shared" si="2"/>
        <v>47.02</v>
      </c>
      <c r="G29" s="39">
        <f t="shared" si="1"/>
        <v>616.43999999999994</v>
      </c>
    </row>
    <row r="30" spans="2:7">
      <c r="B30" s="36">
        <v>21</v>
      </c>
      <c r="C30" s="45">
        <v>9826254111</v>
      </c>
      <c r="D30" s="47">
        <v>199.6</v>
      </c>
      <c r="E30" s="47">
        <v>17.96</v>
      </c>
      <c r="F30" s="44">
        <f t="shared" si="2"/>
        <v>17.96</v>
      </c>
      <c r="G30" s="39">
        <f t="shared" si="1"/>
        <v>235.52</v>
      </c>
    </row>
    <row r="31" spans="2:7">
      <c r="B31" s="36">
        <v>22</v>
      </c>
      <c r="C31" s="45">
        <v>9826425111</v>
      </c>
      <c r="D31" s="47">
        <v>352</v>
      </c>
      <c r="E31" s="47">
        <v>31.68</v>
      </c>
      <c r="F31" s="44">
        <f t="shared" si="2"/>
        <v>31.68</v>
      </c>
      <c r="G31" s="39">
        <f t="shared" si="1"/>
        <v>415.36</v>
      </c>
    </row>
    <row r="32" spans="2:7">
      <c r="B32" s="36">
        <v>23</v>
      </c>
      <c r="C32" s="45">
        <v>9826798227</v>
      </c>
      <c r="D32" s="47">
        <v>199</v>
      </c>
      <c r="E32" s="47">
        <v>17.91</v>
      </c>
      <c r="F32" s="44">
        <f>E32</f>
        <v>17.91</v>
      </c>
      <c r="G32" s="39">
        <f>D32+E32+F32</f>
        <v>234.82</v>
      </c>
    </row>
    <row r="33" spans="2:7">
      <c r="B33" s="36">
        <v>25</v>
      </c>
      <c r="C33" s="45">
        <v>9893125111</v>
      </c>
      <c r="D33" s="47">
        <v>301</v>
      </c>
      <c r="E33" s="39">
        <v>27.09</v>
      </c>
      <c r="F33" s="44">
        <f>E33</f>
        <v>27.09</v>
      </c>
      <c r="G33" s="39">
        <f>D33+E33+F33</f>
        <v>355.17999999999995</v>
      </c>
    </row>
    <row r="34" spans="2:7">
      <c r="B34" s="36">
        <v>26</v>
      </c>
      <c r="C34" s="37">
        <v>9926015567</v>
      </c>
      <c r="D34" s="39">
        <v>188.8</v>
      </c>
      <c r="E34" s="39">
        <v>16.989999999999998</v>
      </c>
      <c r="F34" s="44">
        <f t="shared" si="2"/>
        <v>16.989999999999998</v>
      </c>
      <c r="G34" s="39">
        <f t="shared" si="1"/>
        <v>222.78000000000003</v>
      </c>
    </row>
    <row r="35" spans="2:7">
      <c r="B35" s="36">
        <v>27</v>
      </c>
      <c r="C35" s="37">
        <v>9926638883</v>
      </c>
      <c r="D35" s="39">
        <v>208</v>
      </c>
      <c r="E35" s="39">
        <v>18.72</v>
      </c>
      <c r="F35" s="44">
        <f t="shared" si="2"/>
        <v>18.72</v>
      </c>
      <c r="G35" s="39">
        <f t="shared" si="1"/>
        <v>245.44</v>
      </c>
    </row>
    <row r="36" spans="2:7">
      <c r="B36" s="36">
        <v>28</v>
      </c>
      <c r="C36" s="37">
        <v>7694006183</v>
      </c>
      <c r="D36" s="39">
        <v>150</v>
      </c>
      <c r="E36" s="39">
        <v>13.5</v>
      </c>
      <c r="F36" s="44">
        <f t="shared" si="2"/>
        <v>13.5</v>
      </c>
      <c r="G36" s="39">
        <f t="shared" si="1"/>
        <v>177</v>
      </c>
    </row>
    <row r="37" spans="2:7">
      <c r="B37" s="36">
        <v>29</v>
      </c>
      <c r="C37" s="37">
        <v>7773025111</v>
      </c>
      <c r="D37" s="39">
        <v>225</v>
      </c>
      <c r="E37" s="39">
        <v>20.25</v>
      </c>
      <c r="F37" s="44">
        <f t="shared" si="2"/>
        <v>20.25</v>
      </c>
      <c r="G37" s="39">
        <f t="shared" si="1"/>
        <v>265.5</v>
      </c>
    </row>
    <row r="38" spans="2:7">
      <c r="B38" s="36">
        <v>30</v>
      </c>
      <c r="C38" s="37">
        <v>7354882251</v>
      </c>
      <c r="D38" s="39">
        <v>99</v>
      </c>
      <c r="E38" s="39">
        <v>8.91</v>
      </c>
      <c r="F38" s="44">
        <f t="shared" si="2"/>
        <v>8.91</v>
      </c>
      <c r="G38" s="39">
        <f t="shared" si="1"/>
        <v>116.82</v>
      </c>
    </row>
    <row r="39" spans="2:7">
      <c r="B39" s="36">
        <v>31</v>
      </c>
      <c r="C39" s="37">
        <v>7354881125</v>
      </c>
      <c r="D39" s="44">
        <v>0</v>
      </c>
      <c r="E39" s="44">
        <v>0</v>
      </c>
      <c r="F39" s="44">
        <f t="shared" si="2"/>
        <v>0</v>
      </c>
      <c r="G39" s="44">
        <f t="shared" si="1"/>
        <v>0</v>
      </c>
    </row>
    <row r="40" spans="2:7">
      <c r="B40" s="36">
        <v>31</v>
      </c>
      <c r="C40" s="37">
        <v>7354881113</v>
      </c>
      <c r="D40" s="39">
        <v>859.24</v>
      </c>
      <c r="E40" s="39">
        <v>77.33</v>
      </c>
      <c r="F40" s="44">
        <f t="shared" si="2"/>
        <v>77.33</v>
      </c>
      <c r="G40" s="44">
        <f t="shared" si="1"/>
        <v>1013.9000000000001</v>
      </c>
    </row>
    <row r="41" spans="2:7">
      <c r="B41" s="36">
        <v>32</v>
      </c>
      <c r="C41" s="37">
        <v>8718805814</v>
      </c>
      <c r="D41" s="39">
        <v>350</v>
      </c>
      <c r="E41" s="39">
        <v>31.5</v>
      </c>
      <c r="F41" s="44">
        <f t="shared" si="2"/>
        <v>31.5</v>
      </c>
      <c r="G41" s="39">
        <f t="shared" si="1"/>
        <v>413</v>
      </c>
    </row>
    <row r="42" spans="2:7">
      <c r="B42" s="36">
        <v>33</v>
      </c>
      <c r="C42" s="37">
        <v>9826530013</v>
      </c>
      <c r="D42" s="39">
        <v>350</v>
      </c>
      <c r="E42" s="39">
        <v>31.5</v>
      </c>
      <c r="F42" s="44">
        <f t="shared" si="2"/>
        <v>31.5</v>
      </c>
      <c r="G42" s="39">
        <f t="shared" si="1"/>
        <v>413</v>
      </c>
    </row>
    <row r="43" spans="2:7" ht="15.75">
      <c r="B43" s="118"/>
      <c r="C43" s="146" t="s">
        <v>60</v>
      </c>
      <c r="D43" s="34">
        <v>9662.06</v>
      </c>
      <c r="E43" s="34">
        <v>869.59</v>
      </c>
      <c r="F43" s="33">
        <f t="shared" si="2"/>
        <v>869.59</v>
      </c>
      <c r="G43" s="34">
        <v>11401.24</v>
      </c>
    </row>
    <row r="44" spans="2:7">
      <c r="B44" s="41"/>
      <c r="C44" s="41"/>
      <c r="D44" s="41"/>
      <c r="E44" s="41"/>
      <c r="F44" s="41"/>
      <c r="G44" s="41"/>
    </row>
  </sheetData>
  <mergeCells count="3">
    <mergeCell ref="B4:G4"/>
    <mergeCell ref="B6:G6"/>
    <mergeCell ref="B7:G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B3:I40"/>
  <sheetViews>
    <sheetView workbookViewId="0">
      <selection sqref="A1:XFD1048576"/>
    </sheetView>
  </sheetViews>
  <sheetFormatPr defaultRowHeight="15"/>
  <cols>
    <col min="3" max="3" width="13.28515625" customWidth="1"/>
  </cols>
  <sheetData>
    <row r="3" spans="2:9">
      <c r="B3" s="213" t="s">
        <v>94</v>
      </c>
      <c r="C3" s="213"/>
      <c r="D3" s="213"/>
      <c r="E3" s="213"/>
      <c r="F3" s="213"/>
      <c r="G3" s="214">
        <v>43085</v>
      </c>
      <c r="H3" s="214"/>
      <c r="I3" s="214"/>
    </row>
    <row r="4" spans="2:9" ht="22.5">
      <c r="B4" s="197" t="s">
        <v>0</v>
      </c>
      <c r="C4" s="197"/>
      <c r="D4" s="197"/>
      <c r="E4" s="197"/>
      <c r="F4" s="197"/>
      <c r="G4" s="197"/>
      <c r="H4" s="197"/>
      <c r="I4" s="197"/>
    </row>
    <row r="5" spans="2:9" ht="31.5">
      <c r="B5" s="147" t="s">
        <v>95</v>
      </c>
      <c r="C5" s="147" t="s">
        <v>2</v>
      </c>
      <c r="D5" s="145" t="s">
        <v>21</v>
      </c>
      <c r="E5" s="92" t="s">
        <v>18</v>
      </c>
      <c r="F5" s="92" t="s">
        <v>19</v>
      </c>
      <c r="G5" s="88" t="s">
        <v>3</v>
      </c>
      <c r="H5" s="137" t="s">
        <v>91</v>
      </c>
      <c r="I5" s="137" t="s">
        <v>92</v>
      </c>
    </row>
    <row r="6" spans="2:9">
      <c r="B6" s="36">
        <v>1</v>
      </c>
      <c r="C6" s="107">
        <v>7354881112</v>
      </c>
      <c r="D6" s="135">
        <v>299</v>
      </c>
      <c r="E6" s="135">
        <f t="shared" ref="E6" si="0">D6*9%</f>
        <v>26.91</v>
      </c>
      <c r="F6" s="135">
        <f>E6</f>
        <v>26.91</v>
      </c>
      <c r="G6" s="135">
        <f>D6+E6+F6</f>
        <v>352.82000000000005</v>
      </c>
      <c r="H6" s="135"/>
      <c r="I6" s="135">
        <f>G6+H6</f>
        <v>352.82000000000005</v>
      </c>
    </row>
    <row r="7" spans="2:9">
      <c r="B7" s="36">
        <v>2</v>
      </c>
      <c r="C7" s="37">
        <v>7354881114</v>
      </c>
      <c r="D7" s="135">
        <v>299</v>
      </c>
      <c r="E7" s="134">
        <f>D7*9%</f>
        <v>26.91</v>
      </c>
      <c r="F7" s="134">
        <f t="shared" ref="F7:F39" si="1">E7</f>
        <v>26.91</v>
      </c>
      <c r="G7" s="134">
        <f t="shared" ref="G7:G39" si="2">D7+E7+F7</f>
        <v>352.82000000000005</v>
      </c>
      <c r="H7" s="134"/>
      <c r="I7" s="134">
        <f t="shared" ref="I7:I39" si="3">G7+H7</f>
        <v>352.82000000000005</v>
      </c>
    </row>
    <row r="8" spans="2:9">
      <c r="B8" s="36">
        <v>3</v>
      </c>
      <c r="C8" s="37">
        <v>7354881120</v>
      </c>
      <c r="D8" s="134">
        <v>141.76</v>
      </c>
      <c r="E8" s="135">
        <f t="shared" ref="E8:E39" si="4">D8*9%</f>
        <v>12.758399999999998</v>
      </c>
      <c r="F8" s="135">
        <f t="shared" si="1"/>
        <v>12.758399999999998</v>
      </c>
      <c r="G8" s="135">
        <f t="shared" si="2"/>
        <v>167.27679999999998</v>
      </c>
      <c r="H8" s="134"/>
      <c r="I8" s="135">
        <f t="shared" si="3"/>
        <v>167.27679999999998</v>
      </c>
    </row>
    <row r="9" spans="2:9">
      <c r="B9" s="36">
        <v>4</v>
      </c>
      <c r="C9" s="37">
        <v>7354881122</v>
      </c>
      <c r="D9" s="135">
        <v>449</v>
      </c>
      <c r="E9" s="135">
        <f t="shared" si="4"/>
        <v>40.409999999999997</v>
      </c>
      <c r="F9" s="135">
        <f t="shared" si="1"/>
        <v>40.409999999999997</v>
      </c>
      <c r="G9" s="135">
        <f t="shared" si="2"/>
        <v>529.81999999999994</v>
      </c>
      <c r="H9" s="134"/>
      <c r="I9" s="134">
        <f t="shared" si="3"/>
        <v>529.81999999999994</v>
      </c>
    </row>
    <row r="10" spans="2:9">
      <c r="B10" s="36">
        <v>5</v>
      </c>
      <c r="C10" s="37">
        <v>7354881123</v>
      </c>
      <c r="D10" s="135">
        <v>58.17</v>
      </c>
      <c r="E10" s="135">
        <f t="shared" si="4"/>
        <v>5.2352999999999996</v>
      </c>
      <c r="F10" s="135">
        <f t="shared" si="1"/>
        <v>5.2352999999999996</v>
      </c>
      <c r="G10" s="135">
        <v>68.650000000000006</v>
      </c>
      <c r="H10" s="134"/>
      <c r="I10" s="134">
        <f t="shared" si="3"/>
        <v>68.650000000000006</v>
      </c>
    </row>
    <row r="11" spans="2:9">
      <c r="B11" s="36">
        <v>6</v>
      </c>
      <c r="C11" s="37">
        <v>7354881124</v>
      </c>
      <c r="D11" s="135">
        <v>105</v>
      </c>
      <c r="E11" s="135">
        <f t="shared" si="4"/>
        <v>9.4499999999999993</v>
      </c>
      <c r="F11" s="135">
        <f t="shared" si="1"/>
        <v>9.4499999999999993</v>
      </c>
      <c r="G11" s="135">
        <f t="shared" si="2"/>
        <v>123.9</v>
      </c>
      <c r="H11" s="134"/>
      <c r="I11" s="134">
        <f t="shared" si="3"/>
        <v>123.9</v>
      </c>
    </row>
    <row r="12" spans="2:9">
      <c r="B12" s="36">
        <v>7</v>
      </c>
      <c r="C12" s="37">
        <v>7354881126</v>
      </c>
      <c r="D12" s="135">
        <v>199</v>
      </c>
      <c r="E12" s="135">
        <f t="shared" si="4"/>
        <v>17.91</v>
      </c>
      <c r="F12" s="135">
        <f t="shared" si="1"/>
        <v>17.91</v>
      </c>
      <c r="G12" s="135">
        <f t="shared" si="2"/>
        <v>234.82</v>
      </c>
      <c r="H12" s="134"/>
      <c r="I12" s="134">
        <f t="shared" si="3"/>
        <v>234.82</v>
      </c>
    </row>
    <row r="13" spans="2:9">
      <c r="B13" s="36">
        <v>8</v>
      </c>
      <c r="C13" s="37">
        <v>7354881127</v>
      </c>
      <c r="D13" s="135">
        <v>128</v>
      </c>
      <c r="E13" s="135">
        <f t="shared" si="4"/>
        <v>11.52</v>
      </c>
      <c r="F13" s="135">
        <f t="shared" si="1"/>
        <v>11.52</v>
      </c>
      <c r="G13" s="135">
        <f t="shared" si="2"/>
        <v>151.04000000000002</v>
      </c>
      <c r="H13" s="134"/>
      <c r="I13" s="134">
        <f t="shared" si="3"/>
        <v>151.04000000000002</v>
      </c>
    </row>
    <row r="14" spans="2:9">
      <c r="B14" s="36">
        <v>9</v>
      </c>
      <c r="C14" s="37">
        <v>7354881128</v>
      </c>
      <c r="D14" s="135">
        <v>99</v>
      </c>
      <c r="E14" s="135">
        <f t="shared" si="4"/>
        <v>8.91</v>
      </c>
      <c r="F14" s="135">
        <f t="shared" si="1"/>
        <v>8.91</v>
      </c>
      <c r="G14" s="135">
        <f t="shared" si="2"/>
        <v>116.82</v>
      </c>
      <c r="H14" s="134"/>
      <c r="I14" s="134">
        <f t="shared" si="3"/>
        <v>116.82</v>
      </c>
    </row>
    <row r="15" spans="2:9">
      <c r="B15" s="36">
        <v>10</v>
      </c>
      <c r="C15" s="37">
        <v>7354881129</v>
      </c>
      <c r="D15" s="135">
        <v>110.7</v>
      </c>
      <c r="E15" s="135">
        <f t="shared" si="4"/>
        <v>9.9629999999999992</v>
      </c>
      <c r="F15" s="135">
        <f t="shared" si="1"/>
        <v>9.9629999999999992</v>
      </c>
      <c r="G15" s="135">
        <v>130.62</v>
      </c>
      <c r="H15" s="134"/>
      <c r="I15" s="134">
        <f t="shared" si="3"/>
        <v>130.62</v>
      </c>
    </row>
    <row r="16" spans="2:9">
      <c r="B16" s="36">
        <v>11</v>
      </c>
      <c r="C16" s="45">
        <v>7354881130</v>
      </c>
      <c r="D16" s="135">
        <v>615.79999999999995</v>
      </c>
      <c r="E16" s="135">
        <f t="shared" si="4"/>
        <v>55.421999999999997</v>
      </c>
      <c r="F16" s="135">
        <f t="shared" si="1"/>
        <v>55.421999999999997</v>
      </c>
      <c r="G16" s="135">
        <f t="shared" si="2"/>
        <v>726.64400000000001</v>
      </c>
      <c r="H16" s="134"/>
      <c r="I16" s="134">
        <f t="shared" si="3"/>
        <v>726.64400000000001</v>
      </c>
    </row>
    <row r="17" spans="2:9">
      <c r="B17" s="36">
        <v>12</v>
      </c>
      <c r="C17" s="45">
        <v>7354881132</v>
      </c>
      <c r="D17" s="135">
        <v>265</v>
      </c>
      <c r="E17" s="135">
        <f t="shared" si="4"/>
        <v>23.849999999999998</v>
      </c>
      <c r="F17" s="135">
        <f t="shared" si="1"/>
        <v>23.849999999999998</v>
      </c>
      <c r="G17" s="135">
        <f t="shared" si="2"/>
        <v>312.70000000000005</v>
      </c>
      <c r="H17" s="134"/>
      <c r="I17" s="135">
        <f t="shared" si="3"/>
        <v>312.70000000000005</v>
      </c>
    </row>
    <row r="18" spans="2:9">
      <c r="B18" s="36">
        <v>13</v>
      </c>
      <c r="C18" s="45">
        <v>7354881136</v>
      </c>
      <c r="D18" s="135">
        <v>0</v>
      </c>
      <c r="E18" s="135">
        <f t="shared" si="4"/>
        <v>0</v>
      </c>
      <c r="F18" s="135">
        <f t="shared" si="1"/>
        <v>0</v>
      </c>
      <c r="G18" s="135">
        <f t="shared" si="2"/>
        <v>0</v>
      </c>
      <c r="H18" s="134"/>
      <c r="I18" s="134">
        <f t="shared" si="3"/>
        <v>0</v>
      </c>
    </row>
    <row r="19" spans="2:9">
      <c r="B19" s="36">
        <v>14</v>
      </c>
      <c r="C19" s="172">
        <v>7354881139</v>
      </c>
      <c r="D19" s="135">
        <v>0</v>
      </c>
      <c r="E19" s="135">
        <f t="shared" si="4"/>
        <v>0</v>
      </c>
      <c r="F19" s="135">
        <f t="shared" si="1"/>
        <v>0</v>
      </c>
      <c r="G19" s="135">
        <f t="shared" si="2"/>
        <v>0</v>
      </c>
      <c r="H19" s="134"/>
      <c r="I19" s="134">
        <f t="shared" si="3"/>
        <v>0</v>
      </c>
    </row>
    <row r="20" spans="2:9">
      <c r="B20" s="36">
        <v>13</v>
      </c>
      <c r="C20" s="45">
        <v>7354881151</v>
      </c>
      <c r="D20" s="135">
        <v>317</v>
      </c>
      <c r="E20" s="135">
        <f t="shared" si="4"/>
        <v>28.529999999999998</v>
      </c>
      <c r="F20" s="135">
        <f t="shared" si="1"/>
        <v>28.529999999999998</v>
      </c>
      <c r="G20" s="135">
        <f t="shared" si="2"/>
        <v>374.05999999999995</v>
      </c>
      <c r="H20" s="134"/>
      <c r="I20" s="134">
        <f t="shared" si="3"/>
        <v>374.05999999999995</v>
      </c>
    </row>
    <row r="21" spans="2:9">
      <c r="B21" s="36">
        <v>14</v>
      </c>
      <c r="C21" s="45">
        <v>7354880475</v>
      </c>
      <c r="D21" s="135">
        <v>449</v>
      </c>
      <c r="E21" s="135">
        <f t="shared" si="4"/>
        <v>40.409999999999997</v>
      </c>
      <c r="F21" s="135">
        <f t="shared" si="1"/>
        <v>40.409999999999997</v>
      </c>
      <c r="G21" s="135">
        <f t="shared" si="2"/>
        <v>529.81999999999994</v>
      </c>
      <c r="H21" s="134"/>
      <c r="I21" s="134">
        <f t="shared" si="3"/>
        <v>529.81999999999994</v>
      </c>
    </row>
    <row r="22" spans="2:9">
      <c r="B22" s="36">
        <v>15</v>
      </c>
      <c r="C22" s="45">
        <v>8435500686</v>
      </c>
      <c r="D22" s="135">
        <v>148.1</v>
      </c>
      <c r="E22" s="135">
        <f t="shared" si="4"/>
        <v>13.328999999999999</v>
      </c>
      <c r="F22" s="135">
        <f t="shared" si="1"/>
        <v>13.328999999999999</v>
      </c>
      <c r="G22" s="135">
        <f t="shared" si="2"/>
        <v>174.75800000000001</v>
      </c>
      <c r="H22" s="134"/>
      <c r="I22" s="135">
        <f t="shared" si="3"/>
        <v>174.75800000000001</v>
      </c>
    </row>
    <row r="23" spans="2:9">
      <c r="B23" s="36">
        <v>16</v>
      </c>
      <c r="C23" s="37">
        <v>8435500687</v>
      </c>
      <c r="D23" s="135">
        <v>299</v>
      </c>
      <c r="E23" s="135">
        <f t="shared" si="4"/>
        <v>26.91</v>
      </c>
      <c r="F23" s="135">
        <f t="shared" si="1"/>
        <v>26.91</v>
      </c>
      <c r="G23" s="135">
        <f t="shared" si="2"/>
        <v>352.82000000000005</v>
      </c>
      <c r="H23" s="134"/>
      <c r="I23" s="134">
        <f t="shared" si="3"/>
        <v>352.82000000000005</v>
      </c>
    </row>
    <row r="24" spans="2:9">
      <c r="B24" s="36">
        <v>17</v>
      </c>
      <c r="C24" s="180">
        <v>8435500093</v>
      </c>
      <c r="D24" s="135">
        <v>403.6</v>
      </c>
      <c r="E24" s="135">
        <f t="shared" si="4"/>
        <v>36.323999999999998</v>
      </c>
      <c r="F24" s="135">
        <f t="shared" si="1"/>
        <v>36.323999999999998</v>
      </c>
      <c r="G24" s="135">
        <v>476.24</v>
      </c>
      <c r="H24" s="134"/>
      <c r="I24" s="135">
        <f t="shared" si="3"/>
        <v>476.24</v>
      </c>
    </row>
    <row r="25" spans="2:9">
      <c r="B25" s="36">
        <v>18</v>
      </c>
      <c r="C25" s="45">
        <v>9713174427</v>
      </c>
      <c r="D25" s="135">
        <v>140.5</v>
      </c>
      <c r="E25" s="135">
        <f t="shared" si="4"/>
        <v>12.645</v>
      </c>
      <c r="F25" s="135">
        <f t="shared" si="1"/>
        <v>12.645</v>
      </c>
      <c r="G25" s="135">
        <v>165.8</v>
      </c>
      <c r="H25" s="134"/>
      <c r="I25" s="134">
        <f t="shared" si="3"/>
        <v>165.8</v>
      </c>
    </row>
    <row r="26" spans="2:9">
      <c r="B26" s="36">
        <v>19</v>
      </c>
      <c r="C26" s="45">
        <v>9826010237</v>
      </c>
      <c r="D26" s="135">
        <v>444.78</v>
      </c>
      <c r="E26" s="135">
        <f t="shared" si="4"/>
        <v>40.030199999999994</v>
      </c>
      <c r="F26" s="135">
        <f t="shared" si="1"/>
        <v>40.030199999999994</v>
      </c>
      <c r="G26" s="135">
        <f t="shared" si="2"/>
        <v>524.84039999999993</v>
      </c>
      <c r="H26" s="134"/>
      <c r="I26" s="134">
        <f t="shared" si="3"/>
        <v>524.84039999999993</v>
      </c>
    </row>
    <row r="27" spans="2:9">
      <c r="B27" s="36">
        <v>20</v>
      </c>
      <c r="C27" s="45">
        <v>9826225111</v>
      </c>
      <c r="D27" s="135">
        <v>208</v>
      </c>
      <c r="E27" s="135">
        <f t="shared" si="4"/>
        <v>18.72</v>
      </c>
      <c r="F27" s="135">
        <f t="shared" si="1"/>
        <v>18.72</v>
      </c>
      <c r="G27" s="135">
        <f t="shared" si="2"/>
        <v>245.44</v>
      </c>
      <c r="H27" s="134"/>
      <c r="I27" s="134">
        <f t="shared" si="3"/>
        <v>245.44</v>
      </c>
    </row>
    <row r="28" spans="2:9">
      <c r="B28" s="36">
        <v>21</v>
      </c>
      <c r="C28" s="45">
        <v>9826254111</v>
      </c>
      <c r="D28" s="135">
        <v>282.06</v>
      </c>
      <c r="E28" s="135">
        <f t="shared" si="4"/>
        <v>25.385400000000001</v>
      </c>
      <c r="F28" s="135">
        <f t="shared" si="1"/>
        <v>25.385400000000001</v>
      </c>
      <c r="G28" s="135">
        <v>332.84</v>
      </c>
      <c r="H28" s="134"/>
      <c r="I28" s="134">
        <f t="shared" si="3"/>
        <v>332.84</v>
      </c>
    </row>
    <row r="29" spans="2:9">
      <c r="B29" s="36">
        <v>22</v>
      </c>
      <c r="C29" s="45">
        <v>9826425111</v>
      </c>
      <c r="D29" s="135">
        <v>389.8</v>
      </c>
      <c r="E29" s="135">
        <f t="shared" si="4"/>
        <v>35.082000000000001</v>
      </c>
      <c r="F29" s="135">
        <f t="shared" si="1"/>
        <v>35.082000000000001</v>
      </c>
      <c r="G29" s="135">
        <f t="shared" si="2"/>
        <v>459.964</v>
      </c>
      <c r="H29" s="134"/>
      <c r="I29" s="135">
        <f t="shared" si="3"/>
        <v>459.964</v>
      </c>
    </row>
    <row r="30" spans="2:9">
      <c r="B30" s="36">
        <v>23</v>
      </c>
      <c r="C30" s="45">
        <v>9826798227</v>
      </c>
      <c r="D30" s="135">
        <v>215.01</v>
      </c>
      <c r="E30" s="135">
        <f t="shared" si="4"/>
        <v>19.350899999999999</v>
      </c>
      <c r="F30" s="135">
        <f t="shared" si="1"/>
        <v>19.350899999999999</v>
      </c>
      <c r="G30" s="135">
        <f t="shared" si="2"/>
        <v>253.71179999999998</v>
      </c>
      <c r="H30" s="134"/>
      <c r="I30" s="135">
        <f t="shared" si="3"/>
        <v>253.71179999999998</v>
      </c>
    </row>
    <row r="31" spans="2:9">
      <c r="B31" s="36">
        <v>24</v>
      </c>
      <c r="C31" s="45">
        <v>9826911195</v>
      </c>
      <c r="D31" s="135">
        <v>199</v>
      </c>
      <c r="E31" s="135">
        <f t="shared" si="4"/>
        <v>17.91</v>
      </c>
      <c r="F31" s="135">
        <f t="shared" si="1"/>
        <v>17.91</v>
      </c>
      <c r="G31" s="135">
        <f t="shared" si="2"/>
        <v>234.82</v>
      </c>
      <c r="H31" s="134"/>
      <c r="I31" s="134">
        <f t="shared" si="3"/>
        <v>234.82</v>
      </c>
    </row>
    <row r="32" spans="2:9">
      <c r="B32" s="36">
        <v>25</v>
      </c>
      <c r="C32" s="45">
        <v>9893125111</v>
      </c>
      <c r="D32" s="135">
        <v>212.8</v>
      </c>
      <c r="E32" s="135">
        <f t="shared" si="4"/>
        <v>19.152000000000001</v>
      </c>
      <c r="F32" s="135">
        <f t="shared" si="1"/>
        <v>19.152000000000001</v>
      </c>
      <c r="G32" s="135">
        <f t="shared" si="2"/>
        <v>251.10399999999998</v>
      </c>
      <c r="H32" s="134"/>
      <c r="I32" s="135">
        <f t="shared" si="3"/>
        <v>251.10399999999998</v>
      </c>
    </row>
    <row r="33" spans="2:9">
      <c r="B33" s="36">
        <v>26</v>
      </c>
      <c r="C33" s="37">
        <v>9926015567</v>
      </c>
      <c r="D33" s="135">
        <v>196.2</v>
      </c>
      <c r="E33" s="135">
        <f t="shared" si="4"/>
        <v>17.657999999999998</v>
      </c>
      <c r="F33" s="135">
        <f t="shared" si="1"/>
        <v>17.657999999999998</v>
      </c>
      <c r="G33" s="135">
        <f t="shared" si="2"/>
        <v>231.51599999999996</v>
      </c>
      <c r="H33" s="134"/>
      <c r="I33" s="135">
        <f t="shared" si="3"/>
        <v>231.51599999999996</v>
      </c>
    </row>
    <row r="34" spans="2:9">
      <c r="B34" s="36">
        <v>27</v>
      </c>
      <c r="C34" s="37">
        <v>9926638883</v>
      </c>
      <c r="D34" s="135">
        <v>202.6</v>
      </c>
      <c r="E34" s="135">
        <f t="shared" si="4"/>
        <v>18.233999999999998</v>
      </c>
      <c r="F34" s="135">
        <f t="shared" si="1"/>
        <v>18.233999999999998</v>
      </c>
      <c r="G34" s="135">
        <v>239.06</v>
      </c>
      <c r="H34" s="134"/>
      <c r="I34" s="135">
        <f t="shared" si="3"/>
        <v>239.06</v>
      </c>
    </row>
    <row r="35" spans="2:9">
      <c r="B35" s="36">
        <v>28</v>
      </c>
      <c r="C35" s="37">
        <v>7694006183</v>
      </c>
      <c r="D35" s="135">
        <v>150</v>
      </c>
      <c r="E35" s="135">
        <f t="shared" si="4"/>
        <v>13.5</v>
      </c>
      <c r="F35" s="135">
        <f t="shared" si="1"/>
        <v>13.5</v>
      </c>
      <c r="G35" s="135">
        <f t="shared" si="2"/>
        <v>177</v>
      </c>
      <c r="H35" s="134"/>
      <c r="I35" s="135">
        <f t="shared" si="3"/>
        <v>177</v>
      </c>
    </row>
    <row r="36" spans="2:9">
      <c r="B36" s="36">
        <v>29</v>
      </c>
      <c r="C36" s="37">
        <v>7773025111</v>
      </c>
      <c r="D36" s="135">
        <v>225</v>
      </c>
      <c r="E36" s="135">
        <f t="shared" si="4"/>
        <v>20.25</v>
      </c>
      <c r="F36" s="135">
        <f t="shared" si="1"/>
        <v>20.25</v>
      </c>
      <c r="G36" s="135">
        <f t="shared" si="2"/>
        <v>265.5</v>
      </c>
      <c r="H36" s="134"/>
      <c r="I36" s="135">
        <f t="shared" si="3"/>
        <v>265.5</v>
      </c>
    </row>
    <row r="37" spans="2:9">
      <c r="B37" s="36">
        <v>30</v>
      </c>
      <c r="C37" s="37">
        <v>7354882251</v>
      </c>
      <c r="D37" s="135">
        <v>99</v>
      </c>
      <c r="E37" s="135">
        <f t="shared" si="4"/>
        <v>8.91</v>
      </c>
      <c r="F37" s="135">
        <f t="shared" si="1"/>
        <v>8.91</v>
      </c>
      <c r="G37" s="135">
        <f t="shared" si="2"/>
        <v>116.82</v>
      </c>
      <c r="H37" s="134"/>
      <c r="I37" s="134">
        <f t="shared" si="3"/>
        <v>116.82</v>
      </c>
    </row>
    <row r="38" spans="2:9">
      <c r="B38" s="36">
        <v>31</v>
      </c>
      <c r="C38" s="37">
        <v>7354881125</v>
      </c>
      <c r="D38" s="135">
        <v>16.5</v>
      </c>
      <c r="E38" s="135">
        <f t="shared" si="4"/>
        <v>1.4849999999999999</v>
      </c>
      <c r="F38" s="135">
        <f t="shared" si="1"/>
        <v>1.4849999999999999</v>
      </c>
      <c r="G38" s="135">
        <f t="shared" si="2"/>
        <v>19.47</v>
      </c>
      <c r="H38" s="134"/>
      <c r="I38" s="134">
        <f t="shared" si="3"/>
        <v>19.47</v>
      </c>
    </row>
    <row r="39" spans="2:9">
      <c r="B39" s="36">
        <v>31</v>
      </c>
      <c r="C39" s="37">
        <v>7354881113</v>
      </c>
      <c r="D39" s="135">
        <v>502</v>
      </c>
      <c r="E39" s="135">
        <f t="shared" si="4"/>
        <v>45.18</v>
      </c>
      <c r="F39" s="135">
        <f t="shared" si="1"/>
        <v>45.18</v>
      </c>
      <c r="G39" s="135">
        <f t="shared" si="2"/>
        <v>592.3599999999999</v>
      </c>
      <c r="H39" s="135"/>
      <c r="I39" s="134">
        <f t="shared" si="3"/>
        <v>592.3599999999999</v>
      </c>
    </row>
    <row r="40" spans="2:9" ht="15.75">
      <c r="B40" s="118"/>
      <c r="C40" s="146" t="s">
        <v>60</v>
      </c>
      <c r="D40" s="148">
        <f t="shared" ref="D40:I40" si="5">SUM(D6:D39)</f>
        <v>7869.380000000001</v>
      </c>
      <c r="E40" s="148">
        <f t="shared" si="5"/>
        <v>708.24419999999998</v>
      </c>
      <c r="F40" s="148">
        <f t="shared" si="5"/>
        <v>708.24419999999998</v>
      </c>
      <c r="G40" s="148">
        <f t="shared" si="5"/>
        <v>9285.8749999999982</v>
      </c>
      <c r="H40" s="148">
        <f t="shared" si="5"/>
        <v>0</v>
      </c>
      <c r="I40" s="173">
        <f t="shared" si="5"/>
        <v>9285.8749999999982</v>
      </c>
    </row>
  </sheetData>
  <mergeCells count="3">
    <mergeCell ref="B3:F3"/>
    <mergeCell ref="G3:I3"/>
    <mergeCell ref="B4:I4"/>
  </mergeCells>
  <pageMargins left="0.7" right="0.7" top="0.75" bottom="0.75" header="0.3" footer="0.3"/>
  <pageSetup paperSize="9" orientation="portrait" verticalDpi="0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>
  <dimension ref="B3:I40"/>
  <sheetViews>
    <sheetView workbookViewId="0">
      <selection activeCell="I24" sqref="I24"/>
    </sheetView>
  </sheetViews>
  <sheetFormatPr defaultRowHeight="15"/>
  <cols>
    <col min="3" max="3" width="13.28515625" customWidth="1"/>
  </cols>
  <sheetData>
    <row r="3" spans="2:9">
      <c r="B3" s="213" t="s">
        <v>100</v>
      </c>
      <c r="C3" s="213"/>
      <c r="D3" s="213"/>
      <c r="E3" s="213"/>
      <c r="F3" s="213"/>
      <c r="G3" s="214" t="s">
        <v>101</v>
      </c>
      <c r="H3" s="214"/>
      <c r="I3" s="214"/>
    </row>
    <row r="4" spans="2:9" ht="22.5">
      <c r="B4" s="197" t="s">
        <v>0</v>
      </c>
      <c r="C4" s="197"/>
      <c r="D4" s="197"/>
      <c r="E4" s="197"/>
      <c r="F4" s="197"/>
      <c r="G4" s="197"/>
      <c r="H4" s="197"/>
      <c r="I4" s="197"/>
    </row>
    <row r="5" spans="2:9" ht="31.5">
      <c r="B5" s="147" t="s">
        <v>95</v>
      </c>
      <c r="C5" s="147" t="s">
        <v>2</v>
      </c>
      <c r="D5" s="145" t="s">
        <v>21</v>
      </c>
      <c r="E5" s="92" t="s">
        <v>18</v>
      </c>
      <c r="F5" s="92" t="s">
        <v>19</v>
      </c>
      <c r="G5" s="88" t="s">
        <v>3</v>
      </c>
      <c r="H5" s="137" t="s">
        <v>91</v>
      </c>
      <c r="I5" s="137" t="s">
        <v>92</v>
      </c>
    </row>
    <row r="6" spans="2:9">
      <c r="B6" s="36">
        <v>1</v>
      </c>
      <c r="C6" s="107">
        <v>7354881112</v>
      </c>
      <c r="D6" s="135">
        <v>299</v>
      </c>
      <c r="E6" s="135">
        <f t="shared" ref="E6" si="0">D6*9%</f>
        <v>26.91</v>
      </c>
      <c r="F6" s="135">
        <f>E6</f>
        <v>26.91</v>
      </c>
      <c r="G6" s="135">
        <f>D6+E6+F6</f>
        <v>352.82000000000005</v>
      </c>
      <c r="H6" s="135"/>
      <c r="I6" s="160">
        <f>G6+H6</f>
        <v>352.82000000000005</v>
      </c>
    </row>
    <row r="7" spans="2:9">
      <c r="B7" s="36">
        <v>2</v>
      </c>
      <c r="C7" s="37">
        <v>7354881114</v>
      </c>
      <c r="D7" s="135">
        <v>299</v>
      </c>
      <c r="E7" s="135">
        <f>D7*9%</f>
        <v>26.91</v>
      </c>
      <c r="F7" s="135">
        <f t="shared" ref="F7:F35" si="1">E7</f>
        <v>26.91</v>
      </c>
      <c r="G7" s="135">
        <f t="shared" ref="G7:G8" si="2">D7+E7+F7</f>
        <v>352.82000000000005</v>
      </c>
      <c r="H7" s="134"/>
      <c r="I7" s="160">
        <f>G7+H7</f>
        <v>352.82000000000005</v>
      </c>
    </row>
    <row r="8" spans="2:9">
      <c r="B8" s="36">
        <v>3</v>
      </c>
      <c r="C8" s="37">
        <v>7354881120</v>
      </c>
      <c r="D8" s="134">
        <v>99</v>
      </c>
      <c r="E8" s="135">
        <f t="shared" ref="E8:E35" si="3">D8*9%</f>
        <v>8.91</v>
      </c>
      <c r="F8" s="135">
        <f t="shared" si="1"/>
        <v>8.91</v>
      </c>
      <c r="G8" s="135">
        <f t="shared" si="2"/>
        <v>116.82</v>
      </c>
      <c r="H8" s="134"/>
      <c r="I8" s="160">
        <f t="shared" ref="I8:I33" si="4">G8+H8</f>
        <v>116.82</v>
      </c>
    </row>
    <row r="9" spans="2:9">
      <c r="B9" s="36">
        <v>4</v>
      </c>
      <c r="C9" s="37">
        <v>7354881122</v>
      </c>
      <c r="D9" s="135">
        <v>962</v>
      </c>
      <c r="E9" s="135">
        <f t="shared" si="3"/>
        <v>86.58</v>
      </c>
      <c r="F9" s="135">
        <f t="shared" si="1"/>
        <v>86.58</v>
      </c>
      <c r="G9" s="135">
        <f>D9+E9+F9</f>
        <v>1135.1599999999999</v>
      </c>
      <c r="H9" s="134"/>
      <c r="I9" s="159">
        <f t="shared" si="4"/>
        <v>1135.1599999999999</v>
      </c>
    </row>
    <row r="10" spans="2:9">
      <c r="B10" s="36">
        <v>6</v>
      </c>
      <c r="C10" s="37">
        <v>7354881124</v>
      </c>
      <c r="D10" s="135">
        <v>107.6</v>
      </c>
      <c r="E10" s="135">
        <f t="shared" si="3"/>
        <v>9.6839999999999993</v>
      </c>
      <c r="F10" s="135">
        <f t="shared" si="1"/>
        <v>9.6839999999999993</v>
      </c>
      <c r="G10" s="135">
        <f t="shared" ref="G10:G14" si="5">D10+E10+F10</f>
        <v>126.96799999999999</v>
      </c>
      <c r="H10" s="134"/>
      <c r="I10" s="159">
        <f t="shared" si="4"/>
        <v>126.96799999999999</v>
      </c>
    </row>
    <row r="11" spans="2:9">
      <c r="B11" s="36">
        <v>7</v>
      </c>
      <c r="C11" s="37">
        <v>7354881126</v>
      </c>
      <c r="D11" s="135">
        <v>199</v>
      </c>
      <c r="E11" s="135">
        <f t="shared" si="3"/>
        <v>17.91</v>
      </c>
      <c r="F11" s="135">
        <f t="shared" si="1"/>
        <v>17.91</v>
      </c>
      <c r="G11" s="135">
        <f t="shared" si="5"/>
        <v>234.82</v>
      </c>
      <c r="H11" s="134"/>
      <c r="I11" s="159">
        <f t="shared" si="4"/>
        <v>234.82</v>
      </c>
    </row>
    <row r="12" spans="2:9">
      <c r="B12" s="36">
        <v>8</v>
      </c>
      <c r="C12" s="37">
        <v>7354881127</v>
      </c>
      <c r="D12" s="135">
        <v>133</v>
      </c>
      <c r="E12" s="135">
        <f t="shared" si="3"/>
        <v>11.969999999999999</v>
      </c>
      <c r="F12" s="135">
        <f t="shared" si="1"/>
        <v>11.969999999999999</v>
      </c>
      <c r="G12" s="135">
        <f t="shared" si="5"/>
        <v>156.94</v>
      </c>
      <c r="H12" s="134"/>
      <c r="I12" s="159">
        <f t="shared" si="4"/>
        <v>156.94</v>
      </c>
    </row>
    <row r="13" spans="2:9">
      <c r="B13" s="36">
        <v>9</v>
      </c>
      <c r="C13" s="37">
        <v>7354881128</v>
      </c>
      <c r="D13" s="135">
        <v>139.19999999999999</v>
      </c>
      <c r="E13" s="135">
        <f t="shared" si="3"/>
        <v>12.527999999999999</v>
      </c>
      <c r="F13" s="135">
        <f t="shared" si="1"/>
        <v>12.527999999999999</v>
      </c>
      <c r="G13" s="135">
        <f t="shared" si="5"/>
        <v>164.25599999999997</v>
      </c>
      <c r="H13" s="134"/>
      <c r="I13" s="159">
        <f t="shared" si="4"/>
        <v>164.25599999999997</v>
      </c>
    </row>
    <row r="14" spans="2:9">
      <c r="B14" s="36">
        <v>10</v>
      </c>
      <c r="C14" s="37">
        <v>7354881129</v>
      </c>
      <c r="D14" s="135">
        <v>99</v>
      </c>
      <c r="E14" s="135">
        <f t="shared" si="3"/>
        <v>8.91</v>
      </c>
      <c r="F14" s="135">
        <f t="shared" si="1"/>
        <v>8.91</v>
      </c>
      <c r="G14" s="135">
        <f t="shared" si="5"/>
        <v>116.82</v>
      </c>
      <c r="H14" s="134"/>
      <c r="I14" s="159">
        <f t="shared" si="4"/>
        <v>116.82</v>
      </c>
    </row>
    <row r="15" spans="2:9">
      <c r="B15" s="36">
        <v>11</v>
      </c>
      <c r="C15" s="37">
        <v>7354881130</v>
      </c>
      <c r="D15" s="135">
        <v>211.2</v>
      </c>
      <c r="E15" s="135">
        <f t="shared" si="3"/>
        <v>19.007999999999999</v>
      </c>
      <c r="F15" s="135">
        <f t="shared" si="1"/>
        <v>19.007999999999999</v>
      </c>
      <c r="G15" s="135">
        <f t="shared" ref="G15:G21" si="6">D15+E15+F15</f>
        <v>249.21600000000001</v>
      </c>
      <c r="H15" s="134"/>
      <c r="I15" s="159">
        <f t="shared" si="4"/>
        <v>249.21600000000001</v>
      </c>
    </row>
    <row r="16" spans="2:9">
      <c r="B16" s="36">
        <v>13</v>
      </c>
      <c r="C16" s="37">
        <v>7354881151</v>
      </c>
      <c r="D16" s="135">
        <v>368.28</v>
      </c>
      <c r="E16" s="135">
        <f t="shared" si="3"/>
        <v>33.145199999999996</v>
      </c>
      <c r="F16" s="135">
        <f t="shared" si="1"/>
        <v>33.145199999999996</v>
      </c>
      <c r="G16" s="135">
        <f t="shared" si="6"/>
        <v>434.57039999999995</v>
      </c>
      <c r="H16" s="134"/>
      <c r="I16" s="159">
        <f t="shared" si="4"/>
        <v>434.57039999999995</v>
      </c>
    </row>
    <row r="17" spans="2:9">
      <c r="B17" s="36">
        <v>14</v>
      </c>
      <c r="C17" s="37">
        <v>7354880475</v>
      </c>
      <c r="D17" s="135">
        <v>449.7</v>
      </c>
      <c r="E17" s="135">
        <f t="shared" si="3"/>
        <v>40.472999999999999</v>
      </c>
      <c r="F17" s="135">
        <f t="shared" si="1"/>
        <v>40.472999999999999</v>
      </c>
      <c r="G17" s="135">
        <f t="shared" si="6"/>
        <v>530.64599999999996</v>
      </c>
      <c r="H17" s="134"/>
      <c r="I17" s="159">
        <f t="shared" si="4"/>
        <v>530.64599999999996</v>
      </c>
    </row>
    <row r="18" spans="2:9">
      <c r="B18" s="36">
        <v>15</v>
      </c>
      <c r="C18" s="37">
        <v>8435500686</v>
      </c>
      <c r="D18" s="135">
        <v>114</v>
      </c>
      <c r="E18" s="135">
        <f t="shared" si="3"/>
        <v>10.26</v>
      </c>
      <c r="F18" s="135">
        <f t="shared" si="1"/>
        <v>10.26</v>
      </c>
      <c r="G18" s="135">
        <f t="shared" si="6"/>
        <v>134.52000000000001</v>
      </c>
      <c r="H18" s="134"/>
      <c r="I18" s="160">
        <f t="shared" si="4"/>
        <v>134.52000000000001</v>
      </c>
    </row>
    <row r="19" spans="2:9">
      <c r="B19" s="36">
        <v>16</v>
      </c>
      <c r="C19" s="37">
        <v>8435500687</v>
      </c>
      <c r="D19" s="135">
        <v>299.60000000000002</v>
      </c>
      <c r="E19" s="135">
        <f t="shared" si="3"/>
        <v>26.964000000000002</v>
      </c>
      <c r="F19" s="135">
        <f t="shared" si="1"/>
        <v>26.964000000000002</v>
      </c>
      <c r="G19" s="135">
        <f t="shared" si="6"/>
        <v>353.52800000000002</v>
      </c>
      <c r="H19" s="134"/>
      <c r="I19" s="159">
        <f t="shared" si="4"/>
        <v>353.52800000000002</v>
      </c>
    </row>
    <row r="20" spans="2:9">
      <c r="B20" s="36">
        <v>17</v>
      </c>
      <c r="C20" s="37">
        <v>8435500093</v>
      </c>
      <c r="D20" s="135">
        <v>402</v>
      </c>
      <c r="E20" s="135">
        <f t="shared" si="3"/>
        <v>36.18</v>
      </c>
      <c r="F20" s="135">
        <f t="shared" si="1"/>
        <v>36.18</v>
      </c>
      <c r="G20" s="135">
        <f t="shared" si="6"/>
        <v>474.36</v>
      </c>
      <c r="H20" s="134"/>
      <c r="I20" s="160">
        <f t="shared" si="4"/>
        <v>474.36</v>
      </c>
    </row>
    <row r="21" spans="2:9">
      <c r="B21" s="36">
        <v>18</v>
      </c>
      <c r="C21" s="45">
        <v>9713174427</v>
      </c>
      <c r="D21" s="135">
        <v>125</v>
      </c>
      <c r="E21" s="135">
        <f t="shared" si="3"/>
        <v>11.25</v>
      </c>
      <c r="F21" s="135">
        <f t="shared" si="1"/>
        <v>11.25</v>
      </c>
      <c r="G21" s="135">
        <f t="shared" si="6"/>
        <v>147.5</v>
      </c>
      <c r="H21" s="134"/>
      <c r="I21" s="159">
        <f t="shared" si="4"/>
        <v>147.5</v>
      </c>
    </row>
    <row r="22" spans="2:9">
      <c r="B22" s="36">
        <v>19</v>
      </c>
      <c r="C22" s="45">
        <v>9826010237</v>
      </c>
      <c r="D22" s="135">
        <v>465.66</v>
      </c>
      <c r="E22" s="135">
        <f t="shared" si="3"/>
        <v>41.909399999999998</v>
      </c>
      <c r="F22" s="135">
        <f t="shared" si="1"/>
        <v>41.909399999999998</v>
      </c>
      <c r="G22" s="135">
        <f t="shared" ref="G22:G24" si="7">D22+E22+F22</f>
        <v>549.47879999999998</v>
      </c>
      <c r="H22" s="134"/>
      <c r="I22" s="159">
        <f t="shared" si="4"/>
        <v>549.47879999999998</v>
      </c>
    </row>
    <row r="23" spans="2:9">
      <c r="B23" s="36">
        <v>20</v>
      </c>
      <c r="C23" s="45">
        <v>9826225111</v>
      </c>
      <c r="D23" s="135">
        <v>202</v>
      </c>
      <c r="E23" s="135">
        <f t="shared" si="3"/>
        <v>18.18</v>
      </c>
      <c r="F23" s="135">
        <f t="shared" si="1"/>
        <v>18.18</v>
      </c>
      <c r="G23" s="135">
        <f t="shared" si="7"/>
        <v>238.36</v>
      </c>
      <c r="H23" s="134"/>
      <c r="I23" s="159">
        <f t="shared" si="4"/>
        <v>238.36</v>
      </c>
    </row>
    <row r="24" spans="2:9">
      <c r="B24" s="36">
        <v>21</v>
      </c>
      <c r="C24" s="45">
        <v>9826254111</v>
      </c>
      <c r="D24" s="135">
        <v>202</v>
      </c>
      <c r="E24" s="135">
        <f t="shared" si="3"/>
        <v>18.18</v>
      </c>
      <c r="F24" s="135">
        <f t="shared" si="1"/>
        <v>18.18</v>
      </c>
      <c r="G24" s="135">
        <f t="shared" si="7"/>
        <v>238.36</v>
      </c>
      <c r="H24" s="134"/>
      <c r="I24" s="159">
        <f t="shared" si="4"/>
        <v>238.36</v>
      </c>
    </row>
    <row r="25" spans="2:9">
      <c r="B25" s="36">
        <v>22</v>
      </c>
      <c r="C25" s="45">
        <v>9826425111</v>
      </c>
      <c r="D25" s="135">
        <v>399</v>
      </c>
      <c r="E25" s="135">
        <f t="shared" si="3"/>
        <v>35.909999999999997</v>
      </c>
      <c r="F25" s="135">
        <f t="shared" si="1"/>
        <v>35.909999999999997</v>
      </c>
      <c r="G25" s="135">
        <f t="shared" ref="G25:G26" si="8">D25+E25+F25</f>
        <v>470.81999999999994</v>
      </c>
      <c r="H25" s="134"/>
      <c r="I25" s="160">
        <f t="shared" si="4"/>
        <v>470.81999999999994</v>
      </c>
    </row>
    <row r="26" spans="2:9">
      <c r="B26" s="36">
        <v>23</v>
      </c>
      <c r="C26" s="45">
        <v>9826798227</v>
      </c>
      <c r="D26" s="135">
        <v>619.02</v>
      </c>
      <c r="E26" s="135">
        <f t="shared" si="3"/>
        <v>55.711799999999997</v>
      </c>
      <c r="F26" s="135">
        <f t="shared" si="1"/>
        <v>55.711799999999997</v>
      </c>
      <c r="G26" s="135">
        <f t="shared" si="8"/>
        <v>730.44360000000006</v>
      </c>
      <c r="H26" s="134"/>
      <c r="I26" s="160">
        <f t="shared" si="4"/>
        <v>730.44360000000006</v>
      </c>
    </row>
    <row r="27" spans="2:9">
      <c r="B27" s="36">
        <v>24</v>
      </c>
      <c r="C27" s="45">
        <v>9826911195</v>
      </c>
      <c r="D27" s="135">
        <v>199</v>
      </c>
      <c r="E27" s="135">
        <f t="shared" si="3"/>
        <v>17.91</v>
      </c>
      <c r="F27" s="135">
        <f t="shared" si="1"/>
        <v>17.91</v>
      </c>
      <c r="G27" s="135">
        <f>D27+E27+F27</f>
        <v>234.82</v>
      </c>
      <c r="H27" s="134"/>
      <c r="I27" s="160">
        <f>G27+H27</f>
        <v>234.82</v>
      </c>
    </row>
    <row r="28" spans="2:9">
      <c r="B28" s="36">
        <v>25</v>
      </c>
      <c r="C28" s="45">
        <v>9893125111</v>
      </c>
      <c r="D28" s="135">
        <v>200</v>
      </c>
      <c r="E28" s="135">
        <f t="shared" si="3"/>
        <v>18</v>
      </c>
      <c r="F28" s="135">
        <f t="shared" si="1"/>
        <v>18</v>
      </c>
      <c r="G28" s="135">
        <f t="shared" ref="G28:G30" si="9">D28+E28+F28</f>
        <v>236</v>
      </c>
      <c r="H28" s="134"/>
      <c r="I28" s="160">
        <f>G28+H28</f>
        <v>236</v>
      </c>
    </row>
    <row r="29" spans="2:9">
      <c r="B29" s="36">
        <v>26</v>
      </c>
      <c r="C29" s="37">
        <v>9926015567</v>
      </c>
      <c r="D29" s="135">
        <v>203</v>
      </c>
      <c r="E29" s="135">
        <f t="shared" si="3"/>
        <v>18.27</v>
      </c>
      <c r="F29" s="135">
        <f t="shared" si="1"/>
        <v>18.27</v>
      </c>
      <c r="G29" s="135">
        <f t="shared" si="9"/>
        <v>239.54000000000002</v>
      </c>
      <c r="H29" s="134"/>
      <c r="I29" s="160">
        <f t="shared" si="4"/>
        <v>239.54000000000002</v>
      </c>
    </row>
    <row r="30" spans="2:9">
      <c r="B30" s="36">
        <v>27</v>
      </c>
      <c r="C30" s="37">
        <v>9926638883</v>
      </c>
      <c r="D30" s="135">
        <v>212.2</v>
      </c>
      <c r="E30" s="135">
        <f t="shared" si="3"/>
        <v>19.097999999999999</v>
      </c>
      <c r="F30" s="135">
        <f t="shared" si="1"/>
        <v>19.097999999999999</v>
      </c>
      <c r="G30" s="135">
        <f t="shared" si="9"/>
        <v>250.39600000000002</v>
      </c>
      <c r="H30" s="134"/>
      <c r="I30" s="160">
        <f t="shared" si="4"/>
        <v>250.39600000000002</v>
      </c>
    </row>
    <row r="31" spans="2:9">
      <c r="B31" s="36">
        <v>28</v>
      </c>
      <c r="C31" s="37">
        <v>7694006183</v>
      </c>
      <c r="D31" s="135">
        <v>150</v>
      </c>
      <c r="E31" s="135">
        <f t="shared" si="3"/>
        <v>13.5</v>
      </c>
      <c r="F31" s="135">
        <f t="shared" si="1"/>
        <v>13.5</v>
      </c>
      <c r="G31" s="135">
        <f t="shared" ref="G31:G35" si="10">D31+E31+F31</f>
        <v>177</v>
      </c>
      <c r="H31" s="134"/>
      <c r="I31" s="160">
        <f t="shared" si="4"/>
        <v>177</v>
      </c>
    </row>
    <row r="32" spans="2:9">
      <c r="B32" s="36">
        <v>29</v>
      </c>
      <c r="C32" s="37">
        <v>7773025111</v>
      </c>
      <c r="D32" s="135">
        <v>225</v>
      </c>
      <c r="E32" s="135">
        <f t="shared" si="3"/>
        <v>20.25</v>
      </c>
      <c r="F32" s="135">
        <f t="shared" si="1"/>
        <v>20.25</v>
      </c>
      <c r="G32" s="135">
        <f t="shared" si="10"/>
        <v>265.5</v>
      </c>
      <c r="H32" s="134"/>
      <c r="I32" s="160">
        <f t="shared" si="4"/>
        <v>265.5</v>
      </c>
    </row>
    <row r="33" spans="2:9">
      <c r="B33" s="36">
        <v>30</v>
      </c>
      <c r="C33" s="37">
        <v>7354882251</v>
      </c>
      <c r="D33" s="135">
        <v>99</v>
      </c>
      <c r="E33" s="135">
        <f t="shared" si="3"/>
        <v>8.91</v>
      </c>
      <c r="F33" s="135">
        <f t="shared" si="1"/>
        <v>8.91</v>
      </c>
      <c r="G33" s="135">
        <f t="shared" si="10"/>
        <v>116.82</v>
      </c>
      <c r="H33" s="134"/>
      <c r="I33" s="159">
        <f t="shared" si="4"/>
        <v>116.82</v>
      </c>
    </row>
    <row r="34" spans="2:9">
      <c r="B34" s="36">
        <v>31</v>
      </c>
      <c r="C34" s="37">
        <v>7354881113</v>
      </c>
      <c r="D34" s="135">
        <v>455</v>
      </c>
      <c r="E34" s="135">
        <f t="shared" si="3"/>
        <v>40.949999999999996</v>
      </c>
      <c r="F34" s="135">
        <f t="shared" si="1"/>
        <v>40.949999999999996</v>
      </c>
      <c r="G34" s="135">
        <f t="shared" si="10"/>
        <v>536.9</v>
      </c>
      <c r="H34" s="135"/>
      <c r="I34" s="159">
        <f t="shared" ref="I34:I35" si="11">G34+H34</f>
        <v>536.9</v>
      </c>
    </row>
    <row r="35" spans="2:9">
      <c r="B35" s="36"/>
      <c r="C35" s="37">
        <v>871880514</v>
      </c>
      <c r="D35" s="135">
        <v>96.61</v>
      </c>
      <c r="E35" s="135">
        <f t="shared" si="3"/>
        <v>8.6948999999999987</v>
      </c>
      <c r="F35" s="135">
        <f t="shared" si="1"/>
        <v>8.6948999999999987</v>
      </c>
      <c r="G35" s="135">
        <f t="shared" si="10"/>
        <v>113.99980000000001</v>
      </c>
      <c r="H35" s="135"/>
      <c r="I35" s="159">
        <f t="shared" si="11"/>
        <v>113.99980000000001</v>
      </c>
    </row>
    <row r="36" spans="2:9" ht="15.75">
      <c r="B36" s="118"/>
      <c r="C36" s="146" t="s">
        <v>60</v>
      </c>
      <c r="D36" s="148">
        <f>SUM(D6:D35)</f>
        <v>8034.07</v>
      </c>
      <c r="E36" s="148">
        <f>SUM(E6:E35)</f>
        <v>723.06629999999996</v>
      </c>
      <c r="F36" s="148">
        <f>SUM(F6:F35)</f>
        <v>723.06629999999996</v>
      </c>
      <c r="G36" s="148">
        <f>SUM(G6:G35)</f>
        <v>9480.2025999999969</v>
      </c>
      <c r="H36" s="148">
        <f>SUM(H6:H34)</f>
        <v>0</v>
      </c>
      <c r="I36" s="148">
        <f>SUM(I6:I35)</f>
        <v>9480.2025999999969</v>
      </c>
    </row>
    <row r="39" spans="2:9">
      <c r="C39" s="37"/>
      <c r="D39" s="135"/>
      <c r="E39" s="135"/>
      <c r="F39" s="135"/>
      <c r="G39" s="135"/>
      <c r="H39" s="134"/>
      <c r="I39" s="134"/>
    </row>
    <row r="40" spans="2:9">
      <c r="C40" s="37"/>
      <c r="D40" s="135"/>
      <c r="E40" s="135"/>
      <c r="F40" s="135"/>
      <c r="G40" s="135"/>
      <c r="H40" s="134"/>
      <c r="I40" s="134"/>
    </row>
  </sheetData>
  <mergeCells count="3">
    <mergeCell ref="B3:F3"/>
    <mergeCell ref="G3:I3"/>
    <mergeCell ref="B4:I4"/>
  </mergeCells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33"/>
  <sheetViews>
    <sheetView topLeftCell="A19" workbookViewId="0">
      <selection activeCell="H24" sqref="H24"/>
    </sheetView>
  </sheetViews>
  <sheetFormatPr defaultRowHeight="15"/>
  <cols>
    <col min="2" max="2" width="11" bestFit="1" customWidth="1"/>
  </cols>
  <sheetData>
    <row r="1" spans="1:8">
      <c r="A1" s="213" t="s">
        <v>102</v>
      </c>
      <c r="B1" s="213"/>
      <c r="C1" s="213"/>
      <c r="D1" s="213"/>
      <c r="E1" s="213"/>
      <c r="F1" s="214" t="s">
        <v>103</v>
      </c>
      <c r="G1" s="214"/>
      <c r="H1" s="214"/>
    </row>
    <row r="2" spans="1:8" ht="22.5">
      <c r="A2" s="197" t="s">
        <v>0</v>
      </c>
      <c r="B2" s="197"/>
      <c r="C2" s="197"/>
      <c r="D2" s="197"/>
      <c r="E2" s="197"/>
      <c r="F2" s="197"/>
      <c r="G2" s="197"/>
      <c r="H2" s="197"/>
    </row>
    <row r="3" spans="1:8" ht="31.5">
      <c r="A3" s="147" t="s">
        <v>95</v>
      </c>
      <c r="B3" s="147" t="s">
        <v>2</v>
      </c>
      <c r="C3" s="145" t="s">
        <v>21</v>
      </c>
      <c r="D3" s="92" t="s">
        <v>18</v>
      </c>
      <c r="E3" s="92" t="s">
        <v>19</v>
      </c>
      <c r="F3" s="88" t="s">
        <v>3</v>
      </c>
      <c r="G3" s="137" t="s">
        <v>91</v>
      </c>
      <c r="H3" s="137" t="s">
        <v>92</v>
      </c>
    </row>
    <row r="4" spans="1:8">
      <c r="A4" s="36">
        <v>1</v>
      </c>
      <c r="B4" s="107">
        <v>7354881112</v>
      </c>
      <c r="C4" s="135">
        <v>299</v>
      </c>
      <c r="D4" s="135">
        <f t="shared" ref="D4" si="0">C4*9%</f>
        <v>26.91</v>
      </c>
      <c r="E4" s="135">
        <f>D4</f>
        <v>26.91</v>
      </c>
      <c r="F4" s="135">
        <f>C4+D4+E4</f>
        <v>352.82000000000005</v>
      </c>
      <c r="G4" s="135"/>
      <c r="H4" s="160">
        <f>F4+G4</f>
        <v>352.82000000000005</v>
      </c>
    </row>
    <row r="5" spans="1:8">
      <c r="A5" s="36">
        <v>2</v>
      </c>
      <c r="B5" s="37">
        <v>7354881120</v>
      </c>
      <c r="C5" s="134">
        <v>99</v>
      </c>
      <c r="D5" s="135">
        <f t="shared" ref="D5:D32" si="1">C5*9%</f>
        <v>8.91</v>
      </c>
      <c r="E5" s="135">
        <f t="shared" ref="E5:E32" si="2">D5</f>
        <v>8.91</v>
      </c>
      <c r="F5" s="135">
        <f t="shared" ref="F5" si="3">C5+D5+E5</f>
        <v>116.82</v>
      </c>
      <c r="G5" s="134"/>
      <c r="H5" s="160">
        <f t="shared" ref="H5:H31" si="4">F5+G5</f>
        <v>116.82</v>
      </c>
    </row>
    <row r="6" spans="1:8">
      <c r="A6" s="36">
        <v>3</v>
      </c>
      <c r="B6" s="37">
        <v>7354881122</v>
      </c>
      <c r="C6" s="135">
        <v>584</v>
      </c>
      <c r="D6" s="135">
        <f t="shared" si="1"/>
        <v>52.559999999999995</v>
      </c>
      <c r="E6" s="135">
        <f t="shared" si="2"/>
        <v>52.559999999999995</v>
      </c>
      <c r="F6" s="135">
        <f>C6+D6+E6</f>
        <v>689.11999999999989</v>
      </c>
      <c r="G6" s="134"/>
      <c r="H6" s="159">
        <f t="shared" si="4"/>
        <v>689.11999999999989</v>
      </c>
    </row>
    <row r="7" spans="1:8">
      <c r="A7" s="36">
        <v>4</v>
      </c>
      <c r="B7" s="37">
        <v>7354881124</v>
      </c>
      <c r="C7" s="135">
        <v>99</v>
      </c>
      <c r="D7" s="135">
        <f t="shared" si="1"/>
        <v>8.91</v>
      </c>
      <c r="E7" s="135">
        <f t="shared" si="2"/>
        <v>8.91</v>
      </c>
      <c r="F7" s="135">
        <f t="shared" ref="F7:F23" si="5">C7+D7+E7</f>
        <v>116.82</v>
      </c>
      <c r="G7" s="134"/>
      <c r="H7" s="159">
        <f t="shared" si="4"/>
        <v>116.82</v>
      </c>
    </row>
    <row r="8" spans="1:8">
      <c r="A8" s="36">
        <v>5</v>
      </c>
      <c r="B8" s="37">
        <v>7354881126</v>
      </c>
      <c r="C8" s="135">
        <v>199</v>
      </c>
      <c r="D8" s="135">
        <f t="shared" si="1"/>
        <v>17.91</v>
      </c>
      <c r="E8" s="135">
        <f t="shared" si="2"/>
        <v>17.91</v>
      </c>
      <c r="F8" s="135">
        <f t="shared" si="5"/>
        <v>234.82</v>
      </c>
      <c r="G8" s="134"/>
      <c r="H8" s="159">
        <f t="shared" si="4"/>
        <v>234.82</v>
      </c>
    </row>
    <row r="9" spans="1:8">
      <c r="A9" s="36">
        <v>6</v>
      </c>
      <c r="B9" s="37">
        <v>7354881127</v>
      </c>
      <c r="C9" s="135">
        <v>128.85</v>
      </c>
      <c r="D9" s="135">
        <f t="shared" si="1"/>
        <v>11.596499999999999</v>
      </c>
      <c r="E9" s="135">
        <f t="shared" si="2"/>
        <v>11.596499999999999</v>
      </c>
      <c r="F9" s="135">
        <f t="shared" si="5"/>
        <v>152.04299999999998</v>
      </c>
      <c r="G9" s="134"/>
      <c r="H9" s="159">
        <f t="shared" si="4"/>
        <v>152.04299999999998</v>
      </c>
    </row>
    <row r="10" spans="1:8">
      <c r="A10" s="36">
        <v>7</v>
      </c>
      <c r="B10" s="37">
        <v>7354881128</v>
      </c>
      <c r="C10" s="135">
        <v>99</v>
      </c>
      <c r="D10" s="135">
        <f t="shared" si="1"/>
        <v>8.91</v>
      </c>
      <c r="E10" s="135">
        <f t="shared" si="2"/>
        <v>8.91</v>
      </c>
      <c r="F10" s="135">
        <f t="shared" si="5"/>
        <v>116.82</v>
      </c>
      <c r="G10" s="134"/>
      <c r="H10" s="159">
        <f t="shared" si="4"/>
        <v>116.82</v>
      </c>
    </row>
    <row r="11" spans="1:8">
      <c r="A11" s="36">
        <v>8</v>
      </c>
      <c r="B11" s="37">
        <v>7354881129</v>
      </c>
      <c r="C11" s="135">
        <v>99</v>
      </c>
      <c r="D11" s="135">
        <f t="shared" si="1"/>
        <v>8.91</v>
      </c>
      <c r="E11" s="135">
        <f t="shared" si="2"/>
        <v>8.91</v>
      </c>
      <c r="F11" s="135">
        <f t="shared" si="5"/>
        <v>116.82</v>
      </c>
      <c r="G11" s="134"/>
      <c r="H11" s="159">
        <f t="shared" si="4"/>
        <v>116.82</v>
      </c>
    </row>
    <row r="12" spans="1:8">
      <c r="A12" s="36">
        <v>9</v>
      </c>
      <c r="B12" s="37">
        <v>7354881130</v>
      </c>
      <c r="C12" s="135">
        <v>218.44</v>
      </c>
      <c r="D12" s="135">
        <f t="shared" si="1"/>
        <v>19.659599999999998</v>
      </c>
      <c r="E12" s="135">
        <f t="shared" si="2"/>
        <v>19.659599999999998</v>
      </c>
      <c r="F12" s="135">
        <f t="shared" si="5"/>
        <v>257.75920000000002</v>
      </c>
      <c r="G12" s="134"/>
      <c r="H12" s="159">
        <f t="shared" si="4"/>
        <v>257.75920000000002</v>
      </c>
    </row>
    <row r="13" spans="1:8">
      <c r="A13" s="36">
        <v>10</v>
      </c>
      <c r="B13" s="37">
        <v>7354881151</v>
      </c>
      <c r="C13" s="135">
        <v>285.39999999999998</v>
      </c>
      <c r="D13" s="135">
        <f t="shared" si="1"/>
        <v>25.685999999999996</v>
      </c>
      <c r="E13" s="135">
        <f t="shared" si="2"/>
        <v>25.685999999999996</v>
      </c>
      <c r="F13" s="135">
        <f t="shared" si="5"/>
        <v>336.77199999999993</v>
      </c>
      <c r="G13" s="134"/>
      <c r="H13" s="159">
        <f t="shared" si="4"/>
        <v>336.77199999999993</v>
      </c>
    </row>
    <row r="14" spans="1:8">
      <c r="A14" s="36">
        <v>11</v>
      </c>
      <c r="B14" s="37">
        <v>7354880475</v>
      </c>
      <c r="C14" s="135">
        <v>449</v>
      </c>
      <c r="D14" s="135">
        <f>C14*9%</f>
        <v>40.409999999999997</v>
      </c>
      <c r="E14" s="135">
        <f t="shared" si="2"/>
        <v>40.409999999999997</v>
      </c>
      <c r="F14" s="135">
        <f t="shared" si="5"/>
        <v>529.81999999999994</v>
      </c>
      <c r="G14" s="134"/>
      <c r="H14" s="159">
        <f t="shared" si="4"/>
        <v>529.81999999999994</v>
      </c>
    </row>
    <row r="15" spans="1:8">
      <c r="A15" s="36">
        <v>12</v>
      </c>
      <c r="B15" s="37">
        <v>8435500686</v>
      </c>
      <c r="C15" s="135">
        <v>100</v>
      </c>
      <c r="D15" s="135">
        <f t="shared" si="1"/>
        <v>9</v>
      </c>
      <c r="E15" s="135">
        <f t="shared" si="2"/>
        <v>9</v>
      </c>
      <c r="F15" s="135">
        <f t="shared" si="5"/>
        <v>118</v>
      </c>
      <c r="G15" s="134"/>
      <c r="H15" s="160">
        <f t="shared" si="4"/>
        <v>118</v>
      </c>
    </row>
    <row r="16" spans="1:8">
      <c r="A16" s="36">
        <v>13</v>
      </c>
      <c r="B16" s="37">
        <v>8435500687</v>
      </c>
      <c r="C16" s="135">
        <v>608</v>
      </c>
      <c r="D16" s="135">
        <f t="shared" si="1"/>
        <v>54.72</v>
      </c>
      <c r="E16" s="135">
        <f t="shared" si="2"/>
        <v>54.72</v>
      </c>
      <c r="F16" s="135">
        <f t="shared" si="5"/>
        <v>717.44</v>
      </c>
      <c r="G16" s="134"/>
      <c r="H16" s="159">
        <f t="shared" si="4"/>
        <v>717.44</v>
      </c>
    </row>
    <row r="17" spans="1:8">
      <c r="A17" s="36">
        <v>14</v>
      </c>
      <c r="B17" s="37">
        <v>8435500093</v>
      </c>
      <c r="C17" s="135">
        <v>399</v>
      </c>
      <c r="D17" s="135">
        <f t="shared" si="1"/>
        <v>35.909999999999997</v>
      </c>
      <c r="E17" s="135">
        <f t="shared" si="2"/>
        <v>35.909999999999997</v>
      </c>
      <c r="F17" s="135">
        <f t="shared" si="5"/>
        <v>470.81999999999994</v>
      </c>
      <c r="G17" s="134"/>
      <c r="H17" s="160">
        <f t="shared" si="4"/>
        <v>470.81999999999994</v>
      </c>
    </row>
    <row r="18" spans="1:8">
      <c r="A18" s="36">
        <v>15</v>
      </c>
      <c r="B18" s="45">
        <v>9713174427</v>
      </c>
      <c r="C18" s="135">
        <v>127.65</v>
      </c>
      <c r="D18" s="135">
        <f t="shared" si="1"/>
        <v>11.4885</v>
      </c>
      <c r="E18" s="135">
        <f t="shared" si="2"/>
        <v>11.4885</v>
      </c>
      <c r="F18" s="135">
        <f t="shared" si="5"/>
        <v>150.62699999999998</v>
      </c>
      <c r="G18" s="134"/>
      <c r="H18" s="159">
        <f t="shared" si="4"/>
        <v>150.62699999999998</v>
      </c>
    </row>
    <row r="19" spans="1:8">
      <c r="A19" s="36">
        <v>16</v>
      </c>
      <c r="B19" s="45">
        <v>9826010237</v>
      </c>
      <c r="C19" s="135">
        <v>508.6</v>
      </c>
      <c r="D19" s="135">
        <f t="shared" si="1"/>
        <v>45.774000000000001</v>
      </c>
      <c r="E19" s="135">
        <f t="shared" si="2"/>
        <v>45.774000000000001</v>
      </c>
      <c r="F19" s="135">
        <f t="shared" si="5"/>
        <v>600.14800000000002</v>
      </c>
      <c r="G19" s="134"/>
      <c r="H19" s="159">
        <f t="shared" si="4"/>
        <v>600.14800000000002</v>
      </c>
    </row>
    <row r="20" spans="1:8">
      <c r="A20" s="36">
        <v>17</v>
      </c>
      <c r="B20" s="45">
        <v>9826225111</v>
      </c>
      <c r="C20" s="135">
        <v>199</v>
      </c>
      <c r="D20" s="135">
        <f t="shared" si="1"/>
        <v>17.91</v>
      </c>
      <c r="E20" s="135">
        <f t="shared" si="2"/>
        <v>17.91</v>
      </c>
      <c r="F20" s="135">
        <f t="shared" si="5"/>
        <v>234.82</v>
      </c>
      <c r="G20" s="134"/>
      <c r="H20" s="159">
        <f t="shared" si="4"/>
        <v>234.82</v>
      </c>
    </row>
    <row r="21" spans="1:8">
      <c r="A21" s="36">
        <v>18</v>
      </c>
      <c r="B21" s="45">
        <v>9826254111</v>
      </c>
      <c r="C21" s="135">
        <v>208</v>
      </c>
      <c r="D21" s="135">
        <f t="shared" si="1"/>
        <v>18.72</v>
      </c>
      <c r="E21" s="135">
        <f t="shared" si="2"/>
        <v>18.72</v>
      </c>
      <c r="F21" s="135">
        <f t="shared" si="5"/>
        <v>245.44</v>
      </c>
      <c r="G21" s="134"/>
      <c r="H21" s="159">
        <f t="shared" si="4"/>
        <v>245.44</v>
      </c>
    </row>
    <row r="22" spans="1:8">
      <c r="A22" s="36">
        <v>19</v>
      </c>
      <c r="B22" s="45">
        <v>9826425111</v>
      </c>
      <c r="C22" s="135">
        <v>399</v>
      </c>
      <c r="D22" s="135">
        <f t="shared" si="1"/>
        <v>35.909999999999997</v>
      </c>
      <c r="E22" s="135">
        <f t="shared" si="2"/>
        <v>35.909999999999997</v>
      </c>
      <c r="F22" s="135">
        <f t="shared" si="5"/>
        <v>470.81999999999994</v>
      </c>
      <c r="G22" s="134"/>
      <c r="H22" s="160">
        <f t="shared" si="4"/>
        <v>470.81999999999994</v>
      </c>
    </row>
    <row r="23" spans="1:8">
      <c r="A23" s="36">
        <v>20</v>
      </c>
      <c r="B23" s="45">
        <v>9826798227</v>
      </c>
      <c r="C23" s="135">
        <v>682.29</v>
      </c>
      <c r="D23" s="135">
        <f t="shared" si="1"/>
        <v>61.406099999999995</v>
      </c>
      <c r="E23" s="135">
        <f t="shared" si="2"/>
        <v>61.406099999999995</v>
      </c>
      <c r="F23" s="135">
        <f t="shared" si="5"/>
        <v>805.10220000000004</v>
      </c>
      <c r="G23" s="134"/>
      <c r="H23" s="160">
        <f t="shared" si="4"/>
        <v>805.10220000000004</v>
      </c>
    </row>
    <row r="24" spans="1:8">
      <c r="A24" s="36">
        <v>21</v>
      </c>
      <c r="B24" s="45">
        <v>9826911195</v>
      </c>
      <c r="C24" s="135">
        <v>199</v>
      </c>
      <c r="D24" s="135">
        <f t="shared" si="1"/>
        <v>17.91</v>
      </c>
      <c r="E24" s="135">
        <f t="shared" si="2"/>
        <v>17.91</v>
      </c>
      <c r="F24" s="135">
        <f>C24+D24+E24</f>
        <v>234.82</v>
      </c>
      <c r="G24" s="134"/>
      <c r="H24" s="160">
        <f>F24+G24</f>
        <v>234.82</v>
      </c>
    </row>
    <row r="25" spans="1:8">
      <c r="A25" s="36">
        <v>22</v>
      </c>
      <c r="B25" s="45">
        <v>9893125111</v>
      </c>
      <c r="C25" s="135">
        <v>208</v>
      </c>
      <c r="D25" s="135">
        <f t="shared" si="1"/>
        <v>18.72</v>
      </c>
      <c r="E25" s="135">
        <f t="shared" si="2"/>
        <v>18.72</v>
      </c>
      <c r="F25" s="135">
        <f t="shared" ref="F25:F31" si="6">C25+D25+E25</f>
        <v>245.44</v>
      </c>
      <c r="G25" s="134"/>
      <c r="H25" s="160">
        <f>F25+G25</f>
        <v>245.44</v>
      </c>
    </row>
    <row r="26" spans="1:8">
      <c r="A26" s="36">
        <v>23</v>
      </c>
      <c r="B26" s="37">
        <v>9926015567</v>
      </c>
      <c r="C26" s="135">
        <v>179.59</v>
      </c>
      <c r="D26" s="135">
        <f t="shared" si="1"/>
        <v>16.1631</v>
      </c>
      <c r="E26" s="135">
        <f t="shared" si="2"/>
        <v>16.1631</v>
      </c>
      <c r="F26" s="135">
        <f t="shared" si="6"/>
        <v>211.9162</v>
      </c>
      <c r="G26" s="134"/>
      <c r="H26" s="160">
        <f t="shared" si="4"/>
        <v>211.9162</v>
      </c>
    </row>
    <row r="27" spans="1:8">
      <c r="A27" s="36">
        <v>24</v>
      </c>
      <c r="B27" s="37">
        <v>9926638883</v>
      </c>
      <c r="C27" s="135">
        <v>199</v>
      </c>
      <c r="D27" s="135">
        <f t="shared" si="1"/>
        <v>17.91</v>
      </c>
      <c r="E27" s="135">
        <f t="shared" si="2"/>
        <v>17.91</v>
      </c>
      <c r="F27" s="135">
        <f t="shared" si="6"/>
        <v>234.82</v>
      </c>
      <c r="G27" s="134"/>
      <c r="H27" s="160">
        <f t="shared" si="4"/>
        <v>234.82</v>
      </c>
    </row>
    <row r="28" spans="1:8">
      <c r="A28" s="36">
        <v>25</v>
      </c>
      <c r="B28" s="37">
        <v>7694006183</v>
      </c>
      <c r="C28" s="135">
        <v>150</v>
      </c>
      <c r="D28" s="135">
        <f t="shared" si="1"/>
        <v>13.5</v>
      </c>
      <c r="E28" s="135">
        <f t="shared" si="2"/>
        <v>13.5</v>
      </c>
      <c r="F28" s="135">
        <f t="shared" si="6"/>
        <v>177</v>
      </c>
      <c r="G28" s="134"/>
      <c r="H28" s="160">
        <f t="shared" si="4"/>
        <v>177</v>
      </c>
    </row>
    <row r="29" spans="1:8">
      <c r="A29" s="36">
        <v>26</v>
      </c>
      <c r="B29" s="37">
        <v>7773025111</v>
      </c>
      <c r="C29" s="135">
        <v>227.65</v>
      </c>
      <c r="D29" s="135">
        <f t="shared" si="1"/>
        <v>20.488499999999998</v>
      </c>
      <c r="E29" s="135">
        <f t="shared" si="2"/>
        <v>20.488499999999998</v>
      </c>
      <c r="F29" s="135">
        <f t="shared" si="6"/>
        <v>268.62700000000001</v>
      </c>
      <c r="G29" s="134"/>
      <c r="H29" s="160">
        <f t="shared" si="4"/>
        <v>268.62700000000001</v>
      </c>
    </row>
    <row r="30" spans="1:8">
      <c r="A30" s="36">
        <v>27</v>
      </c>
      <c r="B30" s="37">
        <v>7354882251</v>
      </c>
      <c r="C30" s="135">
        <v>99</v>
      </c>
      <c r="D30" s="135">
        <f t="shared" si="1"/>
        <v>8.91</v>
      </c>
      <c r="E30" s="135">
        <f t="shared" si="2"/>
        <v>8.91</v>
      </c>
      <c r="F30" s="135">
        <f t="shared" si="6"/>
        <v>116.82</v>
      </c>
      <c r="G30" s="134"/>
      <c r="H30" s="159">
        <f t="shared" si="4"/>
        <v>116.82</v>
      </c>
    </row>
    <row r="31" spans="1:8">
      <c r="A31" s="36">
        <v>28</v>
      </c>
      <c r="B31" s="37">
        <v>7354881113</v>
      </c>
      <c r="C31" s="135">
        <v>456</v>
      </c>
      <c r="D31" s="135">
        <f t="shared" si="1"/>
        <v>41.04</v>
      </c>
      <c r="E31" s="135">
        <f t="shared" si="2"/>
        <v>41.04</v>
      </c>
      <c r="F31" s="135">
        <f t="shared" si="6"/>
        <v>538.08000000000004</v>
      </c>
      <c r="G31" s="135"/>
      <c r="H31" s="159">
        <f t="shared" si="4"/>
        <v>538.08000000000004</v>
      </c>
    </row>
    <row r="32" spans="1:8">
      <c r="A32" s="36">
        <v>29</v>
      </c>
      <c r="B32" s="37">
        <v>8889325111</v>
      </c>
      <c r="C32" s="135">
        <v>199</v>
      </c>
      <c r="D32" s="135">
        <f t="shared" si="1"/>
        <v>17.91</v>
      </c>
      <c r="E32" s="135">
        <f t="shared" si="2"/>
        <v>17.91</v>
      </c>
      <c r="F32" s="135">
        <f>C32+D32+E32</f>
        <v>234.82</v>
      </c>
      <c r="G32" s="135"/>
      <c r="H32" s="135">
        <v>234.82</v>
      </c>
    </row>
    <row r="33" spans="1:8" ht="15.75">
      <c r="A33" s="118"/>
      <c r="B33" s="146" t="s">
        <v>60</v>
      </c>
      <c r="C33" s="166">
        <f>SUM(C4:C32)</f>
        <v>7708.47</v>
      </c>
      <c r="D33" s="166">
        <f>SUM(D4:D32)</f>
        <v>693.76229999999987</v>
      </c>
      <c r="E33" s="166">
        <f>SUM(E4:E32)</f>
        <v>693.76229999999987</v>
      </c>
      <c r="F33" s="166">
        <f>SUM(F4:F32)</f>
        <v>9095.9945999999982</v>
      </c>
      <c r="G33" s="166">
        <f t="shared" ref="G33" si="7">SUM(G4:G32)</f>
        <v>0</v>
      </c>
      <c r="H33" s="166">
        <f>SUM(H4:H32)</f>
        <v>9095.9945999999982</v>
      </c>
    </row>
  </sheetData>
  <mergeCells count="3">
    <mergeCell ref="A1:E1"/>
    <mergeCell ref="F1:H1"/>
    <mergeCell ref="A2:H2"/>
  </mergeCells>
  <pageMargins left="0.7" right="0.7" top="0.75" bottom="0.75" header="0.3" footer="0.3"/>
  <pageSetup paperSize="9" orientation="portrait" verticalDpi="0" r:id="rId1"/>
</worksheet>
</file>

<file path=xl/worksheets/sheet9.xml><?xml version="1.0" encoding="utf-8"?>
<worksheet xmlns="http://schemas.openxmlformats.org/spreadsheetml/2006/main" xmlns:r="http://schemas.openxmlformats.org/officeDocument/2006/relationships">
  <dimension ref="A1:H32"/>
  <sheetViews>
    <sheetView workbookViewId="0">
      <selection activeCell="D36" sqref="D36"/>
    </sheetView>
  </sheetViews>
  <sheetFormatPr defaultRowHeight="15"/>
  <cols>
    <col min="2" max="2" width="15.85546875" customWidth="1"/>
    <col min="3" max="3" width="10.140625" customWidth="1"/>
    <col min="5" max="5" width="13.42578125" customWidth="1"/>
    <col min="6" max="6" width="12.7109375" customWidth="1"/>
    <col min="8" max="8" width="11" customWidth="1"/>
  </cols>
  <sheetData>
    <row r="1" spans="1:8">
      <c r="A1" s="213" t="s">
        <v>104</v>
      </c>
      <c r="B1" s="213"/>
      <c r="C1" s="213"/>
      <c r="D1" s="213"/>
      <c r="E1" s="213"/>
      <c r="F1" s="214" t="s">
        <v>105</v>
      </c>
      <c r="G1" s="214"/>
      <c r="H1" s="214"/>
    </row>
    <row r="2" spans="1:8" ht="22.5">
      <c r="A2" s="197" t="s">
        <v>0</v>
      </c>
      <c r="B2" s="197"/>
      <c r="C2" s="197"/>
      <c r="D2" s="197"/>
      <c r="E2" s="197"/>
      <c r="F2" s="197"/>
      <c r="G2" s="197"/>
      <c r="H2" s="197"/>
    </row>
    <row r="3" spans="1:8" ht="31.5">
      <c r="A3" s="147" t="s">
        <v>95</v>
      </c>
      <c r="B3" s="147" t="s">
        <v>2</v>
      </c>
      <c r="C3" s="145" t="s">
        <v>21</v>
      </c>
      <c r="D3" s="92" t="s">
        <v>18</v>
      </c>
      <c r="E3" s="92" t="s">
        <v>19</v>
      </c>
      <c r="F3" s="88" t="s">
        <v>3</v>
      </c>
      <c r="G3" s="137" t="s">
        <v>91</v>
      </c>
      <c r="H3" s="137" t="s">
        <v>92</v>
      </c>
    </row>
    <row r="4" spans="1:8">
      <c r="A4" s="36">
        <v>1</v>
      </c>
      <c r="B4" s="107">
        <v>7354881112</v>
      </c>
      <c r="C4" s="135">
        <v>259.5</v>
      </c>
      <c r="D4" s="135">
        <f t="shared" ref="D4:D31" si="0">C4*9%</f>
        <v>23.355</v>
      </c>
      <c r="E4" s="135">
        <f>D4</f>
        <v>23.355</v>
      </c>
      <c r="F4" s="135">
        <f>C4+D4+E4</f>
        <v>306.21000000000004</v>
      </c>
      <c r="G4" s="135"/>
      <c r="H4" s="160">
        <f>F4+G4</f>
        <v>306.21000000000004</v>
      </c>
    </row>
    <row r="5" spans="1:8">
      <c r="A5" s="36">
        <v>2</v>
      </c>
      <c r="B5" s="37">
        <v>7354881120</v>
      </c>
      <c r="C5" s="134">
        <v>99</v>
      </c>
      <c r="D5" s="135">
        <f t="shared" si="0"/>
        <v>8.91</v>
      </c>
      <c r="E5" s="135">
        <f t="shared" ref="E5:E31" si="1">D5</f>
        <v>8.91</v>
      </c>
      <c r="F5" s="135">
        <f t="shared" ref="F5" si="2">C5+D5+E5</f>
        <v>116.82</v>
      </c>
      <c r="G5" s="134"/>
      <c r="H5" s="160">
        <f t="shared" ref="H5:H30" si="3">F5+G5</f>
        <v>116.82</v>
      </c>
    </row>
    <row r="6" spans="1:8">
      <c r="A6" s="103">
        <v>3</v>
      </c>
      <c r="B6" s="37">
        <v>7354881122</v>
      </c>
      <c r="C6" s="135">
        <v>553.16</v>
      </c>
      <c r="D6" s="135">
        <f t="shared" si="0"/>
        <v>49.784399999999998</v>
      </c>
      <c r="E6" s="135">
        <f t="shared" si="1"/>
        <v>49.784399999999998</v>
      </c>
      <c r="F6" s="135">
        <f>C6+D6+E6</f>
        <v>652.72879999999998</v>
      </c>
      <c r="G6" s="134"/>
      <c r="H6" s="159">
        <f t="shared" si="3"/>
        <v>652.72879999999998</v>
      </c>
    </row>
    <row r="7" spans="1:8">
      <c r="A7" s="36">
        <v>4</v>
      </c>
      <c r="B7" s="37">
        <v>7354881124</v>
      </c>
      <c r="C7" s="135">
        <v>104.1</v>
      </c>
      <c r="D7" s="135">
        <f t="shared" si="0"/>
        <v>9.3689999999999998</v>
      </c>
      <c r="E7" s="135">
        <f t="shared" si="1"/>
        <v>9.3689999999999998</v>
      </c>
      <c r="F7" s="135">
        <f t="shared" ref="F7:F22" si="4">C7+D7+E7</f>
        <v>122.83799999999999</v>
      </c>
      <c r="G7" s="134"/>
      <c r="H7" s="159">
        <f t="shared" si="3"/>
        <v>122.83799999999999</v>
      </c>
    </row>
    <row r="8" spans="1:8">
      <c r="A8" s="36">
        <v>5</v>
      </c>
      <c r="B8" s="37">
        <v>7354881126</v>
      </c>
      <c r="C8" s="135">
        <v>159.19999999999999</v>
      </c>
      <c r="D8" s="135">
        <f t="shared" si="0"/>
        <v>14.327999999999998</v>
      </c>
      <c r="E8" s="135">
        <f t="shared" si="1"/>
        <v>14.327999999999998</v>
      </c>
      <c r="F8" s="135">
        <f t="shared" si="4"/>
        <v>187.85599999999999</v>
      </c>
      <c r="G8" s="134"/>
      <c r="H8" s="159">
        <f t="shared" si="3"/>
        <v>187.85599999999999</v>
      </c>
    </row>
    <row r="9" spans="1:8">
      <c r="A9" s="36">
        <v>6</v>
      </c>
      <c r="B9" s="37">
        <v>7354881127</v>
      </c>
      <c r="C9" s="135">
        <v>159.19999999999999</v>
      </c>
      <c r="D9" s="135">
        <f t="shared" si="0"/>
        <v>14.327999999999998</v>
      </c>
      <c r="E9" s="135">
        <f t="shared" si="1"/>
        <v>14.327999999999998</v>
      </c>
      <c r="F9" s="135">
        <f t="shared" si="4"/>
        <v>187.85599999999999</v>
      </c>
      <c r="G9" s="134"/>
      <c r="H9" s="159">
        <f t="shared" si="3"/>
        <v>187.85599999999999</v>
      </c>
    </row>
    <row r="10" spans="1:8">
      <c r="A10" s="36">
        <v>7</v>
      </c>
      <c r="B10" s="37">
        <v>7354881128</v>
      </c>
      <c r="C10" s="135">
        <v>99</v>
      </c>
      <c r="D10" s="135">
        <f t="shared" si="0"/>
        <v>8.91</v>
      </c>
      <c r="E10" s="135">
        <f t="shared" si="1"/>
        <v>8.91</v>
      </c>
      <c r="F10" s="135">
        <f t="shared" si="4"/>
        <v>116.82</v>
      </c>
      <c r="G10" s="134"/>
      <c r="H10" s="159">
        <f t="shared" si="3"/>
        <v>116.82</v>
      </c>
    </row>
    <row r="11" spans="1:8">
      <c r="A11" s="36">
        <v>8</v>
      </c>
      <c r="B11" s="37">
        <v>7354881129</v>
      </c>
      <c r="C11" s="135">
        <v>313</v>
      </c>
      <c r="D11" s="135">
        <f t="shared" si="0"/>
        <v>28.169999999999998</v>
      </c>
      <c r="E11" s="135">
        <f t="shared" si="1"/>
        <v>28.169999999999998</v>
      </c>
      <c r="F11" s="135">
        <f t="shared" si="4"/>
        <v>369.34000000000003</v>
      </c>
      <c r="G11" s="134"/>
      <c r="H11" s="159">
        <f t="shared" si="3"/>
        <v>369.34000000000003</v>
      </c>
    </row>
    <row r="12" spans="1:8">
      <c r="A12" s="36">
        <v>9</v>
      </c>
      <c r="B12" s="37">
        <v>7354881151</v>
      </c>
      <c r="C12" s="135">
        <v>345.2</v>
      </c>
      <c r="D12" s="135">
        <f t="shared" si="0"/>
        <v>31.067999999999998</v>
      </c>
      <c r="E12" s="135">
        <f t="shared" si="1"/>
        <v>31.067999999999998</v>
      </c>
      <c r="F12" s="135">
        <f t="shared" si="4"/>
        <v>407.33599999999996</v>
      </c>
      <c r="G12" s="134"/>
      <c r="H12" s="159">
        <f t="shared" si="3"/>
        <v>407.33599999999996</v>
      </c>
    </row>
    <row r="13" spans="1:8">
      <c r="A13" s="36">
        <v>10</v>
      </c>
      <c r="B13" s="37">
        <v>7354880475</v>
      </c>
      <c r="C13" s="135">
        <v>399</v>
      </c>
      <c r="D13" s="135">
        <f>C13*9%</f>
        <v>35.909999999999997</v>
      </c>
      <c r="E13" s="135">
        <f t="shared" si="1"/>
        <v>35.909999999999997</v>
      </c>
      <c r="F13" s="135">
        <f t="shared" si="4"/>
        <v>470.81999999999994</v>
      </c>
      <c r="G13" s="134"/>
      <c r="H13" s="159">
        <f t="shared" si="3"/>
        <v>470.81999999999994</v>
      </c>
    </row>
    <row r="14" spans="1:8">
      <c r="A14" s="36">
        <v>11</v>
      </c>
      <c r="B14" s="37">
        <v>8435500686</v>
      </c>
      <c r="C14" s="135">
        <v>100</v>
      </c>
      <c r="D14" s="135">
        <f t="shared" si="0"/>
        <v>9</v>
      </c>
      <c r="E14" s="135">
        <f t="shared" si="1"/>
        <v>9</v>
      </c>
      <c r="F14" s="135">
        <f t="shared" si="4"/>
        <v>118</v>
      </c>
      <c r="G14" s="134"/>
      <c r="H14" s="160">
        <f t="shared" si="3"/>
        <v>118</v>
      </c>
    </row>
    <row r="15" spans="1:8">
      <c r="A15" s="36">
        <v>12</v>
      </c>
      <c r="B15" s="37">
        <v>8435500687</v>
      </c>
      <c r="C15" s="135">
        <v>259.2</v>
      </c>
      <c r="D15" s="135">
        <f t="shared" si="0"/>
        <v>23.327999999999999</v>
      </c>
      <c r="E15" s="135">
        <f t="shared" si="1"/>
        <v>23.327999999999999</v>
      </c>
      <c r="F15" s="135">
        <f t="shared" si="4"/>
        <v>305.85599999999994</v>
      </c>
      <c r="G15" s="134"/>
      <c r="H15" s="159">
        <f t="shared" si="3"/>
        <v>305.85599999999994</v>
      </c>
    </row>
    <row r="16" spans="1:8">
      <c r="A16" s="36">
        <v>13</v>
      </c>
      <c r="B16" s="37">
        <v>8435500093</v>
      </c>
      <c r="C16" s="135">
        <v>299</v>
      </c>
      <c r="D16" s="135">
        <f t="shared" si="0"/>
        <v>26.91</v>
      </c>
      <c r="E16" s="135">
        <f t="shared" si="1"/>
        <v>26.91</v>
      </c>
      <c r="F16" s="135">
        <f t="shared" si="4"/>
        <v>352.82000000000005</v>
      </c>
      <c r="G16" s="134"/>
      <c r="H16" s="160">
        <f t="shared" si="3"/>
        <v>352.82000000000005</v>
      </c>
    </row>
    <row r="17" spans="1:8">
      <c r="A17" s="36">
        <v>14</v>
      </c>
      <c r="B17" s="45">
        <v>9713174427</v>
      </c>
      <c r="C17" s="135">
        <v>159.19999999999999</v>
      </c>
      <c r="D17" s="135">
        <f t="shared" si="0"/>
        <v>14.327999999999998</v>
      </c>
      <c r="E17" s="135">
        <f t="shared" si="1"/>
        <v>14.327999999999998</v>
      </c>
      <c r="F17" s="135">
        <f t="shared" si="4"/>
        <v>187.85599999999999</v>
      </c>
      <c r="G17" s="134"/>
      <c r="H17" s="159">
        <f t="shared" si="3"/>
        <v>187.85599999999999</v>
      </c>
    </row>
    <row r="18" spans="1:8">
      <c r="A18" s="36">
        <v>15</v>
      </c>
      <c r="B18" s="45">
        <v>9826010237</v>
      </c>
      <c r="C18" s="135">
        <v>332</v>
      </c>
      <c r="D18" s="135">
        <f t="shared" si="0"/>
        <v>29.88</v>
      </c>
      <c r="E18" s="135">
        <f t="shared" si="1"/>
        <v>29.88</v>
      </c>
      <c r="F18" s="135">
        <f t="shared" si="4"/>
        <v>391.76</v>
      </c>
      <c r="G18" s="134"/>
      <c r="H18" s="159">
        <f t="shared" si="3"/>
        <v>391.76</v>
      </c>
    </row>
    <row r="19" spans="1:8">
      <c r="A19" s="36">
        <v>16</v>
      </c>
      <c r="B19" s="45">
        <v>9826225111</v>
      </c>
      <c r="C19" s="135">
        <v>159.19999999999999</v>
      </c>
      <c r="D19" s="135">
        <f t="shared" si="0"/>
        <v>14.327999999999998</v>
      </c>
      <c r="E19" s="135">
        <f t="shared" si="1"/>
        <v>14.327999999999998</v>
      </c>
      <c r="F19" s="135">
        <f t="shared" si="4"/>
        <v>187.85599999999999</v>
      </c>
      <c r="G19" s="134"/>
      <c r="H19" s="159">
        <f t="shared" si="3"/>
        <v>187.85599999999999</v>
      </c>
    </row>
    <row r="20" spans="1:8">
      <c r="A20" s="36">
        <v>17</v>
      </c>
      <c r="B20" s="45">
        <v>9826254111</v>
      </c>
      <c r="C20" s="135">
        <v>183.9</v>
      </c>
      <c r="D20" s="135">
        <f t="shared" si="0"/>
        <v>16.550999999999998</v>
      </c>
      <c r="E20" s="135">
        <f t="shared" si="1"/>
        <v>16.550999999999998</v>
      </c>
      <c r="F20" s="135">
        <f t="shared" si="4"/>
        <v>217.00199999999998</v>
      </c>
      <c r="G20" s="134"/>
      <c r="H20" s="159">
        <f t="shared" si="3"/>
        <v>217.00199999999998</v>
      </c>
    </row>
    <row r="21" spans="1:8">
      <c r="A21" s="36">
        <v>18</v>
      </c>
      <c r="B21" s="45">
        <v>9826425111</v>
      </c>
      <c r="C21" s="135">
        <v>299</v>
      </c>
      <c r="D21" s="135">
        <f t="shared" si="0"/>
        <v>26.91</v>
      </c>
      <c r="E21" s="135">
        <f t="shared" si="1"/>
        <v>26.91</v>
      </c>
      <c r="F21" s="135">
        <f t="shared" si="4"/>
        <v>352.82000000000005</v>
      </c>
      <c r="G21" s="134"/>
      <c r="H21" s="160">
        <f t="shared" si="3"/>
        <v>352.82000000000005</v>
      </c>
    </row>
    <row r="22" spans="1:8">
      <c r="A22" s="36">
        <v>19</v>
      </c>
      <c r="B22" s="45">
        <v>9826798227</v>
      </c>
      <c r="C22" s="135">
        <v>304</v>
      </c>
      <c r="D22" s="135">
        <f t="shared" si="0"/>
        <v>27.36</v>
      </c>
      <c r="E22" s="135">
        <f t="shared" si="1"/>
        <v>27.36</v>
      </c>
      <c r="F22" s="135">
        <f t="shared" si="4"/>
        <v>358.72</v>
      </c>
      <c r="G22" s="134"/>
      <c r="H22" s="160">
        <f t="shared" si="3"/>
        <v>358.72</v>
      </c>
    </row>
    <row r="23" spans="1:8">
      <c r="A23" s="36">
        <v>20</v>
      </c>
      <c r="B23" s="45">
        <v>9826911195</v>
      </c>
      <c r="C23" s="135">
        <v>159.19999999999999</v>
      </c>
      <c r="D23" s="135">
        <f t="shared" si="0"/>
        <v>14.327999999999998</v>
      </c>
      <c r="E23" s="135">
        <f t="shared" si="1"/>
        <v>14.327999999999998</v>
      </c>
      <c r="F23" s="135">
        <f>C23+D23+E23</f>
        <v>187.85599999999999</v>
      </c>
      <c r="G23" s="134"/>
      <c r="H23" s="160">
        <f>F23+G23</f>
        <v>187.85599999999999</v>
      </c>
    </row>
    <row r="24" spans="1:8">
      <c r="A24" s="36">
        <v>21</v>
      </c>
      <c r="B24" s="45">
        <v>9893125111</v>
      </c>
      <c r="C24" s="135">
        <v>254.09</v>
      </c>
      <c r="D24" s="135">
        <f t="shared" si="0"/>
        <v>22.868099999999998</v>
      </c>
      <c r="E24" s="135">
        <f t="shared" si="1"/>
        <v>22.868099999999998</v>
      </c>
      <c r="F24" s="135">
        <f t="shared" ref="F24:F30" si="5">C24+D24+E24</f>
        <v>299.82619999999997</v>
      </c>
      <c r="G24" s="134"/>
      <c r="H24" s="160">
        <f>F24+G24</f>
        <v>299.82619999999997</v>
      </c>
    </row>
    <row r="25" spans="1:8">
      <c r="A25" s="36">
        <v>22</v>
      </c>
      <c r="B25" s="37">
        <v>9926015567</v>
      </c>
      <c r="C25" s="135">
        <v>209.2</v>
      </c>
      <c r="D25" s="135">
        <f t="shared" si="0"/>
        <v>18.827999999999999</v>
      </c>
      <c r="E25" s="135">
        <f t="shared" si="1"/>
        <v>18.827999999999999</v>
      </c>
      <c r="F25" s="135">
        <f t="shared" si="5"/>
        <v>246.85599999999999</v>
      </c>
      <c r="G25" s="134"/>
      <c r="H25" s="160">
        <f t="shared" si="3"/>
        <v>246.85599999999999</v>
      </c>
    </row>
    <row r="26" spans="1:8">
      <c r="A26" s="36">
        <v>23</v>
      </c>
      <c r="B26" s="37">
        <v>9926638883</v>
      </c>
      <c r="C26" s="135">
        <v>159.19999999999999</v>
      </c>
      <c r="D26" s="135">
        <f t="shared" si="0"/>
        <v>14.327999999999998</v>
      </c>
      <c r="E26" s="135">
        <f t="shared" si="1"/>
        <v>14.327999999999998</v>
      </c>
      <c r="F26" s="135">
        <f t="shared" si="5"/>
        <v>187.85599999999999</v>
      </c>
      <c r="G26" s="134"/>
      <c r="H26" s="160">
        <f t="shared" si="3"/>
        <v>187.85599999999999</v>
      </c>
    </row>
    <row r="27" spans="1:8">
      <c r="A27" s="36">
        <v>24</v>
      </c>
      <c r="B27" s="37">
        <v>7694006183</v>
      </c>
      <c r="C27" s="135">
        <v>150</v>
      </c>
      <c r="D27" s="135">
        <f t="shared" si="0"/>
        <v>13.5</v>
      </c>
      <c r="E27" s="135">
        <f t="shared" si="1"/>
        <v>13.5</v>
      </c>
      <c r="F27" s="135">
        <f t="shared" si="5"/>
        <v>177</v>
      </c>
      <c r="G27" s="134"/>
      <c r="H27" s="160">
        <f t="shared" si="3"/>
        <v>177</v>
      </c>
    </row>
    <row r="28" spans="1:8">
      <c r="A28" s="36">
        <v>25</v>
      </c>
      <c r="B28" s="37">
        <v>7773025111</v>
      </c>
      <c r="C28" s="135">
        <v>259.2</v>
      </c>
      <c r="D28" s="135">
        <f t="shared" si="0"/>
        <v>23.327999999999999</v>
      </c>
      <c r="E28" s="135">
        <f t="shared" si="1"/>
        <v>23.327999999999999</v>
      </c>
      <c r="F28" s="135">
        <f t="shared" si="5"/>
        <v>305.85599999999994</v>
      </c>
      <c r="G28" s="134"/>
      <c r="H28" s="160">
        <f t="shared" si="3"/>
        <v>305.85599999999994</v>
      </c>
    </row>
    <row r="29" spans="1:8">
      <c r="A29" s="36">
        <v>26</v>
      </c>
      <c r="B29" s="37">
        <v>7354882251</v>
      </c>
      <c r="C29" s="135">
        <v>149</v>
      </c>
      <c r="D29" s="135">
        <f t="shared" si="0"/>
        <v>13.41</v>
      </c>
      <c r="E29" s="135">
        <f t="shared" si="1"/>
        <v>13.41</v>
      </c>
      <c r="F29" s="135">
        <f t="shared" si="5"/>
        <v>175.82</v>
      </c>
      <c r="G29" s="134"/>
      <c r="H29" s="159">
        <f t="shared" si="3"/>
        <v>175.82</v>
      </c>
    </row>
    <row r="30" spans="1:8">
      <c r="A30" s="36">
        <v>27</v>
      </c>
      <c r="B30" s="37">
        <v>7354881113</v>
      </c>
      <c r="C30" s="135">
        <v>502</v>
      </c>
      <c r="D30" s="135">
        <f t="shared" si="0"/>
        <v>45.18</v>
      </c>
      <c r="E30" s="135">
        <f t="shared" si="1"/>
        <v>45.18</v>
      </c>
      <c r="F30" s="135">
        <f t="shared" si="5"/>
        <v>592.3599999999999</v>
      </c>
      <c r="G30" s="135"/>
      <c r="H30" s="159">
        <f t="shared" si="3"/>
        <v>592.3599999999999</v>
      </c>
    </row>
    <row r="31" spans="1:8">
      <c r="A31" s="36">
        <v>28</v>
      </c>
      <c r="B31" s="37">
        <v>8889325111</v>
      </c>
      <c r="C31" s="135">
        <v>220.9</v>
      </c>
      <c r="D31" s="135">
        <f t="shared" si="0"/>
        <v>19.881</v>
      </c>
      <c r="E31" s="135">
        <f t="shared" si="1"/>
        <v>19.881</v>
      </c>
      <c r="F31" s="135">
        <f>C31+D31+E31</f>
        <v>260.66200000000003</v>
      </c>
      <c r="G31" s="135"/>
      <c r="H31" s="135">
        <v>234.82</v>
      </c>
    </row>
    <row r="32" spans="1:8" ht="15.75">
      <c r="A32" s="118"/>
      <c r="B32" s="146" t="s">
        <v>60</v>
      </c>
      <c r="C32" s="166">
        <f>SUM(C4:C31)</f>
        <v>6648.6499999999987</v>
      </c>
      <c r="D32" s="166">
        <f>SUM(D4:D31)</f>
        <v>598.3784999999998</v>
      </c>
      <c r="E32" s="166">
        <f>SUM(E4:E31)</f>
        <v>598.3784999999998</v>
      </c>
      <c r="F32" s="166">
        <f>SUM(F4:F31)</f>
        <v>7845.4069999999983</v>
      </c>
      <c r="G32" s="166">
        <f t="shared" ref="G32" si="6">SUM(G4:G31)</f>
        <v>0</v>
      </c>
      <c r="H32" s="166">
        <f>SUM(H4:H31)</f>
        <v>7819.5649999999978</v>
      </c>
    </row>
  </sheetData>
  <mergeCells count="3">
    <mergeCell ref="A1:E1"/>
    <mergeCell ref="F1:H1"/>
    <mergeCell ref="A2:H2"/>
  </mergeCells>
  <pageMargins left="0.2" right="0.2" top="0.75" bottom="0.75" header="0.25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15-16 Chq.List</vt:lpstr>
      <vt:lpstr>JAN.FEB.2017</vt:lpstr>
      <vt:lpstr>Sheet1</vt:lpstr>
      <vt:lpstr>july-17</vt:lpstr>
      <vt:lpstr>Sheet2</vt:lpstr>
      <vt:lpstr>Sheet3</vt:lpstr>
      <vt:lpstr>jan 18</vt:lpstr>
      <vt:lpstr>feb 18</vt:lpstr>
      <vt:lpstr>march 18</vt:lpstr>
      <vt:lpstr>aprl 18</vt:lpstr>
      <vt:lpstr>May 2018 (riya)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abc</dc:creator>
  <cp:lastModifiedBy>Aishwarya</cp:lastModifiedBy>
  <cp:lastPrinted>2018-05-12T06:34:20Z</cp:lastPrinted>
  <dcterms:created xsi:type="dcterms:W3CDTF">2016-02-18T12:13:42Z</dcterms:created>
  <dcterms:modified xsi:type="dcterms:W3CDTF">2018-06-18T05:41:05Z</dcterms:modified>
</cp:coreProperties>
</file>