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spain/Documents/Anna/Momentum/scientista00/ServiceManual/Policies/PoliciesFiles/"/>
    </mc:Choice>
  </mc:AlternateContent>
  <xr:revisionPtr revIDLastSave="0" documentId="8_{1578692A-9139-6643-89B4-C4BB9497FE03}" xr6:coauthVersionLast="47" xr6:coauthVersionMax="47" xr10:uidLastSave="{00000000-0000-0000-0000-000000000000}"/>
  <bookViews>
    <workbookView xWindow="0" yWindow="460" windowWidth="19420" windowHeight="10420" xr2:uid="{F9606891-01AC-480F-B4CE-5A0B24AF23C8}"/>
  </bookViews>
  <sheets>
    <sheet name="Budget 2021" sheetId="18" r:id="rId1"/>
    <sheet name="Budget to Actual 2021" sheetId="19" state="hidden" r:id="rId2"/>
    <sheet name="Member Contributions" sheetId="20" state="hidden" r:id="rId3"/>
    <sheet name="Community Donations" sheetId="21" state="hidden" r:id="rId4"/>
  </sheets>
  <definedNames>
    <definedName name="_xlnm.Print_Area" localSheetId="0">'Budget 2021'!$A$1:$N$21</definedName>
    <definedName name="_xlnm.Print_Area" localSheetId="1">'Budget to Actual 2021'!$A$1:$N$21</definedName>
    <definedName name="_xlnm.Print_Titles" localSheetId="0">'Budget 2021'!$1:$5</definedName>
    <definedName name="_xlnm.Print_Titles" localSheetId="1">'Budget to Actual 2021'!$1:$5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19" l="1"/>
  <c r="G38" i="19"/>
  <c r="H38" i="19"/>
  <c r="I38" i="19"/>
  <c r="J38" i="19"/>
  <c r="K38" i="19"/>
  <c r="L38" i="19"/>
  <c r="M38" i="19"/>
  <c r="G30" i="19"/>
  <c r="H30" i="19"/>
  <c r="I30" i="19"/>
  <c r="J30" i="19"/>
  <c r="K30" i="19"/>
  <c r="L30" i="19"/>
  <c r="M30" i="19"/>
  <c r="N34" i="19"/>
  <c r="N35" i="19"/>
  <c r="N36" i="19"/>
  <c r="N37" i="19"/>
  <c r="E38" i="19"/>
  <c r="F38" i="19"/>
  <c r="F30" i="19"/>
  <c r="E30" i="19"/>
  <c r="C38" i="19"/>
  <c r="D38" i="19"/>
  <c r="B28" i="19"/>
  <c r="N39" i="19"/>
  <c r="B38" i="19"/>
  <c r="N33" i="19"/>
  <c r="B30" i="19"/>
  <c r="N20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N16" i="19"/>
  <c r="N15" i="19"/>
  <c r="N14" i="19"/>
  <c r="M11" i="19"/>
  <c r="L11" i="19"/>
  <c r="N10" i="19"/>
  <c r="K11" i="19"/>
  <c r="J11" i="19"/>
  <c r="I11" i="19"/>
  <c r="H11" i="19"/>
  <c r="G11" i="19"/>
  <c r="F9" i="19"/>
  <c r="F11" i="19" s="1"/>
  <c r="E9" i="19"/>
  <c r="E11" i="19" s="1"/>
  <c r="D9" i="19"/>
  <c r="D11" i="19" s="1"/>
  <c r="C9" i="19"/>
  <c r="C11" i="19" s="1"/>
  <c r="B9" i="19"/>
  <c r="B11" i="19" s="1"/>
  <c r="N28" i="19" l="1"/>
  <c r="N19" i="19"/>
  <c r="N38" i="19"/>
  <c r="B40" i="19"/>
  <c r="C25" i="19" s="1"/>
  <c r="C40" i="19" s="1"/>
  <c r="D25" i="19" s="1"/>
  <c r="D40" i="19" s="1"/>
  <c r="E25" i="19" s="1"/>
  <c r="E40" i="19" s="1"/>
  <c r="F25" i="19" s="1"/>
  <c r="F40" i="19" s="1"/>
  <c r="G25" i="19" s="1"/>
  <c r="G40" i="19" s="1"/>
  <c r="H25" i="19" s="1"/>
  <c r="H40" i="19" s="1"/>
  <c r="I25" i="19" s="1"/>
  <c r="I40" i="19" s="1"/>
  <c r="J25" i="19" s="1"/>
  <c r="J40" i="19" s="1"/>
  <c r="K25" i="19" s="1"/>
  <c r="K40" i="19" s="1"/>
  <c r="L25" i="19" s="1"/>
  <c r="L40" i="19" s="1"/>
  <c r="M25" i="19" s="1"/>
  <c r="M40" i="19" s="1"/>
  <c r="N40" i="19" s="1"/>
  <c r="N30" i="19"/>
  <c r="N11" i="19"/>
  <c r="B21" i="19"/>
  <c r="C6" i="19" s="1"/>
  <c r="C21" i="19" s="1"/>
  <c r="D6" i="19" s="1"/>
  <c r="D21" i="19" s="1"/>
  <c r="E6" i="19" s="1"/>
  <c r="E21" i="19" s="1"/>
  <c r="F6" i="19" s="1"/>
  <c r="F21" i="19" s="1"/>
  <c r="G6" i="19" s="1"/>
  <c r="G21" i="19" s="1"/>
  <c r="H6" i="19" s="1"/>
  <c r="H21" i="19" s="1"/>
  <c r="I6" i="19" s="1"/>
  <c r="I21" i="19" s="1"/>
  <c r="J6" i="19" s="1"/>
  <c r="J21" i="19" s="1"/>
  <c r="K6" i="19" s="1"/>
  <c r="K21" i="19" s="1"/>
  <c r="L6" i="19" s="1"/>
  <c r="L21" i="19" s="1"/>
  <c r="M6" i="19" s="1"/>
  <c r="M21" i="19" s="1"/>
  <c r="N6" i="19" s="1"/>
  <c r="N9" i="19"/>
  <c r="C19" i="18"/>
  <c r="D19" i="18"/>
  <c r="E19" i="18"/>
  <c r="F19" i="18"/>
  <c r="G19" i="18"/>
  <c r="H19" i="18"/>
  <c r="I19" i="18"/>
  <c r="J19" i="18"/>
  <c r="K19" i="18"/>
  <c r="L19" i="18"/>
  <c r="M19" i="18"/>
  <c r="B19" i="18"/>
  <c r="N21" i="19" l="1"/>
  <c r="N20" i="18"/>
  <c r="N16" i="18"/>
  <c r="N15" i="18"/>
  <c r="N14" i="18"/>
  <c r="M11" i="18"/>
  <c r="L11" i="18"/>
  <c r="K11" i="18"/>
  <c r="N10" i="18"/>
  <c r="J11" i="18"/>
  <c r="I11" i="18"/>
  <c r="H11" i="18"/>
  <c r="G11" i="18"/>
  <c r="F9" i="18"/>
  <c r="F11" i="18" s="1"/>
  <c r="E9" i="18"/>
  <c r="E11" i="18" s="1"/>
  <c r="D9" i="18"/>
  <c r="D11" i="18" s="1"/>
  <c r="B11" i="18"/>
  <c r="N9" i="18" l="1"/>
  <c r="C11" i="18"/>
  <c r="N11" i="18" s="1"/>
  <c r="N19" i="18"/>
  <c r="B21" i="18"/>
  <c r="C6" i="18" s="1"/>
  <c r="C21" i="18" l="1"/>
  <c r="D6" i="18" s="1"/>
  <c r="D21" i="18" s="1"/>
  <c r="E6" i="18" s="1"/>
  <c r="E21" i="18" s="1"/>
  <c r="F6" i="18" s="1"/>
  <c r="F21" i="18" s="1"/>
  <c r="G6" i="18" s="1"/>
  <c r="G21" i="18" s="1"/>
  <c r="H6" i="18" s="1"/>
  <c r="H21" i="18" s="1"/>
  <c r="I6" i="18" s="1"/>
  <c r="I21" i="18" s="1"/>
  <c r="J6" i="18" s="1"/>
  <c r="J21" i="18" s="1"/>
  <c r="K6" i="18" s="1"/>
  <c r="K21" i="18" s="1"/>
  <c r="L6" i="18" s="1"/>
  <c r="L21" i="18" s="1"/>
  <c r="M6" i="18" s="1"/>
  <c r="M21" i="18" s="1"/>
  <c r="N6" i="18" s="1"/>
  <c r="N21" i="18" s="1"/>
</calcChain>
</file>

<file path=xl/sharedStrings.xml><?xml version="1.0" encoding="utf-8"?>
<sst xmlns="http://schemas.openxmlformats.org/spreadsheetml/2006/main" count="147" uniqueCount="89">
  <si>
    <t>Member Dues</t>
  </si>
  <si>
    <t>Other</t>
  </si>
  <si>
    <t>Income:</t>
  </si>
  <si>
    <t>Expenses:</t>
  </si>
  <si>
    <t>Total Income</t>
  </si>
  <si>
    <t>Total Expenses</t>
  </si>
  <si>
    <t>Website</t>
  </si>
  <si>
    <t>Annual</t>
  </si>
  <si>
    <t>Beginning Cash (Fidelity)</t>
  </si>
  <si>
    <t>Monthly Meeting Space</t>
  </si>
  <si>
    <t>Meetup (2 groups)</t>
  </si>
  <si>
    <t>Ending Cash (Fidelity)</t>
  </si>
  <si>
    <t>Data Scientista Society</t>
  </si>
  <si>
    <t>Zoom PRO Account</t>
  </si>
  <si>
    <t>NC Non Profit Membership</t>
  </si>
  <si>
    <t>BUDGET</t>
  </si>
  <si>
    <t>ACTUAL</t>
  </si>
  <si>
    <t>NC Non Profit Fndn Membership</t>
  </si>
  <si>
    <t>-</t>
  </si>
  <si>
    <t>2021 Budget to Actual - Revised 6/7/2021</t>
  </si>
  <si>
    <t>First Name</t>
  </si>
  <si>
    <t>Last Name</t>
  </si>
  <si>
    <t>Email Address</t>
  </si>
  <si>
    <t>Street Address</t>
  </si>
  <si>
    <t>City</t>
  </si>
  <si>
    <t>State</t>
  </si>
  <si>
    <t>Zip Code</t>
  </si>
  <si>
    <t xml:space="preserve">Janel </t>
  </si>
  <si>
    <t>Kinlaw</t>
  </si>
  <si>
    <t>janel@refiningworkflow.com</t>
  </si>
  <si>
    <t>4020 Grayson Ridge Ct</t>
  </si>
  <si>
    <t>Raleigh</t>
  </si>
  <si>
    <t>NC</t>
  </si>
  <si>
    <t>Anna</t>
  </si>
  <si>
    <t>Smith</t>
  </si>
  <si>
    <t>Gordana</t>
  </si>
  <si>
    <t>Vujec</t>
  </si>
  <si>
    <t xml:space="preserve">Jaronda </t>
  </si>
  <si>
    <t>Ingram</t>
  </si>
  <si>
    <t>Heather</t>
  </si>
  <si>
    <t>Mccormick</t>
  </si>
  <si>
    <t>Kara</t>
  </si>
  <si>
    <t>Odum</t>
  </si>
  <si>
    <t>Charlotte</t>
  </si>
  <si>
    <t>Capitano</t>
  </si>
  <si>
    <t>Platform Used</t>
  </si>
  <si>
    <t>Wave</t>
  </si>
  <si>
    <t>PayPal</t>
  </si>
  <si>
    <t>Check</t>
  </si>
  <si>
    <t>Joan</t>
  </si>
  <si>
    <t>Pharr</t>
  </si>
  <si>
    <t>Venmo</t>
  </si>
  <si>
    <t>Elizabeth</t>
  </si>
  <si>
    <t>Burnette</t>
  </si>
  <si>
    <t>Shannon</t>
  </si>
  <si>
    <t>Kreps</t>
  </si>
  <si>
    <t>Julia</t>
  </si>
  <si>
    <t>Kuznetsova</t>
  </si>
  <si>
    <t>annakirklandsmith@gmail.com</t>
  </si>
  <si>
    <t>632 W. South St</t>
  </si>
  <si>
    <t>ashtonburnette@gmail.com</t>
  </si>
  <si>
    <t>350 Allister Drive, Unit 307</t>
  </si>
  <si>
    <t>charlcap@aol.com</t>
  </si>
  <si>
    <t>1540 Alemany Street</t>
  </si>
  <si>
    <t>Morrisville</t>
  </si>
  <si>
    <t>P.O. Box 494</t>
  </si>
  <si>
    <t>Burlington</t>
  </si>
  <si>
    <t>gvujec@gmail.com</t>
  </si>
  <si>
    <t>160 Arabella Court</t>
  </si>
  <si>
    <t>Cary</t>
  </si>
  <si>
    <t>mack66hm@gmail.com</t>
  </si>
  <si>
    <t>4003 Colleen Way</t>
  </si>
  <si>
    <t>Kittrell</t>
  </si>
  <si>
    <t>jaronda.m.ingram@gmail.com</t>
  </si>
  <si>
    <t>907 Wood Chapel Lane</t>
  </si>
  <si>
    <t>Durham</t>
  </si>
  <si>
    <t>kodum13@gmail.com</t>
  </si>
  <si>
    <t>4700 Riverwood Circle, Unit 430</t>
  </si>
  <si>
    <t>juliakzn@gmail.com</t>
  </si>
  <si>
    <t>512 Red Bud Rd</t>
  </si>
  <si>
    <t>Chapel Hill</t>
  </si>
  <si>
    <t>skreps2000@yahoo.com</t>
  </si>
  <si>
    <t>406 Oakwood Ave</t>
  </si>
  <si>
    <t>pharja4@gmail.com</t>
  </si>
  <si>
    <t>Name</t>
  </si>
  <si>
    <t>Payment Method</t>
  </si>
  <si>
    <t>Fidelity Charitable</t>
  </si>
  <si>
    <t>211 Stratford Dr</t>
  </si>
  <si>
    <t xml:space="preserve">2022 Proposed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</si>
</sst>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17" fontId="0" fillId="0" borderId="0" xfId="1" applyNumberFormat="1" applyFont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 indent="2"/>
    </xf>
    <xf numFmtId="43" fontId="0" fillId="0" borderId="1" xfId="1" applyFont="1" applyFill="1" applyBorder="1"/>
    <xf numFmtId="43" fontId="0" fillId="0" borderId="0" xfId="0" applyNumberFormat="1"/>
    <xf numFmtId="43" fontId="0" fillId="0" borderId="2" xfId="0" applyNumberFormat="1" applyBorder="1"/>
    <xf numFmtId="0" fontId="0" fillId="0" borderId="0" xfId="0" applyAlignment="1">
      <alignment horizontal="center"/>
    </xf>
    <xf numFmtId="43" fontId="0" fillId="0" borderId="0" xfId="1" applyFont="1" applyBorder="1"/>
    <xf numFmtId="0" fontId="0" fillId="0" borderId="1" xfId="0" applyBorder="1" applyAlignment="1">
      <alignment horizontal="left" wrapText="1" indent="2"/>
    </xf>
    <xf numFmtId="0" fontId="0" fillId="0" borderId="1" xfId="0" applyFill="1" applyBorder="1" applyAlignment="1">
      <alignment horizontal="left" indent="2"/>
    </xf>
    <xf numFmtId="0" fontId="0" fillId="0" borderId="0" xfId="0" applyBorder="1"/>
    <xf numFmtId="43" fontId="0" fillId="0" borderId="1" xfId="1" applyFont="1" applyBorder="1" applyAlignment="1">
      <alignment horizontal="center"/>
    </xf>
    <xf numFmtId="0" fontId="0" fillId="0" borderId="0" xfId="0" applyFill="1"/>
    <xf numFmtId="43" fontId="0" fillId="0" borderId="3" xfId="1" applyFont="1" applyBorder="1"/>
    <xf numFmtId="0" fontId="0" fillId="2" borderId="1" xfId="0" applyFill="1" applyBorder="1" applyAlignment="1">
      <alignment horizontal="left" indent="2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6E91-A675-4D49-A75B-7F790172BF43}">
  <dimension ref="A1:N24"/>
  <sheetViews>
    <sheetView tabSelected="1" topLeftCell="A5" zoomScaleNormal="100" workbookViewId="0">
      <selection activeCell="G18" sqref="G18"/>
    </sheetView>
  </sheetViews>
  <sheetFormatPr baseColWidth="10" defaultColWidth="8.83203125" defaultRowHeight="15" x14ac:dyDescent="0.2"/>
  <cols>
    <col min="1" max="1" width="28" customWidth="1"/>
    <col min="2" max="10" width="10.1640625" style="1" customWidth="1"/>
    <col min="11" max="11" width="10.1640625" style="1" bestFit="1" customWidth="1"/>
    <col min="12" max="13" width="10.1640625" bestFit="1" customWidth="1"/>
    <col min="14" max="14" width="11.1640625" bestFit="1" customWidth="1"/>
  </cols>
  <sheetData>
    <row r="1" spans="1:14" ht="20" customHeight="1" x14ac:dyDescent="0.25">
      <c r="B1" s="18" t="s">
        <v>12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4" ht="19.5" customHeight="1" x14ac:dyDescent="0.25">
      <c r="B2" s="18" t="s">
        <v>88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5" spans="1:14" ht="16" thickBot="1" x14ac:dyDescent="0.25">
      <c r="B5" s="2">
        <v>44581</v>
      </c>
      <c r="C5" s="2">
        <v>44612</v>
      </c>
      <c r="D5" s="2">
        <v>44640</v>
      </c>
      <c r="E5" s="2">
        <v>44671</v>
      </c>
      <c r="F5" s="2">
        <v>44701</v>
      </c>
      <c r="G5" s="2">
        <v>44732</v>
      </c>
      <c r="H5" s="2">
        <v>44762</v>
      </c>
      <c r="I5" s="2">
        <v>44793</v>
      </c>
      <c r="J5" s="2">
        <v>44824</v>
      </c>
      <c r="K5" s="2">
        <v>44854</v>
      </c>
      <c r="L5" s="2">
        <v>44885</v>
      </c>
      <c r="M5" s="2">
        <v>44915</v>
      </c>
      <c r="N5" s="9" t="s">
        <v>7</v>
      </c>
    </row>
    <row r="6" spans="1:14" ht="16" thickBot="1" x14ac:dyDescent="0.25">
      <c r="A6" s="3" t="s">
        <v>8</v>
      </c>
      <c r="B6" s="6">
        <v>591.84</v>
      </c>
      <c r="C6" s="4">
        <f>+B21</f>
        <v>591.84</v>
      </c>
      <c r="D6" s="4">
        <f t="shared" ref="D6:N6" si="0">+C21</f>
        <v>591.84</v>
      </c>
      <c r="E6" s="4">
        <f t="shared" si="0"/>
        <v>641.84</v>
      </c>
      <c r="F6" s="4">
        <f t="shared" si="0"/>
        <v>641.84</v>
      </c>
      <c r="G6" s="4">
        <f t="shared" si="0"/>
        <v>791.84</v>
      </c>
      <c r="H6" s="4">
        <f t="shared" si="0"/>
        <v>641.84</v>
      </c>
      <c r="I6" s="4">
        <f t="shared" si="0"/>
        <v>641.84</v>
      </c>
      <c r="J6" s="4">
        <f t="shared" si="0"/>
        <v>491.84000000000003</v>
      </c>
      <c r="K6" s="4">
        <f t="shared" si="0"/>
        <v>491.84000000000003</v>
      </c>
      <c r="L6" s="4">
        <f t="shared" si="0"/>
        <v>241.84000000000003</v>
      </c>
      <c r="M6" s="4">
        <f t="shared" si="0"/>
        <v>241.84000000000003</v>
      </c>
      <c r="N6" s="4">
        <f t="shared" si="0"/>
        <v>241.84000000000003</v>
      </c>
    </row>
    <row r="7" spans="1:14" ht="16" thickBot="1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3"/>
      <c r="M7" s="3"/>
    </row>
    <row r="8" spans="1:14" ht="16" thickBot="1" x14ac:dyDescent="0.25">
      <c r="A8" s="5" t="s">
        <v>2</v>
      </c>
      <c r="B8" s="4"/>
      <c r="C8" s="4"/>
      <c r="D8" s="4"/>
      <c r="E8" s="4"/>
      <c r="F8" s="4"/>
      <c r="G8" s="4"/>
      <c r="H8" s="4"/>
      <c r="I8" s="4"/>
      <c r="J8" s="4"/>
      <c r="K8" s="4"/>
      <c r="L8" s="3"/>
      <c r="M8" s="3"/>
    </row>
    <row r="9" spans="1:14" ht="16" thickBot="1" x14ac:dyDescent="0.25">
      <c r="A9" s="12" t="s">
        <v>0</v>
      </c>
      <c r="B9" s="4">
        <v>150</v>
      </c>
      <c r="C9" s="4">
        <v>150</v>
      </c>
      <c r="D9" s="4">
        <f>3*50</f>
        <v>150</v>
      </c>
      <c r="E9" s="4">
        <f>3*50</f>
        <v>150</v>
      </c>
      <c r="F9" s="4">
        <f>3*50</f>
        <v>150</v>
      </c>
      <c r="G9" s="4"/>
      <c r="H9" s="4"/>
      <c r="I9" s="4"/>
      <c r="J9" s="4"/>
      <c r="K9" s="4"/>
      <c r="L9" s="4"/>
      <c r="M9" s="4"/>
      <c r="N9" s="7">
        <f>SUM(B9:M9)</f>
        <v>750</v>
      </c>
    </row>
    <row r="10" spans="1:14" ht="16" thickBot="1" x14ac:dyDescent="0.25">
      <c r="A10" s="5" t="s">
        <v>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"/>
      <c r="N10" s="7">
        <f t="shared" ref="N10:N11" si="1">SUM(B10:M10)</f>
        <v>0</v>
      </c>
    </row>
    <row r="11" spans="1:14" ht="16" thickBot="1" x14ac:dyDescent="0.25">
      <c r="A11" s="5" t="s">
        <v>4</v>
      </c>
      <c r="B11" s="4">
        <f t="shared" ref="B11:M11" si="2">SUM(B9:B10)</f>
        <v>150</v>
      </c>
      <c r="C11" s="4">
        <f t="shared" si="2"/>
        <v>150</v>
      </c>
      <c r="D11" s="4">
        <f t="shared" si="2"/>
        <v>150</v>
      </c>
      <c r="E11" s="4">
        <f t="shared" si="2"/>
        <v>150</v>
      </c>
      <c r="F11" s="4">
        <f t="shared" si="2"/>
        <v>150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7">
        <f t="shared" si="1"/>
        <v>750</v>
      </c>
    </row>
    <row r="12" spans="1:14" ht="7" customHeight="1" thickBot="1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  <c r="M12" s="3"/>
    </row>
    <row r="13" spans="1:14" ht="16" thickBot="1" x14ac:dyDescent="0.25">
      <c r="A13" s="5" t="s">
        <v>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3"/>
      <c r="M13" s="3"/>
    </row>
    <row r="14" spans="1:14" ht="19" customHeight="1" thickBot="1" x14ac:dyDescent="0.25">
      <c r="A14" s="11" t="s">
        <v>10</v>
      </c>
      <c r="B14" s="4"/>
      <c r="C14" s="4"/>
      <c r="D14" s="4">
        <v>-100</v>
      </c>
      <c r="E14" s="4"/>
      <c r="F14" s="4"/>
      <c r="H14" s="4"/>
      <c r="I14" s="4"/>
      <c r="J14" s="4"/>
      <c r="K14" s="4">
        <v>-100</v>
      </c>
      <c r="L14" s="4"/>
      <c r="M14" s="4"/>
      <c r="N14" s="7">
        <f>SUM(C14:M14)</f>
        <v>-200</v>
      </c>
    </row>
    <row r="15" spans="1:14" ht="16" thickBot="1" x14ac:dyDescent="0.25">
      <c r="A15" s="17" t="s">
        <v>6</v>
      </c>
      <c r="B15" s="4"/>
      <c r="C15" s="4"/>
      <c r="D15" s="4"/>
      <c r="E15" s="4"/>
      <c r="G15" s="4"/>
      <c r="H15" s="4"/>
      <c r="I15" s="4"/>
      <c r="J15" s="4"/>
      <c r="K15" s="4"/>
      <c r="L15" s="4"/>
      <c r="M15" s="4"/>
      <c r="N15" s="7">
        <f>SUM(C15:M15)</f>
        <v>0</v>
      </c>
    </row>
    <row r="16" spans="1:14" ht="16" thickBot="1" x14ac:dyDescent="0.25">
      <c r="A16" s="5" t="s">
        <v>9</v>
      </c>
      <c r="B16" s="4"/>
      <c r="C16" s="4">
        <v>-150</v>
      </c>
      <c r="D16" s="4">
        <v>0</v>
      </c>
      <c r="E16" s="4">
        <v>-150</v>
      </c>
      <c r="F16" s="4"/>
      <c r="G16" s="4">
        <v>-150</v>
      </c>
      <c r="H16" s="4"/>
      <c r="I16" s="4">
        <v>-150</v>
      </c>
      <c r="J16" s="4"/>
      <c r="K16" s="4">
        <v>-150</v>
      </c>
      <c r="L16" s="4"/>
      <c r="M16" s="4"/>
      <c r="N16" s="7">
        <f t="shared" ref="N16:N20" si="3">SUM(B16:M16)</f>
        <v>-750</v>
      </c>
    </row>
    <row r="17" spans="1:14" ht="16" thickBot="1" x14ac:dyDescent="0.25">
      <c r="A17" s="17" t="s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7"/>
    </row>
    <row r="18" spans="1:14" ht="16" thickBot="1" x14ac:dyDescent="0.25">
      <c r="A18" s="5" t="s">
        <v>14</v>
      </c>
      <c r="B18" s="4">
        <v>-150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7"/>
    </row>
    <row r="19" spans="1:14" s="1" customFormat="1" ht="16" thickBot="1" x14ac:dyDescent="0.25">
      <c r="A19" s="5" t="s">
        <v>5</v>
      </c>
      <c r="B19" s="4">
        <f t="shared" ref="B19:M19" si="4">SUM(B14:B18)</f>
        <v>-150</v>
      </c>
      <c r="C19" s="4">
        <f t="shared" si="4"/>
        <v>-150</v>
      </c>
      <c r="D19" s="4">
        <f t="shared" si="4"/>
        <v>-100</v>
      </c>
      <c r="E19" s="4">
        <f t="shared" si="4"/>
        <v>-150</v>
      </c>
      <c r="F19" s="4">
        <f t="shared" si="4"/>
        <v>0</v>
      </c>
      <c r="G19" s="4">
        <f t="shared" si="4"/>
        <v>-150</v>
      </c>
      <c r="H19" s="4">
        <f t="shared" si="4"/>
        <v>0</v>
      </c>
      <c r="I19" s="4">
        <f t="shared" si="4"/>
        <v>-150</v>
      </c>
      <c r="J19" s="4">
        <f t="shared" si="4"/>
        <v>0</v>
      </c>
      <c r="K19" s="4">
        <f t="shared" si="4"/>
        <v>-250</v>
      </c>
      <c r="L19" s="4">
        <f t="shared" si="4"/>
        <v>0</v>
      </c>
      <c r="M19" s="4">
        <f t="shared" si="4"/>
        <v>0</v>
      </c>
      <c r="N19" s="7">
        <f t="shared" si="3"/>
        <v>-1100</v>
      </c>
    </row>
    <row r="20" spans="1:14" s="1" customFormat="1" ht="16" thickBo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3"/>
      <c r="M20" s="3"/>
      <c r="N20" s="7">
        <f t="shared" si="3"/>
        <v>0</v>
      </c>
    </row>
    <row r="21" spans="1:14" s="1" customFormat="1" ht="16" thickBot="1" x14ac:dyDescent="0.25">
      <c r="A21" s="3" t="s">
        <v>11</v>
      </c>
      <c r="B21" s="4">
        <f>+B11+B19+B6</f>
        <v>591.84</v>
      </c>
      <c r="C21" s="4">
        <f t="shared" ref="C21:N21" si="5">+C6+C11+C19</f>
        <v>591.84</v>
      </c>
      <c r="D21" s="4">
        <f t="shared" si="5"/>
        <v>641.84</v>
      </c>
      <c r="E21" s="4">
        <f t="shared" si="5"/>
        <v>641.84</v>
      </c>
      <c r="F21" s="4">
        <f t="shared" si="5"/>
        <v>791.84</v>
      </c>
      <c r="G21" s="4">
        <f t="shared" si="5"/>
        <v>641.84</v>
      </c>
      <c r="H21" s="4">
        <f t="shared" si="5"/>
        <v>641.84</v>
      </c>
      <c r="I21" s="4">
        <f t="shared" si="5"/>
        <v>491.84000000000003</v>
      </c>
      <c r="J21" s="4">
        <f t="shared" si="5"/>
        <v>491.84000000000003</v>
      </c>
      <c r="K21" s="4">
        <f t="shared" si="5"/>
        <v>241.84000000000003</v>
      </c>
      <c r="L21" s="4">
        <f t="shared" si="5"/>
        <v>241.84000000000003</v>
      </c>
      <c r="M21" s="4">
        <f t="shared" si="5"/>
        <v>241.84000000000003</v>
      </c>
      <c r="N21" s="4">
        <f t="shared" si="5"/>
        <v>-108.15999999999997</v>
      </c>
    </row>
    <row r="22" spans="1:14" x14ac:dyDescent="0.2">
      <c r="N22" s="1"/>
    </row>
    <row r="23" spans="1:14" ht="16" thickBot="1" x14ac:dyDescent="0.25">
      <c r="N23" s="8"/>
    </row>
    <row r="24" spans="1:14" ht="16" thickTop="1" x14ac:dyDescent="0.2"/>
  </sheetData>
  <mergeCells count="2">
    <mergeCell ref="B1:L1"/>
    <mergeCell ref="B2:L2"/>
  </mergeCells>
  <pageMargins left="0.7" right="0.7" top="0.75" bottom="0.75" header="0.3" footer="0.3"/>
  <pageSetup scale="59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063B-F143-48A1-8CDF-DA9667B15739}">
  <dimension ref="A1:N40"/>
  <sheetViews>
    <sheetView zoomScale="75" zoomScaleNormal="75" workbookViewId="0">
      <selection activeCell="L34" sqref="L34"/>
    </sheetView>
  </sheetViews>
  <sheetFormatPr baseColWidth="10" defaultColWidth="8.83203125" defaultRowHeight="15" x14ac:dyDescent="0.2"/>
  <cols>
    <col min="1" max="1" width="32.1640625" customWidth="1"/>
    <col min="2" max="10" width="10.1640625" style="1" customWidth="1"/>
    <col min="11" max="11" width="10.1640625" style="1" bestFit="1" customWidth="1"/>
    <col min="12" max="13" width="10.1640625" bestFit="1" customWidth="1"/>
    <col min="14" max="14" width="11.1640625" bestFit="1" customWidth="1"/>
  </cols>
  <sheetData>
    <row r="1" spans="1:14" ht="20" customHeight="1" x14ac:dyDescent="0.25">
      <c r="B1" s="18" t="s">
        <v>12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4" ht="19.5" customHeight="1" x14ac:dyDescent="0.25">
      <c r="B2" s="18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4" ht="19" x14ac:dyDescent="0.25">
      <c r="A4" s="19" t="s">
        <v>15</v>
      </c>
      <c r="B4" s="19"/>
      <c r="C4" s="19"/>
      <c r="D4" s="19"/>
      <c r="E4" s="19"/>
      <c r="F4" s="19"/>
    </row>
    <row r="5" spans="1:14" ht="16" thickBot="1" x14ac:dyDescent="0.25">
      <c r="B5" s="2">
        <v>44216</v>
      </c>
      <c r="C5" s="2">
        <v>44247</v>
      </c>
      <c r="D5" s="2">
        <v>44275</v>
      </c>
      <c r="E5" s="2">
        <v>44306</v>
      </c>
      <c r="F5" s="2">
        <v>44336</v>
      </c>
      <c r="G5" s="2">
        <v>44367</v>
      </c>
      <c r="H5" s="2">
        <v>44397</v>
      </c>
      <c r="I5" s="2">
        <v>44428</v>
      </c>
      <c r="J5" s="2">
        <v>44459</v>
      </c>
      <c r="K5" s="2">
        <v>44489</v>
      </c>
      <c r="L5" s="2">
        <v>44520</v>
      </c>
      <c r="M5" s="2">
        <v>44550</v>
      </c>
      <c r="N5" s="9" t="s">
        <v>7</v>
      </c>
    </row>
    <row r="6" spans="1:14" ht="16" thickBot="1" x14ac:dyDescent="0.25">
      <c r="A6" s="3" t="s">
        <v>8</v>
      </c>
      <c r="B6" s="6">
        <v>301.52</v>
      </c>
      <c r="C6" s="4">
        <f>+B21</f>
        <v>401.52</v>
      </c>
      <c r="D6" s="4">
        <f t="shared" ref="D6:N6" si="0">+C21</f>
        <v>651.52</v>
      </c>
      <c r="E6" s="4">
        <f t="shared" si="0"/>
        <v>701.52</v>
      </c>
      <c r="F6" s="4">
        <f t="shared" si="0"/>
        <v>851.52</v>
      </c>
      <c r="G6" s="4">
        <f t="shared" si="0"/>
        <v>1001.52</v>
      </c>
      <c r="H6" s="4">
        <f t="shared" si="0"/>
        <v>751.52</v>
      </c>
      <c r="I6" s="4">
        <f t="shared" si="0"/>
        <v>751.52</v>
      </c>
      <c r="J6" s="4">
        <f t="shared" si="0"/>
        <v>601.52</v>
      </c>
      <c r="K6" s="4">
        <f t="shared" si="0"/>
        <v>451.52</v>
      </c>
      <c r="L6" s="4">
        <f t="shared" si="0"/>
        <v>201.51999999999998</v>
      </c>
      <c r="M6" s="4">
        <f t="shared" si="0"/>
        <v>201.51999999999998</v>
      </c>
      <c r="N6" s="4">
        <f t="shared" si="0"/>
        <v>201.51999999999998</v>
      </c>
    </row>
    <row r="7" spans="1:14" ht="16" thickBot="1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3"/>
      <c r="M7" s="3"/>
    </row>
    <row r="8" spans="1:14" ht="16" thickBot="1" x14ac:dyDescent="0.25">
      <c r="A8" s="5" t="s">
        <v>2</v>
      </c>
      <c r="B8" s="4"/>
      <c r="C8" s="4"/>
      <c r="D8" s="4"/>
      <c r="E8" s="4"/>
      <c r="F8" s="4"/>
      <c r="G8" s="4"/>
      <c r="H8" s="4"/>
      <c r="I8" s="4"/>
      <c r="J8" s="4"/>
      <c r="K8" s="4"/>
      <c r="L8" s="3"/>
      <c r="M8" s="3"/>
    </row>
    <row r="9" spans="1:14" ht="16" thickBot="1" x14ac:dyDescent="0.25">
      <c r="A9" s="12" t="s">
        <v>0</v>
      </c>
      <c r="B9" s="4">
        <f>5*50</f>
        <v>250</v>
      </c>
      <c r="C9" s="4">
        <f>5*50</f>
        <v>250</v>
      </c>
      <c r="D9" s="4">
        <f>3*50</f>
        <v>150</v>
      </c>
      <c r="E9" s="4">
        <f>3*50</f>
        <v>150</v>
      </c>
      <c r="F9" s="4">
        <f>3*50</f>
        <v>150</v>
      </c>
      <c r="G9" s="4"/>
      <c r="H9" s="4"/>
      <c r="I9" s="4"/>
      <c r="J9" s="4"/>
      <c r="K9" s="4"/>
      <c r="L9" s="4"/>
      <c r="M9" s="4"/>
      <c r="N9" s="7">
        <f>SUM(B9:M9)</f>
        <v>950</v>
      </c>
    </row>
    <row r="10" spans="1:14" ht="16" thickBot="1" x14ac:dyDescent="0.25">
      <c r="A10" s="5" t="s">
        <v>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"/>
      <c r="N10" s="7">
        <f t="shared" ref="N10:N11" si="1">SUM(B10:M10)</f>
        <v>0</v>
      </c>
    </row>
    <row r="11" spans="1:14" ht="16" thickBot="1" x14ac:dyDescent="0.25">
      <c r="A11" s="5" t="s">
        <v>4</v>
      </c>
      <c r="B11" s="4">
        <f t="shared" ref="B11:M11" si="2">SUM(B9:B10)</f>
        <v>250</v>
      </c>
      <c r="C11" s="4">
        <f t="shared" si="2"/>
        <v>250</v>
      </c>
      <c r="D11" s="4">
        <f t="shared" si="2"/>
        <v>150</v>
      </c>
      <c r="E11" s="4">
        <f t="shared" si="2"/>
        <v>150</v>
      </c>
      <c r="F11" s="4">
        <f t="shared" si="2"/>
        <v>150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7">
        <f t="shared" si="1"/>
        <v>950</v>
      </c>
    </row>
    <row r="12" spans="1:14" ht="7" customHeight="1" thickBot="1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  <c r="M12" s="3"/>
    </row>
    <row r="13" spans="1:14" ht="16" thickBot="1" x14ac:dyDescent="0.25">
      <c r="A13" s="5" t="s">
        <v>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3"/>
      <c r="M13" s="3"/>
    </row>
    <row r="14" spans="1:14" ht="19" customHeight="1" thickBot="1" x14ac:dyDescent="0.25">
      <c r="A14" s="11" t="s">
        <v>10</v>
      </c>
      <c r="B14" s="4"/>
      <c r="C14" s="4"/>
      <c r="D14" s="4">
        <v>-100</v>
      </c>
      <c r="E14" s="4"/>
      <c r="F14" s="4"/>
      <c r="H14" s="4"/>
      <c r="I14" s="4"/>
      <c r="J14" s="4"/>
      <c r="K14" s="4">
        <v>-100</v>
      </c>
      <c r="L14" s="4"/>
      <c r="M14" s="4"/>
      <c r="N14" s="7">
        <f>SUM(C14:M14)</f>
        <v>-200</v>
      </c>
    </row>
    <row r="15" spans="1:14" ht="16" thickBot="1" x14ac:dyDescent="0.25">
      <c r="A15" s="5" t="s">
        <v>6</v>
      </c>
      <c r="B15" s="4"/>
      <c r="C15" s="4"/>
      <c r="D15" s="4"/>
      <c r="E15" s="4"/>
      <c r="G15" s="4">
        <v>-100</v>
      </c>
      <c r="H15" s="4"/>
      <c r="I15" s="4"/>
      <c r="J15" s="4"/>
      <c r="K15" s="4"/>
      <c r="L15" s="4"/>
      <c r="M15" s="4"/>
      <c r="N15" s="7">
        <f>SUM(C15:M15)</f>
        <v>-100</v>
      </c>
    </row>
    <row r="16" spans="1:14" ht="16" thickBot="1" x14ac:dyDescent="0.25">
      <c r="A16" s="5" t="s">
        <v>9</v>
      </c>
      <c r="B16" s="4"/>
      <c r="C16" s="4"/>
      <c r="D16" s="4">
        <v>0</v>
      </c>
      <c r="E16" s="4">
        <v>0</v>
      </c>
      <c r="F16" s="4"/>
      <c r="G16" s="4">
        <v>0</v>
      </c>
      <c r="H16" s="4"/>
      <c r="I16" s="4">
        <v>-150</v>
      </c>
      <c r="J16" s="4">
        <v>-150</v>
      </c>
      <c r="K16" s="4">
        <v>-150</v>
      </c>
      <c r="L16" s="4"/>
      <c r="M16" s="4"/>
      <c r="N16" s="7">
        <f t="shared" ref="N16:N20" si="3">SUM(B16:M16)</f>
        <v>-450</v>
      </c>
    </row>
    <row r="17" spans="1:14" ht="16" thickBot="1" x14ac:dyDescent="0.25">
      <c r="A17" s="5" t="s">
        <v>13</v>
      </c>
      <c r="B17" s="4"/>
      <c r="D17" s="4"/>
      <c r="E17" s="4"/>
      <c r="F17" s="4"/>
      <c r="G17" s="4">
        <v>-150</v>
      </c>
      <c r="H17" s="4"/>
      <c r="I17" s="4"/>
      <c r="J17" s="4"/>
      <c r="K17" s="4"/>
      <c r="L17" s="4"/>
      <c r="M17" s="4"/>
      <c r="N17" s="7"/>
    </row>
    <row r="18" spans="1:14" ht="16" thickBot="1" x14ac:dyDescent="0.25">
      <c r="A18" s="5" t="s">
        <v>17</v>
      </c>
      <c r="B18" s="4">
        <v>-150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7"/>
    </row>
    <row r="19" spans="1:14" s="1" customFormat="1" ht="16" thickBot="1" x14ac:dyDescent="0.25">
      <c r="A19" s="5" t="s">
        <v>5</v>
      </c>
      <c r="B19" s="4">
        <f t="shared" ref="B19:M19" si="4">SUM(B14:B18)</f>
        <v>-150</v>
      </c>
      <c r="C19" s="4">
        <f t="shared" si="4"/>
        <v>0</v>
      </c>
      <c r="D19" s="4">
        <f t="shared" si="4"/>
        <v>-100</v>
      </c>
      <c r="E19" s="4">
        <f t="shared" si="4"/>
        <v>0</v>
      </c>
      <c r="F19" s="4">
        <f t="shared" si="4"/>
        <v>0</v>
      </c>
      <c r="G19" s="4">
        <f t="shared" si="4"/>
        <v>-250</v>
      </c>
      <c r="H19" s="4">
        <f t="shared" si="4"/>
        <v>0</v>
      </c>
      <c r="I19" s="4">
        <f t="shared" si="4"/>
        <v>-150</v>
      </c>
      <c r="J19" s="4">
        <f t="shared" si="4"/>
        <v>-150</v>
      </c>
      <c r="K19" s="4">
        <f t="shared" si="4"/>
        <v>-250</v>
      </c>
      <c r="L19" s="4">
        <f t="shared" si="4"/>
        <v>0</v>
      </c>
      <c r="M19" s="4">
        <f t="shared" si="4"/>
        <v>0</v>
      </c>
      <c r="N19" s="7">
        <f t="shared" si="3"/>
        <v>-1050</v>
      </c>
    </row>
    <row r="20" spans="1:14" s="1" customFormat="1" ht="16" thickBo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3"/>
      <c r="M20" s="3"/>
      <c r="N20" s="7">
        <f t="shared" si="3"/>
        <v>0</v>
      </c>
    </row>
    <row r="21" spans="1:14" s="1" customFormat="1" ht="16" thickBot="1" x14ac:dyDescent="0.25">
      <c r="A21" s="3" t="s">
        <v>11</v>
      </c>
      <c r="B21" s="4">
        <f>+B11+B19+B6</f>
        <v>401.52</v>
      </c>
      <c r="C21" s="4">
        <f t="shared" ref="C21:N21" si="5">+C6+C11+C19</f>
        <v>651.52</v>
      </c>
      <c r="D21" s="4">
        <f t="shared" si="5"/>
        <v>701.52</v>
      </c>
      <c r="E21" s="4">
        <f t="shared" si="5"/>
        <v>851.52</v>
      </c>
      <c r="F21" s="4">
        <f t="shared" si="5"/>
        <v>1001.52</v>
      </c>
      <c r="G21" s="4">
        <f t="shared" si="5"/>
        <v>751.52</v>
      </c>
      <c r="H21" s="4">
        <f t="shared" si="5"/>
        <v>751.52</v>
      </c>
      <c r="I21" s="4">
        <f t="shared" si="5"/>
        <v>601.52</v>
      </c>
      <c r="J21" s="4">
        <f t="shared" si="5"/>
        <v>451.52</v>
      </c>
      <c r="K21" s="4">
        <f t="shared" si="5"/>
        <v>201.51999999999998</v>
      </c>
      <c r="L21" s="4">
        <f t="shared" si="5"/>
        <v>201.51999999999998</v>
      </c>
      <c r="M21" s="4">
        <f t="shared" si="5"/>
        <v>201.51999999999998</v>
      </c>
      <c r="N21" s="4">
        <f t="shared" si="5"/>
        <v>101.51999999999998</v>
      </c>
    </row>
    <row r="22" spans="1:14" s="1" customFormat="1" x14ac:dyDescent="0.2">
      <c r="A22" s="1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21" x14ac:dyDescent="0.25">
      <c r="A23" s="20" t="s">
        <v>16</v>
      </c>
      <c r="B23" s="20"/>
      <c r="C23" s="20"/>
      <c r="D23" s="20"/>
      <c r="E23" s="20"/>
      <c r="F23" s="20"/>
      <c r="N23" s="1"/>
    </row>
    <row r="24" spans="1:14" ht="16" thickBot="1" x14ac:dyDescent="0.25">
      <c r="B24" s="2">
        <v>44216</v>
      </c>
      <c r="C24" s="2">
        <v>44247</v>
      </c>
      <c r="D24" s="2">
        <v>44275</v>
      </c>
      <c r="E24" s="2">
        <v>44306</v>
      </c>
      <c r="F24" s="2">
        <v>44336</v>
      </c>
      <c r="G24" s="2">
        <v>44367</v>
      </c>
      <c r="H24" s="2">
        <v>44397</v>
      </c>
      <c r="I24" s="2">
        <v>44428</v>
      </c>
      <c r="J24" s="2">
        <v>44459</v>
      </c>
      <c r="K24" s="2">
        <v>44489</v>
      </c>
      <c r="L24" s="2">
        <v>44520</v>
      </c>
      <c r="M24" s="2">
        <v>44550</v>
      </c>
      <c r="N24" s="9" t="s">
        <v>7</v>
      </c>
    </row>
    <row r="25" spans="1:14" ht="16" thickBot="1" x14ac:dyDescent="0.25">
      <c r="A25" s="3" t="s">
        <v>8</v>
      </c>
      <c r="B25" s="6">
        <v>300.12</v>
      </c>
      <c r="C25" s="4">
        <f>+B40</f>
        <v>496.62</v>
      </c>
      <c r="D25" s="4">
        <f t="shared" ref="D25" si="6">+C40</f>
        <v>496.62</v>
      </c>
      <c r="E25" s="4">
        <f t="shared" ref="E25" si="7">+D40</f>
        <v>396.62</v>
      </c>
      <c r="F25" s="4">
        <f t="shared" ref="F25" si="8">+E40</f>
        <v>493.12</v>
      </c>
      <c r="G25" s="4">
        <f t="shared" ref="G25" si="9">+F40</f>
        <v>740.68000000000006</v>
      </c>
      <c r="H25" s="4">
        <f t="shared" ref="H25" si="10">+G40</f>
        <v>590.78000000000009</v>
      </c>
      <c r="I25" s="4">
        <f t="shared" ref="I25" si="11">+H40</f>
        <v>690.78000000000009</v>
      </c>
      <c r="J25" s="4">
        <f t="shared" ref="J25" si="12">+I40</f>
        <v>690.78000000000009</v>
      </c>
      <c r="K25" s="4">
        <f t="shared" ref="K25" si="13">+J40</f>
        <v>690.78000000000009</v>
      </c>
      <c r="L25" s="4">
        <f t="shared" ref="L25" si="14">+K40</f>
        <v>690.78000000000009</v>
      </c>
      <c r="M25" s="16">
        <f t="shared" ref="M25" si="15">+L40</f>
        <v>591.84000000000015</v>
      </c>
      <c r="N25" s="10"/>
    </row>
    <row r="26" spans="1:14" ht="16" thickBot="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3"/>
      <c r="M26" s="3"/>
    </row>
    <row r="27" spans="1:14" ht="16" thickBot="1" x14ac:dyDescent="0.25">
      <c r="A27" s="5" t="s">
        <v>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3"/>
      <c r="M27" s="3"/>
    </row>
    <row r="28" spans="1:14" ht="16" thickBot="1" x14ac:dyDescent="0.25">
      <c r="A28" s="12" t="s">
        <v>0</v>
      </c>
      <c r="B28" s="4">
        <f>2*50+96.5</f>
        <v>196.5</v>
      </c>
      <c r="C28" s="4">
        <v>0</v>
      </c>
      <c r="D28" s="14" t="s">
        <v>18</v>
      </c>
      <c r="E28" s="4">
        <v>96.5</v>
      </c>
      <c r="F28" s="4">
        <v>146.5</v>
      </c>
      <c r="G28" s="4" t="s">
        <v>18</v>
      </c>
      <c r="H28" s="4">
        <v>100</v>
      </c>
      <c r="I28" s="4"/>
      <c r="J28" s="4"/>
      <c r="K28" s="4"/>
      <c r="L28" s="4"/>
      <c r="M28" s="4"/>
      <c r="N28" s="7">
        <f>SUM(B28:M28)</f>
        <v>539.5</v>
      </c>
    </row>
    <row r="29" spans="1:14" ht="16" thickBot="1" x14ac:dyDescent="0.25">
      <c r="A29" s="5" t="s">
        <v>1</v>
      </c>
      <c r="B29" s="4"/>
      <c r="C29" s="4"/>
      <c r="D29" s="4"/>
      <c r="E29" s="4"/>
      <c r="F29" s="4">
        <v>200</v>
      </c>
      <c r="G29" s="4" t="s">
        <v>18</v>
      </c>
      <c r="H29" s="4"/>
      <c r="I29" s="4"/>
      <c r="J29" s="4"/>
      <c r="K29" s="4"/>
      <c r="L29" s="4"/>
      <c r="M29" s="3"/>
      <c r="N29" s="7">
        <f>SUM(B29:M29)</f>
        <v>200</v>
      </c>
    </row>
    <row r="30" spans="1:14" ht="16" thickBot="1" x14ac:dyDescent="0.25">
      <c r="A30" s="5" t="s">
        <v>4</v>
      </c>
      <c r="B30" s="4">
        <f t="shared" ref="B30:M30" si="16">SUM(B28:B29)</f>
        <v>196.5</v>
      </c>
      <c r="C30" s="4">
        <v>0</v>
      </c>
      <c r="D30" s="4">
        <v>0</v>
      </c>
      <c r="E30" s="4">
        <f t="shared" si="16"/>
        <v>96.5</v>
      </c>
      <c r="F30" s="4">
        <f t="shared" si="16"/>
        <v>346.5</v>
      </c>
      <c r="G30" s="4">
        <f t="shared" si="16"/>
        <v>0</v>
      </c>
      <c r="H30" s="4">
        <f t="shared" si="16"/>
        <v>100</v>
      </c>
      <c r="I30" s="4">
        <f t="shared" si="16"/>
        <v>0</v>
      </c>
      <c r="J30" s="4">
        <f t="shared" si="16"/>
        <v>0</v>
      </c>
      <c r="K30" s="4">
        <f t="shared" si="16"/>
        <v>0</v>
      </c>
      <c r="L30" s="4">
        <f t="shared" si="16"/>
        <v>0</v>
      </c>
      <c r="M30" s="4">
        <f t="shared" si="16"/>
        <v>0</v>
      </c>
      <c r="N30" s="7">
        <f t="shared" ref="N30" si="17">SUM(B30:M30)</f>
        <v>739.5</v>
      </c>
    </row>
    <row r="31" spans="1:14" ht="16" thickBo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3"/>
      <c r="M31" s="3"/>
    </row>
    <row r="32" spans="1:14" ht="16" thickBot="1" x14ac:dyDescent="0.25">
      <c r="A32" s="5" t="s">
        <v>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3"/>
      <c r="M32" s="3"/>
    </row>
    <row r="33" spans="1:14" ht="17" thickBot="1" x14ac:dyDescent="0.25">
      <c r="A33" s="11" t="s">
        <v>10</v>
      </c>
      <c r="B33" s="4"/>
      <c r="C33" s="4"/>
      <c r="D33" s="4"/>
      <c r="E33" s="4"/>
      <c r="F33" s="4">
        <v>-98.94</v>
      </c>
      <c r="H33" s="4"/>
      <c r="I33" s="4"/>
      <c r="J33" s="4"/>
      <c r="K33" s="4"/>
      <c r="L33" s="4">
        <v>-98.94</v>
      </c>
      <c r="M33" s="4"/>
      <c r="N33" s="7">
        <f>SUM(C33:M33)</f>
        <v>-197.88</v>
      </c>
    </row>
    <row r="34" spans="1:14" ht="16" thickBot="1" x14ac:dyDescent="0.25">
      <c r="A34" s="5" t="s">
        <v>6</v>
      </c>
      <c r="B34" s="4"/>
      <c r="C34" s="4"/>
      <c r="D34" s="4"/>
      <c r="E34" s="4"/>
      <c r="G34" s="4"/>
      <c r="H34" s="4"/>
      <c r="I34" s="4"/>
      <c r="J34" s="4"/>
      <c r="K34" s="4"/>
      <c r="L34" s="4"/>
      <c r="M34" s="4"/>
      <c r="N34" s="7">
        <f t="shared" ref="N34:N37" si="18">SUM(C34:M34)</f>
        <v>0</v>
      </c>
    </row>
    <row r="35" spans="1:14" ht="16" thickBot="1" x14ac:dyDescent="0.25">
      <c r="A35" s="5" t="s">
        <v>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7">
        <f t="shared" si="18"/>
        <v>0</v>
      </c>
    </row>
    <row r="36" spans="1:14" ht="16" thickBot="1" x14ac:dyDescent="0.25">
      <c r="A36" s="5" t="s">
        <v>13</v>
      </c>
      <c r="B36" s="4"/>
      <c r="C36" s="4"/>
      <c r="D36" s="4"/>
      <c r="E36" s="4"/>
      <c r="F36" s="4"/>
      <c r="G36" s="4">
        <v>-149.9</v>
      </c>
      <c r="H36" s="4"/>
      <c r="I36" s="4"/>
      <c r="J36" s="4"/>
      <c r="K36" s="4"/>
      <c r="L36" s="4"/>
      <c r="M36" s="4"/>
      <c r="N36" s="7">
        <f t="shared" si="18"/>
        <v>-149.9</v>
      </c>
    </row>
    <row r="37" spans="1:14" ht="16" thickBot="1" x14ac:dyDescent="0.25">
      <c r="A37" s="5" t="s">
        <v>17</v>
      </c>
      <c r="B37" s="4"/>
      <c r="C37" s="4"/>
      <c r="D37" s="4">
        <v>-100</v>
      </c>
      <c r="E37" s="4"/>
      <c r="F37" s="4"/>
      <c r="G37" s="4"/>
      <c r="H37" s="4"/>
      <c r="I37" s="4"/>
      <c r="J37" s="4"/>
      <c r="K37" s="4"/>
      <c r="L37" s="4"/>
      <c r="M37" s="4"/>
      <c r="N37" s="7">
        <f t="shared" si="18"/>
        <v>-100</v>
      </c>
    </row>
    <row r="38" spans="1:14" ht="16" thickBot="1" x14ac:dyDescent="0.25">
      <c r="A38" s="5" t="s">
        <v>5</v>
      </c>
      <c r="B38" s="4">
        <f>SUM(B33:B37)</f>
        <v>0</v>
      </c>
      <c r="C38" s="4">
        <f>SUM(C33:C37)</f>
        <v>0</v>
      </c>
      <c r="D38" s="4">
        <f>SUM(D33:D37)</f>
        <v>-100</v>
      </c>
      <c r="E38" s="4">
        <f>SUM(E33:E37)</f>
        <v>0</v>
      </c>
      <c r="F38" s="4">
        <f>SUM(F33:F37)</f>
        <v>-98.94</v>
      </c>
      <c r="G38" s="4">
        <f t="shared" ref="G38:M38" si="19">SUM(G33:G37)</f>
        <v>-149.9</v>
      </c>
      <c r="H38" s="4">
        <f t="shared" si="19"/>
        <v>0</v>
      </c>
      <c r="I38" s="4">
        <f t="shared" si="19"/>
        <v>0</v>
      </c>
      <c r="J38" s="4">
        <f t="shared" si="19"/>
        <v>0</v>
      </c>
      <c r="K38" s="4">
        <f t="shared" si="19"/>
        <v>0</v>
      </c>
      <c r="L38" s="4">
        <f t="shared" si="19"/>
        <v>-98.94</v>
      </c>
      <c r="M38" s="4">
        <f t="shared" si="19"/>
        <v>0</v>
      </c>
      <c r="N38" s="7">
        <f t="shared" ref="N38:N39" si="20">SUM(B38:M38)</f>
        <v>-447.78000000000003</v>
      </c>
    </row>
    <row r="39" spans="1:14" ht="16" thickBo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3"/>
      <c r="M39" s="3"/>
      <c r="N39" s="7">
        <f t="shared" si="20"/>
        <v>0</v>
      </c>
    </row>
    <row r="40" spans="1:14" ht="16" thickBot="1" x14ac:dyDescent="0.25">
      <c r="A40" s="3" t="s">
        <v>11</v>
      </c>
      <c r="B40" s="4">
        <f>+B30+B38+B25</f>
        <v>496.62</v>
      </c>
      <c r="C40" s="4">
        <f t="shared" ref="C40:M40" si="21">+C25+C30+C38</f>
        <v>496.62</v>
      </c>
      <c r="D40" s="4">
        <f t="shared" si="21"/>
        <v>396.62</v>
      </c>
      <c r="E40" s="4">
        <f t="shared" si="21"/>
        <v>493.12</v>
      </c>
      <c r="F40" s="4">
        <f t="shared" si="21"/>
        <v>740.68000000000006</v>
      </c>
      <c r="G40" s="4">
        <f t="shared" si="21"/>
        <v>590.78000000000009</v>
      </c>
      <c r="H40" s="4">
        <f t="shared" si="21"/>
        <v>690.78000000000009</v>
      </c>
      <c r="I40" s="4">
        <f t="shared" si="21"/>
        <v>690.78000000000009</v>
      </c>
      <c r="J40" s="4">
        <f t="shared" si="21"/>
        <v>690.78000000000009</v>
      </c>
      <c r="K40" s="4">
        <f t="shared" si="21"/>
        <v>690.78000000000009</v>
      </c>
      <c r="L40" s="4">
        <f t="shared" si="21"/>
        <v>591.84000000000015</v>
      </c>
      <c r="M40" s="4">
        <f t="shared" si="21"/>
        <v>591.84000000000015</v>
      </c>
      <c r="N40" s="4">
        <f>M40</f>
        <v>591.84000000000015</v>
      </c>
    </row>
  </sheetData>
  <mergeCells count="4">
    <mergeCell ref="B1:L1"/>
    <mergeCell ref="B2:L2"/>
    <mergeCell ref="A4:F4"/>
    <mergeCell ref="A23:F23"/>
  </mergeCells>
  <pageMargins left="0.7" right="0.7" top="0.75" bottom="0.75" header="0.3" footer="0.3"/>
  <pageSetup scale="59" orientation="landscape" r:id="rId1"/>
  <rowBreaks count="1" manualBreakCount="1">
    <brk id="2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C17C-2830-413F-8248-08D348CB2DB0}">
  <dimension ref="A1:H12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0.1640625" bestFit="1" customWidth="1"/>
    <col min="2" max="2" width="10.6640625" bestFit="1" customWidth="1"/>
    <col min="3" max="3" width="13.1640625" bestFit="1" customWidth="1"/>
    <col min="4" max="4" width="27.83203125" customWidth="1"/>
    <col min="5" max="5" width="27.83203125" bestFit="1" customWidth="1"/>
    <col min="6" max="6" width="10.1640625" bestFit="1" customWidth="1"/>
  </cols>
  <sheetData>
    <row r="1" spans="1:8" x14ac:dyDescent="0.2">
      <c r="A1" t="s">
        <v>20</v>
      </c>
      <c r="B1" t="s">
        <v>21</v>
      </c>
      <c r="C1" t="s">
        <v>45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">
      <c r="A2" t="s">
        <v>27</v>
      </c>
      <c r="B2" t="s">
        <v>28</v>
      </c>
      <c r="C2" t="s">
        <v>46</v>
      </c>
      <c r="D2" s="15" t="s">
        <v>29</v>
      </c>
      <c r="E2" t="s">
        <v>30</v>
      </c>
      <c r="F2" t="s">
        <v>31</v>
      </c>
      <c r="G2" t="s">
        <v>32</v>
      </c>
      <c r="H2">
        <v>27613</v>
      </c>
    </row>
    <row r="3" spans="1:8" x14ac:dyDescent="0.2">
      <c r="A3" t="s">
        <v>33</v>
      </c>
      <c r="B3" t="s">
        <v>34</v>
      </c>
      <c r="C3" t="s">
        <v>46</v>
      </c>
      <c r="D3" t="s">
        <v>58</v>
      </c>
      <c r="E3" t="s">
        <v>59</v>
      </c>
      <c r="F3" t="s">
        <v>31</v>
      </c>
      <c r="G3" t="s">
        <v>32</v>
      </c>
      <c r="H3">
        <v>27603</v>
      </c>
    </row>
    <row r="4" spans="1:8" x14ac:dyDescent="0.2">
      <c r="A4" t="s">
        <v>35</v>
      </c>
      <c r="B4" t="s">
        <v>36</v>
      </c>
      <c r="C4" t="s">
        <v>46</v>
      </c>
      <c r="D4" t="s">
        <v>67</v>
      </c>
      <c r="E4" t="s">
        <v>68</v>
      </c>
      <c r="F4" t="s">
        <v>69</v>
      </c>
      <c r="G4" t="s">
        <v>32</v>
      </c>
      <c r="H4">
        <v>27518</v>
      </c>
    </row>
    <row r="5" spans="1:8" x14ac:dyDescent="0.2">
      <c r="A5" t="s">
        <v>37</v>
      </c>
      <c r="B5" t="s">
        <v>38</v>
      </c>
      <c r="C5" t="s">
        <v>46</v>
      </c>
      <c r="D5" t="s">
        <v>73</v>
      </c>
      <c r="E5" t="s">
        <v>74</v>
      </c>
      <c r="F5" t="s">
        <v>75</v>
      </c>
      <c r="G5" t="s">
        <v>32</v>
      </c>
      <c r="H5">
        <v>27703</v>
      </c>
    </row>
    <row r="6" spans="1:8" x14ac:dyDescent="0.2">
      <c r="A6" t="s">
        <v>39</v>
      </c>
      <c r="B6" t="s">
        <v>40</v>
      </c>
      <c r="C6" t="s">
        <v>46</v>
      </c>
      <c r="D6" t="s">
        <v>70</v>
      </c>
      <c r="E6" t="s">
        <v>71</v>
      </c>
      <c r="F6" t="s">
        <v>72</v>
      </c>
      <c r="G6" t="s">
        <v>32</v>
      </c>
      <c r="H6">
        <v>27544</v>
      </c>
    </row>
    <row r="7" spans="1:8" x14ac:dyDescent="0.2">
      <c r="A7" t="s">
        <v>41</v>
      </c>
      <c r="B7" t="s">
        <v>42</v>
      </c>
      <c r="C7" t="s">
        <v>46</v>
      </c>
      <c r="D7" t="s">
        <v>76</v>
      </c>
      <c r="E7" t="s">
        <v>77</v>
      </c>
      <c r="F7" t="s">
        <v>31</v>
      </c>
      <c r="G7" t="s">
        <v>32</v>
      </c>
      <c r="H7">
        <v>27612</v>
      </c>
    </row>
    <row r="8" spans="1:8" x14ac:dyDescent="0.2">
      <c r="A8" t="s">
        <v>43</v>
      </c>
      <c r="B8" t="s">
        <v>44</v>
      </c>
      <c r="C8" t="s">
        <v>47</v>
      </c>
      <c r="D8" t="s">
        <v>62</v>
      </c>
      <c r="E8" t="s">
        <v>63</v>
      </c>
      <c r="F8" t="s">
        <v>64</v>
      </c>
      <c r="G8" t="s">
        <v>32</v>
      </c>
      <c r="H8">
        <v>27560</v>
      </c>
    </row>
    <row r="9" spans="1:8" x14ac:dyDescent="0.2">
      <c r="A9" t="s">
        <v>49</v>
      </c>
      <c r="B9" t="s">
        <v>50</v>
      </c>
      <c r="C9" t="s">
        <v>51</v>
      </c>
      <c r="D9" t="s">
        <v>83</v>
      </c>
      <c r="E9" t="s">
        <v>87</v>
      </c>
      <c r="F9" t="s">
        <v>80</v>
      </c>
      <c r="G9" t="s">
        <v>32</v>
      </c>
      <c r="H9">
        <v>27516</v>
      </c>
    </row>
    <row r="10" spans="1:8" x14ac:dyDescent="0.2">
      <c r="A10" t="s">
        <v>52</v>
      </c>
      <c r="B10" t="s">
        <v>53</v>
      </c>
      <c r="C10" t="s">
        <v>51</v>
      </c>
      <c r="D10" t="s">
        <v>60</v>
      </c>
      <c r="E10" t="s">
        <v>61</v>
      </c>
      <c r="F10" t="s">
        <v>31</v>
      </c>
      <c r="G10" t="s">
        <v>32</v>
      </c>
      <c r="H10">
        <v>27609</v>
      </c>
    </row>
    <row r="11" spans="1:8" x14ac:dyDescent="0.2">
      <c r="A11" t="s">
        <v>54</v>
      </c>
      <c r="B11" t="s">
        <v>55</v>
      </c>
      <c r="C11" t="s">
        <v>51</v>
      </c>
      <c r="D11" t="s">
        <v>81</v>
      </c>
      <c r="E11" t="s">
        <v>82</v>
      </c>
      <c r="F11" t="s">
        <v>31</v>
      </c>
      <c r="G11" t="s">
        <v>32</v>
      </c>
      <c r="H11">
        <v>27701</v>
      </c>
    </row>
    <row r="12" spans="1:8" x14ac:dyDescent="0.2">
      <c r="A12" t="s">
        <v>56</v>
      </c>
      <c r="B12" t="s">
        <v>57</v>
      </c>
      <c r="C12" t="s">
        <v>51</v>
      </c>
      <c r="D12" t="s">
        <v>78</v>
      </c>
      <c r="E12" t="s">
        <v>79</v>
      </c>
      <c r="F12" t="s">
        <v>80</v>
      </c>
      <c r="G12" t="s">
        <v>32</v>
      </c>
      <c r="H12">
        <v>27514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B5B-2648-4A59-A5C2-DA5056593EA9}">
  <dimension ref="A1:F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1.83203125" customWidth="1"/>
    <col min="2" max="2" width="17.5" customWidth="1"/>
    <col min="3" max="3" width="17.6640625" customWidth="1"/>
  </cols>
  <sheetData>
    <row r="1" spans="1:6" x14ac:dyDescent="0.2">
      <c r="A1" t="s">
        <v>84</v>
      </c>
      <c r="B1" t="s">
        <v>85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">
      <c r="A2" t="s">
        <v>86</v>
      </c>
      <c r="B2" t="s">
        <v>48</v>
      </c>
      <c r="C2" t="s">
        <v>65</v>
      </c>
      <c r="D2" t="s">
        <v>66</v>
      </c>
      <c r="E2" t="s">
        <v>32</v>
      </c>
      <c r="F2">
        <v>27216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Budget 2021</vt:lpstr>
      <vt:lpstr>Budget to Actual 2021</vt:lpstr>
      <vt:lpstr>Member Contributions</vt:lpstr>
      <vt:lpstr>Community Donations</vt:lpstr>
      <vt:lpstr>'Budget 2021'!Print_Area</vt:lpstr>
      <vt:lpstr>'Budget to Actual 2021'!Print_Area</vt:lpstr>
      <vt:lpstr>'Budget 2021'!Print_Titles</vt:lpstr>
      <vt:lpstr>'Budget to Actual 2021'!Print_Titles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Duffy</dc:creator>
  <cp:lastModifiedBy>Anna Smith</cp:lastModifiedBy>
  <cp:lastPrinted>2020-10-09T15:59:54Z</cp:lastPrinted>
  <dcterms:created xsi:type="dcterms:W3CDTF">2018-09-29T12:17:56Z</dcterms:created>
  <dcterms:modified xsi:type="dcterms:W3CDTF">2021-12-06T13:35:28Z</dcterms:modified>
</cp:coreProperties>
</file>