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305" yWindow="60" windowWidth="19200" windowHeight="9585" activeTab="1"/>
  </bookViews>
  <sheets>
    <sheet name="INFO" sheetId="2" r:id="rId1"/>
    <sheet name="List" sheetId="1" r:id="rId2"/>
    <sheet name="Schedule" sheetId="3" r:id="rId3"/>
    <sheet name="chkchk9.10.2012" sheetId="5" r:id="rId4"/>
    <sheet name="灯明细" sheetId="6" r:id="rId5"/>
    <sheet name="瓷砖" sheetId="10" r:id="rId6"/>
    <sheet name="瓷砖2" sheetId="11" r:id="rId7"/>
    <sheet name="借款" sheetId="12" r:id="rId8"/>
  </sheets>
  <definedNames>
    <definedName name="__A100000">#REF!</definedName>
    <definedName name="__A69999">#REF!</definedName>
    <definedName name="__A99900">#REF!</definedName>
    <definedName name="__A99996">#REF!</definedName>
    <definedName name="__A99999">#REF!</definedName>
    <definedName name="__D99999">#REF!</definedName>
    <definedName name="_A100000" localSheetId="4">灯明细!#REF!</definedName>
    <definedName name="_A69999" localSheetId="4">灯明细!#REF!</definedName>
    <definedName name="_A99900" localSheetId="4">灯明细!#REF!</definedName>
    <definedName name="_A99996" localSheetId="4">灯明细!#REF!</definedName>
    <definedName name="_A99999" localSheetId="4">灯明细!#REF!</definedName>
    <definedName name="_D99999" localSheetId="4">灯明细!#REF!</definedName>
    <definedName name="_xlnm._FilterDatabase" localSheetId="3" hidden="1">chkchk9.10.2012!$A$1:$K$98</definedName>
    <definedName name="_xlnm._FilterDatabase" localSheetId="1" hidden="1">List!$A$1:$I$59</definedName>
    <definedName name="_xlnm._FilterDatabase" localSheetId="4" hidden="1">灯明细!#REF!</definedName>
    <definedName name="_xlnm.Print_Area" localSheetId="4">灯明细!$A$2:$E$33</definedName>
    <definedName name="_xlnm.Print_Titles" localSheetId="4">灯明细!$A:$E</definedName>
  </definedNames>
  <calcPr calcId="144525"/>
</workbook>
</file>

<file path=xl/calcChain.xml><?xml version="1.0" encoding="utf-8"?>
<calcChain xmlns="http://schemas.openxmlformats.org/spreadsheetml/2006/main">
  <c r="C49" i="1" l="1"/>
  <c r="B49" i="1" l="1"/>
  <c r="J6" i="10" l="1"/>
  <c r="K6" i="10"/>
  <c r="H7" i="10"/>
  <c r="J7" i="10"/>
  <c r="K7" i="10"/>
  <c r="J8" i="10"/>
  <c r="J18" i="10" s="1"/>
  <c r="J20" i="10" s="1"/>
  <c r="K8" i="10"/>
  <c r="J9" i="10"/>
  <c r="K9" i="10"/>
  <c r="H10" i="10"/>
  <c r="K10" i="10" s="1"/>
  <c r="K18" i="10" s="1"/>
  <c r="J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K20" i="10"/>
  <c r="J25" i="6" l="1"/>
  <c r="J26" i="6"/>
  <c r="J24" i="6"/>
  <c r="J16" i="6"/>
  <c r="J13" i="6"/>
  <c r="J32" i="6"/>
  <c r="J27" i="6" l="1"/>
  <c r="J28" i="6"/>
  <c r="J23" i="6" l="1"/>
  <c r="J22" i="6"/>
  <c r="J20" i="6"/>
  <c r="J19" i="6"/>
  <c r="K21" i="6" s="1"/>
  <c r="J15" i="6"/>
  <c r="K17" i="6" s="1"/>
  <c r="O12" i="6"/>
  <c r="J12" i="6"/>
  <c r="O11" i="6"/>
  <c r="J11" i="6"/>
  <c r="O10" i="6"/>
  <c r="J10" i="6"/>
  <c r="O9" i="6"/>
  <c r="J9" i="6"/>
  <c r="O8" i="6"/>
  <c r="J8" i="6"/>
  <c r="O7" i="6"/>
  <c r="J7" i="6"/>
  <c r="O6" i="6"/>
  <c r="J6" i="6"/>
  <c r="O5" i="6"/>
  <c r="J5" i="6"/>
  <c r="O4" i="6"/>
  <c r="J4" i="6"/>
  <c r="O3" i="6"/>
  <c r="J3" i="6"/>
  <c r="O2" i="6"/>
  <c r="J2" i="6"/>
  <c r="B38" i="1"/>
  <c r="K14" i="6" l="1"/>
  <c r="O13" i="6"/>
  <c r="C39" i="1"/>
  <c r="C40" i="1"/>
  <c r="F30" i="1" l="1"/>
  <c r="F28" i="1"/>
  <c r="C30" i="1"/>
  <c r="C28" i="1"/>
  <c r="B21" i="1" l="1"/>
  <c r="F19" i="1" l="1"/>
  <c r="B17" i="1"/>
  <c r="B13" i="1"/>
  <c r="F16" i="1"/>
  <c r="B16" i="1" s="1"/>
  <c r="F14" i="1"/>
  <c r="B14" i="1" s="1"/>
  <c r="F15" i="1"/>
  <c r="B15" i="1" s="1"/>
  <c r="B8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<sst xmlns="http://schemas.openxmlformats.org/spreadsheetml/2006/main" count="865" uniqueCount="427">
  <si>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</si>
  <si>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</si>
  <si>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</si>
  <si>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</si>
  <si>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</si>
  <si>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</si>
  <si>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</si>
  <si>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</si>
  <si>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</si>
  <si>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</si>
  <si>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</si>
  <si>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</si>
  <si>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</si>
  <si>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</si>
  <si>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</si>
  <si>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</si>
  <si>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</si>
  <si>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</si>
  <si>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</si>
  <si>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</si>
  <si>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</si>
  <si>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</si>
  <si>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</si>
  <si>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</si>
  <si>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</si>
  <si>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</si>
  <si>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</si>
  <si>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</si>
  <si>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</si>
  <si>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</si>
  <si>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</si>
  <si>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</si>
  <si>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</si>
  <si>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</si>
  <si>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</si>
  <si>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</si>
  <si>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</si>
  <si>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</si>
  <si>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</si>
  <si>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</si>
  <si>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</si>
  <si>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</si>
  <si>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</si>
  <si>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</si>
  <si>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</si>
  <si>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</si>
  <si>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</si>
  <si>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</si>
  <si>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</si>
  <si>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</si>
  <si>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</si>
  <si>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</si>
  <si>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</si>
  <si>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</si>
  <si>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</si>
  <si>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</si>
  <si>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</si>
  <si>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</si>
  <si>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</si>
  <si>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</si>
  <si>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</si>
  <si>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</si>
  <si>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</si>
  <si>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</si>
  <si>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</si>
  <si>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</si>
  <si>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</si>
  <si>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</si>
  <si>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</si>
  <si>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</si>
  <si>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</si>
  <si>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</si>
  <si>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</si>
  <si>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</si>
  <si>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</si>
  <si>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</si>
  <si>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</si>
  <si>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</si>
  <si>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</si>
  <si>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</si>
  <si>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</si>
  <si>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</si>
  <si>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</si>
  <si>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</si>
  <si>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</si>
  <si>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</si>
  <si>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</si>
  <si>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</si>
  <si>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</si>
  <si>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</si>
  <si>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</si>
  <si>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</si>
  <si>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</si>
  <si>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</si>
  <si>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</si>
  <si>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</si>
  <si>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</si>
  <si>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</si>
  <si>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</si>
  <si>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</si>
  <si>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</si>
  <si>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</si>
  <si>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</si>
  <si>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</si>
  <si>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</si>
  <si>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</si>
  <si>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</si>
  <si>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</si>
  <si>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</si>
  <si>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</si>
  <si>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</si>
  <si>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</si>
  <si>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</si>
  <si>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</si>
  <si>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</si>
  <si>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</si>
  <si>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</si>
  <si>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</si>
  <si>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</si>
  <si>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</si>
  <si>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</si>
  <si>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</si>
  <si>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</si>
  <si>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</si>
  <si>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</si>
  <si>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</si>
  <si>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</si>
  <si>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</si>
  <si>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</si>
  <si>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</si>
  <si>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</si>
  <si>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</si>
  <si>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</si>
  <si>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</si>
  <si>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</si>
  <si>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</si>
  <si>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</si>
  <si>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</si>
  <si>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</si>
  <si>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</si>
  <si>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</si>
  <si>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</si>
  <si>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</si>
  <si>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</si>
  <si>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</si>
  <si>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</si>
  <si>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</si>
  <si>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</si>
  <si>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</si>
  <si>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</si>
  <si>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</si>
  <si>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</si>
  <si>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</si>
  <si>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</si>
  <si>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</si>
  <si>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</si>
  <si>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</si>
  <si>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</si>
  <si>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</si>
  <si>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</si>
  <si>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</si>
  <si>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</si>
  <si>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</si>
  <si>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</si>
  <si>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</si>
  <si>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</si>
  <si>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</si>
  <si>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</si>
  <si>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</si>
  <si>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</si>
  <si>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</si>
  <si>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</si>
  <si>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</si>
  <si>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</si>
  <si>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</si>
  <si>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</si>
  <si>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</si>
  <si>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</si>
  <si>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</si>
  <si>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</si>
  <si>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</si>
  <si>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</si>
  <si>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</si>
  <si>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</si>
  <si>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</si>
  <si>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</si>
  <si>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</si>
  <si>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</si>
  <si>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</si>
  <si>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</si>
  <si>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</si>
  <si>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</si>
  <si>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</si>
  <si>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待付款</t>
    <phoneticPr fontId="1" type="noConversion"/>
  </si>
  <si>
    <t>装修款</t>
    <phoneticPr fontId="1" type="noConversion"/>
  </si>
  <si>
    <t>交装修(千略)第一期款</t>
    <phoneticPr fontId="1" type="noConversion"/>
  </si>
  <si>
    <t>退亚源装修预付款</t>
    <phoneticPr fontId="1" type="noConversion"/>
  </si>
  <si>
    <t>瓷砖</t>
    <phoneticPr fontId="1" type="noConversion"/>
  </si>
  <si>
    <t>预付款</t>
    <phoneticPr fontId="1" type="noConversion"/>
  </si>
  <si>
    <t>地漏</t>
    <phoneticPr fontId="1" type="noConversion"/>
  </si>
  <si>
    <t>TCL地插*2</t>
    <phoneticPr fontId="1" type="noConversion"/>
  </si>
  <si>
    <t>普通地漏*4 洗衣机地漏*3</t>
    <phoneticPr fontId="1" type="noConversion"/>
  </si>
  <si>
    <t>防白蚁</t>
    <phoneticPr fontId="1" type="noConversion"/>
  </si>
  <si>
    <t>首期</t>
    <phoneticPr fontId="1" type="noConversion"/>
  </si>
  <si>
    <t>装修款</t>
    <phoneticPr fontId="1" type="noConversion"/>
  </si>
  <si>
    <t>飘窗大理石+门槛石</t>
    <phoneticPr fontId="1" type="noConversion"/>
  </si>
  <si>
    <t>轨道35*1 40*1</t>
    <phoneticPr fontId="1" type="noConversion"/>
  </si>
  <si>
    <t>把手11*4</t>
    <phoneticPr fontId="1" type="noConversion"/>
  </si>
  <si>
    <t>烟斗铰大弯*5 小弯*5</t>
    <phoneticPr fontId="1" type="noConversion"/>
  </si>
  <si>
    <t>瓷砖加工费</t>
    <phoneticPr fontId="1" type="noConversion"/>
  </si>
  <si>
    <t>盼盼门</t>
    <phoneticPr fontId="1" type="noConversion"/>
  </si>
  <si>
    <t>close</t>
    <phoneticPr fontId="1" type="noConversion"/>
  </si>
  <si>
    <t>close</t>
    <phoneticPr fontId="1" type="noConversion"/>
  </si>
  <si>
    <t>Robam/老板5103N+6B02N侧吸新款时尚烟灶套装</t>
    <phoneticPr fontId="1" type="noConversion"/>
  </si>
  <si>
    <t>洗菜盆</t>
    <phoneticPr fontId="1" type="noConversion"/>
  </si>
  <si>
    <t>开关插座</t>
    <phoneticPr fontId="1" type="noConversion"/>
  </si>
  <si>
    <t>厨房，卫生间铝扣板天花押金</t>
    <phoneticPr fontId="1" type="noConversion"/>
  </si>
  <si>
    <t>灯带插头</t>
    <phoneticPr fontId="1" type="noConversion"/>
  </si>
  <si>
    <t>灯带</t>
    <phoneticPr fontId="1" type="noConversion"/>
  </si>
  <si>
    <t>筒灯25个</t>
    <phoneticPr fontId="1" type="noConversion"/>
  </si>
  <si>
    <t>永怡御风吊扇</t>
    <phoneticPr fontId="1" type="noConversion"/>
  </si>
  <si>
    <t>厨房，卫生间铝扣板天花</t>
    <phoneticPr fontId="1" type="noConversion"/>
  </si>
  <si>
    <t>晾衣架</t>
    <phoneticPr fontId="1" type="noConversion"/>
  </si>
  <si>
    <t>装修款</t>
    <phoneticPr fontId="1" type="noConversion"/>
  </si>
  <si>
    <t>好莱客衣柜</t>
    <phoneticPr fontId="1" type="noConversion"/>
  </si>
  <si>
    <t>close</t>
    <phoneticPr fontId="1" type="noConversion"/>
  </si>
  <si>
    <t>阳台灯</t>
    <phoneticPr fontId="1" type="noConversion"/>
  </si>
  <si>
    <t>御泉402灯具，开关插座清单</t>
  </si>
  <si>
    <t>price</t>
    <phoneticPr fontId="12" type="noConversion"/>
  </si>
  <si>
    <t>qty</t>
    <phoneticPr fontId="12" type="noConversion"/>
  </si>
  <si>
    <t>插座</t>
  </si>
  <si>
    <t>个</t>
  </si>
  <si>
    <t xml:space="preserve">T西门子开关插座面板墙面插 远景雅白五孔插座 </t>
    <phoneticPr fontId="12" type="noConversion"/>
  </si>
  <si>
    <t>电视插座</t>
  </si>
  <si>
    <t>西门子插座 电视插座 远景雅白一位有线电视插座</t>
    <phoneticPr fontId="12" type="noConversion"/>
  </si>
  <si>
    <t>电视+网络插座</t>
  </si>
  <si>
    <t>西门子开关插座 远景雅白 电视+电脑插座</t>
    <phoneticPr fontId="12" type="noConversion"/>
  </si>
  <si>
    <t>空调插座</t>
  </si>
  <si>
    <t>西门子开关插座 远景雅白 16A三极插座</t>
    <phoneticPr fontId="12" type="noConversion"/>
  </si>
  <si>
    <t>网络插座</t>
  </si>
  <si>
    <t>西门子开关插座 远景雅白 一位电脑插座 官方授权</t>
    <phoneticPr fontId="12" type="noConversion"/>
  </si>
  <si>
    <t>开关（1位）</t>
  </si>
  <si>
    <t>西门子开关 正品远景雅白 一开单控带荧光开关面板</t>
    <phoneticPr fontId="12" type="noConversion"/>
  </si>
  <si>
    <t>开关（2位）</t>
  </si>
  <si>
    <t>西门子开关插座 远景雅白 二开单控带荧光开关</t>
    <phoneticPr fontId="12" type="noConversion"/>
  </si>
  <si>
    <t>开关（3位）</t>
  </si>
  <si>
    <t>西门子开关插座 远景雅白 三开单控带荧光开关</t>
    <phoneticPr fontId="12" type="noConversion"/>
  </si>
  <si>
    <t>双联开关（1位）</t>
    <phoneticPr fontId="12" type="noConversion"/>
  </si>
  <si>
    <t>西门子开关插座 远景雅白 一开双控带荧光开关</t>
    <phoneticPr fontId="12" type="noConversion"/>
  </si>
  <si>
    <t>双联开关（2位）</t>
  </si>
  <si>
    <t>西门子开关插座 远景雅白 二开双控带荧光开关</t>
    <phoneticPr fontId="12" type="noConversion"/>
  </si>
  <si>
    <t>双联开关（3位)</t>
    <phoneticPr fontId="12" type="noConversion"/>
  </si>
  <si>
    <t>T西门子开关插座 远景雅白 三开双控带荧光开关</t>
    <phoneticPr fontId="12" type="noConversion"/>
  </si>
  <si>
    <t>筒灯9公分（客厅）</t>
  </si>
  <si>
    <t>筒灯9公分（书房）</t>
  </si>
  <si>
    <t>筒灯9公分（过道）</t>
  </si>
  <si>
    <t>筒灯9公分（主卧）</t>
  </si>
  <si>
    <t>灯带（书房）</t>
  </si>
  <si>
    <t>米</t>
  </si>
  <si>
    <t>灯带（客厅）</t>
  </si>
  <si>
    <t>灯带（餐厅）</t>
  </si>
  <si>
    <t>灯带（过道）</t>
  </si>
  <si>
    <t>灯（书房）</t>
  </si>
  <si>
    <t>灯（客厅）</t>
  </si>
  <si>
    <t>灯（餐厅）</t>
  </si>
  <si>
    <t>灯（阳台）</t>
  </si>
  <si>
    <t>灯（厨房）</t>
  </si>
  <si>
    <t>灯（卫生间）</t>
  </si>
  <si>
    <t>灯（卫生间镜前灯）</t>
  </si>
  <si>
    <t>白面板</t>
  </si>
  <si>
    <t>块</t>
  </si>
  <si>
    <t>筒灯9公分（餐厅）</t>
    <phoneticPr fontId="1" type="noConversion"/>
  </si>
  <si>
    <t>OK</t>
    <phoneticPr fontId="1" type="noConversion"/>
  </si>
  <si>
    <t>OK</t>
    <phoneticPr fontId="1" type="noConversion"/>
  </si>
  <si>
    <t>N/A</t>
    <phoneticPr fontId="1" type="noConversion"/>
  </si>
  <si>
    <t>灯（主卧）</t>
    <phoneticPr fontId="1" type="noConversion"/>
  </si>
  <si>
    <t>灯（次卧）</t>
    <phoneticPr fontId="1" type="noConversion"/>
  </si>
  <si>
    <t>灯泡</t>
    <phoneticPr fontId="1" type="noConversion"/>
  </si>
  <si>
    <t>amt</t>
    <phoneticPr fontId="1" type="noConversion"/>
  </si>
  <si>
    <t>折扣</t>
    <phoneticPr fontId="1" type="noConversion"/>
  </si>
  <si>
    <t>有5个灯泡(9.9*5)</t>
    <phoneticPr fontId="1" type="noConversion"/>
  </si>
  <si>
    <t>卫生间排气扇</t>
    <phoneticPr fontId="1" type="noConversion"/>
  </si>
  <si>
    <t>ln45306</t>
    <phoneticPr fontId="1" type="noConversion"/>
  </si>
  <si>
    <t>填缝剂</t>
    <phoneticPr fontId="1" type="noConversion"/>
  </si>
  <si>
    <t>63935(63720)</t>
    <phoneticPr fontId="1" type="noConversion"/>
  </si>
  <si>
    <t>折后价</t>
    <phoneticPr fontId="1" type="noConversion"/>
  </si>
  <si>
    <t>总价</t>
    <phoneticPr fontId="1" type="noConversion"/>
  </si>
  <si>
    <t>合计</t>
    <phoneticPr fontId="1" type="noConversion"/>
  </si>
  <si>
    <t>买3送2</t>
    <phoneticPr fontId="1" type="noConversion"/>
  </si>
  <si>
    <t>片</t>
    <phoneticPr fontId="1" type="noConversion"/>
  </si>
  <si>
    <t>A</t>
    <phoneticPr fontId="1" type="noConversion"/>
  </si>
  <si>
    <t>填缝剂</t>
    <phoneticPr fontId="1" type="noConversion"/>
  </si>
  <si>
    <t>12*80</t>
    <phoneticPr fontId="1" type="noConversion"/>
  </si>
  <si>
    <t>房角线</t>
    <phoneticPr fontId="1" type="noConversion"/>
  </si>
  <si>
    <t>11.3*80</t>
    <phoneticPr fontId="1" type="noConversion"/>
  </si>
  <si>
    <t>厅角线</t>
    <phoneticPr fontId="1" type="noConversion"/>
  </si>
  <si>
    <t>一片未送货</t>
    <phoneticPr fontId="1" type="noConversion"/>
  </si>
  <si>
    <t>80*80</t>
    <phoneticPr fontId="1" type="noConversion"/>
  </si>
  <si>
    <t>S880302</t>
    <phoneticPr fontId="1" type="noConversion"/>
  </si>
  <si>
    <t xml:space="preserve">拨打线 </t>
    <phoneticPr fontId="1" type="noConversion"/>
  </si>
  <si>
    <t xml:space="preserve">A </t>
    <phoneticPr fontId="1" type="noConversion"/>
  </si>
  <si>
    <t>40*40</t>
    <phoneticPr fontId="1" type="noConversion"/>
  </si>
  <si>
    <t>阳台</t>
    <phoneticPr fontId="1" type="noConversion"/>
  </si>
  <si>
    <t>30*30</t>
    <phoneticPr fontId="1" type="noConversion"/>
  </si>
  <si>
    <t>卫生间地面</t>
    <phoneticPr fontId="1" type="noConversion"/>
  </si>
  <si>
    <t>送210退8</t>
    <phoneticPr fontId="1" type="noConversion"/>
  </si>
  <si>
    <t>30*60</t>
    <phoneticPr fontId="1" type="noConversion"/>
  </si>
  <si>
    <t>63720(换为N63935)</t>
    <phoneticPr fontId="1" type="noConversion"/>
  </si>
  <si>
    <t>卫生间墙面</t>
    <phoneticPr fontId="1" type="noConversion"/>
  </si>
  <si>
    <t>厨房地面</t>
    <phoneticPr fontId="1" type="noConversion"/>
  </si>
  <si>
    <t>补厨房门边</t>
    <phoneticPr fontId="1" type="noConversion"/>
  </si>
  <si>
    <t>30*40</t>
    <phoneticPr fontId="1" type="noConversion"/>
  </si>
  <si>
    <t>厨房墙面</t>
    <phoneticPr fontId="1" type="noConversion"/>
  </si>
  <si>
    <t>补11退4</t>
    <phoneticPr fontId="1" type="noConversion"/>
  </si>
  <si>
    <t>60*60</t>
    <phoneticPr fontId="1" type="noConversion"/>
  </si>
  <si>
    <t>YG602013</t>
    <phoneticPr fontId="1" type="noConversion"/>
  </si>
  <si>
    <t>房间</t>
    <phoneticPr fontId="1" type="noConversion"/>
  </si>
  <si>
    <t>YG802013</t>
    <phoneticPr fontId="1" type="noConversion"/>
  </si>
  <si>
    <t>大厅地面</t>
    <phoneticPr fontId="1" type="noConversion"/>
  </si>
  <si>
    <t>备注</t>
    <phoneticPr fontId="1" type="noConversion"/>
  </si>
  <si>
    <t>补退金额</t>
    <phoneticPr fontId="1" type="noConversion"/>
  </si>
  <si>
    <t>金额</t>
    <phoneticPr fontId="1" type="noConversion"/>
  </si>
  <si>
    <t>单价</t>
    <phoneticPr fontId="1" type="noConversion"/>
  </si>
  <si>
    <t>补/退</t>
    <phoneticPr fontId="1" type="noConversion"/>
  </si>
  <si>
    <t>数量</t>
    <phoneticPr fontId="1" type="noConversion"/>
  </si>
  <si>
    <t>单位</t>
    <phoneticPr fontId="1" type="noConversion"/>
  </si>
  <si>
    <t>等级</t>
    <phoneticPr fontId="1" type="noConversion"/>
  </si>
  <si>
    <t>规格</t>
    <phoneticPr fontId="1" type="noConversion"/>
  </si>
  <si>
    <t>品名</t>
    <phoneticPr fontId="1" type="noConversion"/>
  </si>
  <si>
    <t>面积</t>
    <phoneticPr fontId="1" type="noConversion"/>
  </si>
  <si>
    <t>使用场所</t>
    <phoneticPr fontId="1" type="noConversion"/>
  </si>
  <si>
    <t>周建雄:13903033644</t>
    <phoneticPr fontId="1" type="noConversion"/>
  </si>
  <si>
    <t>联系方式：</t>
    <phoneticPr fontId="1" type="noConversion"/>
  </si>
  <si>
    <t>东鹏</t>
    <phoneticPr fontId="1" type="noConversion"/>
  </si>
  <si>
    <t>品牌:</t>
    <phoneticPr fontId="1" type="noConversion"/>
  </si>
  <si>
    <t>瓷砖</t>
    <phoneticPr fontId="1" type="noConversion"/>
  </si>
  <si>
    <t>瓷砖变更明细</t>
    <phoneticPr fontId="1" type="noConversion"/>
  </si>
  <si>
    <t>LN45306</t>
  </si>
  <si>
    <t>M2</t>
  </si>
  <si>
    <t>厨房墙面300*450</t>
  </si>
  <si>
    <t>厨房300*300防滑砖</t>
  </si>
  <si>
    <t>LN63720</t>
  </si>
  <si>
    <t>主卫墙面300*450</t>
  </si>
  <si>
    <t>LF30513</t>
  </si>
  <si>
    <t>主卫300*300防滑砖</t>
  </si>
  <si>
    <t>公卫墙面300*450</t>
  </si>
  <si>
    <t>公卫300*300防滑砖</t>
  </si>
  <si>
    <t>0 </t>
  </si>
  <si>
    <t>M</t>
  </si>
  <si>
    <t>主人房地脚线</t>
  </si>
  <si>
    <t>YG602013</t>
  </si>
  <si>
    <t>603001/603003</t>
  </si>
  <si>
    <t>主人房600*600抛光砖</t>
  </si>
  <si>
    <t>客房地脚线</t>
  </si>
  <si>
    <t>客房600*600抛光砖</t>
  </si>
  <si>
    <t>小孩房地脚线</t>
  </si>
  <si>
    <t>小孩房600*600抛光砖</t>
  </si>
  <si>
    <t>菲亚特4237</t>
  </si>
  <si>
    <t>大阳台300*300防滑砖</t>
  </si>
  <si>
    <t>小阳台300*300防滑砖</t>
  </si>
  <si>
    <t>迅驰880302</t>
  </si>
  <si>
    <t>过道波打线</t>
  </si>
  <si>
    <t>YG800971</t>
  </si>
  <si>
    <t>过道800*800抛光砖</t>
  </si>
  <si>
    <t>客厅地脚线</t>
  </si>
  <si>
    <t>客厅800*800抛光砖</t>
  </si>
  <si>
    <t>入户地脚线</t>
  </si>
  <si>
    <t>入户600*600抛光砖</t>
  </si>
  <si>
    <t>Spec</t>
  </si>
  <si>
    <t>Amt</t>
  </si>
  <si>
    <t>Price</t>
  </si>
  <si>
    <t>PCE</t>
  </si>
  <si>
    <t>Qty</t>
  </si>
  <si>
    <t>Um</t>
  </si>
  <si>
    <t>说明</t>
  </si>
  <si>
    <t>序号</t>
  </si>
  <si>
    <t>联系方式：</t>
  </si>
  <si>
    <t>品牌：</t>
  </si>
  <si>
    <t>菲亚特4237</t>
    <phoneticPr fontId="1" type="noConversion"/>
  </si>
  <si>
    <t>菲亚特4237</t>
    <phoneticPr fontId="1" type="noConversion"/>
  </si>
  <si>
    <t>利家居348000</t>
    <phoneticPr fontId="1" type="noConversion"/>
  </si>
  <si>
    <t>利家居348000</t>
    <phoneticPr fontId="1" type="noConversion"/>
  </si>
  <si>
    <r>
      <t>27.4M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</si>
  <si>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接到电话可以去房产局拿房产证了。</t>
    <phoneticPr fontId="1" type="noConversion"/>
  </si>
  <si>
    <t>好莱客衣柜(预定)</t>
    <phoneticPr fontId="1" type="noConversion"/>
  </si>
  <si>
    <t>拿到房产证了。</t>
    <phoneticPr fontId="1" type="noConversion"/>
  </si>
  <si>
    <t>hk2k8 ss2k10~ss2k13(用了2元积分) 8.8×4包邮木炭</t>
    <phoneticPr fontId="1" type="noConversion"/>
  </si>
  <si>
    <t>好莱客衣柜(尾款)</t>
    <phoneticPr fontId="1" type="noConversion"/>
  </si>
  <si>
    <t>瓷砖(尾款)</t>
    <phoneticPr fontId="1" type="noConversion"/>
  </si>
  <si>
    <t>补过道</t>
    <phoneticPr fontId="1" type="noConversion"/>
  </si>
  <si>
    <t>hegll(尾款)</t>
    <phoneticPr fontId="1" type="noConversion"/>
  </si>
  <si>
    <t>盼盼门</t>
    <phoneticPr fontId="1" type="noConversion"/>
  </si>
  <si>
    <t>盼盼门预定</t>
    <phoneticPr fontId="1" type="noConversion"/>
  </si>
  <si>
    <t>盼盼门(尾款)(增加预算入户门换全包边)</t>
    <phoneticPr fontId="1" type="noConversion"/>
  </si>
  <si>
    <t>实际付款</t>
    <phoneticPr fontId="1" type="noConversion"/>
  </si>
  <si>
    <t>LED灯泡</t>
    <phoneticPr fontId="1" type="noConversion"/>
  </si>
  <si>
    <t>漏电开关</t>
    <phoneticPr fontId="1" type="noConversion"/>
  </si>
  <si>
    <t>插座防水盖</t>
    <phoneticPr fontId="1" type="noConversion"/>
  </si>
  <si>
    <t>装修款-最后确定装修价格为49000</t>
    <phoneticPr fontId="1" type="noConversion"/>
  </si>
  <si>
    <t>玻璃刮×2</t>
    <phoneticPr fontId="1" type="noConversion"/>
  </si>
  <si>
    <t>飘窗大理石+门槛石</t>
    <phoneticPr fontId="1" type="noConversion"/>
  </si>
  <si>
    <t>装修款</t>
    <phoneticPr fontId="1" type="noConversion"/>
  </si>
  <si>
    <t>装修款退款</t>
    <phoneticPr fontId="1" type="noConversion"/>
  </si>
  <si>
    <t>泉来过滤器</t>
    <phoneticPr fontId="1" type="noConversion"/>
  </si>
  <si>
    <t>泉来过滤器预定</t>
    <phoneticPr fontId="1" type="noConversion"/>
  </si>
  <si>
    <t>hegll</t>
    <phoneticPr fontId="1" type="noConversion"/>
  </si>
  <si>
    <t>hegll预定 - 50 (隔断差价)</t>
    <phoneticPr fontId="1" type="noConversion"/>
  </si>
  <si>
    <t>入户花园窗</t>
    <phoneticPr fontId="1" type="noConversion"/>
  </si>
  <si>
    <t>入户花园窗-预定</t>
    <phoneticPr fontId="1" type="noConversion"/>
  </si>
  <si>
    <t>日期</t>
    <phoneticPr fontId="1" type="noConversion"/>
  </si>
  <si>
    <t>金额</t>
    <phoneticPr fontId="1" type="noConversion"/>
  </si>
  <si>
    <t>债主</t>
    <phoneticPr fontId="1" type="noConversion"/>
  </si>
  <si>
    <t>大哥</t>
    <phoneticPr fontId="1" type="noConversion"/>
  </si>
  <si>
    <t>张钺</t>
    <phoneticPr fontId="1" type="noConversion"/>
  </si>
  <si>
    <t>岳母</t>
    <phoneticPr fontId="1" type="noConversion"/>
  </si>
  <si>
    <t>还款记录</t>
    <phoneticPr fontId="1" type="noConversion"/>
  </si>
  <si>
    <t>交行-民生</t>
    <phoneticPr fontId="1" type="noConversion"/>
  </si>
  <si>
    <t>余额</t>
    <phoneticPr fontId="1" type="noConversion"/>
  </si>
  <si>
    <t>爸</t>
    <phoneticPr fontId="1" type="noConversion"/>
  </si>
  <si>
    <t>close</t>
    <phoneticPr fontId="1" type="noConversion"/>
  </si>
  <si>
    <t>热水器 haier ES60V-U1(E)</t>
    <phoneticPr fontId="1" type="noConversion"/>
  </si>
  <si>
    <t>热水器</t>
    <phoneticPr fontId="1" type="noConversion"/>
  </si>
  <si>
    <t>燃气充气20方*.36</t>
    <phoneticPr fontId="1" type="noConversion"/>
  </si>
  <si>
    <t>移空调</t>
    <phoneticPr fontId="1" type="noConversion"/>
  </si>
  <si>
    <t>燃气通气(材料费1.5m气管)</t>
    <phoneticPr fontId="1" type="noConversion"/>
  </si>
  <si>
    <t>卫生间置物架/肥皂盒</t>
    <phoneticPr fontId="1" type="noConversion"/>
  </si>
  <si>
    <t>床+床垫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</si>
</sst>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9" fillId="0" borderId="0"/>
    <xf numFmtId="0" fontId="16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  <xf numFmtId="0" fontId="11" fillId="0" borderId="0" xfId="4" applyFont="1" applyFill="1" applyBorder="1" applyAlignment="1">
      <alignment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center" vertical="center" wrapText="1"/>
    </xf>
    <xf numFmtId="176" fontId="13" fillId="0" borderId="1" xfId="4" applyNumberFormat="1" applyFont="1" applyFill="1" applyBorder="1" applyAlignment="1">
      <alignment horizontal="center" vertical="center" wrapText="1"/>
    </xf>
    <xf numFmtId="0" fontId="14" fillId="0" borderId="0" xfId="4" applyFont="1" applyFill="1" applyBorder="1" applyAlignment="1">
      <alignment vertical="center" wrapText="1"/>
    </xf>
    <xf numFmtId="176" fontId="15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left" vertical="center" wrapText="1"/>
    </xf>
    <xf numFmtId="0" fontId="14" fillId="4" borderId="0" xfId="4" applyFont="1" applyFill="1" applyBorder="1" applyAlignment="1">
      <alignment vertical="center" wrapText="1"/>
    </xf>
    <xf numFmtId="0" fontId="9" fillId="0" borderId="0" xfId="4"/>
    <xf numFmtId="0" fontId="16" fillId="0" borderId="0" xfId="5">
      <alignment vertical="center"/>
    </xf>
    <xf numFmtId="0" fontId="11" fillId="0" borderId="0" xfId="4" quotePrefix="1" applyFont="1" applyFill="1" applyBorder="1" applyAlignment="1">
      <alignment vertical="center" wrapText="1"/>
    </xf>
    <xf numFmtId="176" fontId="17" fillId="0" borderId="1" xfId="4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horizontal="center" vertical="center" wrapText="1"/>
    </xf>
    <xf numFmtId="176" fontId="11" fillId="0" borderId="0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vertical="center" wrapText="1"/>
    </xf>
    <xf numFmtId="0" fontId="11" fillId="5" borderId="0" xfId="4" applyFont="1" applyFill="1" applyBorder="1" applyAlignment="1">
      <alignment vertical="center" wrapText="1"/>
    </xf>
    <xf numFmtId="0" fontId="11" fillId="5" borderId="0" xfId="4" quotePrefix="1" applyFont="1" applyFill="1" applyBorder="1" applyAlignment="1">
      <alignment vertical="center" wrapText="1"/>
    </xf>
    <xf numFmtId="0" fontId="7" fillId="0" borderId="0" xfId="5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>
      <alignment vertical="center"/>
    </xf>
    <xf numFmtId="0" fontId="10" fillId="0" borderId="1" xfId="4" applyFont="1" applyFill="1" applyBorder="1" applyAlignment="1">
      <alignment horizontal="center" vertical="center" wrapText="1"/>
    </xf>
  </cellXfs>
  <cellStyles count="8">
    <cellStyle name="_ET_STYLE_NoName_00_" xfId="6"/>
    <cellStyle name="常规" xfId="0" builtinId="0"/>
    <cellStyle name="常规 2" xfId="3"/>
    <cellStyle name="常规 2 2" xfId="5"/>
    <cellStyle name="常规 3" xfId="4"/>
    <cellStyle name="超链接" xfId="2" builtinId="8"/>
    <cellStyle name="超链接 2" xfId="7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8" sqref="A28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41</v>
      </c>
      <c r="B1" t="s">
        <v>40</v>
      </c>
    </row>
    <row r="2" spans="1:4">
      <c r="A2" s="8" t="s">
        <v>39</v>
      </c>
    </row>
    <row r="3" spans="1:4">
      <c r="A3" s="7" t="s">
        <v>38</v>
      </c>
    </row>
    <row r="4" spans="1:4">
      <c r="A4" t="s">
        <v>16</v>
      </c>
      <c r="B4" t="s">
        <v>17</v>
      </c>
      <c r="C4" t="s">
        <v>18</v>
      </c>
      <c r="D4" s="6">
        <v>4</v>
      </c>
    </row>
    <row r="5" spans="1:4">
      <c r="A5" t="s">
        <v>19</v>
      </c>
      <c r="B5" t="s">
        <v>20</v>
      </c>
      <c r="C5" t="s">
        <v>21</v>
      </c>
      <c r="D5" s="6" t="s">
        <v>22</v>
      </c>
    </row>
    <row r="6" spans="1:4">
      <c r="A6" t="s">
        <v>23</v>
      </c>
      <c r="B6" t="s">
        <v>24</v>
      </c>
      <c r="C6" t="s">
        <v>25</v>
      </c>
      <c r="D6" s="6" t="s">
        <v>26</v>
      </c>
    </row>
    <row r="7" spans="1:4">
      <c r="A7" t="s">
        <v>27</v>
      </c>
      <c r="B7" t="s">
        <v>28</v>
      </c>
      <c r="C7" t="s">
        <v>29</v>
      </c>
      <c r="D7" s="6" t="s">
        <v>30</v>
      </c>
    </row>
    <row r="8" spans="1:4">
      <c r="A8" t="s">
        <v>31</v>
      </c>
      <c r="B8" t="s">
        <v>32</v>
      </c>
      <c r="C8" t="s">
        <v>33</v>
      </c>
      <c r="D8" s="6">
        <v>665412.75</v>
      </c>
    </row>
    <row r="9" spans="1:4">
      <c r="A9" t="s">
        <v>34</v>
      </c>
      <c r="B9" t="s">
        <v>35</v>
      </c>
      <c r="C9" t="s">
        <v>36</v>
      </c>
      <c r="D9" s="6" t="s">
        <v>37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52" zoomScaleNormal="100" workbookViewId="0">
      <selection activeCell="I64" sqref="I64"/>
    </sheetView>
  </sheetViews>
  <sheetFormatPr defaultRowHeight="13.5"/>
  <cols>
    <col min="1" max="1" width="11.625" bestFit="1" customWidth="1"/>
    <col min="2" max="3" width="10.5" bestFit="1" customWidth="1"/>
    <col min="4" max="4" width="7.5" customWidth="1"/>
    <col min="5" max="5" width="7.25" bestFit="1" customWidth="1"/>
    <col min="6" max="6" width="9.125" bestFit="1" customWidth="1"/>
    <col min="7" max="7" width="44.375" bestFit="1" customWidth="1"/>
    <col min="8" max="8" width="27.625" bestFit="1" customWidth="1"/>
    <col min="9" max="9" width="52.625" bestFit="1" customWidth="1"/>
  </cols>
  <sheetData>
    <row r="1" spans="1:9">
      <c r="A1" t="s">
        <v>12</v>
      </c>
      <c r="B1" t="s">
        <v>13</v>
      </c>
      <c r="C1" t="s">
        <v>394</v>
      </c>
      <c r="D1" t="s">
        <v>10</v>
      </c>
      <c r="E1" t="s">
        <v>11</v>
      </c>
      <c r="F1" t="s">
        <v>193</v>
      </c>
      <c r="G1" t="s">
        <v>14</v>
      </c>
      <c r="H1" t="s">
        <v>15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189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188</v>
      </c>
      <c r="I7" t="s">
        <v>190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48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188</v>
      </c>
      <c r="I9" t="s">
        <v>190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188</v>
      </c>
      <c r="I10" t="s">
        <v>190</v>
      </c>
    </row>
    <row r="11" spans="1:9">
      <c r="A11" s="1">
        <v>41168</v>
      </c>
      <c r="B11">
        <v>3000</v>
      </c>
      <c r="C11">
        <v>3000</v>
      </c>
      <c r="G11" t="s">
        <v>169</v>
      </c>
      <c r="H11" t="s">
        <v>170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171</v>
      </c>
      <c r="H12" t="s">
        <v>172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384</v>
      </c>
      <c r="H13" t="s">
        <v>173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404</v>
      </c>
      <c r="H14" t="s">
        <v>403</v>
      </c>
      <c r="I14" t="s">
        <v>211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392</v>
      </c>
      <c r="H15" t="s">
        <v>391</v>
      </c>
      <c r="I15" t="s">
        <v>211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406</v>
      </c>
      <c r="H16" t="s">
        <v>405</v>
      </c>
    </row>
    <row r="17" spans="1:9">
      <c r="A17" s="1">
        <v>41252</v>
      </c>
      <c r="B17">
        <f t="shared" si="0"/>
        <v>1700</v>
      </c>
      <c r="C17">
        <v>200</v>
      </c>
      <c r="F17">
        <v>1500</v>
      </c>
      <c r="G17" t="s">
        <v>408</v>
      </c>
      <c r="H17" t="s">
        <v>407</v>
      </c>
    </row>
    <row r="18" spans="1:9">
      <c r="A18" s="1">
        <v>41338</v>
      </c>
      <c r="B18">
        <v>-1500</v>
      </c>
      <c r="C18">
        <v>-1500</v>
      </c>
      <c r="G18" t="s">
        <v>402</v>
      </c>
      <c r="H18" t="s">
        <v>196</v>
      </c>
    </row>
    <row r="19" spans="1:9">
      <c r="A19" s="1">
        <v>41399</v>
      </c>
      <c r="B19">
        <v>51000</v>
      </c>
      <c r="C19">
        <v>5000</v>
      </c>
      <c r="F19">
        <f>B19-C19</f>
        <v>46000</v>
      </c>
      <c r="G19" t="s">
        <v>401</v>
      </c>
      <c r="H19" t="s">
        <v>195</v>
      </c>
    </row>
    <row r="20" spans="1:9">
      <c r="A20" s="1">
        <v>41462</v>
      </c>
      <c r="B20">
        <v>14600</v>
      </c>
      <c r="C20">
        <v>4600</v>
      </c>
      <c r="F20">
        <v>10000</v>
      </c>
      <c r="G20" t="s">
        <v>197</v>
      </c>
      <c r="H20" t="s">
        <v>198</v>
      </c>
    </row>
    <row r="21" spans="1:9">
      <c r="A21" s="1">
        <v>41468</v>
      </c>
      <c r="B21">
        <f>149.7+109.87 +49.94</f>
        <v>309.51</v>
      </c>
      <c r="C21">
        <v>309.51</v>
      </c>
      <c r="G21" t="s">
        <v>199</v>
      </c>
      <c r="H21" t="s">
        <v>201</v>
      </c>
    </row>
    <row r="22" spans="1:9">
      <c r="A22" s="1">
        <v>41468</v>
      </c>
      <c r="B22">
        <v>115.4</v>
      </c>
      <c r="C22">
        <v>115.4</v>
      </c>
      <c r="G22" t="s">
        <v>200</v>
      </c>
    </row>
    <row r="23" spans="1:9">
      <c r="A23" s="1">
        <v>41469</v>
      </c>
      <c r="B23">
        <v>400</v>
      </c>
      <c r="C23">
        <v>400</v>
      </c>
      <c r="F23">
        <v>410</v>
      </c>
      <c r="G23" t="s">
        <v>202</v>
      </c>
      <c r="H23" t="s">
        <v>203</v>
      </c>
      <c r="I23" t="s">
        <v>212</v>
      </c>
    </row>
    <row r="24" spans="1:9">
      <c r="A24" s="1">
        <v>41482</v>
      </c>
      <c r="B24">
        <v>51000</v>
      </c>
      <c r="C24">
        <v>15000</v>
      </c>
      <c r="F24">
        <v>31000</v>
      </c>
      <c r="G24" t="s">
        <v>194</v>
      </c>
      <c r="H24" t="s">
        <v>204</v>
      </c>
    </row>
    <row r="25" spans="1:9">
      <c r="A25" s="1">
        <v>41484</v>
      </c>
      <c r="B25">
        <v>2300</v>
      </c>
      <c r="C25">
        <v>600</v>
      </c>
      <c r="F25">
        <v>1500</v>
      </c>
      <c r="G25" t="s">
        <v>205</v>
      </c>
    </row>
    <row r="26" spans="1:9">
      <c r="A26" s="1">
        <v>41490</v>
      </c>
      <c r="B26">
        <v>2300</v>
      </c>
      <c r="C26">
        <v>1000</v>
      </c>
      <c r="F26">
        <v>500</v>
      </c>
      <c r="G26" t="s">
        <v>205</v>
      </c>
    </row>
    <row r="27" spans="1:9">
      <c r="A27" s="1">
        <v>41497</v>
      </c>
      <c r="B27">
        <v>51000</v>
      </c>
      <c r="C27">
        <v>10000</v>
      </c>
      <c r="F27">
        <v>21000</v>
      </c>
      <c r="G27" t="s">
        <v>194</v>
      </c>
      <c r="H27" t="s">
        <v>194</v>
      </c>
    </row>
    <row r="28" spans="1:9">
      <c r="A28" s="1">
        <v>41504</v>
      </c>
      <c r="B28">
        <v>36</v>
      </c>
      <c r="C28">
        <f>14*1.2+16*1.2</f>
        <v>36</v>
      </c>
      <c r="F28">
        <f>14*1.2+16*1.2</f>
        <v>36</v>
      </c>
      <c r="G28" t="s">
        <v>206</v>
      </c>
    </row>
    <row r="29" spans="1:9">
      <c r="A29" s="1">
        <v>41504</v>
      </c>
      <c r="B29">
        <v>44</v>
      </c>
      <c r="C29">
        <v>44</v>
      </c>
      <c r="F29">
        <v>44</v>
      </c>
      <c r="G29" t="s">
        <v>207</v>
      </c>
    </row>
    <row r="30" spans="1:9">
      <c r="A30" s="1">
        <v>41504</v>
      </c>
      <c r="B30">
        <v>150</v>
      </c>
      <c r="C30">
        <f>15*5+15*5</f>
        <v>150</v>
      </c>
      <c r="F30">
        <f>15*5+15*5</f>
        <v>150</v>
      </c>
      <c r="G30" t="s">
        <v>208</v>
      </c>
    </row>
    <row r="31" spans="1:9">
      <c r="A31" s="1">
        <v>41508</v>
      </c>
      <c r="B31">
        <v>20</v>
      </c>
      <c r="C31">
        <v>20</v>
      </c>
      <c r="F31">
        <v>20</v>
      </c>
      <c r="G31" t="s">
        <v>209</v>
      </c>
    </row>
    <row r="32" spans="1:9">
      <c r="A32" s="1">
        <v>41510</v>
      </c>
      <c r="B32">
        <v>400</v>
      </c>
      <c r="C32">
        <v>400</v>
      </c>
      <c r="F32">
        <v>0</v>
      </c>
      <c r="G32" t="s">
        <v>202</v>
      </c>
      <c r="I32" t="s">
        <v>212</v>
      </c>
    </row>
    <row r="33" spans="1:9">
      <c r="A33" s="1">
        <v>41521</v>
      </c>
      <c r="B33">
        <v>11300</v>
      </c>
      <c r="C33">
        <v>9300</v>
      </c>
      <c r="F33">
        <v>0</v>
      </c>
      <c r="G33" t="s">
        <v>393</v>
      </c>
      <c r="H33" t="s">
        <v>210</v>
      </c>
      <c r="I33" t="s">
        <v>212</v>
      </c>
    </row>
    <row r="34" spans="1:9">
      <c r="A34" s="1">
        <v>41519.835925925923</v>
      </c>
      <c r="B34">
        <v>2899</v>
      </c>
      <c r="C34">
        <v>2899</v>
      </c>
      <c r="F34">
        <v>0</v>
      </c>
      <c r="G34" t="s">
        <v>213</v>
      </c>
    </row>
    <row r="35" spans="1:9">
      <c r="A35" s="1">
        <v>41522</v>
      </c>
      <c r="B35">
        <v>703</v>
      </c>
      <c r="C35">
        <v>703</v>
      </c>
      <c r="F35">
        <v>0</v>
      </c>
      <c r="G35" t="s">
        <v>214</v>
      </c>
      <c r="I35" t="s">
        <v>211</v>
      </c>
    </row>
    <row r="36" spans="1:9">
      <c r="A36" s="1">
        <v>41522</v>
      </c>
      <c r="B36">
        <v>300</v>
      </c>
      <c r="C36">
        <v>300</v>
      </c>
      <c r="F36">
        <v>1300</v>
      </c>
      <c r="G36" t="s">
        <v>216</v>
      </c>
      <c r="I36" t="s">
        <v>225</v>
      </c>
    </row>
    <row r="37" spans="1:9">
      <c r="A37" s="1">
        <v>41522</v>
      </c>
      <c r="B37">
        <v>863.38</v>
      </c>
      <c r="C37">
        <v>863.38</v>
      </c>
      <c r="F37">
        <v>0</v>
      </c>
      <c r="G37" t="s">
        <v>215</v>
      </c>
    </row>
    <row r="38" spans="1:9">
      <c r="A38" s="1">
        <v>41526</v>
      </c>
      <c r="B38">
        <f>39*2</f>
        <v>78</v>
      </c>
      <c r="C38">
        <v>78</v>
      </c>
      <c r="F38">
        <v>0</v>
      </c>
      <c r="G38" t="s">
        <v>226</v>
      </c>
    </row>
    <row r="39" spans="1:9">
      <c r="A39" s="1">
        <v>41527</v>
      </c>
      <c r="B39">
        <v>504</v>
      </c>
      <c r="C39">
        <f>12.6*40</f>
        <v>504</v>
      </c>
      <c r="F39">
        <v>0</v>
      </c>
      <c r="G39" t="s">
        <v>218</v>
      </c>
    </row>
    <row r="40" spans="1:9">
      <c r="A40" s="1">
        <v>41527</v>
      </c>
      <c r="B40">
        <v>48</v>
      </c>
      <c r="C40">
        <f>12*4</f>
        <v>48</v>
      </c>
      <c r="F40">
        <v>0</v>
      </c>
      <c r="G40" t="s">
        <v>217</v>
      </c>
    </row>
    <row r="41" spans="1:9">
      <c r="A41" s="1">
        <v>41528</v>
      </c>
      <c r="B41">
        <v>958.33</v>
      </c>
      <c r="C41">
        <v>958.33</v>
      </c>
      <c r="F41">
        <v>0</v>
      </c>
      <c r="G41" t="s">
        <v>219</v>
      </c>
    </row>
    <row r="42" spans="1:9">
      <c r="A42" s="1">
        <v>41529</v>
      </c>
      <c r="B42">
        <v>605</v>
      </c>
      <c r="C42">
        <v>605</v>
      </c>
      <c r="F42">
        <v>0</v>
      </c>
      <c r="G42" t="s">
        <v>220</v>
      </c>
    </row>
    <row r="43" spans="1:9">
      <c r="A43" s="1">
        <v>41531</v>
      </c>
      <c r="B43">
        <v>1300</v>
      </c>
      <c r="C43">
        <v>1300</v>
      </c>
      <c r="F43">
        <v>0</v>
      </c>
      <c r="G43" t="s">
        <v>221</v>
      </c>
      <c r="I43" t="s">
        <v>225</v>
      </c>
    </row>
    <row r="44" spans="1:9">
      <c r="A44" s="1">
        <v>41532</v>
      </c>
      <c r="B44">
        <v>300</v>
      </c>
      <c r="C44">
        <v>300</v>
      </c>
      <c r="F44">
        <v>0</v>
      </c>
      <c r="G44" t="s">
        <v>222</v>
      </c>
    </row>
    <row r="45" spans="1:9">
      <c r="A45" s="1">
        <v>41532</v>
      </c>
      <c r="B45">
        <v>10000</v>
      </c>
      <c r="C45">
        <v>10000</v>
      </c>
      <c r="F45">
        <v>0</v>
      </c>
      <c r="G45" t="s">
        <v>223</v>
      </c>
    </row>
    <row r="46" spans="1:9">
      <c r="A46" s="1">
        <v>41532</v>
      </c>
      <c r="B46">
        <v>6000</v>
      </c>
      <c r="C46">
        <v>6000</v>
      </c>
      <c r="F46">
        <v>0</v>
      </c>
      <c r="G46" t="s">
        <v>224</v>
      </c>
    </row>
    <row r="47" spans="1:9">
      <c r="A47" s="1">
        <v>41538</v>
      </c>
      <c r="B47">
        <v>100</v>
      </c>
      <c r="C47">
        <v>100</v>
      </c>
      <c r="F47">
        <v>0</v>
      </c>
      <c r="G47" t="s">
        <v>281</v>
      </c>
      <c r="I47" t="s">
        <v>211</v>
      </c>
    </row>
    <row r="48" spans="1:9">
      <c r="A48" s="1">
        <v>41567</v>
      </c>
      <c r="B48">
        <v>6000</v>
      </c>
      <c r="C48">
        <v>6000</v>
      </c>
      <c r="F48">
        <v>0</v>
      </c>
      <c r="G48" t="s">
        <v>387</v>
      </c>
      <c r="I48" t="s">
        <v>211</v>
      </c>
    </row>
    <row r="49" spans="1:9">
      <c r="A49" s="1">
        <v>41568</v>
      </c>
      <c r="B49">
        <f>35.2*5-2</f>
        <v>174</v>
      </c>
      <c r="C49">
        <f>35.2*5-2</f>
        <v>174</v>
      </c>
      <c r="F49">
        <v>0</v>
      </c>
      <c r="G49" t="s">
        <v>386</v>
      </c>
      <c r="I49" t="s">
        <v>211</v>
      </c>
    </row>
    <row r="50" spans="1:9">
      <c r="A50" s="1">
        <v>41588</v>
      </c>
      <c r="B50">
        <v>15100</v>
      </c>
      <c r="C50" s="12">
        <v>10500</v>
      </c>
      <c r="F50">
        <v>0</v>
      </c>
      <c r="G50" t="s">
        <v>388</v>
      </c>
      <c r="I50" t="s">
        <v>211</v>
      </c>
    </row>
    <row r="51" spans="1:9">
      <c r="A51" s="1">
        <v>41594</v>
      </c>
      <c r="B51">
        <v>10960</v>
      </c>
      <c r="C51">
        <v>7910</v>
      </c>
      <c r="F51">
        <v>0</v>
      </c>
      <c r="G51" t="s">
        <v>390</v>
      </c>
      <c r="I51" t="s">
        <v>211</v>
      </c>
    </row>
    <row r="52" spans="1:9">
      <c r="A52" s="1">
        <v>41603</v>
      </c>
      <c r="B52">
        <v>38</v>
      </c>
      <c r="C52">
        <v>38</v>
      </c>
      <c r="F52">
        <v>0</v>
      </c>
      <c r="G52" t="s">
        <v>395</v>
      </c>
      <c r="I52" t="s">
        <v>211</v>
      </c>
    </row>
    <row r="53" spans="1:9">
      <c r="A53" s="1">
        <v>41601</v>
      </c>
      <c r="B53">
        <v>85</v>
      </c>
      <c r="C53">
        <v>85</v>
      </c>
      <c r="F53">
        <v>0</v>
      </c>
      <c r="G53" t="s">
        <v>396</v>
      </c>
      <c r="I53" t="s">
        <v>211</v>
      </c>
    </row>
    <row r="54" spans="1:9">
      <c r="A54" s="1">
        <v>41601</v>
      </c>
      <c r="B54">
        <v>30</v>
      </c>
      <c r="C54">
        <v>30</v>
      </c>
      <c r="F54">
        <v>0</v>
      </c>
      <c r="G54" t="s">
        <v>397</v>
      </c>
      <c r="I54" t="s">
        <v>211</v>
      </c>
    </row>
    <row r="55" spans="1:9">
      <c r="A55" s="1">
        <v>41601</v>
      </c>
      <c r="B55">
        <v>49000</v>
      </c>
      <c r="C55">
        <v>9000</v>
      </c>
      <c r="F55">
        <v>0</v>
      </c>
      <c r="G55" t="s">
        <v>398</v>
      </c>
      <c r="I55" t="s">
        <v>211</v>
      </c>
    </row>
    <row r="56" spans="1:9">
      <c r="A56" s="1">
        <v>41598</v>
      </c>
      <c r="B56">
        <v>11.56</v>
      </c>
      <c r="C56">
        <v>11.56</v>
      </c>
      <c r="F56">
        <v>0</v>
      </c>
      <c r="G56" t="s">
        <v>399</v>
      </c>
      <c r="I56" t="s">
        <v>211</v>
      </c>
    </row>
    <row r="57" spans="1:9">
      <c r="A57" s="1">
        <v>41615</v>
      </c>
      <c r="B57">
        <v>2300</v>
      </c>
      <c r="C57">
        <v>700</v>
      </c>
      <c r="F57">
        <v>0</v>
      </c>
      <c r="G57" t="s">
        <v>400</v>
      </c>
      <c r="I57" t="s">
        <v>211</v>
      </c>
    </row>
    <row r="58" spans="1:9">
      <c r="A58" s="1">
        <v>41640</v>
      </c>
      <c r="B58">
        <v>4800</v>
      </c>
      <c r="C58">
        <v>4100</v>
      </c>
      <c r="G58" t="s">
        <v>404</v>
      </c>
      <c r="H58" t="s">
        <v>403</v>
      </c>
      <c r="I58" t="s">
        <v>419</v>
      </c>
    </row>
    <row r="59" spans="1:9">
      <c r="A59" s="1">
        <v>41690</v>
      </c>
      <c r="B59">
        <v>1500</v>
      </c>
      <c r="C59">
        <v>1500</v>
      </c>
      <c r="G59" t="s">
        <v>420</v>
      </c>
      <c r="H59" t="s">
        <v>421</v>
      </c>
      <c r="I59" t="s">
        <v>419</v>
      </c>
    </row>
    <row r="60" spans="1:9">
      <c r="A60" s="1">
        <v>41692</v>
      </c>
      <c r="B60">
        <v>72</v>
      </c>
      <c r="C60">
        <v>72</v>
      </c>
      <c r="G60" t="s">
        <v>422</v>
      </c>
      <c r="I60" t="s">
        <v>211</v>
      </c>
    </row>
    <row r="61" spans="1:9">
      <c r="A61" s="1">
        <v>41692</v>
      </c>
      <c r="B61">
        <v>50</v>
      </c>
      <c r="C61">
        <v>50</v>
      </c>
      <c r="G61" t="s">
        <v>424</v>
      </c>
      <c r="I61" t="s">
        <v>211</v>
      </c>
    </row>
    <row r="62" spans="1:9">
      <c r="A62" s="1">
        <v>41693</v>
      </c>
      <c r="B62">
        <v>150</v>
      </c>
      <c r="C62">
        <v>150</v>
      </c>
      <c r="G62" t="s">
        <v>423</v>
      </c>
      <c r="I62" t="s">
        <v>211</v>
      </c>
    </row>
    <row r="63" spans="1:9">
      <c r="A63" s="1">
        <v>41713</v>
      </c>
      <c r="B63">
        <v>47.15</v>
      </c>
      <c r="C63">
        <v>47.15</v>
      </c>
      <c r="G63" t="s">
        <v>425</v>
      </c>
      <c r="I63" t="s">
        <v>211</v>
      </c>
    </row>
    <row r="64" spans="1:9">
      <c r="A64" s="1">
        <v>41731</v>
      </c>
      <c r="B64">
        <v>3226</v>
      </c>
      <c r="C64">
        <v>3226</v>
      </c>
      <c r="G64" t="s">
        <v>426</v>
      </c>
      <c r="I64" t="s">
        <v>211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42</v>
      </c>
      <c r="B1" t="s">
        <v>43</v>
      </c>
    </row>
    <row r="2" spans="1:2">
      <c r="A2" s="1">
        <v>41040</v>
      </c>
      <c r="B2" t="s">
        <v>44</v>
      </c>
    </row>
    <row r="3" spans="1:2">
      <c r="A3" s="1">
        <v>41041</v>
      </c>
      <c r="B3" t="s">
        <v>45</v>
      </c>
    </row>
    <row r="4" spans="1:2">
      <c r="A4" s="1">
        <v>41067</v>
      </c>
      <c r="B4" t="s">
        <v>46</v>
      </c>
    </row>
    <row r="5" spans="1:2">
      <c r="A5" s="1">
        <v>41070</v>
      </c>
      <c r="B5" t="s">
        <v>47</v>
      </c>
    </row>
    <row r="6" spans="1:2">
      <c r="A6" s="1">
        <v>41071</v>
      </c>
      <c r="B6" t="s">
        <v>49</v>
      </c>
    </row>
    <row r="7" spans="1:2">
      <c r="A7" s="1">
        <v>41238</v>
      </c>
      <c r="B7" t="s">
        <v>192</v>
      </c>
    </row>
    <row r="8" spans="1:2">
      <c r="A8" s="1">
        <v>41558</v>
      </c>
      <c r="B8" t="s">
        <v>383</v>
      </c>
    </row>
    <row r="9" spans="1:2">
      <c r="A9" s="1">
        <v>41572</v>
      </c>
      <c r="B9" t="s">
        <v>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xSplit="5" ySplit="1" topLeftCell="F89" activePane="bottomRight" state="frozen"/>
      <selection pane="topRight" activeCell="F1" sqref="F1"/>
      <selection pane="bottomLeft" activeCell="A2" sqref="A2"/>
      <selection pane="bottomRight" activeCell="D115" sqref="D115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  <c r="I1" s="9" t="s">
        <v>58</v>
      </c>
      <c r="J1" s="9" t="s">
        <v>59</v>
      </c>
    </row>
    <row r="2" spans="1:11">
      <c r="A2" t="s">
        <v>174</v>
      </c>
      <c r="B2" t="s">
        <v>61</v>
      </c>
      <c r="C2" t="s">
        <v>62</v>
      </c>
      <c r="D2" s="12">
        <v>6874</v>
      </c>
      <c r="E2">
        <v>0</v>
      </c>
      <c r="F2"/>
      <c r="G2" s="12">
        <v>19994.86</v>
      </c>
      <c r="H2"/>
      <c r="I2"/>
      <c r="J2" t="s">
        <v>86</v>
      </c>
    </row>
    <row r="3" spans="1:11">
      <c r="A3" t="s">
        <v>175</v>
      </c>
      <c r="B3" t="s">
        <v>88</v>
      </c>
      <c r="C3" t="s">
        <v>62</v>
      </c>
      <c r="D3">
        <v>0</v>
      </c>
      <c r="E3" s="12">
        <v>2000</v>
      </c>
      <c r="F3"/>
      <c r="G3" s="12">
        <v>13120.86</v>
      </c>
      <c r="H3"/>
      <c r="I3"/>
      <c r="J3" t="s">
        <v>89</v>
      </c>
    </row>
    <row r="4" spans="1:11">
      <c r="A4" t="s">
        <v>176</v>
      </c>
      <c r="B4" t="s">
        <v>61</v>
      </c>
      <c r="C4" t="s">
        <v>62</v>
      </c>
      <c r="D4" s="12">
        <v>1385.19</v>
      </c>
      <c r="E4">
        <v>0</v>
      </c>
      <c r="F4"/>
      <c r="G4" s="12">
        <v>15120.86</v>
      </c>
      <c r="H4"/>
      <c r="I4"/>
      <c r="J4" t="s">
        <v>97</v>
      </c>
    </row>
    <row r="5" spans="1:11">
      <c r="A5" t="s">
        <v>177</v>
      </c>
      <c r="B5" t="s">
        <v>88</v>
      </c>
      <c r="C5" t="s">
        <v>62</v>
      </c>
      <c r="D5">
        <v>0</v>
      </c>
      <c r="E5" s="12">
        <v>2000</v>
      </c>
      <c r="F5"/>
      <c r="G5" s="12">
        <v>13735.67</v>
      </c>
      <c r="H5"/>
      <c r="I5"/>
      <c r="J5" t="s">
        <v>89</v>
      </c>
    </row>
    <row r="6" spans="1:11">
      <c r="A6" t="s">
        <v>178</v>
      </c>
      <c r="B6" t="s">
        <v>88</v>
      </c>
      <c r="C6" t="s">
        <v>62</v>
      </c>
      <c r="D6">
        <v>0</v>
      </c>
      <c r="E6" s="12">
        <v>1000</v>
      </c>
      <c r="F6"/>
      <c r="G6" s="12">
        <v>15735.67</v>
      </c>
      <c r="H6"/>
      <c r="I6"/>
      <c r="J6" t="s">
        <v>89</v>
      </c>
    </row>
    <row r="7" spans="1:11">
      <c r="A7" t="s">
        <v>179</v>
      </c>
      <c r="B7" t="s">
        <v>94</v>
      </c>
      <c r="C7" t="s">
        <v>62</v>
      </c>
      <c r="D7">
        <v>0</v>
      </c>
      <c r="E7">
        <v>37.5</v>
      </c>
      <c r="F7"/>
      <c r="G7" s="12">
        <v>16735.669999999998</v>
      </c>
      <c r="H7"/>
      <c r="I7"/>
      <c r="J7" t="s">
        <v>95</v>
      </c>
    </row>
    <row r="8" spans="1:11">
      <c r="A8" t="s">
        <v>180</v>
      </c>
      <c r="B8" t="s">
        <v>61</v>
      </c>
      <c r="C8" t="s">
        <v>62</v>
      </c>
      <c r="D8" s="12">
        <v>6498</v>
      </c>
      <c r="E8">
        <v>0</v>
      </c>
      <c r="F8"/>
      <c r="G8" s="12">
        <v>16773.169999999998</v>
      </c>
      <c r="H8"/>
      <c r="I8"/>
      <c r="J8" t="s">
        <v>86</v>
      </c>
    </row>
    <row r="9" spans="1:11">
      <c r="A9" t="s">
        <v>181</v>
      </c>
      <c r="B9" t="s">
        <v>88</v>
      </c>
      <c r="C9" t="s">
        <v>62</v>
      </c>
      <c r="D9">
        <v>0</v>
      </c>
      <c r="E9" s="12">
        <v>3000</v>
      </c>
      <c r="F9"/>
      <c r="G9" s="12">
        <v>10275.17</v>
      </c>
      <c r="H9"/>
      <c r="I9"/>
      <c r="J9" t="s">
        <v>89</v>
      </c>
    </row>
    <row r="10" spans="1:11">
      <c r="A10" t="s">
        <v>182</v>
      </c>
      <c r="B10" t="s">
        <v>88</v>
      </c>
      <c r="C10" t="s">
        <v>62</v>
      </c>
      <c r="D10">
        <v>0</v>
      </c>
      <c r="E10" s="12">
        <v>3000</v>
      </c>
      <c r="F10"/>
      <c r="G10" s="12">
        <v>13275.17</v>
      </c>
      <c r="H10"/>
      <c r="I10"/>
      <c r="J10" t="s">
        <v>89</v>
      </c>
    </row>
    <row r="11" spans="1:11">
      <c r="A11" t="s">
        <v>183</v>
      </c>
      <c r="B11" t="s">
        <v>104</v>
      </c>
      <c r="C11" t="s">
        <v>62</v>
      </c>
      <c r="D11">
        <v>53.98</v>
      </c>
      <c r="E11">
        <v>0</v>
      </c>
      <c r="F11"/>
      <c r="G11" s="12">
        <v>16275.17</v>
      </c>
      <c r="H11"/>
      <c r="I11"/>
      <c r="J11" t="s">
        <v>105</v>
      </c>
    </row>
    <row r="12" spans="1:11">
      <c r="A12" t="s">
        <v>184</v>
      </c>
      <c r="B12" t="s">
        <v>94</v>
      </c>
      <c r="C12" t="s">
        <v>62</v>
      </c>
      <c r="D12">
        <v>0</v>
      </c>
      <c r="E12">
        <v>16.899999999999999</v>
      </c>
      <c r="F12"/>
      <c r="G12" s="12">
        <v>16221.19</v>
      </c>
      <c r="H12"/>
      <c r="I12"/>
      <c r="J12" t="s">
        <v>95</v>
      </c>
    </row>
    <row r="13" spans="1:11">
      <c r="A13" t="s">
        <v>185</v>
      </c>
      <c r="B13" t="s">
        <v>61</v>
      </c>
      <c r="C13" t="s">
        <v>62</v>
      </c>
      <c r="D13" s="12">
        <v>6138</v>
      </c>
      <c r="E13">
        <v>0</v>
      </c>
      <c r="F13"/>
      <c r="G13" s="12">
        <v>16238.09</v>
      </c>
      <c r="H13"/>
      <c r="I13"/>
      <c r="J13" t="s">
        <v>86</v>
      </c>
    </row>
    <row r="14" spans="1:11">
      <c r="A14" t="s">
        <v>186</v>
      </c>
      <c r="B14" t="s">
        <v>61</v>
      </c>
      <c r="C14" t="s">
        <v>62</v>
      </c>
      <c r="D14" s="12">
        <v>10000</v>
      </c>
      <c r="E14">
        <v>0</v>
      </c>
      <c r="F14"/>
      <c r="G14" s="12">
        <v>10100.09</v>
      </c>
      <c r="H14"/>
      <c r="I14"/>
      <c r="J14" t="s">
        <v>63</v>
      </c>
      <c r="K14" s="9" t="s">
        <v>191</v>
      </c>
    </row>
    <row r="15" spans="1:11">
      <c r="A15" t="s">
        <v>187</v>
      </c>
      <c r="B15" t="s">
        <v>66</v>
      </c>
      <c r="C15" t="s">
        <v>62</v>
      </c>
      <c r="D15">
        <v>0</v>
      </c>
      <c r="E15" s="12">
        <v>20000</v>
      </c>
      <c r="F15"/>
      <c r="G15">
        <v>100.09</v>
      </c>
      <c r="H15" t="s">
        <v>67</v>
      </c>
      <c r="I15" t="s">
        <v>68</v>
      </c>
      <c r="J15" t="s">
        <v>69</v>
      </c>
    </row>
    <row r="16" spans="1:11">
      <c r="A16" s="9" t="s">
        <v>60</v>
      </c>
      <c r="B16" s="9" t="s">
        <v>61</v>
      </c>
      <c r="C16" s="9" t="s">
        <v>62</v>
      </c>
      <c r="D16" s="10">
        <v>20000</v>
      </c>
      <c r="E16" s="9">
        <v>0</v>
      </c>
      <c r="G16" s="10">
        <v>20100.09</v>
      </c>
      <c r="J16" s="9" t="s">
        <v>63</v>
      </c>
      <c r="K16" s="9" t="s">
        <v>64</v>
      </c>
    </row>
    <row r="17" spans="1:11">
      <c r="A17" s="9" t="s">
        <v>65</v>
      </c>
      <c r="B17" s="9" t="s">
        <v>66</v>
      </c>
      <c r="C17" s="9" t="s">
        <v>62</v>
      </c>
      <c r="D17" s="9">
        <v>0</v>
      </c>
      <c r="E17" s="10">
        <v>10000</v>
      </c>
      <c r="G17" s="9">
        <v>100.09</v>
      </c>
      <c r="H17" s="9" t="s">
        <v>67</v>
      </c>
      <c r="I17" s="9" t="s">
        <v>68</v>
      </c>
      <c r="J17" s="9" t="s">
        <v>69</v>
      </c>
    </row>
    <row r="18" spans="1:11">
      <c r="A18" s="9" t="s">
        <v>70</v>
      </c>
      <c r="B18" s="9" t="s">
        <v>66</v>
      </c>
      <c r="C18" s="9" t="s">
        <v>62</v>
      </c>
      <c r="D18" s="9">
        <v>0</v>
      </c>
      <c r="E18" s="10">
        <v>20000</v>
      </c>
      <c r="G18" s="10">
        <v>10100.09</v>
      </c>
      <c r="H18" s="9" t="s">
        <v>67</v>
      </c>
      <c r="I18" s="9" t="s">
        <v>68</v>
      </c>
      <c r="J18" s="9" t="s">
        <v>69</v>
      </c>
    </row>
    <row r="19" spans="1:11">
      <c r="A19" s="9" t="s">
        <v>71</v>
      </c>
      <c r="B19" s="9" t="s">
        <v>66</v>
      </c>
      <c r="C19" s="9" t="s">
        <v>62</v>
      </c>
      <c r="D19" s="9">
        <v>0</v>
      </c>
      <c r="E19" s="10">
        <v>20000</v>
      </c>
      <c r="G19" s="10">
        <v>30100.09</v>
      </c>
      <c r="H19" s="9" t="s">
        <v>67</v>
      </c>
      <c r="I19" s="9" t="s">
        <v>68</v>
      </c>
      <c r="J19" s="9" t="s">
        <v>69</v>
      </c>
    </row>
    <row r="20" spans="1:11">
      <c r="A20" s="9" t="s">
        <v>72</v>
      </c>
      <c r="B20" s="9" t="s">
        <v>66</v>
      </c>
      <c r="C20" s="9" t="s">
        <v>62</v>
      </c>
      <c r="D20" s="9">
        <v>0</v>
      </c>
      <c r="E20" s="10">
        <v>10000</v>
      </c>
      <c r="G20" s="10">
        <v>50100.09</v>
      </c>
      <c r="H20" s="9" t="s">
        <v>67</v>
      </c>
      <c r="I20" s="9" t="s">
        <v>68</v>
      </c>
      <c r="J20" s="9" t="s">
        <v>69</v>
      </c>
    </row>
    <row r="21" spans="1:11">
      <c r="A21" s="9" t="s">
        <v>73</v>
      </c>
      <c r="B21" s="9" t="s">
        <v>66</v>
      </c>
      <c r="C21" s="9" t="s">
        <v>62</v>
      </c>
      <c r="D21" s="9">
        <v>0</v>
      </c>
      <c r="E21" s="10">
        <v>10000</v>
      </c>
      <c r="G21" s="10">
        <v>60100.09</v>
      </c>
      <c r="H21" s="9" t="s">
        <v>67</v>
      </c>
      <c r="I21" s="9" t="s">
        <v>68</v>
      </c>
      <c r="J21" s="9" t="s">
        <v>69</v>
      </c>
    </row>
    <row r="22" spans="1:11">
      <c r="A22" s="9" t="s">
        <v>74</v>
      </c>
      <c r="B22" s="9" t="s">
        <v>66</v>
      </c>
      <c r="C22" s="9" t="s">
        <v>62</v>
      </c>
      <c r="D22" s="9">
        <v>0</v>
      </c>
      <c r="E22" s="10">
        <v>20000</v>
      </c>
      <c r="G22" s="10">
        <v>70100.09</v>
      </c>
      <c r="H22" s="9" t="s">
        <v>67</v>
      </c>
      <c r="I22" s="9" t="s">
        <v>68</v>
      </c>
      <c r="J22" s="9" t="s">
        <v>69</v>
      </c>
    </row>
    <row r="23" spans="1:11">
      <c r="A23" s="9" t="s">
        <v>75</v>
      </c>
      <c r="B23" s="9" t="s">
        <v>66</v>
      </c>
      <c r="C23" s="9" t="s">
        <v>62</v>
      </c>
      <c r="D23" s="9">
        <v>0</v>
      </c>
      <c r="E23" s="10">
        <v>10000</v>
      </c>
      <c r="G23" s="10">
        <v>90100.09</v>
      </c>
      <c r="H23" s="9" t="s">
        <v>67</v>
      </c>
      <c r="I23" s="9" t="s">
        <v>68</v>
      </c>
      <c r="J23" s="9" t="s">
        <v>69</v>
      </c>
    </row>
    <row r="24" spans="1:11">
      <c r="A24" s="9" t="s">
        <v>76</v>
      </c>
      <c r="B24" s="9" t="s">
        <v>66</v>
      </c>
      <c r="C24" s="9" t="s">
        <v>62</v>
      </c>
      <c r="D24" s="9">
        <v>0</v>
      </c>
      <c r="E24" s="10">
        <v>10000</v>
      </c>
      <c r="G24" s="10">
        <v>100100.09</v>
      </c>
      <c r="H24" s="9" t="s">
        <v>67</v>
      </c>
      <c r="I24" s="9" t="s">
        <v>68</v>
      </c>
      <c r="J24" s="9" t="s">
        <v>69</v>
      </c>
    </row>
    <row r="25" spans="1:11">
      <c r="A25" s="9" t="s">
        <v>77</v>
      </c>
      <c r="B25" s="9" t="s">
        <v>66</v>
      </c>
      <c r="C25" s="9" t="s">
        <v>62</v>
      </c>
      <c r="D25" s="9">
        <v>0</v>
      </c>
      <c r="E25" s="10">
        <v>30000</v>
      </c>
      <c r="G25" s="10">
        <v>110100.09</v>
      </c>
      <c r="H25" s="9" t="s">
        <v>67</v>
      </c>
      <c r="I25" s="9" t="s">
        <v>68</v>
      </c>
      <c r="J25" s="9" t="s">
        <v>69</v>
      </c>
    </row>
    <row r="26" spans="1:11">
      <c r="A26" s="9" t="s">
        <v>78</v>
      </c>
      <c r="B26" s="9" t="s">
        <v>66</v>
      </c>
      <c r="C26" s="9" t="s">
        <v>62</v>
      </c>
      <c r="D26" s="9">
        <v>0</v>
      </c>
      <c r="E26" s="10">
        <v>30000</v>
      </c>
      <c r="G26" s="10">
        <v>140100.09</v>
      </c>
      <c r="H26" s="9" t="s">
        <v>67</v>
      </c>
      <c r="I26" s="9" t="s">
        <v>68</v>
      </c>
      <c r="J26" s="9" t="s">
        <v>69</v>
      </c>
    </row>
    <row r="27" spans="1:11">
      <c r="A27" s="9" t="s">
        <v>79</v>
      </c>
      <c r="B27" s="9" t="s">
        <v>80</v>
      </c>
      <c r="C27" s="9" t="s">
        <v>62</v>
      </c>
      <c r="D27" s="11">
        <v>30000</v>
      </c>
      <c r="E27" s="9">
        <v>0</v>
      </c>
      <c r="G27" s="10">
        <v>170100.09</v>
      </c>
      <c r="J27" s="9" t="s">
        <v>81</v>
      </c>
    </row>
    <row r="28" spans="1:11">
      <c r="A28" s="9" t="s">
        <v>82</v>
      </c>
      <c r="B28" s="9" t="s">
        <v>83</v>
      </c>
      <c r="C28" s="9" t="s">
        <v>62</v>
      </c>
      <c r="D28" s="10">
        <v>100000</v>
      </c>
      <c r="E28" s="9">
        <v>0</v>
      </c>
      <c r="G28" s="10">
        <v>140100.09</v>
      </c>
      <c r="J28" s="9" t="s">
        <v>81</v>
      </c>
      <c r="K28" s="9" t="s">
        <v>84</v>
      </c>
    </row>
    <row r="29" spans="1:11">
      <c r="A29" s="9" t="s">
        <v>85</v>
      </c>
      <c r="B29" s="9" t="s">
        <v>61</v>
      </c>
      <c r="C29" s="9" t="s">
        <v>62</v>
      </c>
      <c r="D29" s="10">
        <v>6235</v>
      </c>
      <c r="E29" s="9">
        <v>0</v>
      </c>
      <c r="G29" s="10">
        <v>40100.089999999997</v>
      </c>
      <c r="J29" s="9" t="s">
        <v>86</v>
      </c>
    </row>
    <row r="30" spans="1:11">
      <c r="A30" s="9" t="s">
        <v>87</v>
      </c>
      <c r="B30" s="9" t="s">
        <v>88</v>
      </c>
      <c r="C30" s="9" t="s">
        <v>62</v>
      </c>
      <c r="D30" s="9">
        <v>0</v>
      </c>
      <c r="E30" s="9">
        <v>500</v>
      </c>
      <c r="G30" s="10">
        <v>33865.089999999997</v>
      </c>
      <c r="J30" s="9" t="s">
        <v>89</v>
      </c>
    </row>
    <row r="31" spans="1:11">
      <c r="A31" s="9" t="s">
        <v>90</v>
      </c>
      <c r="B31" s="9" t="s">
        <v>80</v>
      </c>
      <c r="C31" s="9" t="s">
        <v>62</v>
      </c>
      <c r="D31" s="11">
        <v>10000</v>
      </c>
      <c r="E31" s="9">
        <v>0</v>
      </c>
      <c r="G31" s="10">
        <v>34365.089999999997</v>
      </c>
      <c r="J31" s="9" t="s">
        <v>81</v>
      </c>
    </row>
    <row r="32" spans="1:11">
      <c r="A32" s="9" t="s">
        <v>91</v>
      </c>
      <c r="B32" s="9" t="s">
        <v>88</v>
      </c>
      <c r="C32" s="9" t="s">
        <v>62</v>
      </c>
      <c r="D32" s="10">
        <v>7000</v>
      </c>
      <c r="E32" s="9">
        <v>0</v>
      </c>
      <c r="G32" s="10">
        <v>24365.09</v>
      </c>
      <c r="J32" s="9" t="s">
        <v>92</v>
      </c>
    </row>
    <row r="33" spans="1:10">
      <c r="A33" s="9" t="s">
        <v>93</v>
      </c>
      <c r="B33" s="9" t="s">
        <v>94</v>
      </c>
      <c r="C33" s="9" t="s">
        <v>62</v>
      </c>
      <c r="D33" s="9">
        <v>0</v>
      </c>
      <c r="E33" s="9">
        <v>420</v>
      </c>
      <c r="G33" s="10">
        <v>17365.09</v>
      </c>
      <c r="J33" s="9" t="s">
        <v>95</v>
      </c>
    </row>
    <row r="34" spans="1:10">
      <c r="A34" s="9" t="s">
        <v>96</v>
      </c>
      <c r="B34" s="9" t="s">
        <v>61</v>
      </c>
      <c r="C34" s="9" t="s">
        <v>62</v>
      </c>
      <c r="D34" s="10">
        <v>1485.49</v>
      </c>
      <c r="E34" s="9">
        <v>0</v>
      </c>
      <c r="G34" s="10">
        <v>17785.09</v>
      </c>
      <c r="J34" s="9" t="s">
        <v>97</v>
      </c>
    </row>
    <row r="35" spans="1:10">
      <c r="A35" s="9" t="s">
        <v>98</v>
      </c>
      <c r="B35" s="9" t="s">
        <v>61</v>
      </c>
      <c r="C35" s="9" t="s">
        <v>62</v>
      </c>
      <c r="D35" s="10">
        <v>6255</v>
      </c>
      <c r="E35" s="9">
        <v>0</v>
      </c>
      <c r="G35" s="10">
        <v>16299.6</v>
      </c>
      <c r="J35" s="9" t="s">
        <v>86</v>
      </c>
    </row>
    <row r="36" spans="1:10">
      <c r="A36" s="9" t="s">
        <v>99</v>
      </c>
      <c r="B36" s="9" t="s">
        <v>88</v>
      </c>
      <c r="C36" s="9" t="s">
        <v>62</v>
      </c>
      <c r="D36" s="9">
        <v>0</v>
      </c>
      <c r="E36" s="10">
        <v>1000</v>
      </c>
      <c r="G36" s="10">
        <v>10044.6</v>
      </c>
      <c r="J36" s="9" t="s">
        <v>89</v>
      </c>
    </row>
    <row r="37" spans="1:10">
      <c r="A37" s="9" t="s">
        <v>100</v>
      </c>
      <c r="B37" s="9" t="s">
        <v>94</v>
      </c>
      <c r="C37" s="9" t="s">
        <v>62</v>
      </c>
      <c r="D37" s="9">
        <v>0</v>
      </c>
      <c r="E37" s="9">
        <v>22.2</v>
      </c>
      <c r="G37" s="10">
        <v>11044.6</v>
      </c>
      <c r="J37" s="9" t="s">
        <v>95</v>
      </c>
    </row>
    <row r="38" spans="1:10">
      <c r="A38" s="9" t="s">
        <v>101</v>
      </c>
      <c r="B38" s="9" t="s">
        <v>94</v>
      </c>
      <c r="C38" s="9" t="s">
        <v>62</v>
      </c>
      <c r="D38" s="9">
        <v>0</v>
      </c>
      <c r="E38" s="9">
        <v>22.6</v>
      </c>
      <c r="G38" s="10">
        <v>11066.8</v>
      </c>
      <c r="J38" s="9" t="s">
        <v>95</v>
      </c>
    </row>
    <row r="39" spans="1:10">
      <c r="A39" s="9" t="s">
        <v>102</v>
      </c>
      <c r="B39" s="9" t="s">
        <v>94</v>
      </c>
      <c r="C39" s="9" t="s">
        <v>62</v>
      </c>
      <c r="D39" s="9">
        <v>0</v>
      </c>
      <c r="E39" s="9">
        <v>132.30000000000001</v>
      </c>
      <c r="G39" s="10">
        <v>11089.4</v>
      </c>
      <c r="J39" s="9" t="s">
        <v>95</v>
      </c>
    </row>
    <row r="40" spans="1:10">
      <c r="A40" s="9" t="s">
        <v>103</v>
      </c>
      <c r="B40" s="9" t="s">
        <v>104</v>
      </c>
      <c r="C40" s="9" t="s">
        <v>62</v>
      </c>
      <c r="D40" s="9">
        <v>84.67</v>
      </c>
      <c r="E40" s="9">
        <v>0</v>
      </c>
      <c r="G40" s="10">
        <v>11221.7</v>
      </c>
      <c r="J40" s="9" t="s">
        <v>105</v>
      </c>
    </row>
    <row r="41" spans="1:10">
      <c r="A41" s="9" t="s">
        <v>106</v>
      </c>
      <c r="B41" s="9" t="s">
        <v>94</v>
      </c>
      <c r="C41" s="9" t="s">
        <v>62</v>
      </c>
      <c r="D41" s="9">
        <v>0</v>
      </c>
      <c r="E41" s="10">
        <v>80000</v>
      </c>
      <c r="G41" s="10">
        <v>11137.03</v>
      </c>
      <c r="J41" s="9" t="s">
        <v>95</v>
      </c>
    </row>
    <row r="42" spans="1:10">
      <c r="A42" s="9" t="s">
        <v>107</v>
      </c>
      <c r="B42" s="9" t="s">
        <v>88</v>
      </c>
      <c r="C42" s="9" t="s">
        <v>62</v>
      </c>
      <c r="D42" s="9">
        <v>0</v>
      </c>
      <c r="E42" s="10">
        <v>1000</v>
      </c>
      <c r="G42" s="10">
        <v>91137.03</v>
      </c>
      <c r="J42" s="9" t="s">
        <v>89</v>
      </c>
    </row>
    <row r="43" spans="1:10">
      <c r="A43" s="9" t="s">
        <v>108</v>
      </c>
      <c r="B43" s="9" t="s">
        <v>88</v>
      </c>
      <c r="C43" s="9" t="s">
        <v>62</v>
      </c>
      <c r="D43" s="9">
        <v>0</v>
      </c>
      <c r="E43" s="10">
        <v>3000</v>
      </c>
      <c r="G43" s="10">
        <v>92137.03</v>
      </c>
      <c r="J43" s="9" t="s">
        <v>89</v>
      </c>
    </row>
    <row r="44" spans="1:10">
      <c r="A44" s="9" t="s">
        <v>109</v>
      </c>
      <c r="B44" s="9" t="s">
        <v>88</v>
      </c>
      <c r="C44" s="9" t="s">
        <v>62</v>
      </c>
      <c r="D44" s="9">
        <v>0</v>
      </c>
      <c r="E44" s="10">
        <v>3000</v>
      </c>
      <c r="G44" s="10">
        <v>95137.03</v>
      </c>
      <c r="J44" s="9" t="s">
        <v>89</v>
      </c>
    </row>
    <row r="45" spans="1:10">
      <c r="A45" s="9" t="s">
        <v>110</v>
      </c>
      <c r="B45" s="9" t="s">
        <v>88</v>
      </c>
      <c r="C45" s="9" t="s">
        <v>62</v>
      </c>
      <c r="D45" s="9">
        <v>0</v>
      </c>
      <c r="E45" s="10">
        <v>3000</v>
      </c>
      <c r="G45" s="10">
        <v>98137.03</v>
      </c>
      <c r="J45" s="9" t="s">
        <v>89</v>
      </c>
    </row>
    <row r="46" spans="1:10">
      <c r="A46" s="9" t="s">
        <v>111</v>
      </c>
      <c r="B46" s="9" t="s">
        <v>88</v>
      </c>
      <c r="C46" s="9" t="s">
        <v>62</v>
      </c>
      <c r="D46" s="9">
        <v>0</v>
      </c>
      <c r="E46" s="10">
        <v>3000</v>
      </c>
      <c r="G46" s="10">
        <v>101137.03</v>
      </c>
      <c r="J46" s="9" t="s">
        <v>89</v>
      </c>
    </row>
    <row r="47" spans="1:10">
      <c r="A47" s="9" t="s">
        <v>112</v>
      </c>
      <c r="B47" s="9" t="s">
        <v>88</v>
      </c>
      <c r="C47" s="9" t="s">
        <v>62</v>
      </c>
      <c r="D47" s="9">
        <v>0</v>
      </c>
      <c r="E47" s="10">
        <v>3000</v>
      </c>
      <c r="G47" s="10">
        <v>104137.03</v>
      </c>
      <c r="J47" s="9" t="s">
        <v>89</v>
      </c>
    </row>
    <row r="48" spans="1:10">
      <c r="A48" s="9" t="s">
        <v>113</v>
      </c>
      <c r="B48" s="9" t="s">
        <v>94</v>
      </c>
      <c r="C48" s="9" t="s">
        <v>62</v>
      </c>
      <c r="D48" s="9">
        <v>0</v>
      </c>
      <c r="E48" s="9">
        <v>15.5</v>
      </c>
      <c r="G48" s="10">
        <v>107137.03</v>
      </c>
      <c r="J48" s="9" t="s">
        <v>95</v>
      </c>
    </row>
    <row r="49" spans="1:10">
      <c r="A49" s="9" t="s">
        <v>114</v>
      </c>
      <c r="B49" s="9" t="s">
        <v>61</v>
      </c>
      <c r="C49" s="9" t="s">
        <v>62</v>
      </c>
      <c r="D49" s="10">
        <v>6220</v>
      </c>
      <c r="E49" s="9">
        <v>0</v>
      </c>
      <c r="G49" s="10">
        <v>107152.53</v>
      </c>
      <c r="J49" s="9" t="s">
        <v>86</v>
      </c>
    </row>
    <row r="50" spans="1:10">
      <c r="A50" s="9" t="s">
        <v>115</v>
      </c>
      <c r="B50" s="9" t="s">
        <v>94</v>
      </c>
      <c r="C50" s="9" t="s">
        <v>62</v>
      </c>
      <c r="D50" s="9">
        <v>0</v>
      </c>
      <c r="E50" s="9">
        <v>13</v>
      </c>
      <c r="G50" s="10">
        <v>100932.53</v>
      </c>
      <c r="J50" s="9" t="s">
        <v>95</v>
      </c>
    </row>
    <row r="51" spans="1:10">
      <c r="A51" s="9" t="s">
        <v>116</v>
      </c>
      <c r="B51" s="9" t="s">
        <v>88</v>
      </c>
      <c r="C51" s="9" t="s">
        <v>62</v>
      </c>
      <c r="D51" s="9">
        <v>0</v>
      </c>
      <c r="E51" s="9">
        <v>500</v>
      </c>
      <c r="G51" s="10">
        <v>100945.53</v>
      </c>
      <c r="J51" s="9" t="s">
        <v>89</v>
      </c>
    </row>
    <row r="52" spans="1:10">
      <c r="A52" s="9" t="s">
        <v>117</v>
      </c>
      <c r="B52" s="9" t="s">
        <v>94</v>
      </c>
      <c r="C52" s="9" t="s">
        <v>62</v>
      </c>
      <c r="D52" s="9">
        <v>0</v>
      </c>
      <c r="E52" s="10">
        <v>480000</v>
      </c>
      <c r="G52" s="10">
        <v>101445.53</v>
      </c>
      <c r="J52" s="9" t="s">
        <v>95</v>
      </c>
    </row>
    <row r="53" spans="1:10">
      <c r="A53" s="9" t="s">
        <v>118</v>
      </c>
      <c r="B53" s="9" t="s">
        <v>66</v>
      </c>
      <c r="C53" s="9" t="s">
        <v>62</v>
      </c>
      <c r="D53" s="10">
        <v>15021.82</v>
      </c>
      <c r="E53" s="9">
        <v>0</v>
      </c>
      <c r="G53" s="10">
        <v>581445.53</v>
      </c>
      <c r="H53" s="9" t="s">
        <v>67</v>
      </c>
      <c r="I53" s="9" t="s">
        <v>68</v>
      </c>
      <c r="J53" s="9" t="s">
        <v>119</v>
      </c>
    </row>
    <row r="54" spans="1:10">
      <c r="A54" s="9" t="s">
        <v>120</v>
      </c>
      <c r="B54" s="9" t="s">
        <v>66</v>
      </c>
      <c r="C54" s="9" t="s">
        <v>62</v>
      </c>
      <c r="D54" s="10">
        <v>10038.5</v>
      </c>
      <c r="E54" s="9">
        <v>0</v>
      </c>
      <c r="G54" s="10">
        <v>566423.71</v>
      </c>
      <c r="H54" s="9" t="s">
        <v>67</v>
      </c>
      <c r="I54" s="9" t="s">
        <v>68</v>
      </c>
      <c r="J54" s="9" t="s">
        <v>119</v>
      </c>
    </row>
    <row r="55" spans="1:10">
      <c r="A55" s="9" t="s">
        <v>121</v>
      </c>
      <c r="B55" s="9" t="s">
        <v>66</v>
      </c>
      <c r="C55" s="9" t="s">
        <v>62</v>
      </c>
      <c r="D55" s="10">
        <v>25032.39</v>
      </c>
      <c r="E55" s="9">
        <v>0</v>
      </c>
      <c r="G55" s="10">
        <v>556385.21</v>
      </c>
      <c r="H55" s="9" t="s">
        <v>67</v>
      </c>
      <c r="I55" s="9" t="s">
        <v>68</v>
      </c>
      <c r="J55" s="9" t="s">
        <v>119</v>
      </c>
    </row>
    <row r="56" spans="1:10">
      <c r="A56" s="9" t="s">
        <v>122</v>
      </c>
      <c r="B56" s="9" t="s">
        <v>66</v>
      </c>
      <c r="C56" s="9" t="s">
        <v>62</v>
      </c>
      <c r="D56" s="10">
        <v>20056.47</v>
      </c>
      <c r="E56" s="9">
        <v>0</v>
      </c>
      <c r="G56" s="10">
        <v>531352.81999999995</v>
      </c>
      <c r="H56" s="9" t="s">
        <v>67</v>
      </c>
      <c r="I56" s="9" t="s">
        <v>68</v>
      </c>
      <c r="J56" s="9" t="s">
        <v>119</v>
      </c>
    </row>
    <row r="57" spans="1:10">
      <c r="A57" s="9" t="s">
        <v>123</v>
      </c>
      <c r="B57" s="9" t="s">
        <v>66</v>
      </c>
      <c r="C57" s="9" t="s">
        <v>62</v>
      </c>
      <c r="D57" s="10">
        <v>10029.09</v>
      </c>
      <c r="E57" s="9">
        <v>0</v>
      </c>
      <c r="G57" s="10">
        <v>511296.35</v>
      </c>
      <c r="H57" s="9" t="s">
        <v>67</v>
      </c>
      <c r="I57" s="9" t="s">
        <v>68</v>
      </c>
      <c r="J57" s="9" t="s">
        <v>119</v>
      </c>
    </row>
    <row r="58" spans="1:10">
      <c r="A58" s="9" t="s">
        <v>124</v>
      </c>
      <c r="B58" s="9" t="s">
        <v>66</v>
      </c>
      <c r="C58" s="9" t="s">
        <v>62</v>
      </c>
      <c r="D58" s="10">
        <v>10312.09</v>
      </c>
      <c r="E58" s="9">
        <v>0</v>
      </c>
      <c r="G58" s="10">
        <v>501267.26</v>
      </c>
      <c r="H58" s="9" t="s">
        <v>67</v>
      </c>
      <c r="I58" s="9" t="s">
        <v>68</v>
      </c>
      <c r="J58" s="9" t="s">
        <v>119</v>
      </c>
    </row>
    <row r="59" spans="1:10">
      <c r="A59" s="9" t="s">
        <v>125</v>
      </c>
      <c r="B59" s="9" t="s">
        <v>66</v>
      </c>
      <c r="C59" s="9" t="s">
        <v>62</v>
      </c>
      <c r="D59" s="10">
        <v>87622.76</v>
      </c>
      <c r="E59" s="9">
        <v>0</v>
      </c>
      <c r="G59" s="10">
        <v>490955.17</v>
      </c>
      <c r="H59" s="9" t="s">
        <v>67</v>
      </c>
      <c r="I59" s="9" t="s">
        <v>68</v>
      </c>
      <c r="J59" s="9" t="s">
        <v>119</v>
      </c>
    </row>
    <row r="60" spans="1:10">
      <c r="A60" s="9" t="s">
        <v>126</v>
      </c>
      <c r="B60" s="9" t="s">
        <v>66</v>
      </c>
      <c r="C60" s="9" t="s">
        <v>62</v>
      </c>
      <c r="D60" s="10">
        <v>10331.94</v>
      </c>
      <c r="E60" s="9">
        <v>0</v>
      </c>
      <c r="G60" s="10">
        <v>403332.41</v>
      </c>
      <c r="H60" s="9" t="s">
        <v>67</v>
      </c>
      <c r="I60" s="9" t="s">
        <v>68</v>
      </c>
      <c r="J60" s="9" t="s">
        <v>119</v>
      </c>
    </row>
    <row r="61" spans="1:10">
      <c r="A61" s="9" t="s">
        <v>127</v>
      </c>
      <c r="B61" s="9" t="s">
        <v>66</v>
      </c>
      <c r="C61" s="9" t="s">
        <v>62</v>
      </c>
      <c r="D61" s="10">
        <v>100044</v>
      </c>
      <c r="E61" s="9">
        <v>0</v>
      </c>
      <c r="G61" s="10">
        <v>393000.47</v>
      </c>
      <c r="H61" s="9" t="s">
        <v>67</v>
      </c>
      <c r="I61" s="9" t="s">
        <v>68</v>
      </c>
      <c r="J61" s="9" t="s">
        <v>119</v>
      </c>
    </row>
    <row r="62" spans="1:10">
      <c r="A62" s="9" t="s">
        <v>128</v>
      </c>
      <c r="B62" s="9" t="s">
        <v>66</v>
      </c>
      <c r="C62" s="9" t="s">
        <v>62</v>
      </c>
      <c r="D62" s="10">
        <v>140051.32999999999</v>
      </c>
      <c r="E62" s="9">
        <v>0</v>
      </c>
      <c r="G62" s="10">
        <v>292956.46999999997</v>
      </c>
      <c r="H62" s="9" t="s">
        <v>67</v>
      </c>
      <c r="I62" s="9" t="s">
        <v>68</v>
      </c>
      <c r="J62" s="9" t="s">
        <v>119</v>
      </c>
    </row>
    <row r="63" spans="1:10">
      <c r="A63" s="9" t="s">
        <v>129</v>
      </c>
      <c r="B63" s="9" t="s">
        <v>94</v>
      </c>
      <c r="C63" s="9" t="s">
        <v>62</v>
      </c>
      <c r="D63" s="9">
        <v>0</v>
      </c>
      <c r="E63" s="9">
        <v>25.5</v>
      </c>
      <c r="G63" s="10">
        <v>152905.14000000001</v>
      </c>
      <c r="J63" s="9" t="s">
        <v>95</v>
      </c>
    </row>
    <row r="64" spans="1:10">
      <c r="A64" s="9" t="s">
        <v>130</v>
      </c>
      <c r="B64" s="9" t="s">
        <v>88</v>
      </c>
      <c r="C64" s="9" t="s">
        <v>62</v>
      </c>
      <c r="D64" s="9">
        <v>0</v>
      </c>
      <c r="E64" s="10">
        <v>3000</v>
      </c>
      <c r="G64" s="10">
        <v>152930.64000000001</v>
      </c>
      <c r="J64" s="9" t="s">
        <v>89</v>
      </c>
    </row>
    <row r="65" spans="1:11">
      <c r="A65" s="9" t="s">
        <v>131</v>
      </c>
      <c r="B65" s="9" t="s">
        <v>94</v>
      </c>
      <c r="C65" s="9" t="s">
        <v>62</v>
      </c>
      <c r="D65" s="9">
        <v>0</v>
      </c>
      <c r="E65" s="9">
        <v>25.1</v>
      </c>
      <c r="G65" s="10">
        <v>155930.64000000001</v>
      </c>
      <c r="J65" s="9" t="s">
        <v>95</v>
      </c>
    </row>
    <row r="66" spans="1:11">
      <c r="A66" s="9" t="s">
        <v>132</v>
      </c>
      <c r="B66" s="9" t="s">
        <v>80</v>
      </c>
      <c r="C66" s="9" t="s">
        <v>62</v>
      </c>
      <c r="D66" s="11">
        <v>50000</v>
      </c>
      <c r="E66" s="9">
        <v>0</v>
      </c>
      <c r="G66" s="10">
        <v>155955.74</v>
      </c>
      <c r="J66" s="9" t="s">
        <v>81</v>
      </c>
    </row>
    <row r="67" spans="1:11">
      <c r="A67" s="9" t="s">
        <v>133</v>
      </c>
      <c r="B67" s="9" t="s">
        <v>94</v>
      </c>
      <c r="C67" s="9" t="s">
        <v>62</v>
      </c>
      <c r="D67" s="9">
        <v>0</v>
      </c>
      <c r="E67" s="9">
        <v>19.7</v>
      </c>
      <c r="G67" s="10">
        <v>105955.74</v>
      </c>
      <c r="J67" s="9" t="s">
        <v>95</v>
      </c>
    </row>
    <row r="68" spans="1:11">
      <c r="A68" s="9" t="s">
        <v>134</v>
      </c>
      <c r="B68" s="9" t="s">
        <v>94</v>
      </c>
      <c r="C68" s="9" t="s">
        <v>62</v>
      </c>
      <c r="D68" s="9">
        <v>0</v>
      </c>
      <c r="E68" s="9">
        <v>22.2</v>
      </c>
      <c r="G68" s="10">
        <v>105975.44</v>
      </c>
      <c r="J68" s="9" t="s">
        <v>95</v>
      </c>
    </row>
    <row r="69" spans="1:11">
      <c r="A69" s="9" t="s">
        <v>135</v>
      </c>
      <c r="B69" s="9" t="s">
        <v>94</v>
      </c>
      <c r="C69" s="9" t="s">
        <v>62</v>
      </c>
      <c r="D69" s="9">
        <v>0</v>
      </c>
      <c r="E69" s="9">
        <v>19.2</v>
      </c>
      <c r="G69" s="10">
        <v>105997.64</v>
      </c>
      <c r="J69" s="9" t="s">
        <v>95</v>
      </c>
    </row>
    <row r="70" spans="1:11">
      <c r="A70" s="9" t="s">
        <v>136</v>
      </c>
      <c r="B70" s="9" t="s">
        <v>94</v>
      </c>
      <c r="C70" s="9" t="s">
        <v>62</v>
      </c>
      <c r="D70" s="9">
        <v>0</v>
      </c>
      <c r="E70" s="9">
        <v>16.5</v>
      </c>
      <c r="G70" s="10">
        <v>106016.84</v>
      </c>
      <c r="J70" s="9" t="s">
        <v>95</v>
      </c>
    </row>
    <row r="71" spans="1:11">
      <c r="A71" s="9" t="s">
        <v>137</v>
      </c>
      <c r="B71" s="9" t="s">
        <v>88</v>
      </c>
      <c r="C71" s="9" t="s">
        <v>62</v>
      </c>
      <c r="D71" s="9">
        <v>0</v>
      </c>
      <c r="E71" s="10">
        <v>2000</v>
      </c>
      <c r="G71" s="10">
        <v>106033.34</v>
      </c>
      <c r="J71" s="9" t="s">
        <v>89</v>
      </c>
    </row>
    <row r="72" spans="1:11">
      <c r="A72" s="9" t="s">
        <v>138</v>
      </c>
      <c r="B72" s="9" t="s">
        <v>88</v>
      </c>
      <c r="C72" s="9" t="s">
        <v>62</v>
      </c>
      <c r="D72" s="9">
        <v>0</v>
      </c>
      <c r="E72" s="10">
        <v>2000</v>
      </c>
      <c r="G72" s="10">
        <v>108033.34</v>
      </c>
      <c r="J72" s="9" t="s">
        <v>89</v>
      </c>
    </row>
    <row r="73" spans="1:11">
      <c r="A73" s="9" t="s">
        <v>139</v>
      </c>
      <c r="B73" s="9" t="s">
        <v>94</v>
      </c>
      <c r="C73" s="9" t="s">
        <v>62</v>
      </c>
      <c r="D73" s="9">
        <v>0</v>
      </c>
      <c r="E73" s="9">
        <v>28.6</v>
      </c>
      <c r="G73" s="10">
        <v>110033.34</v>
      </c>
      <c r="J73" s="9" t="s">
        <v>95</v>
      </c>
    </row>
    <row r="74" spans="1:11">
      <c r="A74" s="9" t="s">
        <v>140</v>
      </c>
      <c r="B74" s="9" t="s">
        <v>94</v>
      </c>
      <c r="C74" s="9" t="s">
        <v>62</v>
      </c>
      <c r="D74" s="9">
        <v>0</v>
      </c>
      <c r="E74" s="9">
        <v>13.5</v>
      </c>
      <c r="G74" s="10">
        <v>110061.94</v>
      </c>
      <c r="J74" s="9" t="s">
        <v>95</v>
      </c>
    </row>
    <row r="75" spans="1:11">
      <c r="A75" s="9" t="s">
        <v>141</v>
      </c>
      <c r="B75" s="9" t="s">
        <v>66</v>
      </c>
      <c r="C75" s="9" t="s">
        <v>62</v>
      </c>
      <c r="D75" s="10">
        <v>10001.94</v>
      </c>
      <c r="E75" s="9">
        <v>0</v>
      </c>
      <c r="G75" s="10">
        <v>110075.44</v>
      </c>
      <c r="H75" s="9" t="s">
        <v>67</v>
      </c>
      <c r="I75" s="9" t="s">
        <v>68</v>
      </c>
      <c r="J75" s="9" t="s">
        <v>119</v>
      </c>
    </row>
    <row r="76" spans="1:11">
      <c r="A76" s="9" t="s">
        <v>142</v>
      </c>
      <c r="B76" s="9" t="s">
        <v>94</v>
      </c>
      <c r="C76" s="9" t="s">
        <v>62</v>
      </c>
      <c r="D76" s="9">
        <v>0</v>
      </c>
      <c r="E76" s="9">
        <v>23.5</v>
      </c>
      <c r="G76" s="10">
        <v>100073.5</v>
      </c>
      <c r="J76" s="9" t="s">
        <v>95</v>
      </c>
    </row>
    <row r="77" spans="1:11">
      <c r="A77" s="9" t="s">
        <v>143</v>
      </c>
      <c r="B77" s="9" t="s">
        <v>61</v>
      </c>
      <c r="C77" s="9" t="s">
        <v>62</v>
      </c>
      <c r="D77" s="10">
        <v>6474</v>
      </c>
      <c r="E77" s="9">
        <v>0</v>
      </c>
      <c r="G77" s="10">
        <v>100097</v>
      </c>
      <c r="J77" s="9" t="s">
        <v>86</v>
      </c>
    </row>
    <row r="78" spans="1:11">
      <c r="A78" s="9" t="s">
        <v>144</v>
      </c>
      <c r="B78" s="9" t="s">
        <v>61</v>
      </c>
      <c r="C78" s="9" t="s">
        <v>62</v>
      </c>
      <c r="D78" s="10">
        <v>3032.69</v>
      </c>
      <c r="E78" s="9">
        <v>0</v>
      </c>
      <c r="G78" s="10">
        <v>93623</v>
      </c>
      <c r="J78" s="9" t="s">
        <v>97</v>
      </c>
    </row>
    <row r="79" spans="1:11">
      <c r="A79" s="9" t="s">
        <v>145</v>
      </c>
      <c r="B79" s="9" t="s">
        <v>80</v>
      </c>
      <c r="C79" s="9" t="s">
        <v>62</v>
      </c>
      <c r="D79" s="10">
        <v>50000</v>
      </c>
      <c r="E79" s="9">
        <v>0</v>
      </c>
      <c r="G79" s="10">
        <v>90590.31</v>
      </c>
      <c r="J79" s="9" t="s">
        <v>81</v>
      </c>
      <c r="K79" s="9" t="s">
        <v>146</v>
      </c>
    </row>
    <row r="80" spans="1:11">
      <c r="A80" s="9" t="s">
        <v>147</v>
      </c>
      <c r="B80" s="9" t="s">
        <v>80</v>
      </c>
      <c r="C80" s="9" t="s">
        <v>62</v>
      </c>
      <c r="D80" s="10">
        <v>40000</v>
      </c>
      <c r="E80" s="9">
        <v>0</v>
      </c>
      <c r="G80" s="10">
        <v>40590.31</v>
      </c>
      <c r="J80" s="9" t="s">
        <v>81</v>
      </c>
      <c r="K80" s="9" t="s">
        <v>148</v>
      </c>
    </row>
    <row r="81" spans="1:11">
      <c r="A81" s="9" t="s">
        <v>149</v>
      </c>
      <c r="B81" s="9" t="s">
        <v>94</v>
      </c>
      <c r="C81" s="9" t="s">
        <v>62</v>
      </c>
      <c r="D81" s="9">
        <v>0</v>
      </c>
      <c r="E81" s="10">
        <v>3000</v>
      </c>
      <c r="G81" s="9">
        <v>590.30999999999995</v>
      </c>
      <c r="J81" s="9" t="s">
        <v>95</v>
      </c>
    </row>
    <row r="82" spans="1:11">
      <c r="A82" s="9" t="s">
        <v>150</v>
      </c>
      <c r="B82" s="9" t="s">
        <v>94</v>
      </c>
      <c r="C82" s="9" t="s">
        <v>62</v>
      </c>
      <c r="D82" s="9">
        <v>0</v>
      </c>
      <c r="E82" s="10">
        <v>5000</v>
      </c>
      <c r="G82" s="10">
        <v>3590.31</v>
      </c>
      <c r="J82" s="9" t="s">
        <v>95</v>
      </c>
    </row>
    <row r="83" spans="1:11">
      <c r="A83" s="9" t="s">
        <v>151</v>
      </c>
      <c r="B83" s="9" t="s">
        <v>83</v>
      </c>
      <c r="C83" s="9" t="s">
        <v>62</v>
      </c>
      <c r="D83" s="9">
        <v>0</v>
      </c>
      <c r="E83" s="10">
        <v>140000</v>
      </c>
      <c r="G83" s="10">
        <v>8590.31</v>
      </c>
      <c r="H83" s="9" t="s">
        <v>67</v>
      </c>
      <c r="I83" s="9" t="s">
        <v>68</v>
      </c>
      <c r="J83" s="9" t="s">
        <v>69</v>
      </c>
    </row>
    <row r="84" spans="1:11">
      <c r="A84" s="9" t="s">
        <v>152</v>
      </c>
      <c r="B84" s="9" t="s">
        <v>83</v>
      </c>
      <c r="C84" s="9" t="s">
        <v>62</v>
      </c>
      <c r="D84" s="10">
        <v>140000</v>
      </c>
      <c r="E84" s="9">
        <v>0</v>
      </c>
      <c r="G84" s="10">
        <v>148590.31</v>
      </c>
      <c r="J84" s="9" t="s">
        <v>92</v>
      </c>
      <c r="K84" s="9" t="s">
        <v>153</v>
      </c>
    </row>
    <row r="85" spans="1:11">
      <c r="A85" s="9" t="s">
        <v>154</v>
      </c>
      <c r="B85" s="9" t="s">
        <v>94</v>
      </c>
      <c r="C85" s="9" t="s">
        <v>62</v>
      </c>
      <c r="D85" s="9">
        <v>0</v>
      </c>
      <c r="E85" s="9">
        <v>26.1</v>
      </c>
      <c r="G85" s="10">
        <v>8590.31</v>
      </c>
      <c r="J85" s="9" t="s">
        <v>95</v>
      </c>
    </row>
    <row r="86" spans="1:11">
      <c r="A86" s="9" t="s">
        <v>155</v>
      </c>
      <c r="B86" s="9" t="s">
        <v>83</v>
      </c>
      <c r="C86" s="9" t="s">
        <v>62</v>
      </c>
      <c r="D86" s="9">
        <v>0</v>
      </c>
      <c r="E86" s="10">
        <v>110000</v>
      </c>
      <c r="G86" s="10">
        <v>8616.41</v>
      </c>
      <c r="H86" s="9" t="s">
        <v>67</v>
      </c>
      <c r="I86" s="9" t="s">
        <v>68</v>
      </c>
      <c r="J86" s="9" t="s">
        <v>69</v>
      </c>
    </row>
    <row r="87" spans="1:11">
      <c r="A87" s="9" t="s">
        <v>156</v>
      </c>
      <c r="B87" s="9" t="s">
        <v>94</v>
      </c>
      <c r="C87" s="9" t="s">
        <v>62</v>
      </c>
      <c r="D87" s="9">
        <v>0</v>
      </c>
      <c r="E87" s="9">
        <v>63.2</v>
      </c>
      <c r="G87" s="10">
        <v>118616.41</v>
      </c>
      <c r="J87" s="9" t="s">
        <v>95</v>
      </c>
    </row>
    <row r="88" spans="1:11">
      <c r="A88" s="9" t="s">
        <v>157</v>
      </c>
      <c r="B88" s="9" t="s">
        <v>94</v>
      </c>
      <c r="C88" s="9" t="s">
        <v>62</v>
      </c>
      <c r="D88" s="9">
        <v>0</v>
      </c>
      <c r="E88" s="9">
        <v>11.1</v>
      </c>
      <c r="G88" s="10">
        <v>118679.61</v>
      </c>
      <c r="J88" s="9" t="s">
        <v>95</v>
      </c>
    </row>
    <row r="89" spans="1:11">
      <c r="A89" s="9" t="s">
        <v>158</v>
      </c>
      <c r="B89" s="9" t="s">
        <v>94</v>
      </c>
      <c r="C89" s="9" t="s">
        <v>62</v>
      </c>
      <c r="D89" s="9">
        <v>0</v>
      </c>
      <c r="E89" s="9">
        <v>34</v>
      </c>
      <c r="G89" s="10">
        <v>118690.71</v>
      </c>
      <c r="J89" s="9" t="s">
        <v>95</v>
      </c>
    </row>
    <row r="90" spans="1:11">
      <c r="A90" s="9" t="s">
        <v>159</v>
      </c>
      <c r="B90" s="9" t="s">
        <v>83</v>
      </c>
      <c r="C90" s="9" t="s">
        <v>62</v>
      </c>
      <c r="D90" s="10">
        <v>80000</v>
      </c>
      <c r="E90" s="9">
        <v>0</v>
      </c>
      <c r="G90" s="10">
        <v>118724.71</v>
      </c>
      <c r="J90" s="9" t="s">
        <v>81</v>
      </c>
      <c r="K90" s="9" t="s">
        <v>160</v>
      </c>
    </row>
    <row r="91" spans="1:11">
      <c r="A91" s="9" t="s">
        <v>161</v>
      </c>
      <c r="B91" s="9" t="s">
        <v>61</v>
      </c>
      <c r="C91" s="9" t="s">
        <v>62</v>
      </c>
      <c r="D91" s="10">
        <v>7824.24</v>
      </c>
      <c r="E91" s="9">
        <v>0</v>
      </c>
      <c r="G91" s="10">
        <v>38724.71</v>
      </c>
      <c r="J91" s="9" t="s">
        <v>97</v>
      </c>
    </row>
    <row r="92" spans="1:11">
      <c r="A92" s="9" t="s">
        <v>162</v>
      </c>
      <c r="B92" s="9" t="s">
        <v>61</v>
      </c>
      <c r="C92" s="9" t="s">
        <v>62</v>
      </c>
      <c r="D92" s="10">
        <v>6465</v>
      </c>
      <c r="E92" s="9">
        <v>0</v>
      </c>
      <c r="G92" s="10">
        <v>30900.47</v>
      </c>
      <c r="J92" s="9" t="s">
        <v>86</v>
      </c>
    </row>
    <row r="93" spans="1:11">
      <c r="A93" s="9" t="s">
        <v>163</v>
      </c>
      <c r="B93" s="9" t="s">
        <v>94</v>
      </c>
      <c r="C93" s="9" t="s">
        <v>62</v>
      </c>
      <c r="D93" s="9">
        <v>0</v>
      </c>
      <c r="E93" s="9">
        <v>13.7</v>
      </c>
      <c r="G93" s="10">
        <v>24435.47</v>
      </c>
      <c r="J93" s="9" t="s">
        <v>95</v>
      </c>
    </row>
    <row r="94" spans="1:11">
      <c r="A94" s="9" t="s">
        <v>164</v>
      </c>
      <c r="B94" s="9" t="s">
        <v>83</v>
      </c>
      <c r="C94" s="9" t="s">
        <v>62</v>
      </c>
      <c r="D94" s="10">
        <v>15000</v>
      </c>
      <c r="E94" s="9">
        <v>0</v>
      </c>
      <c r="G94" s="10">
        <v>24449.17</v>
      </c>
      <c r="J94" s="9" t="s">
        <v>92</v>
      </c>
    </row>
    <row r="95" spans="1:11">
      <c r="A95" s="9" t="s">
        <v>165</v>
      </c>
      <c r="B95" s="9" t="s">
        <v>104</v>
      </c>
      <c r="C95" s="9" t="s">
        <v>62</v>
      </c>
      <c r="D95" s="9">
        <v>13.09</v>
      </c>
      <c r="E95" s="9">
        <v>0</v>
      </c>
      <c r="G95" s="10">
        <v>9449.17</v>
      </c>
      <c r="J95" s="9" t="s">
        <v>105</v>
      </c>
    </row>
    <row r="96" spans="1:11">
      <c r="A96" s="9" t="s">
        <v>166</v>
      </c>
      <c r="B96" s="9" t="s">
        <v>61</v>
      </c>
      <c r="C96" s="9" t="s">
        <v>62</v>
      </c>
      <c r="D96" s="10">
        <v>6343</v>
      </c>
      <c r="E96" s="9">
        <v>0</v>
      </c>
      <c r="G96" s="10">
        <v>9436.08</v>
      </c>
      <c r="J96" s="9" t="s">
        <v>86</v>
      </c>
    </row>
    <row r="97" spans="1:10">
      <c r="A97" s="9" t="s">
        <v>167</v>
      </c>
      <c r="B97" s="9" t="s">
        <v>61</v>
      </c>
      <c r="C97" s="9" t="s">
        <v>62</v>
      </c>
      <c r="D97" s="10">
        <v>2450.9899999999998</v>
      </c>
      <c r="E97" s="9">
        <v>0</v>
      </c>
      <c r="G97" s="10">
        <v>3093.08</v>
      </c>
      <c r="J97" s="9" t="s">
        <v>97</v>
      </c>
    </row>
    <row r="98" spans="1:10">
      <c r="B98" s="9" t="s">
        <v>168</v>
      </c>
      <c r="C98" s="9" t="s">
        <v>62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3"/>
  <sheetViews>
    <sheetView topLeftCell="A12" zoomScale="130" zoomScaleSheetLayoutView="120" workbookViewId="0">
      <selection activeCell="E19" sqref="E19"/>
    </sheetView>
  </sheetViews>
  <sheetFormatPr defaultRowHeight="14.25"/>
  <cols>
    <col min="1" max="1" width="3.25" style="26" bestFit="1" customWidth="1"/>
    <col min="2" max="2" width="18.25" style="13" customWidth="1"/>
    <col min="3" max="3" width="5.5" style="27" customWidth="1"/>
    <col min="4" max="4" width="8.875" style="28" customWidth="1"/>
    <col min="5" max="5" width="10.75" style="28" customWidth="1"/>
    <col min="6" max="7" width="6.125" style="13" customWidth="1"/>
    <col min="8" max="8" width="6.75" style="13" bestFit="1" customWidth="1"/>
    <col min="9" max="9" width="4.125" style="13" bestFit="1" customWidth="1"/>
    <col min="10" max="10" width="8.75" style="13" customWidth="1"/>
    <col min="11" max="11" width="40.25" style="13" customWidth="1"/>
    <col min="12" max="12" width="4.5" style="13" bestFit="1" customWidth="1"/>
    <col min="13" max="13" width="6.5" style="13" bestFit="1" customWidth="1"/>
    <col min="14" max="14" width="5.875" style="13" bestFit="1" customWidth="1"/>
    <col min="15" max="15" width="7.625" style="13" bestFit="1" customWidth="1"/>
    <col min="16" max="16" width="6.5" style="13" bestFit="1" customWidth="1"/>
    <col min="17" max="255" width="9" style="13"/>
    <col min="256" max="256" width="3.25" style="13" bestFit="1" customWidth="1"/>
    <col min="257" max="257" width="18.25" style="13" customWidth="1"/>
    <col min="258" max="258" width="5.5" style="13" customWidth="1"/>
    <col min="259" max="260" width="2.625" style="13" customWidth="1"/>
    <col min="261" max="261" width="10.75" style="13" customWidth="1"/>
    <col min="262" max="263" width="2.625" style="13" customWidth="1"/>
    <col min="264" max="264" width="6.75" style="13" bestFit="1" customWidth="1"/>
    <col min="265" max="265" width="4.125" style="13" bestFit="1" customWidth="1"/>
    <col min="266" max="266" width="8.75" style="13" customWidth="1"/>
    <col min="267" max="267" width="40.25" style="13" customWidth="1"/>
    <col min="268" max="268" width="4.5" style="13" bestFit="1" customWidth="1"/>
    <col min="269" max="269" width="6.5" style="13" bestFit="1" customWidth="1"/>
    <col min="270" max="270" width="5.875" style="13" bestFit="1" customWidth="1"/>
    <col min="271" max="271" width="7.625" style="13" bestFit="1" customWidth="1"/>
    <col min="272" max="272" width="6.5" style="13" bestFit="1" customWidth="1"/>
    <col min="273" max="511" width="9" style="13"/>
    <col min="512" max="512" width="3.25" style="13" bestFit="1" customWidth="1"/>
    <col min="513" max="513" width="18.25" style="13" customWidth="1"/>
    <col min="514" max="514" width="5.5" style="13" customWidth="1"/>
    <col min="515" max="516" width="2.625" style="13" customWidth="1"/>
    <col min="517" max="517" width="10.75" style="13" customWidth="1"/>
    <col min="518" max="519" width="2.625" style="13" customWidth="1"/>
    <col min="520" max="520" width="6.75" style="13" bestFit="1" customWidth="1"/>
    <col min="521" max="521" width="4.125" style="13" bestFit="1" customWidth="1"/>
    <col min="522" max="522" width="8.75" style="13" customWidth="1"/>
    <col min="523" max="523" width="40.25" style="13" customWidth="1"/>
    <col min="524" max="524" width="4.5" style="13" bestFit="1" customWidth="1"/>
    <col min="525" max="525" width="6.5" style="13" bestFit="1" customWidth="1"/>
    <col min="526" max="526" width="5.875" style="13" bestFit="1" customWidth="1"/>
    <col min="527" max="527" width="7.625" style="13" bestFit="1" customWidth="1"/>
    <col min="528" max="528" width="6.5" style="13" bestFit="1" customWidth="1"/>
    <col min="529" max="767" width="9" style="13"/>
    <col min="768" max="768" width="3.25" style="13" bestFit="1" customWidth="1"/>
    <col min="769" max="769" width="18.25" style="13" customWidth="1"/>
    <col min="770" max="770" width="5.5" style="13" customWidth="1"/>
    <col min="771" max="772" width="2.625" style="13" customWidth="1"/>
    <col min="773" max="773" width="10.75" style="13" customWidth="1"/>
    <col min="774" max="775" width="2.625" style="13" customWidth="1"/>
    <col min="776" max="776" width="6.75" style="13" bestFit="1" customWidth="1"/>
    <col min="777" max="777" width="4.125" style="13" bestFit="1" customWidth="1"/>
    <col min="778" max="778" width="8.75" style="13" customWidth="1"/>
    <col min="779" max="779" width="40.25" style="13" customWidth="1"/>
    <col min="780" max="780" width="4.5" style="13" bestFit="1" customWidth="1"/>
    <col min="781" max="781" width="6.5" style="13" bestFit="1" customWidth="1"/>
    <col min="782" max="782" width="5.875" style="13" bestFit="1" customWidth="1"/>
    <col min="783" max="783" width="7.625" style="13" bestFit="1" customWidth="1"/>
    <col min="784" max="784" width="6.5" style="13" bestFit="1" customWidth="1"/>
    <col min="785" max="1023" width="9" style="13"/>
    <col min="1024" max="1024" width="3.25" style="13" bestFit="1" customWidth="1"/>
    <col min="1025" max="1025" width="18.25" style="13" customWidth="1"/>
    <col min="1026" max="1026" width="5.5" style="13" customWidth="1"/>
    <col min="1027" max="1028" width="2.625" style="13" customWidth="1"/>
    <col min="1029" max="1029" width="10.75" style="13" customWidth="1"/>
    <col min="1030" max="1031" width="2.625" style="13" customWidth="1"/>
    <col min="1032" max="1032" width="6.75" style="13" bestFit="1" customWidth="1"/>
    <col min="1033" max="1033" width="4.125" style="13" bestFit="1" customWidth="1"/>
    <col min="1034" max="1034" width="8.75" style="13" customWidth="1"/>
    <col min="1035" max="1035" width="40.25" style="13" customWidth="1"/>
    <col min="1036" max="1036" width="4.5" style="13" bestFit="1" customWidth="1"/>
    <col min="1037" max="1037" width="6.5" style="13" bestFit="1" customWidth="1"/>
    <col min="1038" max="1038" width="5.875" style="13" bestFit="1" customWidth="1"/>
    <col min="1039" max="1039" width="7.625" style="13" bestFit="1" customWidth="1"/>
    <col min="1040" max="1040" width="6.5" style="13" bestFit="1" customWidth="1"/>
    <col min="1041" max="1279" width="9" style="13"/>
    <col min="1280" max="1280" width="3.25" style="13" bestFit="1" customWidth="1"/>
    <col min="1281" max="1281" width="18.25" style="13" customWidth="1"/>
    <col min="1282" max="1282" width="5.5" style="13" customWidth="1"/>
    <col min="1283" max="1284" width="2.625" style="13" customWidth="1"/>
    <col min="1285" max="1285" width="10.75" style="13" customWidth="1"/>
    <col min="1286" max="1287" width="2.625" style="13" customWidth="1"/>
    <col min="1288" max="1288" width="6.75" style="13" bestFit="1" customWidth="1"/>
    <col min="1289" max="1289" width="4.125" style="13" bestFit="1" customWidth="1"/>
    <col min="1290" max="1290" width="8.75" style="13" customWidth="1"/>
    <col min="1291" max="1291" width="40.25" style="13" customWidth="1"/>
    <col min="1292" max="1292" width="4.5" style="13" bestFit="1" customWidth="1"/>
    <col min="1293" max="1293" width="6.5" style="13" bestFit="1" customWidth="1"/>
    <col min="1294" max="1294" width="5.875" style="13" bestFit="1" customWidth="1"/>
    <col min="1295" max="1295" width="7.625" style="13" bestFit="1" customWidth="1"/>
    <col min="1296" max="1296" width="6.5" style="13" bestFit="1" customWidth="1"/>
    <col min="1297" max="1535" width="9" style="13"/>
    <col min="1536" max="1536" width="3.25" style="13" bestFit="1" customWidth="1"/>
    <col min="1537" max="1537" width="18.25" style="13" customWidth="1"/>
    <col min="1538" max="1538" width="5.5" style="13" customWidth="1"/>
    <col min="1539" max="1540" width="2.625" style="13" customWidth="1"/>
    <col min="1541" max="1541" width="10.75" style="13" customWidth="1"/>
    <col min="1542" max="1543" width="2.625" style="13" customWidth="1"/>
    <col min="1544" max="1544" width="6.75" style="13" bestFit="1" customWidth="1"/>
    <col min="1545" max="1545" width="4.125" style="13" bestFit="1" customWidth="1"/>
    <col min="1546" max="1546" width="8.75" style="13" customWidth="1"/>
    <col min="1547" max="1547" width="40.25" style="13" customWidth="1"/>
    <col min="1548" max="1548" width="4.5" style="13" bestFit="1" customWidth="1"/>
    <col min="1549" max="1549" width="6.5" style="13" bestFit="1" customWidth="1"/>
    <col min="1550" max="1550" width="5.875" style="13" bestFit="1" customWidth="1"/>
    <col min="1551" max="1551" width="7.625" style="13" bestFit="1" customWidth="1"/>
    <col min="1552" max="1552" width="6.5" style="13" bestFit="1" customWidth="1"/>
    <col min="1553" max="1791" width="9" style="13"/>
    <col min="1792" max="1792" width="3.25" style="13" bestFit="1" customWidth="1"/>
    <col min="1793" max="1793" width="18.25" style="13" customWidth="1"/>
    <col min="1794" max="1794" width="5.5" style="13" customWidth="1"/>
    <col min="1795" max="1796" width="2.625" style="13" customWidth="1"/>
    <col min="1797" max="1797" width="10.75" style="13" customWidth="1"/>
    <col min="1798" max="1799" width="2.625" style="13" customWidth="1"/>
    <col min="1800" max="1800" width="6.75" style="13" bestFit="1" customWidth="1"/>
    <col min="1801" max="1801" width="4.125" style="13" bestFit="1" customWidth="1"/>
    <col min="1802" max="1802" width="8.75" style="13" customWidth="1"/>
    <col min="1803" max="1803" width="40.25" style="13" customWidth="1"/>
    <col min="1804" max="1804" width="4.5" style="13" bestFit="1" customWidth="1"/>
    <col min="1805" max="1805" width="6.5" style="13" bestFit="1" customWidth="1"/>
    <col min="1806" max="1806" width="5.875" style="13" bestFit="1" customWidth="1"/>
    <col min="1807" max="1807" width="7.625" style="13" bestFit="1" customWidth="1"/>
    <col min="1808" max="1808" width="6.5" style="13" bestFit="1" customWidth="1"/>
    <col min="1809" max="2047" width="9" style="13"/>
    <col min="2048" max="2048" width="3.25" style="13" bestFit="1" customWidth="1"/>
    <col min="2049" max="2049" width="18.25" style="13" customWidth="1"/>
    <col min="2050" max="2050" width="5.5" style="13" customWidth="1"/>
    <col min="2051" max="2052" width="2.625" style="13" customWidth="1"/>
    <col min="2053" max="2053" width="10.75" style="13" customWidth="1"/>
    <col min="2054" max="2055" width="2.625" style="13" customWidth="1"/>
    <col min="2056" max="2056" width="6.75" style="13" bestFit="1" customWidth="1"/>
    <col min="2057" max="2057" width="4.125" style="13" bestFit="1" customWidth="1"/>
    <col min="2058" max="2058" width="8.75" style="13" customWidth="1"/>
    <col min="2059" max="2059" width="40.25" style="13" customWidth="1"/>
    <col min="2060" max="2060" width="4.5" style="13" bestFit="1" customWidth="1"/>
    <col min="2061" max="2061" width="6.5" style="13" bestFit="1" customWidth="1"/>
    <col min="2062" max="2062" width="5.875" style="13" bestFit="1" customWidth="1"/>
    <col min="2063" max="2063" width="7.625" style="13" bestFit="1" customWidth="1"/>
    <col min="2064" max="2064" width="6.5" style="13" bestFit="1" customWidth="1"/>
    <col min="2065" max="2303" width="9" style="13"/>
    <col min="2304" max="2304" width="3.25" style="13" bestFit="1" customWidth="1"/>
    <col min="2305" max="2305" width="18.25" style="13" customWidth="1"/>
    <col min="2306" max="2306" width="5.5" style="13" customWidth="1"/>
    <col min="2307" max="2308" width="2.625" style="13" customWidth="1"/>
    <col min="2309" max="2309" width="10.75" style="13" customWidth="1"/>
    <col min="2310" max="2311" width="2.625" style="13" customWidth="1"/>
    <col min="2312" max="2312" width="6.75" style="13" bestFit="1" customWidth="1"/>
    <col min="2313" max="2313" width="4.125" style="13" bestFit="1" customWidth="1"/>
    <col min="2314" max="2314" width="8.75" style="13" customWidth="1"/>
    <col min="2315" max="2315" width="40.25" style="13" customWidth="1"/>
    <col min="2316" max="2316" width="4.5" style="13" bestFit="1" customWidth="1"/>
    <col min="2317" max="2317" width="6.5" style="13" bestFit="1" customWidth="1"/>
    <col min="2318" max="2318" width="5.875" style="13" bestFit="1" customWidth="1"/>
    <col min="2319" max="2319" width="7.625" style="13" bestFit="1" customWidth="1"/>
    <col min="2320" max="2320" width="6.5" style="13" bestFit="1" customWidth="1"/>
    <col min="2321" max="2559" width="9" style="13"/>
    <col min="2560" max="2560" width="3.25" style="13" bestFit="1" customWidth="1"/>
    <col min="2561" max="2561" width="18.25" style="13" customWidth="1"/>
    <col min="2562" max="2562" width="5.5" style="13" customWidth="1"/>
    <col min="2563" max="2564" width="2.625" style="13" customWidth="1"/>
    <col min="2565" max="2565" width="10.75" style="13" customWidth="1"/>
    <col min="2566" max="2567" width="2.625" style="13" customWidth="1"/>
    <col min="2568" max="2568" width="6.75" style="13" bestFit="1" customWidth="1"/>
    <col min="2569" max="2569" width="4.125" style="13" bestFit="1" customWidth="1"/>
    <col min="2570" max="2570" width="8.75" style="13" customWidth="1"/>
    <col min="2571" max="2571" width="40.25" style="13" customWidth="1"/>
    <col min="2572" max="2572" width="4.5" style="13" bestFit="1" customWidth="1"/>
    <col min="2573" max="2573" width="6.5" style="13" bestFit="1" customWidth="1"/>
    <col min="2574" max="2574" width="5.875" style="13" bestFit="1" customWidth="1"/>
    <col min="2575" max="2575" width="7.625" style="13" bestFit="1" customWidth="1"/>
    <col min="2576" max="2576" width="6.5" style="13" bestFit="1" customWidth="1"/>
    <col min="2577" max="2815" width="9" style="13"/>
    <col min="2816" max="2816" width="3.25" style="13" bestFit="1" customWidth="1"/>
    <col min="2817" max="2817" width="18.25" style="13" customWidth="1"/>
    <col min="2818" max="2818" width="5.5" style="13" customWidth="1"/>
    <col min="2819" max="2820" width="2.625" style="13" customWidth="1"/>
    <col min="2821" max="2821" width="10.75" style="13" customWidth="1"/>
    <col min="2822" max="2823" width="2.625" style="13" customWidth="1"/>
    <col min="2824" max="2824" width="6.75" style="13" bestFit="1" customWidth="1"/>
    <col min="2825" max="2825" width="4.125" style="13" bestFit="1" customWidth="1"/>
    <col min="2826" max="2826" width="8.75" style="13" customWidth="1"/>
    <col min="2827" max="2827" width="40.25" style="13" customWidth="1"/>
    <col min="2828" max="2828" width="4.5" style="13" bestFit="1" customWidth="1"/>
    <col min="2829" max="2829" width="6.5" style="13" bestFit="1" customWidth="1"/>
    <col min="2830" max="2830" width="5.875" style="13" bestFit="1" customWidth="1"/>
    <col min="2831" max="2831" width="7.625" style="13" bestFit="1" customWidth="1"/>
    <col min="2832" max="2832" width="6.5" style="13" bestFit="1" customWidth="1"/>
    <col min="2833" max="3071" width="9" style="13"/>
    <col min="3072" max="3072" width="3.25" style="13" bestFit="1" customWidth="1"/>
    <col min="3073" max="3073" width="18.25" style="13" customWidth="1"/>
    <col min="3074" max="3074" width="5.5" style="13" customWidth="1"/>
    <col min="3075" max="3076" width="2.625" style="13" customWidth="1"/>
    <col min="3077" max="3077" width="10.75" style="13" customWidth="1"/>
    <col min="3078" max="3079" width="2.625" style="13" customWidth="1"/>
    <col min="3080" max="3080" width="6.75" style="13" bestFit="1" customWidth="1"/>
    <col min="3081" max="3081" width="4.125" style="13" bestFit="1" customWidth="1"/>
    <col min="3082" max="3082" width="8.75" style="13" customWidth="1"/>
    <col min="3083" max="3083" width="40.25" style="13" customWidth="1"/>
    <col min="3084" max="3084" width="4.5" style="13" bestFit="1" customWidth="1"/>
    <col min="3085" max="3085" width="6.5" style="13" bestFit="1" customWidth="1"/>
    <col min="3086" max="3086" width="5.875" style="13" bestFit="1" customWidth="1"/>
    <col min="3087" max="3087" width="7.625" style="13" bestFit="1" customWidth="1"/>
    <col min="3088" max="3088" width="6.5" style="13" bestFit="1" customWidth="1"/>
    <col min="3089" max="3327" width="9" style="13"/>
    <col min="3328" max="3328" width="3.25" style="13" bestFit="1" customWidth="1"/>
    <col min="3329" max="3329" width="18.25" style="13" customWidth="1"/>
    <col min="3330" max="3330" width="5.5" style="13" customWidth="1"/>
    <col min="3331" max="3332" width="2.625" style="13" customWidth="1"/>
    <col min="3333" max="3333" width="10.75" style="13" customWidth="1"/>
    <col min="3334" max="3335" width="2.625" style="13" customWidth="1"/>
    <col min="3336" max="3336" width="6.75" style="13" bestFit="1" customWidth="1"/>
    <col min="3337" max="3337" width="4.125" style="13" bestFit="1" customWidth="1"/>
    <col min="3338" max="3338" width="8.75" style="13" customWidth="1"/>
    <col min="3339" max="3339" width="40.25" style="13" customWidth="1"/>
    <col min="3340" max="3340" width="4.5" style="13" bestFit="1" customWidth="1"/>
    <col min="3341" max="3341" width="6.5" style="13" bestFit="1" customWidth="1"/>
    <col min="3342" max="3342" width="5.875" style="13" bestFit="1" customWidth="1"/>
    <col min="3343" max="3343" width="7.625" style="13" bestFit="1" customWidth="1"/>
    <col min="3344" max="3344" width="6.5" style="13" bestFit="1" customWidth="1"/>
    <col min="3345" max="3583" width="9" style="13"/>
    <col min="3584" max="3584" width="3.25" style="13" bestFit="1" customWidth="1"/>
    <col min="3585" max="3585" width="18.25" style="13" customWidth="1"/>
    <col min="3586" max="3586" width="5.5" style="13" customWidth="1"/>
    <col min="3587" max="3588" width="2.625" style="13" customWidth="1"/>
    <col min="3589" max="3589" width="10.75" style="13" customWidth="1"/>
    <col min="3590" max="3591" width="2.625" style="13" customWidth="1"/>
    <col min="3592" max="3592" width="6.75" style="13" bestFit="1" customWidth="1"/>
    <col min="3593" max="3593" width="4.125" style="13" bestFit="1" customWidth="1"/>
    <col min="3594" max="3594" width="8.75" style="13" customWidth="1"/>
    <col min="3595" max="3595" width="40.25" style="13" customWidth="1"/>
    <col min="3596" max="3596" width="4.5" style="13" bestFit="1" customWidth="1"/>
    <col min="3597" max="3597" width="6.5" style="13" bestFit="1" customWidth="1"/>
    <col min="3598" max="3598" width="5.875" style="13" bestFit="1" customWidth="1"/>
    <col min="3599" max="3599" width="7.625" style="13" bestFit="1" customWidth="1"/>
    <col min="3600" max="3600" width="6.5" style="13" bestFit="1" customWidth="1"/>
    <col min="3601" max="3839" width="9" style="13"/>
    <col min="3840" max="3840" width="3.25" style="13" bestFit="1" customWidth="1"/>
    <col min="3841" max="3841" width="18.25" style="13" customWidth="1"/>
    <col min="3842" max="3842" width="5.5" style="13" customWidth="1"/>
    <col min="3843" max="3844" width="2.625" style="13" customWidth="1"/>
    <col min="3845" max="3845" width="10.75" style="13" customWidth="1"/>
    <col min="3846" max="3847" width="2.625" style="13" customWidth="1"/>
    <col min="3848" max="3848" width="6.75" style="13" bestFit="1" customWidth="1"/>
    <col min="3849" max="3849" width="4.125" style="13" bestFit="1" customWidth="1"/>
    <col min="3850" max="3850" width="8.75" style="13" customWidth="1"/>
    <col min="3851" max="3851" width="40.25" style="13" customWidth="1"/>
    <col min="3852" max="3852" width="4.5" style="13" bestFit="1" customWidth="1"/>
    <col min="3853" max="3853" width="6.5" style="13" bestFit="1" customWidth="1"/>
    <col min="3854" max="3854" width="5.875" style="13" bestFit="1" customWidth="1"/>
    <col min="3855" max="3855" width="7.625" style="13" bestFit="1" customWidth="1"/>
    <col min="3856" max="3856" width="6.5" style="13" bestFit="1" customWidth="1"/>
    <col min="3857" max="4095" width="9" style="13"/>
    <col min="4096" max="4096" width="3.25" style="13" bestFit="1" customWidth="1"/>
    <col min="4097" max="4097" width="18.25" style="13" customWidth="1"/>
    <col min="4098" max="4098" width="5.5" style="13" customWidth="1"/>
    <col min="4099" max="4100" width="2.625" style="13" customWidth="1"/>
    <col min="4101" max="4101" width="10.75" style="13" customWidth="1"/>
    <col min="4102" max="4103" width="2.625" style="13" customWidth="1"/>
    <col min="4104" max="4104" width="6.75" style="13" bestFit="1" customWidth="1"/>
    <col min="4105" max="4105" width="4.125" style="13" bestFit="1" customWidth="1"/>
    <col min="4106" max="4106" width="8.75" style="13" customWidth="1"/>
    <col min="4107" max="4107" width="40.25" style="13" customWidth="1"/>
    <col min="4108" max="4108" width="4.5" style="13" bestFit="1" customWidth="1"/>
    <col min="4109" max="4109" width="6.5" style="13" bestFit="1" customWidth="1"/>
    <col min="4110" max="4110" width="5.875" style="13" bestFit="1" customWidth="1"/>
    <col min="4111" max="4111" width="7.625" style="13" bestFit="1" customWidth="1"/>
    <col min="4112" max="4112" width="6.5" style="13" bestFit="1" customWidth="1"/>
    <col min="4113" max="4351" width="9" style="13"/>
    <col min="4352" max="4352" width="3.25" style="13" bestFit="1" customWidth="1"/>
    <col min="4353" max="4353" width="18.25" style="13" customWidth="1"/>
    <col min="4354" max="4354" width="5.5" style="13" customWidth="1"/>
    <col min="4355" max="4356" width="2.625" style="13" customWidth="1"/>
    <col min="4357" max="4357" width="10.75" style="13" customWidth="1"/>
    <col min="4358" max="4359" width="2.625" style="13" customWidth="1"/>
    <col min="4360" max="4360" width="6.75" style="13" bestFit="1" customWidth="1"/>
    <col min="4361" max="4361" width="4.125" style="13" bestFit="1" customWidth="1"/>
    <col min="4362" max="4362" width="8.75" style="13" customWidth="1"/>
    <col min="4363" max="4363" width="40.25" style="13" customWidth="1"/>
    <col min="4364" max="4364" width="4.5" style="13" bestFit="1" customWidth="1"/>
    <col min="4365" max="4365" width="6.5" style="13" bestFit="1" customWidth="1"/>
    <col min="4366" max="4366" width="5.875" style="13" bestFit="1" customWidth="1"/>
    <col min="4367" max="4367" width="7.625" style="13" bestFit="1" customWidth="1"/>
    <col min="4368" max="4368" width="6.5" style="13" bestFit="1" customWidth="1"/>
    <col min="4369" max="4607" width="9" style="13"/>
    <col min="4608" max="4608" width="3.25" style="13" bestFit="1" customWidth="1"/>
    <col min="4609" max="4609" width="18.25" style="13" customWidth="1"/>
    <col min="4610" max="4610" width="5.5" style="13" customWidth="1"/>
    <col min="4611" max="4612" width="2.625" style="13" customWidth="1"/>
    <col min="4613" max="4613" width="10.75" style="13" customWidth="1"/>
    <col min="4614" max="4615" width="2.625" style="13" customWidth="1"/>
    <col min="4616" max="4616" width="6.75" style="13" bestFit="1" customWidth="1"/>
    <col min="4617" max="4617" width="4.125" style="13" bestFit="1" customWidth="1"/>
    <col min="4618" max="4618" width="8.75" style="13" customWidth="1"/>
    <col min="4619" max="4619" width="40.25" style="13" customWidth="1"/>
    <col min="4620" max="4620" width="4.5" style="13" bestFit="1" customWidth="1"/>
    <col min="4621" max="4621" width="6.5" style="13" bestFit="1" customWidth="1"/>
    <col min="4622" max="4622" width="5.875" style="13" bestFit="1" customWidth="1"/>
    <col min="4623" max="4623" width="7.625" style="13" bestFit="1" customWidth="1"/>
    <col min="4624" max="4624" width="6.5" style="13" bestFit="1" customWidth="1"/>
    <col min="4625" max="4863" width="9" style="13"/>
    <col min="4864" max="4864" width="3.25" style="13" bestFit="1" customWidth="1"/>
    <col min="4865" max="4865" width="18.25" style="13" customWidth="1"/>
    <col min="4866" max="4866" width="5.5" style="13" customWidth="1"/>
    <col min="4867" max="4868" width="2.625" style="13" customWidth="1"/>
    <col min="4869" max="4869" width="10.75" style="13" customWidth="1"/>
    <col min="4870" max="4871" width="2.625" style="13" customWidth="1"/>
    <col min="4872" max="4872" width="6.75" style="13" bestFit="1" customWidth="1"/>
    <col min="4873" max="4873" width="4.125" style="13" bestFit="1" customWidth="1"/>
    <col min="4874" max="4874" width="8.75" style="13" customWidth="1"/>
    <col min="4875" max="4875" width="40.25" style="13" customWidth="1"/>
    <col min="4876" max="4876" width="4.5" style="13" bestFit="1" customWidth="1"/>
    <col min="4877" max="4877" width="6.5" style="13" bestFit="1" customWidth="1"/>
    <col min="4878" max="4878" width="5.875" style="13" bestFit="1" customWidth="1"/>
    <col min="4879" max="4879" width="7.625" style="13" bestFit="1" customWidth="1"/>
    <col min="4880" max="4880" width="6.5" style="13" bestFit="1" customWidth="1"/>
    <col min="4881" max="5119" width="9" style="13"/>
    <col min="5120" max="5120" width="3.25" style="13" bestFit="1" customWidth="1"/>
    <col min="5121" max="5121" width="18.25" style="13" customWidth="1"/>
    <col min="5122" max="5122" width="5.5" style="13" customWidth="1"/>
    <col min="5123" max="5124" width="2.625" style="13" customWidth="1"/>
    <col min="5125" max="5125" width="10.75" style="13" customWidth="1"/>
    <col min="5126" max="5127" width="2.625" style="13" customWidth="1"/>
    <col min="5128" max="5128" width="6.75" style="13" bestFit="1" customWidth="1"/>
    <col min="5129" max="5129" width="4.125" style="13" bestFit="1" customWidth="1"/>
    <col min="5130" max="5130" width="8.75" style="13" customWidth="1"/>
    <col min="5131" max="5131" width="40.25" style="13" customWidth="1"/>
    <col min="5132" max="5132" width="4.5" style="13" bestFit="1" customWidth="1"/>
    <col min="5133" max="5133" width="6.5" style="13" bestFit="1" customWidth="1"/>
    <col min="5134" max="5134" width="5.875" style="13" bestFit="1" customWidth="1"/>
    <col min="5135" max="5135" width="7.625" style="13" bestFit="1" customWidth="1"/>
    <col min="5136" max="5136" width="6.5" style="13" bestFit="1" customWidth="1"/>
    <col min="5137" max="5375" width="9" style="13"/>
    <col min="5376" max="5376" width="3.25" style="13" bestFit="1" customWidth="1"/>
    <col min="5377" max="5377" width="18.25" style="13" customWidth="1"/>
    <col min="5378" max="5378" width="5.5" style="13" customWidth="1"/>
    <col min="5379" max="5380" width="2.625" style="13" customWidth="1"/>
    <col min="5381" max="5381" width="10.75" style="13" customWidth="1"/>
    <col min="5382" max="5383" width="2.625" style="13" customWidth="1"/>
    <col min="5384" max="5384" width="6.75" style="13" bestFit="1" customWidth="1"/>
    <col min="5385" max="5385" width="4.125" style="13" bestFit="1" customWidth="1"/>
    <col min="5386" max="5386" width="8.75" style="13" customWidth="1"/>
    <col min="5387" max="5387" width="40.25" style="13" customWidth="1"/>
    <col min="5388" max="5388" width="4.5" style="13" bestFit="1" customWidth="1"/>
    <col min="5389" max="5389" width="6.5" style="13" bestFit="1" customWidth="1"/>
    <col min="5390" max="5390" width="5.875" style="13" bestFit="1" customWidth="1"/>
    <col min="5391" max="5391" width="7.625" style="13" bestFit="1" customWidth="1"/>
    <col min="5392" max="5392" width="6.5" style="13" bestFit="1" customWidth="1"/>
    <col min="5393" max="5631" width="9" style="13"/>
    <col min="5632" max="5632" width="3.25" style="13" bestFit="1" customWidth="1"/>
    <col min="5633" max="5633" width="18.25" style="13" customWidth="1"/>
    <col min="5634" max="5634" width="5.5" style="13" customWidth="1"/>
    <col min="5635" max="5636" width="2.625" style="13" customWidth="1"/>
    <col min="5637" max="5637" width="10.75" style="13" customWidth="1"/>
    <col min="5638" max="5639" width="2.625" style="13" customWidth="1"/>
    <col min="5640" max="5640" width="6.75" style="13" bestFit="1" customWidth="1"/>
    <col min="5641" max="5641" width="4.125" style="13" bestFit="1" customWidth="1"/>
    <col min="5642" max="5642" width="8.75" style="13" customWidth="1"/>
    <col min="5643" max="5643" width="40.25" style="13" customWidth="1"/>
    <col min="5644" max="5644" width="4.5" style="13" bestFit="1" customWidth="1"/>
    <col min="5645" max="5645" width="6.5" style="13" bestFit="1" customWidth="1"/>
    <col min="5646" max="5646" width="5.875" style="13" bestFit="1" customWidth="1"/>
    <col min="5647" max="5647" width="7.625" style="13" bestFit="1" customWidth="1"/>
    <col min="5648" max="5648" width="6.5" style="13" bestFit="1" customWidth="1"/>
    <col min="5649" max="5887" width="9" style="13"/>
    <col min="5888" max="5888" width="3.25" style="13" bestFit="1" customWidth="1"/>
    <col min="5889" max="5889" width="18.25" style="13" customWidth="1"/>
    <col min="5890" max="5890" width="5.5" style="13" customWidth="1"/>
    <col min="5891" max="5892" width="2.625" style="13" customWidth="1"/>
    <col min="5893" max="5893" width="10.75" style="13" customWidth="1"/>
    <col min="5894" max="5895" width="2.625" style="13" customWidth="1"/>
    <col min="5896" max="5896" width="6.75" style="13" bestFit="1" customWidth="1"/>
    <col min="5897" max="5897" width="4.125" style="13" bestFit="1" customWidth="1"/>
    <col min="5898" max="5898" width="8.75" style="13" customWidth="1"/>
    <col min="5899" max="5899" width="40.25" style="13" customWidth="1"/>
    <col min="5900" max="5900" width="4.5" style="13" bestFit="1" customWidth="1"/>
    <col min="5901" max="5901" width="6.5" style="13" bestFit="1" customWidth="1"/>
    <col min="5902" max="5902" width="5.875" style="13" bestFit="1" customWidth="1"/>
    <col min="5903" max="5903" width="7.625" style="13" bestFit="1" customWidth="1"/>
    <col min="5904" max="5904" width="6.5" style="13" bestFit="1" customWidth="1"/>
    <col min="5905" max="6143" width="9" style="13"/>
    <col min="6144" max="6144" width="3.25" style="13" bestFit="1" customWidth="1"/>
    <col min="6145" max="6145" width="18.25" style="13" customWidth="1"/>
    <col min="6146" max="6146" width="5.5" style="13" customWidth="1"/>
    <col min="6147" max="6148" width="2.625" style="13" customWidth="1"/>
    <col min="6149" max="6149" width="10.75" style="13" customWidth="1"/>
    <col min="6150" max="6151" width="2.625" style="13" customWidth="1"/>
    <col min="6152" max="6152" width="6.75" style="13" bestFit="1" customWidth="1"/>
    <col min="6153" max="6153" width="4.125" style="13" bestFit="1" customWidth="1"/>
    <col min="6154" max="6154" width="8.75" style="13" customWidth="1"/>
    <col min="6155" max="6155" width="40.25" style="13" customWidth="1"/>
    <col min="6156" max="6156" width="4.5" style="13" bestFit="1" customWidth="1"/>
    <col min="6157" max="6157" width="6.5" style="13" bestFit="1" customWidth="1"/>
    <col min="6158" max="6158" width="5.875" style="13" bestFit="1" customWidth="1"/>
    <col min="6159" max="6159" width="7.625" style="13" bestFit="1" customWidth="1"/>
    <col min="6160" max="6160" width="6.5" style="13" bestFit="1" customWidth="1"/>
    <col min="6161" max="6399" width="9" style="13"/>
    <col min="6400" max="6400" width="3.25" style="13" bestFit="1" customWidth="1"/>
    <col min="6401" max="6401" width="18.25" style="13" customWidth="1"/>
    <col min="6402" max="6402" width="5.5" style="13" customWidth="1"/>
    <col min="6403" max="6404" width="2.625" style="13" customWidth="1"/>
    <col min="6405" max="6405" width="10.75" style="13" customWidth="1"/>
    <col min="6406" max="6407" width="2.625" style="13" customWidth="1"/>
    <col min="6408" max="6408" width="6.75" style="13" bestFit="1" customWidth="1"/>
    <col min="6409" max="6409" width="4.125" style="13" bestFit="1" customWidth="1"/>
    <col min="6410" max="6410" width="8.75" style="13" customWidth="1"/>
    <col min="6411" max="6411" width="40.25" style="13" customWidth="1"/>
    <col min="6412" max="6412" width="4.5" style="13" bestFit="1" customWidth="1"/>
    <col min="6413" max="6413" width="6.5" style="13" bestFit="1" customWidth="1"/>
    <col min="6414" max="6414" width="5.875" style="13" bestFit="1" customWidth="1"/>
    <col min="6415" max="6415" width="7.625" style="13" bestFit="1" customWidth="1"/>
    <col min="6416" max="6416" width="6.5" style="13" bestFit="1" customWidth="1"/>
    <col min="6417" max="6655" width="9" style="13"/>
    <col min="6656" max="6656" width="3.25" style="13" bestFit="1" customWidth="1"/>
    <col min="6657" max="6657" width="18.25" style="13" customWidth="1"/>
    <col min="6658" max="6658" width="5.5" style="13" customWidth="1"/>
    <col min="6659" max="6660" width="2.625" style="13" customWidth="1"/>
    <col min="6661" max="6661" width="10.75" style="13" customWidth="1"/>
    <col min="6662" max="6663" width="2.625" style="13" customWidth="1"/>
    <col min="6664" max="6664" width="6.75" style="13" bestFit="1" customWidth="1"/>
    <col min="6665" max="6665" width="4.125" style="13" bestFit="1" customWidth="1"/>
    <col min="6666" max="6666" width="8.75" style="13" customWidth="1"/>
    <col min="6667" max="6667" width="40.25" style="13" customWidth="1"/>
    <col min="6668" max="6668" width="4.5" style="13" bestFit="1" customWidth="1"/>
    <col min="6669" max="6669" width="6.5" style="13" bestFit="1" customWidth="1"/>
    <col min="6670" max="6670" width="5.875" style="13" bestFit="1" customWidth="1"/>
    <col min="6671" max="6671" width="7.625" style="13" bestFit="1" customWidth="1"/>
    <col min="6672" max="6672" width="6.5" style="13" bestFit="1" customWidth="1"/>
    <col min="6673" max="6911" width="9" style="13"/>
    <col min="6912" max="6912" width="3.25" style="13" bestFit="1" customWidth="1"/>
    <col min="6913" max="6913" width="18.25" style="13" customWidth="1"/>
    <col min="6914" max="6914" width="5.5" style="13" customWidth="1"/>
    <col min="6915" max="6916" width="2.625" style="13" customWidth="1"/>
    <col min="6917" max="6917" width="10.75" style="13" customWidth="1"/>
    <col min="6918" max="6919" width="2.625" style="13" customWidth="1"/>
    <col min="6920" max="6920" width="6.75" style="13" bestFit="1" customWidth="1"/>
    <col min="6921" max="6921" width="4.125" style="13" bestFit="1" customWidth="1"/>
    <col min="6922" max="6922" width="8.75" style="13" customWidth="1"/>
    <col min="6923" max="6923" width="40.25" style="13" customWidth="1"/>
    <col min="6924" max="6924" width="4.5" style="13" bestFit="1" customWidth="1"/>
    <col min="6925" max="6925" width="6.5" style="13" bestFit="1" customWidth="1"/>
    <col min="6926" max="6926" width="5.875" style="13" bestFit="1" customWidth="1"/>
    <col min="6927" max="6927" width="7.625" style="13" bestFit="1" customWidth="1"/>
    <col min="6928" max="6928" width="6.5" style="13" bestFit="1" customWidth="1"/>
    <col min="6929" max="7167" width="9" style="13"/>
    <col min="7168" max="7168" width="3.25" style="13" bestFit="1" customWidth="1"/>
    <col min="7169" max="7169" width="18.25" style="13" customWidth="1"/>
    <col min="7170" max="7170" width="5.5" style="13" customWidth="1"/>
    <col min="7171" max="7172" width="2.625" style="13" customWidth="1"/>
    <col min="7173" max="7173" width="10.75" style="13" customWidth="1"/>
    <col min="7174" max="7175" width="2.625" style="13" customWidth="1"/>
    <col min="7176" max="7176" width="6.75" style="13" bestFit="1" customWidth="1"/>
    <col min="7177" max="7177" width="4.125" style="13" bestFit="1" customWidth="1"/>
    <col min="7178" max="7178" width="8.75" style="13" customWidth="1"/>
    <col min="7179" max="7179" width="40.25" style="13" customWidth="1"/>
    <col min="7180" max="7180" width="4.5" style="13" bestFit="1" customWidth="1"/>
    <col min="7181" max="7181" width="6.5" style="13" bestFit="1" customWidth="1"/>
    <col min="7182" max="7182" width="5.875" style="13" bestFit="1" customWidth="1"/>
    <col min="7183" max="7183" width="7.625" style="13" bestFit="1" customWidth="1"/>
    <col min="7184" max="7184" width="6.5" style="13" bestFit="1" customWidth="1"/>
    <col min="7185" max="7423" width="9" style="13"/>
    <col min="7424" max="7424" width="3.25" style="13" bestFit="1" customWidth="1"/>
    <col min="7425" max="7425" width="18.25" style="13" customWidth="1"/>
    <col min="7426" max="7426" width="5.5" style="13" customWidth="1"/>
    <col min="7427" max="7428" width="2.625" style="13" customWidth="1"/>
    <col min="7429" max="7429" width="10.75" style="13" customWidth="1"/>
    <col min="7430" max="7431" width="2.625" style="13" customWidth="1"/>
    <col min="7432" max="7432" width="6.75" style="13" bestFit="1" customWidth="1"/>
    <col min="7433" max="7433" width="4.125" style="13" bestFit="1" customWidth="1"/>
    <col min="7434" max="7434" width="8.75" style="13" customWidth="1"/>
    <col min="7435" max="7435" width="40.25" style="13" customWidth="1"/>
    <col min="7436" max="7436" width="4.5" style="13" bestFit="1" customWidth="1"/>
    <col min="7437" max="7437" width="6.5" style="13" bestFit="1" customWidth="1"/>
    <col min="7438" max="7438" width="5.875" style="13" bestFit="1" customWidth="1"/>
    <col min="7439" max="7439" width="7.625" style="13" bestFit="1" customWidth="1"/>
    <col min="7440" max="7440" width="6.5" style="13" bestFit="1" customWidth="1"/>
    <col min="7441" max="7679" width="9" style="13"/>
    <col min="7680" max="7680" width="3.25" style="13" bestFit="1" customWidth="1"/>
    <col min="7681" max="7681" width="18.25" style="13" customWidth="1"/>
    <col min="7682" max="7682" width="5.5" style="13" customWidth="1"/>
    <col min="7683" max="7684" width="2.625" style="13" customWidth="1"/>
    <col min="7685" max="7685" width="10.75" style="13" customWidth="1"/>
    <col min="7686" max="7687" width="2.625" style="13" customWidth="1"/>
    <col min="7688" max="7688" width="6.75" style="13" bestFit="1" customWidth="1"/>
    <col min="7689" max="7689" width="4.125" style="13" bestFit="1" customWidth="1"/>
    <col min="7690" max="7690" width="8.75" style="13" customWidth="1"/>
    <col min="7691" max="7691" width="40.25" style="13" customWidth="1"/>
    <col min="7692" max="7692" width="4.5" style="13" bestFit="1" customWidth="1"/>
    <col min="7693" max="7693" width="6.5" style="13" bestFit="1" customWidth="1"/>
    <col min="7694" max="7694" width="5.875" style="13" bestFit="1" customWidth="1"/>
    <col min="7695" max="7695" width="7.625" style="13" bestFit="1" customWidth="1"/>
    <col min="7696" max="7696" width="6.5" style="13" bestFit="1" customWidth="1"/>
    <col min="7697" max="7935" width="9" style="13"/>
    <col min="7936" max="7936" width="3.25" style="13" bestFit="1" customWidth="1"/>
    <col min="7937" max="7937" width="18.25" style="13" customWidth="1"/>
    <col min="7938" max="7938" width="5.5" style="13" customWidth="1"/>
    <col min="7939" max="7940" width="2.625" style="13" customWidth="1"/>
    <col min="7941" max="7941" width="10.75" style="13" customWidth="1"/>
    <col min="7942" max="7943" width="2.625" style="13" customWidth="1"/>
    <col min="7944" max="7944" width="6.75" style="13" bestFit="1" customWidth="1"/>
    <col min="7945" max="7945" width="4.125" style="13" bestFit="1" customWidth="1"/>
    <col min="7946" max="7946" width="8.75" style="13" customWidth="1"/>
    <col min="7947" max="7947" width="40.25" style="13" customWidth="1"/>
    <col min="7948" max="7948" width="4.5" style="13" bestFit="1" customWidth="1"/>
    <col min="7949" max="7949" width="6.5" style="13" bestFit="1" customWidth="1"/>
    <col min="7950" max="7950" width="5.875" style="13" bestFit="1" customWidth="1"/>
    <col min="7951" max="7951" width="7.625" style="13" bestFit="1" customWidth="1"/>
    <col min="7952" max="7952" width="6.5" style="13" bestFit="1" customWidth="1"/>
    <col min="7953" max="8191" width="9" style="13"/>
    <col min="8192" max="8192" width="3.25" style="13" bestFit="1" customWidth="1"/>
    <col min="8193" max="8193" width="18.25" style="13" customWidth="1"/>
    <col min="8194" max="8194" width="5.5" style="13" customWidth="1"/>
    <col min="8195" max="8196" width="2.625" style="13" customWidth="1"/>
    <col min="8197" max="8197" width="10.75" style="13" customWidth="1"/>
    <col min="8198" max="8199" width="2.625" style="13" customWidth="1"/>
    <col min="8200" max="8200" width="6.75" style="13" bestFit="1" customWidth="1"/>
    <col min="8201" max="8201" width="4.125" style="13" bestFit="1" customWidth="1"/>
    <col min="8202" max="8202" width="8.75" style="13" customWidth="1"/>
    <col min="8203" max="8203" width="40.25" style="13" customWidth="1"/>
    <col min="8204" max="8204" width="4.5" style="13" bestFit="1" customWidth="1"/>
    <col min="8205" max="8205" width="6.5" style="13" bestFit="1" customWidth="1"/>
    <col min="8206" max="8206" width="5.875" style="13" bestFit="1" customWidth="1"/>
    <col min="8207" max="8207" width="7.625" style="13" bestFit="1" customWidth="1"/>
    <col min="8208" max="8208" width="6.5" style="13" bestFit="1" customWidth="1"/>
    <col min="8209" max="8447" width="9" style="13"/>
    <col min="8448" max="8448" width="3.25" style="13" bestFit="1" customWidth="1"/>
    <col min="8449" max="8449" width="18.25" style="13" customWidth="1"/>
    <col min="8450" max="8450" width="5.5" style="13" customWidth="1"/>
    <col min="8451" max="8452" width="2.625" style="13" customWidth="1"/>
    <col min="8453" max="8453" width="10.75" style="13" customWidth="1"/>
    <col min="8454" max="8455" width="2.625" style="13" customWidth="1"/>
    <col min="8456" max="8456" width="6.75" style="13" bestFit="1" customWidth="1"/>
    <col min="8457" max="8457" width="4.125" style="13" bestFit="1" customWidth="1"/>
    <col min="8458" max="8458" width="8.75" style="13" customWidth="1"/>
    <col min="8459" max="8459" width="40.25" style="13" customWidth="1"/>
    <col min="8460" max="8460" width="4.5" style="13" bestFit="1" customWidth="1"/>
    <col min="8461" max="8461" width="6.5" style="13" bestFit="1" customWidth="1"/>
    <col min="8462" max="8462" width="5.875" style="13" bestFit="1" customWidth="1"/>
    <col min="8463" max="8463" width="7.625" style="13" bestFit="1" customWidth="1"/>
    <col min="8464" max="8464" width="6.5" style="13" bestFit="1" customWidth="1"/>
    <col min="8465" max="8703" width="9" style="13"/>
    <col min="8704" max="8704" width="3.25" style="13" bestFit="1" customWidth="1"/>
    <col min="8705" max="8705" width="18.25" style="13" customWidth="1"/>
    <col min="8706" max="8706" width="5.5" style="13" customWidth="1"/>
    <col min="8707" max="8708" width="2.625" style="13" customWidth="1"/>
    <col min="8709" max="8709" width="10.75" style="13" customWidth="1"/>
    <col min="8710" max="8711" width="2.625" style="13" customWidth="1"/>
    <col min="8712" max="8712" width="6.75" style="13" bestFit="1" customWidth="1"/>
    <col min="8713" max="8713" width="4.125" style="13" bestFit="1" customWidth="1"/>
    <col min="8714" max="8714" width="8.75" style="13" customWidth="1"/>
    <col min="8715" max="8715" width="40.25" style="13" customWidth="1"/>
    <col min="8716" max="8716" width="4.5" style="13" bestFit="1" customWidth="1"/>
    <col min="8717" max="8717" width="6.5" style="13" bestFit="1" customWidth="1"/>
    <col min="8718" max="8718" width="5.875" style="13" bestFit="1" customWidth="1"/>
    <col min="8719" max="8719" width="7.625" style="13" bestFit="1" customWidth="1"/>
    <col min="8720" max="8720" width="6.5" style="13" bestFit="1" customWidth="1"/>
    <col min="8721" max="8959" width="9" style="13"/>
    <col min="8960" max="8960" width="3.25" style="13" bestFit="1" customWidth="1"/>
    <col min="8961" max="8961" width="18.25" style="13" customWidth="1"/>
    <col min="8962" max="8962" width="5.5" style="13" customWidth="1"/>
    <col min="8963" max="8964" width="2.625" style="13" customWidth="1"/>
    <col min="8965" max="8965" width="10.75" style="13" customWidth="1"/>
    <col min="8966" max="8967" width="2.625" style="13" customWidth="1"/>
    <col min="8968" max="8968" width="6.75" style="13" bestFit="1" customWidth="1"/>
    <col min="8969" max="8969" width="4.125" style="13" bestFit="1" customWidth="1"/>
    <col min="8970" max="8970" width="8.75" style="13" customWidth="1"/>
    <col min="8971" max="8971" width="40.25" style="13" customWidth="1"/>
    <col min="8972" max="8972" width="4.5" style="13" bestFit="1" customWidth="1"/>
    <col min="8973" max="8973" width="6.5" style="13" bestFit="1" customWidth="1"/>
    <col min="8974" max="8974" width="5.875" style="13" bestFit="1" customWidth="1"/>
    <col min="8975" max="8975" width="7.625" style="13" bestFit="1" customWidth="1"/>
    <col min="8976" max="8976" width="6.5" style="13" bestFit="1" customWidth="1"/>
    <col min="8977" max="9215" width="9" style="13"/>
    <col min="9216" max="9216" width="3.25" style="13" bestFit="1" customWidth="1"/>
    <col min="9217" max="9217" width="18.25" style="13" customWidth="1"/>
    <col min="9218" max="9218" width="5.5" style="13" customWidth="1"/>
    <col min="9219" max="9220" width="2.625" style="13" customWidth="1"/>
    <col min="9221" max="9221" width="10.75" style="13" customWidth="1"/>
    <col min="9222" max="9223" width="2.625" style="13" customWidth="1"/>
    <col min="9224" max="9224" width="6.75" style="13" bestFit="1" customWidth="1"/>
    <col min="9225" max="9225" width="4.125" style="13" bestFit="1" customWidth="1"/>
    <col min="9226" max="9226" width="8.75" style="13" customWidth="1"/>
    <col min="9227" max="9227" width="40.25" style="13" customWidth="1"/>
    <col min="9228" max="9228" width="4.5" style="13" bestFit="1" customWidth="1"/>
    <col min="9229" max="9229" width="6.5" style="13" bestFit="1" customWidth="1"/>
    <col min="9230" max="9230" width="5.875" style="13" bestFit="1" customWidth="1"/>
    <col min="9231" max="9231" width="7.625" style="13" bestFit="1" customWidth="1"/>
    <col min="9232" max="9232" width="6.5" style="13" bestFit="1" customWidth="1"/>
    <col min="9233" max="9471" width="9" style="13"/>
    <col min="9472" max="9472" width="3.25" style="13" bestFit="1" customWidth="1"/>
    <col min="9473" max="9473" width="18.25" style="13" customWidth="1"/>
    <col min="9474" max="9474" width="5.5" style="13" customWidth="1"/>
    <col min="9475" max="9476" width="2.625" style="13" customWidth="1"/>
    <col min="9477" max="9477" width="10.75" style="13" customWidth="1"/>
    <col min="9478" max="9479" width="2.625" style="13" customWidth="1"/>
    <col min="9480" max="9480" width="6.75" style="13" bestFit="1" customWidth="1"/>
    <col min="9481" max="9481" width="4.125" style="13" bestFit="1" customWidth="1"/>
    <col min="9482" max="9482" width="8.75" style="13" customWidth="1"/>
    <col min="9483" max="9483" width="40.25" style="13" customWidth="1"/>
    <col min="9484" max="9484" width="4.5" style="13" bestFit="1" customWidth="1"/>
    <col min="9485" max="9485" width="6.5" style="13" bestFit="1" customWidth="1"/>
    <col min="9486" max="9486" width="5.875" style="13" bestFit="1" customWidth="1"/>
    <col min="9487" max="9487" width="7.625" style="13" bestFit="1" customWidth="1"/>
    <col min="9488" max="9488" width="6.5" style="13" bestFit="1" customWidth="1"/>
    <col min="9489" max="9727" width="9" style="13"/>
    <col min="9728" max="9728" width="3.25" style="13" bestFit="1" customWidth="1"/>
    <col min="9729" max="9729" width="18.25" style="13" customWidth="1"/>
    <col min="9730" max="9730" width="5.5" style="13" customWidth="1"/>
    <col min="9731" max="9732" width="2.625" style="13" customWidth="1"/>
    <col min="9733" max="9733" width="10.75" style="13" customWidth="1"/>
    <col min="9734" max="9735" width="2.625" style="13" customWidth="1"/>
    <col min="9736" max="9736" width="6.75" style="13" bestFit="1" customWidth="1"/>
    <col min="9737" max="9737" width="4.125" style="13" bestFit="1" customWidth="1"/>
    <col min="9738" max="9738" width="8.75" style="13" customWidth="1"/>
    <col min="9739" max="9739" width="40.25" style="13" customWidth="1"/>
    <col min="9740" max="9740" width="4.5" style="13" bestFit="1" customWidth="1"/>
    <col min="9741" max="9741" width="6.5" style="13" bestFit="1" customWidth="1"/>
    <col min="9742" max="9742" width="5.875" style="13" bestFit="1" customWidth="1"/>
    <col min="9743" max="9743" width="7.625" style="13" bestFit="1" customWidth="1"/>
    <col min="9744" max="9744" width="6.5" style="13" bestFit="1" customWidth="1"/>
    <col min="9745" max="9983" width="9" style="13"/>
    <col min="9984" max="9984" width="3.25" style="13" bestFit="1" customWidth="1"/>
    <col min="9985" max="9985" width="18.25" style="13" customWidth="1"/>
    <col min="9986" max="9986" width="5.5" style="13" customWidth="1"/>
    <col min="9987" max="9988" width="2.625" style="13" customWidth="1"/>
    <col min="9989" max="9989" width="10.75" style="13" customWidth="1"/>
    <col min="9990" max="9991" width="2.625" style="13" customWidth="1"/>
    <col min="9992" max="9992" width="6.75" style="13" bestFit="1" customWidth="1"/>
    <col min="9993" max="9993" width="4.125" style="13" bestFit="1" customWidth="1"/>
    <col min="9994" max="9994" width="8.75" style="13" customWidth="1"/>
    <col min="9995" max="9995" width="40.25" style="13" customWidth="1"/>
    <col min="9996" max="9996" width="4.5" style="13" bestFit="1" customWidth="1"/>
    <col min="9997" max="9997" width="6.5" style="13" bestFit="1" customWidth="1"/>
    <col min="9998" max="9998" width="5.875" style="13" bestFit="1" customWidth="1"/>
    <col min="9999" max="9999" width="7.625" style="13" bestFit="1" customWidth="1"/>
    <col min="10000" max="10000" width="6.5" style="13" bestFit="1" customWidth="1"/>
    <col min="10001" max="10239" width="9" style="13"/>
    <col min="10240" max="10240" width="3.25" style="13" bestFit="1" customWidth="1"/>
    <col min="10241" max="10241" width="18.25" style="13" customWidth="1"/>
    <col min="10242" max="10242" width="5.5" style="13" customWidth="1"/>
    <col min="10243" max="10244" width="2.625" style="13" customWidth="1"/>
    <col min="10245" max="10245" width="10.75" style="13" customWidth="1"/>
    <col min="10246" max="10247" width="2.625" style="13" customWidth="1"/>
    <col min="10248" max="10248" width="6.75" style="13" bestFit="1" customWidth="1"/>
    <col min="10249" max="10249" width="4.125" style="13" bestFit="1" customWidth="1"/>
    <col min="10250" max="10250" width="8.75" style="13" customWidth="1"/>
    <col min="10251" max="10251" width="40.25" style="13" customWidth="1"/>
    <col min="10252" max="10252" width="4.5" style="13" bestFit="1" customWidth="1"/>
    <col min="10253" max="10253" width="6.5" style="13" bestFit="1" customWidth="1"/>
    <col min="10254" max="10254" width="5.875" style="13" bestFit="1" customWidth="1"/>
    <col min="10255" max="10255" width="7.625" style="13" bestFit="1" customWidth="1"/>
    <col min="10256" max="10256" width="6.5" style="13" bestFit="1" customWidth="1"/>
    <col min="10257" max="10495" width="9" style="13"/>
    <col min="10496" max="10496" width="3.25" style="13" bestFit="1" customWidth="1"/>
    <col min="10497" max="10497" width="18.25" style="13" customWidth="1"/>
    <col min="10498" max="10498" width="5.5" style="13" customWidth="1"/>
    <col min="10499" max="10500" width="2.625" style="13" customWidth="1"/>
    <col min="10501" max="10501" width="10.75" style="13" customWidth="1"/>
    <col min="10502" max="10503" width="2.625" style="13" customWidth="1"/>
    <col min="10504" max="10504" width="6.75" style="13" bestFit="1" customWidth="1"/>
    <col min="10505" max="10505" width="4.125" style="13" bestFit="1" customWidth="1"/>
    <col min="10506" max="10506" width="8.75" style="13" customWidth="1"/>
    <col min="10507" max="10507" width="40.25" style="13" customWidth="1"/>
    <col min="10508" max="10508" width="4.5" style="13" bestFit="1" customWidth="1"/>
    <col min="10509" max="10509" width="6.5" style="13" bestFit="1" customWidth="1"/>
    <col min="10510" max="10510" width="5.875" style="13" bestFit="1" customWidth="1"/>
    <col min="10511" max="10511" width="7.625" style="13" bestFit="1" customWidth="1"/>
    <col min="10512" max="10512" width="6.5" style="13" bestFit="1" customWidth="1"/>
    <col min="10513" max="10751" width="9" style="13"/>
    <col min="10752" max="10752" width="3.25" style="13" bestFit="1" customWidth="1"/>
    <col min="10753" max="10753" width="18.25" style="13" customWidth="1"/>
    <col min="10754" max="10754" width="5.5" style="13" customWidth="1"/>
    <col min="10755" max="10756" width="2.625" style="13" customWidth="1"/>
    <col min="10757" max="10757" width="10.75" style="13" customWidth="1"/>
    <col min="10758" max="10759" width="2.625" style="13" customWidth="1"/>
    <col min="10760" max="10760" width="6.75" style="13" bestFit="1" customWidth="1"/>
    <col min="10761" max="10761" width="4.125" style="13" bestFit="1" customWidth="1"/>
    <col min="10762" max="10762" width="8.75" style="13" customWidth="1"/>
    <col min="10763" max="10763" width="40.25" style="13" customWidth="1"/>
    <col min="10764" max="10764" width="4.5" style="13" bestFit="1" customWidth="1"/>
    <col min="10765" max="10765" width="6.5" style="13" bestFit="1" customWidth="1"/>
    <col min="10766" max="10766" width="5.875" style="13" bestFit="1" customWidth="1"/>
    <col min="10767" max="10767" width="7.625" style="13" bestFit="1" customWidth="1"/>
    <col min="10768" max="10768" width="6.5" style="13" bestFit="1" customWidth="1"/>
    <col min="10769" max="11007" width="9" style="13"/>
    <col min="11008" max="11008" width="3.25" style="13" bestFit="1" customWidth="1"/>
    <col min="11009" max="11009" width="18.25" style="13" customWidth="1"/>
    <col min="11010" max="11010" width="5.5" style="13" customWidth="1"/>
    <col min="11011" max="11012" width="2.625" style="13" customWidth="1"/>
    <col min="11013" max="11013" width="10.75" style="13" customWidth="1"/>
    <col min="11014" max="11015" width="2.625" style="13" customWidth="1"/>
    <col min="11016" max="11016" width="6.75" style="13" bestFit="1" customWidth="1"/>
    <col min="11017" max="11017" width="4.125" style="13" bestFit="1" customWidth="1"/>
    <col min="11018" max="11018" width="8.75" style="13" customWidth="1"/>
    <col min="11019" max="11019" width="40.25" style="13" customWidth="1"/>
    <col min="11020" max="11020" width="4.5" style="13" bestFit="1" customWidth="1"/>
    <col min="11021" max="11021" width="6.5" style="13" bestFit="1" customWidth="1"/>
    <col min="11022" max="11022" width="5.875" style="13" bestFit="1" customWidth="1"/>
    <col min="11023" max="11023" width="7.625" style="13" bestFit="1" customWidth="1"/>
    <col min="11024" max="11024" width="6.5" style="13" bestFit="1" customWidth="1"/>
    <col min="11025" max="11263" width="9" style="13"/>
    <col min="11264" max="11264" width="3.25" style="13" bestFit="1" customWidth="1"/>
    <col min="11265" max="11265" width="18.25" style="13" customWidth="1"/>
    <col min="11266" max="11266" width="5.5" style="13" customWidth="1"/>
    <col min="11267" max="11268" width="2.625" style="13" customWidth="1"/>
    <col min="11269" max="11269" width="10.75" style="13" customWidth="1"/>
    <col min="11270" max="11271" width="2.625" style="13" customWidth="1"/>
    <col min="11272" max="11272" width="6.75" style="13" bestFit="1" customWidth="1"/>
    <col min="11273" max="11273" width="4.125" style="13" bestFit="1" customWidth="1"/>
    <col min="11274" max="11274" width="8.75" style="13" customWidth="1"/>
    <col min="11275" max="11275" width="40.25" style="13" customWidth="1"/>
    <col min="11276" max="11276" width="4.5" style="13" bestFit="1" customWidth="1"/>
    <col min="11277" max="11277" width="6.5" style="13" bestFit="1" customWidth="1"/>
    <col min="11278" max="11278" width="5.875" style="13" bestFit="1" customWidth="1"/>
    <col min="11279" max="11279" width="7.625" style="13" bestFit="1" customWidth="1"/>
    <col min="11280" max="11280" width="6.5" style="13" bestFit="1" customWidth="1"/>
    <col min="11281" max="11519" width="9" style="13"/>
    <col min="11520" max="11520" width="3.25" style="13" bestFit="1" customWidth="1"/>
    <col min="11521" max="11521" width="18.25" style="13" customWidth="1"/>
    <col min="11522" max="11522" width="5.5" style="13" customWidth="1"/>
    <col min="11523" max="11524" width="2.625" style="13" customWidth="1"/>
    <col min="11525" max="11525" width="10.75" style="13" customWidth="1"/>
    <col min="11526" max="11527" width="2.625" style="13" customWidth="1"/>
    <col min="11528" max="11528" width="6.75" style="13" bestFit="1" customWidth="1"/>
    <col min="11529" max="11529" width="4.125" style="13" bestFit="1" customWidth="1"/>
    <col min="11530" max="11530" width="8.75" style="13" customWidth="1"/>
    <col min="11531" max="11531" width="40.25" style="13" customWidth="1"/>
    <col min="11532" max="11532" width="4.5" style="13" bestFit="1" customWidth="1"/>
    <col min="11533" max="11533" width="6.5" style="13" bestFit="1" customWidth="1"/>
    <col min="11534" max="11534" width="5.875" style="13" bestFit="1" customWidth="1"/>
    <col min="11535" max="11535" width="7.625" style="13" bestFit="1" customWidth="1"/>
    <col min="11536" max="11536" width="6.5" style="13" bestFit="1" customWidth="1"/>
    <col min="11537" max="11775" width="9" style="13"/>
    <col min="11776" max="11776" width="3.25" style="13" bestFit="1" customWidth="1"/>
    <col min="11777" max="11777" width="18.25" style="13" customWidth="1"/>
    <col min="11778" max="11778" width="5.5" style="13" customWidth="1"/>
    <col min="11779" max="11780" width="2.625" style="13" customWidth="1"/>
    <col min="11781" max="11781" width="10.75" style="13" customWidth="1"/>
    <col min="11782" max="11783" width="2.625" style="13" customWidth="1"/>
    <col min="11784" max="11784" width="6.75" style="13" bestFit="1" customWidth="1"/>
    <col min="11785" max="11785" width="4.125" style="13" bestFit="1" customWidth="1"/>
    <col min="11786" max="11786" width="8.75" style="13" customWidth="1"/>
    <col min="11787" max="11787" width="40.25" style="13" customWidth="1"/>
    <col min="11788" max="11788" width="4.5" style="13" bestFit="1" customWidth="1"/>
    <col min="11789" max="11789" width="6.5" style="13" bestFit="1" customWidth="1"/>
    <col min="11790" max="11790" width="5.875" style="13" bestFit="1" customWidth="1"/>
    <col min="11791" max="11791" width="7.625" style="13" bestFit="1" customWidth="1"/>
    <col min="11792" max="11792" width="6.5" style="13" bestFit="1" customWidth="1"/>
    <col min="11793" max="12031" width="9" style="13"/>
    <col min="12032" max="12032" width="3.25" style="13" bestFit="1" customWidth="1"/>
    <col min="12033" max="12033" width="18.25" style="13" customWidth="1"/>
    <col min="12034" max="12034" width="5.5" style="13" customWidth="1"/>
    <col min="12035" max="12036" width="2.625" style="13" customWidth="1"/>
    <col min="12037" max="12037" width="10.75" style="13" customWidth="1"/>
    <col min="12038" max="12039" width="2.625" style="13" customWidth="1"/>
    <col min="12040" max="12040" width="6.75" style="13" bestFit="1" customWidth="1"/>
    <col min="12041" max="12041" width="4.125" style="13" bestFit="1" customWidth="1"/>
    <col min="12042" max="12042" width="8.75" style="13" customWidth="1"/>
    <col min="12043" max="12043" width="40.25" style="13" customWidth="1"/>
    <col min="12044" max="12044" width="4.5" style="13" bestFit="1" customWidth="1"/>
    <col min="12045" max="12045" width="6.5" style="13" bestFit="1" customWidth="1"/>
    <col min="12046" max="12046" width="5.875" style="13" bestFit="1" customWidth="1"/>
    <col min="12047" max="12047" width="7.625" style="13" bestFit="1" customWidth="1"/>
    <col min="12048" max="12048" width="6.5" style="13" bestFit="1" customWidth="1"/>
    <col min="12049" max="12287" width="9" style="13"/>
    <col min="12288" max="12288" width="3.25" style="13" bestFit="1" customWidth="1"/>
    <col min="12289" max="12289" width="18.25" style="13" customWidth="1"/>
    <col min="12290" max="12290" width="5.5" style="13" customWidth="1"/>
    <col min="12291" max="12292" width="2.625" style="13" customWidth="1"/>
    <col min="12293" max="12293" width="10.75" style="13" customWidth="1"/>
    <col min="12294" max="12295" width="2.625" style="13" customWidth="1"/>
    <col min="12296" max="12296" width="6.75" style="13" bestFit="1" customWidth="1"/>
    <col min="12297" max="12297" width="4.125" style="13" bestFit="1" customWidth="1"/>
    <col min="12298" max="12298" width="8.75" style="13" customWidth="1"/>
    <col min="12299" max="12299" width="40.25" style="13" customWidth="1"/>
    <col min="12300" max="12300" width="4.5" style="13" bestFit="1" customWidth="1"/>
    <col min="12301" max="12301" width="6.5" style="13" bestFit="1" customWidth="1"/>
    <col min="12302" max="12302" width="5.875" style="13" bestFit="1" customWidth="1"/>
    <col min="12303" max="12303" width="7.625" style="13" bestFit="1" customWidth="1"/>
    <col min="12304" max="12304" width="6.5" style="13" bestFit="1" customWidth="1"/>
    <col min="12305" max="12543" width="9" style="13"/>
    <col min="12544" max="12544" width="3.25" style="13" bestFit="1" customWidth="1"/>
    <col min="12545" max="12545" width="18.25" style="13" customWidth="1"/>
    <col min="12546" max="12546" width="5.5" style="13" customWidth="1"/>
    <col min="12547" max="12548" width="2.625" style="13" customWidth="1"/>
    <col min="12549" max="12549" width="10.75" style="13" customWidth="1"/>
    <col min="12550" max="12551" width="2.625" style="13" customWidth="1"/>
    <col min="12552" max="12552" width="6.75" style="13" bestFit="1" customWidth="1"/>
    <col min="12553" max="12553" width="4.125" style="13" bestFit="1" customWidth="1"/>
    <col min="12554" max="12554" width="8.75" style="13" customWidth="1"/>
    <col min="12555" max="12555" width="40.25" style="13" customWidth="1"/>
    <col min="12556" max="12556" width="4.5" style="13" bestFit="1" customWidth="1"/>
    <col min="12557" max="12557" width="6.5" style="13" bestFit="1" customWidth="1"/>
    <col min="12558" max="12558" width="5.875" style="13" bestFit="1" customWidth="1"/>
    <col min="12559" max="12559" width="7.625" style="13" bestFit="1" customWidth="1"/>
    <col min="12560" max="12560" width="6.5" style="13" bestFit="1" customWidth="1"/>
    <col min="12561" max="12799" width="9" style="13"/>
    <col min="12800" max="12800" width="3.25" style="13" bestFit="1" customWidth="1"/>
    <col min="12801" max="12801" width="18.25" style="13" customWidth="1"/>
    <col min="12802" max="12802" width="5.5" style="13" customWidth="1"/>
    <col min="12803" max="12804" width="2.625" style="13" customWidth="1"/>
    <col min="12805" max="12805" width="10.75" style="13" customWidth="1"/>
    <col min="12806" max="12807" width="2.625" style="13" customWidth="1"/>
    <col min="12808" max="12808" width="6.75" style="13" bestFit="1" customWidth="1"/>
    <col min="12809" max="12809" width="4.125" style="13" bestFit="1" customWidth="1"/>
    <col min="12810" max="12810" width="8.75" style="13" customWidth="1"/>
    <col min="12811" max="12811" width="40.25" style="13" customWidth="1"/>
    <col min="12812" max="12812" width="4.5" style="13" bestFit="1" customWidth="1"/>
    <col min="12813" max="12813" width="6.5" style="13" bestFit="1" customWidth="1"/>
    <col min="12814" max="12814" width="5.875" style="13" bestFit="1" customWidth="1"/>
    <col min="12815" max="12815" width="7.625" style="13" bestFit="1" customWidth="1"/>
    <col min="12816" max="12816" width="6.5" style="13" bestFit="1" customWidth="1"/>
    <col min="12817" max="13055" width="9" style="13"/>
    <col min="13056" max="13056" width="3.25" style="13" bestFit="1" customWidth="1"/>
    <col min="13057" max="13057" width="18.25" style="13" customWidth="1"/>
    <col min="13058" max="13058" width="5.5" style="13" customWidth="1"/>
    <col min="13059" max="13060" width="2.625" style="13" customWidth="1"/>
    <col min="13061" max="13061" width="10.75" style="13" customWidth="1"/>
    <col min="13062" max="13063" width="2.625" style="13" customWidth="1"/>
    <col min="13064" max="13064" width="6.75" style="13" bestFit="1" customWidth="1"/>
    <col min="13065" max="13065" width="4.125" style="13" bestFit="1" customWidth="1"/>
    <col min="13066" max="13066" width="8.75" style="13" customWidth="1"/>
    <col min="13067" max="13067" width="40.25" style="13" customWidth="1"/>
    <col min="13068" max="13068" width="4.5" style="13" bestFit="1" customWidth="1"/>
    <col min="13069" max="13069" width="6.5" style="13" bestFit="1" customWidth="1"/>
    <col min="13070" max="13070" width="5.875" style="13" bestFit="1" customWidth="1"/>
    <col min="13071" max="13071" width="7.625" style="13" bestFit="1" customWidth="1"/>
    <col min="13072" max="13072" width="6.5" style="13" bestFit="1" customWidth="1"/>
    <col min="13073" max="13311" width="9" style="13"/>
    <col min="13312" max="13312" width="3.25" style="13" bestFit="1" customWidth="1"/>
    <col min="13313" max="13313" width="18.25" style="13" customWidth="1"/>
    <col min="13314" max="13314" width="5.5" style="13" customWidth="1"/>
    <col min="13315" max="13316" width="2.625" style="13" customWidth="1"/>
    <col min="13317" max="13317" width="10.75" style="13" customWidth="1"/>
    <col min="13318" max="13319" width="2.625" style="13" customWidth="1"/>
    <col min="13320" max="13320" width="6.75" style="13" bestFit="1" customWidth="1"/>
    <col min="13321" max="13321" width="4.125" style="13" bestFit="1" customWidth="1"/>
    <col min="13322" max="13322" width="8.75" style="13" customWidth="1"/>
    <col min="13323" max="13323" width="40.25" style="13" customWidth="1"/>
    <col min="13324" max="13324" width="4.5" style="13" bestFit="1" customWidth="1"/>
    <col min="13325" max="13325" width="6.5" style="13" bestFit="1" customWidth="1"/>
    <col min="13326" max="13326" width="5.875" style="13" bestFit="1" customWidth="1"/>
    <col min="13327" max="13327" width="7.625" style="13" bestFit="1" customWidth="1"/>
    <col min="13328" max="13328" width="6.5" style="13" bestFit="1" customWidth="1"/>
    <col min="13329" max="13567" width="9" style="13"/>
    <col min="13568" max="13568" width="3.25" style="13" bestFit="1" customWidth="1"/>
    <col min="13569" max="13569" width="18.25" style="13" customWidth="1"/>
    <col min="13570" max="13570" width="5.5" style="13" customWidth="1"/>
    <col min="13571" max="13572" width="2.625" style="13" customWidth="1"/>
    <col min="13573" max="13573" width="10.75" style="13" customWidth="1"/>
    <col min="13574" max="13575" width="2.625" style="13" customWidth="1"/>
    <col min="13576" max="13576" width="6.75" style="13" bestFit="1" customWidth="1"/>
    <col min="13577" max="13577" width="4.125" style="13" bestFit="1" customWidth="1"/>
    <col min="13578" max="13578" width="8.75" style="13" customWidth="1"/>
    <col min="13579" max="13579" width="40.25" style="13" customWidth="1"/>
    <col min="13580" max="13580" width="4.5" style="13" bestFit="1" customWidth="1"/>
    <col min="13581" max="13581" width="6.5" style="13" bestFit="1" customWidth="1"/>
    <col min="13582" max="13582" width="5.875" style="13" bestFit="1" customWidth="1"/>
    <col min="13583" max="13583" width="7.625" style="13" bestFit="1" customWidth="1"/>
    <col min="13584" max="13584" width="6.5" style="13" bestFit="1" customWidth="1"/>
    <col min="13585" max="13823" width="9" style="13"/>
    <col min="13824" max="13824" width="3.25" style="13" bestFit="1" customWidth="1"/>
    <col min="13825" max="13825" width="18.25" style="13" customWidth="1"/>
    <col min="13826" max="13826" width="5.5" style="13" customWidth="1"/>
    <col min="13827" max="13828" width="2.625" style="13" customWidth="1"/>
    <col min="13829" max="13829" width="10.75" style="13" customWidth="1"/>
    <col min="13830" max="13831" width="2.625" style="13" customWidth="1"/>
    <col min="13832" max="13832" width="6.75" style="13" bestFit="1" customWidth="1"/>
    <col min="13833" max="13833" width="4.125" style="13" bestFit="1" customWidth="1"/>
    <col min="13834" max="13834" width="8.75" style="13" customWidth="1"/>
    <col min="13835" max="13835" width="40.25" style="13" customWidth="1"/>
    <col min="13836" max="13836" width="4.5" style="13" bestFit="1" customWidth="1"/>
    <col min="13837" max="13837" width="6.5" style="13" bestFit="1" customWidth="1"/>
    <col min="13838" max="13838" width="5.875" style="13" bestFit="1" customWidth="1"/>
    <col min="13839" max="13839" width="7.625" style="13" bestFit="1" customWidth="1"/>
    <col min="13840" max="13840" width="6.5" style="13" bestFit="1" customWidth="1"/>
    <col min="13841" max="14079" width="9" style="13"/>
    <col min="14080" max="14080" width="3.25" style="13" bestFit="1" customWidth="1"/>
    <col min="14081" max="14081" width="18.25" style="13" customWidth="1"/>
    <col min="14082" max="14082" width="5.5" style="13" customWidth="1"/>
    <col min="14083" max="14084" width="2.625" style="13" customWidth="1"/>
    <col min="14085" max="14085" width="10.75" style="13" customWidth="1"/>
    <col min="14086" max="14087" width="2.625" style="13" customWidth="1"/>
    <col min="14088" max="14088" width="6.75" style="13" bestFit="1" customWidth="1"/>
    <col min="14089" max="14089" width="4.125" style="13" bestFit="1" customWidth="1"/>
    <col min="14090" max="14090" width="8.75" style="13" customWidth="1"/>
    <col min="14091" max="14091" width="40.25" style="13" customWidth="1"/>
    <col min="14092" max="14092" width="4.5" style="13" bestFit="1" customWidth="1"/>
    <col min="14093" max="14093" width="6.5" style="13" bestFit="1" customWidth="1"/>
    <col min="14094" max="14094" width="5.875" style="13" bestFit="1" customWidth="1"/>
    <col min="14095" max="14095" width="7.625" style="13" bestFit="1" customWidth="1"/>
    <col min="14096" max="14096" width="6.5" style="13" bestFit="1" customWidth="1"/>
    <col min="14097" max="14335" width="9" style="13"/>
    <col min="14336" max="14336" width="3.25" style="13" bestFit="1" customWidth="1"/>
    <col min="14337" max="14337" width="18.25" style="13" customWidth="1"/>
    <col min="14338" max="14338" width="5.5" style="13" customWidth="1"/>
    <col min="14339" max="14340" width="2.625" style="13" customWidth="1"/>
    <col min="14341" max="14341" width="10.75" style="13" customWidth="1"/>
    <col min="14342" max="14343" width="2.625" style="13" customWidth="1"/>
    <col min="14344" max="14344" width="6.75" style="13" bestFit="1" customWidth="1"/>
    <col min="14345" max="14345" width="4.125" style="13" bestFit="1" customWidth="1"/>
    <col min="14346" max="14346" width="8.75" style="13" customWidth="1"/>
    <col min="14347" max="14347" width="40.25" style="13" customWidth="1"/>
    <col min="14348" max="14348" width="4.5" style="13" bestFit="1" customWidth="1"/>
    <col min="14349" max="14349" width="6.5" style="13" bestFit="1" customWidth="1"/>
    <col min="14350" max="14350" width="5.875" style="13" bestFit="1" customWidth="1"/>
    <col min="14351" max="14351" width="7.625" style="13" bestFit="1" customWidth="1"/>
    <col min="14352" max="14352" width="6.5" style="13" bestFit="1" customWidth="1"/>
    <col min="14353" max="14591" width="9" style="13"/>
    <col min="14592" max="14592" width="3.25" style="13" bestFit="1" customWidth="1"/>
    <col min="14593" max="14593" width="18.25" style="13" customWidth="1"/>
    <col min="14594" max="14594" width="5.5" style="13" customWidth="1"/>
    <col min="14595" max="14596" width="2.625" style="13" customWidth="1"/>
    <col min="14597" max="14597" width="10.75" style="13" customWidth="1"/>
    <col min="14598" max="14599" width="2.625" style="13" customWidth="1"/>
    <col min="14600" max="14600" width="6.75" style="13" bestFit="1" customWidth="1"/>
    <col min="14601" max="14601" width="4.125" style="13" bestFit="1" customWidth="1"/>
    <col min="14602" max="14602" width="8.75" style="13" customWidth="1"/>
    <col min="14603" max="14603" width="40.25" style="13" customWidth="1"/>
    <col min="14604" max="14604" width="4.5" style="13" bestFit="1" customWidth="1"/>
    <col min="14605" max="14605" width="6.5" style="13" bestFit="1" customWidth="1"/>
    <col min="14606" max="14606" width="5.875" style="13" bestFit="1" customWidth="1"/>
    <col min="14607" max="14607" width="7.625" style="13" bestFit="1" customWidth="1"/>
    <col min="14608" max="14608" width="6.5" style="13" bestFit="1" customWidth="1"/>
    <col min="14609" max="14847" width="9" style="13"/>
    <col min="14848" max="14848" width="3.25" style="13" bestFit="1" customWidth="1"/>
    <col min="14849" max="14849" width="18.25" style="13" customWidth="1"/>
    <col min="14850" max="14850" width="5.5" style="13" customWidth="1"/>
    <col min="14851" max="14852" width="2.625" style="13" customWidth="1"/>
    <col min="14853" max="14853" width="10.75" style="13" customWidth="1"/>
    <col min="14854" max="14855" width="2.625" style="13" customWidth="1"/>
    <col min="14856" max="14856" width="6.75" style="13" bestFit="1" customWidth="1"/>
    <col min="14857" max="14857" width="4.125" style="13" bestFit="1" customWidth="1"/>
    <col min="14858" max="14858" width="8.75" style="13" customWidth="1"/>
    <col min="14859" max="14859" width="40.25" style="13" customWidth="1"/>
    <col min="14860" max="14860" width="4.5" style="13" bestFit="1" customWidth="1"/>
    <col min="14861" max="14861" width="6.5" style="13" bestFit="1" customWidth="1"/>
    <col min="14862" max="14862" width="5.875" style="13" bestFit="1" customWidth="1"/>
    <col min="14863" max="14863" width="7.625" style="13" bestFit="1" customWidth="1"/>
    <col min="14864" max="14864" width="6.5" style="13" bestFit="1" customWidth="1"/>
    <col min="14865" max="15103" width="9" style="13"/>
    <col min="15104" max="15104" width="3.25" style="13" bestFit="1" customWidth="1"/>
    <col min="15105" max="15105" width="18.25" style="13" customWidth="1"/>
    <col min="15106" max="15106" width="5.5" style="13" customWidth="1"/>
    <col min="15107" max="15108" width="2.625" style="13" customWidth="1"/>
    <col min="15109" max="15109" width="10.75" style="13" customWidth="1"/>
    <col min="15110" max="15111" width="2.625" style="13" customWidth="1"/>
    <col min="15112" max="15112" width="6.75" style="13" bestFit="1" customWidth="1"/>
    <col min="15113" max="15113" width="4.125" style="13" bestFit="1" customWidth="1"/>
    <col min="15114" max="15114" width="8.75" style="13" customWidth="1"/>
    <col min="15115" max="15115" width="40.25" style="13" customWidth="1"/>
    <col min="15116" max="15116" width="4.5" style="13" bestFit="1" customWidth="1"/>
    <col min="15117" max="15117" width="6.5" style="13" bestFit="1" customWidth="1"/>
    <col min="15118" max="15118" width="5.875" style="13" bestFit="1" customWidth="1"/>
    <col min="15119" max="15119" width="7.625" style="13" bestFit="1" customWidth="1"/>
    <col min="15120" max="15120" width="6.5" style="13" bestFit="1" customWidth="1"/>
    <col min="15121" max="15359" width="9" style="13"/>
    <col min="15360" max="15360" width="3.25" style="13" bestFit="1" customWidth="1"/>
    <col min="15361" max="15361" width="18.25" style="13" customWidth="1"/>
    <col min="15362" max="15362" width="5.5" style="13" customWidth="1"/>
    <col min="15363" max="15364" width="2.625" style="13" customWidth="1"/>
    <col min="15365" max="15365" width="10.75" style="13" customWidth="1"/>
    <col min="15366" max="15367" width="2.625" style="13" customWidth="1"/>
    <col min="15368" max="15368" width="6.75" style="13" bestFit="1" customWidth="1"/>
    <col min="15369" max="15369" width="4.125" style="13" bestFit="1" customWidth="1"/>
    <col min="15370" max="15370" width="8.75" style="13" customWidth="1"/>
    <col min="15371" max="15371" width="40.25" style="13" customWidth="1"/>
    <col min="15372" max="15372" width="4.5" style="13" bestFit="1" customWidth="1"/>
    <col min="15373" max="15373" width="6.5" style="13" bestFit="1" customWidth="1"/>
    <col min="15374" max="15374" width="5.875" style="13" bestFit="1" customWidth="1"/>
    <col min="15375" max="15375" width="7.625" style="13" bestFit="1" customWidth="1"/>
    <col min="15376" max="15376" width="6.5" style="13" bestFit="1" customWidth="1"/>
    <col min="15377" max="15615" width="9" style="13"/>
    <col min="15616" max="15616" width="3.25" style="13" bestFit="1" customWidth="1"/>
    <col min="15617" max="15617" width="18.25" style="13" customWidth="1"/>
    <col min="15618" max="15618" width="5.5" style="13" customWidth="1"/>
    <col min="15619" max="15620" width="2.625" style="13" customWidth="1"/>
    <col min="15621" max="15621" width="10.75" style="13" customWidth="1"/>
    <col min="15622" max="15623" width="2.625" style="13" customWidth="1"/>
    <col min="15624" max="15624" width="6.75" style="13" bestFit="1" customWidth="1"/>
    <col min="15625" max="15625" width="4.125" style="13" bestFit="1" customWidth="1"/>
    <col min="15626" max="15626" width="8.75" style="13" customWidth="1"/>
    <col min="15627" max="15627" width="40.25" style="13" customWidth="1"/>
    <col min="15628" max="15628" width="4.5" style="13" bestFit="1" customWidth="1"/>
    <col min="15629" max="15629" width="6.5" style="13" bestFit="1" customWidth="1"/>
    <col min="15630" max="15630" width="5.875" style="13" bestFit="1" customWidth="1"/>
    <col min="15631" max="15631" width="7.625" style="13" bestFit="1" customWidth="1"/>
    <col min="15632" max="15632" width="6.5" style="13" bestFit="1" customWidth="1"/>
    <col min="15633" max="15871" width="9" style="13"/>
    <col min="15872" max="15872" width="3.25" style="13" bestFit="1" customWidth="1"/>
    <col min="15873" max="15873" width="18.25" style="13" customWidth="1"/>
    <col min="15874" max="15874" width="5.5" style="13" customWidth="1"/>
    <col min="15875" max="15876" width="2.625" style="13" customWidth="1"/>
    <col min="15877" max="15877" width="10.75" style="13" customWidth="1"/>
    <col min="15878" max="15879" width="2.625" style="13" customWidth="1"/>
    <col min="15880" max="15880" width="6.75" style="13" bestFit="1" customWidth="1"/>
    <col min="15881" max="15881" width="4.125" style="13" bestFit="1" customWidth="1"/>
    <col min="15882" max="15882" width="8.75" style="13" customWidth="1"/>
    <col min="15883" max="15883" width="40.25" style="13" customWidth="1"/>
    <col min="15884" max="15884" width="4.5" style="13" bestFit="1" customWidth="1"/>
    <col min="15885" max="15885" width="6.5" style="13" bestFit="1" customWidth="1"/>
    <col min="15886" max="15886" width="5.875" style="13" bestFit="1" customWidth="1"/>
    <col min="15887" max="15887" width="7.625" style="13" bestFit="1" customWidth="1"/>
    <col min="15888" max="15888" width="6.5" style="13" bestFit="1" customWidth="1"/>
    <col min="15889" max="16127" width="9" style="13"/>
    <col min="16128" max="16128" width="3.25" style="13" bestFit="1" customWidth="1"/>
    <col min="16129" max="16129" width="18.25" style="13" customWidth="1"/>
    <col min="16130" max="16130" width="5.5" style="13" customWidth="1"/>
    <col min="16131" max="16132" width="2.625" style="13" customWidth="1"/>
    <col min="16133" max="16133" width="10.75" style="13" customWidth="1"/>
    <col min="16134" max="16135" width="2.625" style="13" customWidth="1"/>
    <col min="16136" max="16136" width="6.75" style="13" bestFit="1" customWidth="1"/>
    <col min="16137" max="16137" width="4.125" style="13" bestFit="1" customWidth="1"/>
    <col min="16138" max="16138" width="8.75" style="13" customWidth="1"/>
    <col min="16139" max="16139" width="40.25" style="13" customWidth="1"/>
    <col min="16140" max="16140" width="4.5" style="13" bestFit="1" customWidth="1"/>
    <col min="16141" max="16141" width="6.5" style="13" bestFit="1" customWidth="1"/>
    <col min="16142" max="16142" width="5.875" style="13" bestFit="1" customWidth="1"/>
    <col min="16143" max="16143" width="7.625" style="13" bestFit="1" customWidth="1"/>
    <col min="16144" max="16144" width="6.5" style="13" bestFit="1" customWidth="1"/>
    <col min="16145" max="16384" width="9" style="13"/>
  </cols>
  <sheetData>
    <row r="1" spans="1:255" ht="22.5">
      <c r="A1" s="46" t="s">
        <v>227</v>
      </c>
      <c r="B1" s="46"/>
      <c r="C1" s="46"/>
      <c r="D1" s="46"/>
      <c r="E1" s="46"/>
      <c r="F1" s="13" t="s">
        <v>279</v>
      </c>
      <c r="H1" s="13" t="s">
        <v>228</v>
      </c>
      <c r="I1" s="13" t="s">
        <v>229</v>
      </c>
      <c r="J1" s="13" t="s">
        <v>278</v>
      </c>
    </row>
    <row r="2" spans="1:255" ht="12">
      <c r="A2" s="14">
        <v>1</v>
      </c>
      <c r="B2" s="15" t="s">
        <v>230</v>
      </c>
      <c r="C2" s="16" t="s">
        <v>231</v>
      </c>
      <c r="D2" s="17">
        <v>42</v>
      </c>
      <c r="E2" s="17"/>
      <c r="H2" s="13">
        <v>8.5</v>
      </c>
      <c r="I2" s="18">
        <v>42</v>
      </c>
      <c r="J2" s="13">
        <f>H2*I2</f>
        <v>357</v>
      </c>
      <c r="K2" s="13" t="s">
        <v>232</v>
      </c>
      <c r="N2" s="13">
        <v>10.8</v>
      </c>
      <c r="O2" s="13">
        <f>I2*N2</f>
        <v>453.6</v>
      </c>
    </row>
    <row r="3" spans="1:255" ht="12">
      <c r="A3" s="14">
        <v>2</v>
      </c>
      <c r="B3" s="15" t="s">
        <v>233</v>
      </c>
      <c r="C3" s="14" t="s">
        <v>231</v>
      </c>
      <c r="D3" s="17">
        <v>1</v>
      </c>
      <c r="E3" s="17"/>
      <c r="H3" s="13">
        <v>15.09</v>
      </c>
      <c r="I3" s="18">
        <v>1</v>
      </c>
      <c r="J3" s="13">
        <f t="shared" ref="J3:J12" si="0">H3*I3</f>
        <v>15.09</v>
      </c>
      <c r="K3" s="13" t="s">
        <v>234</v>
      </c>
      <c r="N3" s="13">
        <v>18.16</v>
      </c>
      <c r="O3" s="13">
        <f t="shared" ref="O3:O12" si="1">I3*N3</f>
        <v>18.16</v>
      </c>
    </row>
    <row r="4" spans="1:255" ht="12">
      <c r="A4" s="14">
        <v>3</v>
      </c>
      <c r="B4" s="15" t="s">
        <v>235</v>
      </c>
      <c r="C4" s="16" t="s">
        <v>231</v>
      </c>
      <c r="D4" s="17">
        <v>3</v>
      </c>
      <c r="E4" s="17"/>
      <c r="H4" s="13">
        <v>48.8</v>
      </c>
      <c r="I4" s="18">
        <v>3</v>
      </c>
      <c r="J4" s="13">
        <f t="shared" si="0"/>
        <v>146.39999999999998</v>
      </c>
      <c r="K4" s="13" t="s">
        <v>236</v>
      </c>
      <c r="N4" s="13">
        <v>59.99</v>
      </c>
      <c r="O4" s="13">
        <f t="shared" si="1"/>
        <v>179.97</v>
      </c>
    </row>
    <row r="5" spans="1:255" ht="12">
      <c r="A5" s="14">
        <v>4</v>
      </c>
      <c r="B5" s="15" t="s">
        <v>237</v>
      </c>
      <c r="C5" s="16" t="s">
        <v>231</v>
      </c>
      <c r="D5" s="17">
        <v>6</v>
      </c>
      <c r="E5" s="19"/>
      <c r="H5" s="13">
        <v>14.92</v>
      </c>
      <c r="I5" s="18">
        <v>6</v>
      </c>
      <c r="J5" s="13">
        <f t="shared" si="0"/>
        <v>89.52</v>
      </c>
      <c r="K5" s="13" t="s">
        <v>238</v>
      </c>
      <c r="N5" s="13">
        <v>16.18</v>
      </c>
      <c r="O5" s="13">
        <f t="shared" si="1"/>
        <v>97.08</v>
      </c>
    </row>
    <row r="6" spans="1:255" s="16" customFormat="1" ht="12">
      <c r="A6" s="14">
        <v>5</v>
      </c>
      <c r="B6" s="20" t="s">
        <v>239</v>
      </c>
      <c r="C6" s="16" t="s">
        <v>231</v>
      </c>
      <c r="D6" s="17">
        <v>1</v>
      </c>
      <c r="E6" s="17"/>
      <c r="F6" s="13"/>
      <c r="G6" s="13"/>
      <c r="H6" s="13">
        <v>39.799999999999997</v>
      </c>
      <c r="I6" s="18">
        <v>1</v>
      </c>
      <c r="J6" s="13">
        <f t="shared" si="0"/>
        <v>39.799999999999997</v>
      </c>
      <c r="K6" s="13" t="s">
        <v>240</v>
      </c>
      <c r="L6" s="13"/>
      <c r="M6" s="13"/>
      <c r="N6" s="13">
        <v>50.88</v>
      </c>
      <c r="O6" s="13">
        <f t="shared" si="1"/>
        <v>50.88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</row>
    <row r="7" spans="1:255" ht="12">
      <c r="A7" s="14">
        <v>6</v>
      </c>
      <c r="B7" s="15" t="s">
        <v>241</v>
      </c>
      <c r="C7" s="16" t="s">
        <v>231</v>
      </c>
      <c r="D7" s="17">
        <v>3</v>
      </c>
      <c r="E7" s="17"/>
      <c r="H7" s="13">
        <v>9.7200000000000006</v>
      </c>
      <c r="I7" s="18">
        <v>3</v>
      </c>
      <c r="J7" s="13">
        <f t="shared" si="0"/>
        <v>29.160000000000004</v>
      </c>
      <c r="K7" s="13" t="s">
        <v>242</v>
      </c>
      <c r="N7" s="13">
        <v>11.52</v>
      </c>
      <c r="O7" s="13">
        <f t="shared" si="1"/>
        <v>34.56</v>
      </c>
    </row>
    <row r="8" spans="1:255" ht="12">
      <c r="A8" s="14">
        <v>7</v>
      </c>
      <c r="B8" s="15" t="s">
        <v>243</v>
      </c>
      <c r="C8" s="16" t="s">
        <v>231</v>
      </c>
      <c r="D8" s="17">
        <v>2</v>
      </c>
      <c r="E8" s="17"/>
      <c r="H8" s="13">
        <v>13.64</v>
      </c>
      <c r="I8" s="18">
        <v>2</v>
      </c>
      <c r="J8" s="13">
        <f t="shared" si="0"/>
        <v>27.28</v>
      </c>
      <c r="K8" s="13" t="s">
        <v>244</v>
      </c>
      <c r="N8" s="13">
        <v>13.35</v>
      </c>
      <c r="O8" s="13">
        <f t="shared" si="1"/>
        <v>26.7</v>
      </c>
    </row>
    <row r="9" spans="1:255" ht="12">
      <c r="A9" s="14">
        <v>8</v>
      </c>
      <c r="B9" s="15" t="s">
        <v>245</v>
      </c>
      <c r="C9" s="16" t="s">
        <v>231</v>
      </c>
      <c r="D9" s="17">
        <v>3</v>
      </c>
      <c r="E9" s="17"/>
      <c r="H9" s="13">
        <v>18.55</v>
      </c>
      <c r="I9" s="18">
        <v>3</v>
      </c>
      <c r="J9" s="13">
        <f t="shared" si="0"/>
        <v>55.650000000000006</v>
      </c>
      <c r="K9" s="13" t="s">
        <v>246</v>
      </c>
      <c r="N9" s="13">
        <v>17.28</v>
      </c>
      <c r="O9" s="13">
        <f t="shared" si="1"/>
        <v>51.84</v>
      </c>
    </row>
    <row r="10" spans="1:255" ht="12">
      <c r="A10" s="14">
        <v>9</v>
      </c>
      <c r="B10" s="15" t="s">
        <v>247</v>
      </c>
      <c r="C10" s="16" t="s">
        <v>231</v>
      </c>
      <c r="D10" s="17">
        <v>5</v>
      </c>
      <c r="E10" s="17"/>
      <c r="H10" s="13">
        <v>12.1</v>
      </c>
      <c r="I10" s="18">
        <v>5</v>
      </c>
      <c r="J10" s="13">
        <f t="shared" si="0"/>
        <v>60.5</v>
      </c>
      <c r="K10" s="13" t="s">
        <v>248</v>
      </c>
      <c r="N10" s="13">
        <v>11.52</v>
      </c>
      <c r="O10" s="13">
        <f t="shared" si="1"/>
        <v>57.599999999999994</v>
      </c>
    </row>
    <row r="11" spans="1:255" ht="12">
      <c r="A11" s="14">
        <v>10</v>
      </c>
      <c r="B11" s="15" t="s">
        <v>249</v>
      </c>
      <c r="C11" s="16" t="s">
        <v>231</v>
      </c>
      <c r="D11" s="17">
        <v>2</v>
      </c>
      <c r="E11" s="17"/>
      <c r="H11" s="13">
        <v>16.02</v>
      </c>
      <c r="I11" s="18">
        <v>2</v>
      </c>
      <c r="J11" s="13">
        <f t="shared" si="0"/>
        <v>32.04</v>
      </c>
      <c r="K11" s="13" t="s">
        <v>250</v>
      </c>
      <c r="N11" s="13">
        <v>15.12</v>
      </c>
      <c r="O11" s="13">
        <f t="shared" si="1"/>
        <v>30.24</v>
      </c>
    </row>
    <row r="12" spans="1:255" ht="12">
      <c r="A12" s="14">
        <v>11</v>
      </c>
      <c r="B12" s="15" t="s">
        <v>251</v>
      </c>
      <c r="C12" s="16" t="s">
        <v>231</v>
      </c>
      <c r="D12" s="17">
        <v>1</v>
      </c>
      <c r="E12" s="17"/>
      <c r="H12" s="13">
        <v>20.94</v>
      </c>
      <c r="I12" s="18">
        <v>1</v>
      </c>
      <c r="J12" s="13">
        <f t="shared" si="0"/>
        <v>20.94</v>
      </c>
      <c r="K12" s="13" t="s">
        <v>252</v>
      </c>
      <c r="N12" s="13">
        <v>20.16</v>
      </c>
      <c r="O12" s="13">
        <f t="shared" si="1"/>
        <v>20.16</v>
      </c>
    </row>
    <row r="13" spans="1:255" ht="12">
      <c r="A13" s="14">
        <v>12</v>
      </c>
      <c r="B13" s="15" t="s">
        <v>253</v>
      </c>
      <c r="C13" s="16" t="s">
        <v>231</v>
      </c>
      <c r="D13" s="17">
        <v>12</v>
      </c>
      <c r="E13" s="17"/>
      <c r="F13" s="13">
        <v>-10</v>
      </c>
      <c r="I13" s="13">
        <v>1</v>
      </c>
      <c r="J13" s="13">
        <f>F13*I13</f>
        <v>-10</v>
      </c>
      <c r="K13" s="13" t="s">
        <v>279</v>
      </c>
      <c r="O13" s="13">
        <f>SUM(O2:O12)</f>
        <v>1020.7900000000001</v>
      </c>
    </row>
    <row r="14" spans="1:255" ht="12">
      <c r="A14" s="14">
        <v>13</v>
      </c>
      <c r="B14" s="15" t="s">
        <v>271</v>
      </c>
      <c r="C14" s="16" t="s">
        <v>231</v>
      </c>
      <c r="D14" s="17">
        <v>8</v>
      </c>
      <c r="E14" s="17"/>
      <c r="J14" s="21"/>
      <c r="K14" s="13">
        <f>SUM(J2:J13)</f>
        <v>863.37999999999988</v>
      </c>
    </row>
    <row r="15" spans="1:255">
      <c r="A15" s="14">
        <v>14</v>
      </c>
      <c r="B15" s="15" t="s">
        <v>254</v>
      </c>
      <c r="C15" s="16" t="s">
        <v>231</v>
      </c>
      <c r="D15" s="17">
        <v>3</v>
      </c>
      <c r="E15" s="17"/>
      <c r="H15" s="13">
        <v>39.93</v>
      </c>
      <c r="I15" s="13">
        <v>25</v>
      </c>
      <c r="J15" s="13">
        <f>H15*I15</f>
        <v>998.25</v>
      </c>
      <c r="K15" s="22"/>
    </row>
    <row r="16" spans="1:255" ht="13.5">
      <c r="A16" s="14">
        <v>15</v>
      </c>
      <c r="B16" s="15" t="s">
        <v>255</v>
      </c>
      <c r="C16" s="16" t="s">
        <v>231</v>
      </c>
      <c r="D16" s="17">
        <v>1</v>
      </c>
      <c r="E16" s="17"/>
      <c r="F16" s="13">
        <v>-40</v>
      </c>
      <c r="I16" s="13">
        <v>1</v>
      </c>
      <c r="J16" s="13">
        <f>F16*I16</f>
        <v>-40</v>
      </c>
      <c r="K16" s="32" t="s">
        <v>279</v>
      </c>
      <c r="L16" s="23"/>
      <c r="M16" s="23"/>
      <c r="N16" s="23"/>
      <c r="O16" s="23"/>
      <c r="P16" s="23"/>
    </row>
    <row r="17" spans="1:16" ht="13.5">
      <c r="A17" s="14">
        <v>16</v>
      </c>
      <c r="B17" s="15" t="s">
        <v>256</v>
      </c>
      <c r="C17" s="16" t="s">
        <v>231</v>
      </c>
      <c r="D17" s="17">
        <v>1</v>
      </c>
      <c r="E17" s="17"/>
      <c r="J17" s="21"/>
      <c r="K17" s="23">
        <f>J15+J16</f>
        <v>958.25</v>
      </c>
      <c r="L17" s="23"/>
      <c r="M17" s="23"/>
      <c r="N17" s="23"/>
      <c r="O17" s="23"/>
      <c r="P17" s="23"/>
    </row>
    <row r="18" spans="1:16" ht="13.5">
      <c r="A18" s="14">
        <v>17</v>
      </c>
      <c r="B18" s="15" t="s">
        <v>257</v>
      </c>
      <c r="C18" s="16" t="s">
        <v>258</v>
      </c>
      <c r="D18" s="17">
        <v>7</v>
      </c>
      <c r="E18" s="17"/>
      <c r="K18" s="23"/>
      <c r="L18" s="23"/>
      <c r="M18" s="23"/>
      <c r="N18" s="23"/>
      <c r="O18" s="23"/>
      <c r="P18" s="23"/>
    </row>
    <row r="19" spans="1:16" ht="13.5">
      <c r="A19" s="14">
        <v>18</v>
      </c>
      <c r="B19" s="15" t="s">
        <v>259</v>
      </c>
      <c r="C19" s="16" t="s">
        <v>258</v>
      </c>
      <c r="D19" s="17">
        <v>14.4</v>
      </c>
      <c r="E19" s="17"/>
      <c r="H19" s="13">
        <v>12.6</v>
      </c>
      <c r="I19" s="13">
        <v>40</v>
      </c>
      <c r="J19" s="13">
        <f>H19*I19</f>
        <v>504</v>
      </c>
      <c r="K19" s="23"/>
      <c r="L19" s="23"/>
      <c r="M19" s="23"/>
      <c r="N19" s="23"/>
      <c r="O19" s="23"/>
      <c r="P19" s="23"/>
    </row>
    <row r="20" spans="1:16" ht="13.5">
      <c r="A20" s="14">
        <v>19</v>
      </c>
      <c r="B20" s="15" t="s">
        <v>260</v>
      </c>
      <c r="C20" s="16" t="s">
        <v>258</v>
      </c>
      <c r="D20" s="17">
        <v>8</v>
      </c>
      <c r="E20" s="19"/>
      <c r="H20" s="13">
        <v>12</v>
      </c>
      <c r="I20" s="13">
        <v>6</v>
      </c>
      <c r="J20" s="13">
        <f>H20*I20</f>
        <v>72</v>
      </c>
      <c r="K20" s="23"/>
      <c r="L20" s="23"/>
      <c r="M20" s="23"/>
      <c r="N20" s="23"/>
      <c r="O20" s="23"/>
      <c r="P20" s="23"/>
    </row>
    <row r="21" spans="1:16" ht="13.5">
      <c r="A21" s="14">
        <v>20</v>
      </c>
      <c r="B21" s="15" t="s">
        <v>261</v>
      </c>
      <c r="C21" s="16" t="s">
        <v>258</v>
      </c>
      <c r="D21" s="17">
        <v>9.6999999999999993</v>
      </c>
      <c r="E21" s="17"/>
      <c r="J21" s="21"/>
      <c r="K21" s="23">
        <f>J19+J20</f>
        <v>576</v>
      </c>
      <c r="L21" s="23"/>
      <c r="M21" s="23"/>
      <c r="N21" s="23"/>
      <c r="O21" s="23"/>
      <c r="P21" s="23"/>
    </row>
    <row r="22" spans="1:16" ht="13.5">
      <c r="A22" s="14">
        <v>23</v>
      </c>
      <c r="B22" s="15" t="s">
        <v>264</v>
      </c>
      <c r="C22" s="16" t="s">
        <v>231</v>
      </c>
      <c r="D22" s="17">
        <v>1</v>
      </c>
      <c r="E22" s="17"/>
      <c r="H22" s="13">
        <v>605</v>
      </c>
      <c r="I22" s="13">
        <v>1</v>
      </c>
      <c r="J22" s="13">
        <f>H22*I22</f>
        <v>605</v>
      </c>
      <c r="K22" s="32" t="s">
        <v>280</v>
      </c>
      <c r="L22" s="23"/>
      <c r="M22" s="23"/>
      <c r="N22" s="23"/>
      <c r="O22" s="23"/>
      <c r="P22" s="23"/>
    </row>
    <row r="23" spans="1:16" ht="13.5">
      <c r="A23" s="14">
        <v>24</v>
      </c>
      <c r="B23" s="15" t="s">
        <v>265</v>
      </c>
      <c r="C23" s="16" t="s">
        <v>231</v>
      </c>
      <c r="D23" s="17">
        <v>2</v>
      </c>
      <c r="E23" s="17"/>
      <c r="H23" s="13">
        <v>39</v>
      </c>
      <c r="I23" s="13">
        <v>2</v>
      </c>
      <c r="J23" s="13">
        <f>H23*I23</f>
        <v>78</v>
      </c>
      <c r="K23" s="23"/>
      <c r="L23" s="23"/>
      <c r="M23" s="23"/>
      <c r="N23" s="23"/>
      <c r="O23" s="23"/>
      <c r="P23" s="23"/>
    </row>
    <row r="24" spans="1:16" ht="13.5">
      <c r="A24" s="14">
        <v>21</v>
      </c>
      <c r="B24" s="15" t="s">
        <v>262</v>
      </c>
      <c r="C24" s="16" t="s">
        <v>231</v>
      </c>
      <c r="D24" s="17">
        <v>1</v>
      </c>
      <c r="E24" s="17"/>
      <c r="F24" s="13">
        <v>-10</v>
      </c>
      <c r="H24" s="30">
        <v>199</v>
      </c>
      <c r="I24" s="13">
        <v>1</v>
      </c>
      <c r="J24" s="13">
        <f>I24*H24+F24</f>
        <v>189</v>
      </c>
      <c r="K24" s="23"/>
      <c r="L24" s="23"/>
      <c r="M24" s="23"/>
      <c r="N24" s="23"/>
      <c r="O24" s="23"/>
      <c r="P24" s="23"/>
    </row>
    <row r="25" spans="1:16" ht="13.5">
      <c r="A25" s="14">
        <v>22</v>
      </c>
      <c r="B25" s="15" t="s">
        <v>263</v>
      </c>
      <c r="C25" s="16" t="s">
        <v>231</v>
      </c>
      <c r="D25" s="17">
        <v>1</v>
      </c>
      <c r="E25" s="17"/>
      <c r="F25" s="13">
        <v>-10</v>
      </c>
      <c r="H25" s="30">
        <v>558</v>
      </c>
      <c r="I25" s="13">
        <v>1</v>
      </c>
      <c r="J25" s="13">
        <f t="shared" ref="J25:J26" si="2">I25*H25+F25</f>
        <v>548</v>
      </c>
      <c r="K25" s="23"/>
      <c r="L25" s="23"/>
      <c r="M25" s="23"/>
      <c r="N25" s="23"/>
      <c r="O25" s="23"/>
      <c r="P25" s="23"/>
    </row>
    <row r="26" spans="1:16" ht="12">
      <c r="A26" s="14">
        <v>26</v>
      </c>
      <c r="B26" s="29" t="s">
        <v>275</v>
      </c>
      <c r="C26" s="16" t="s">
        <v>231</v>
      </c>
      <c r="D26" s="17">
        <v>1</v>
      </c>
      <c r="E26" s="17"/>
      <c r="F26" s="13">
        <v>-10</v>
      </c>
      <c r="H26" s="31">
        <v>299</v>
      </c>
      <c r="I26" s="13">
        <v>1</v>
      </c>
      <c r="J26" s="13">
        <f t="shared" si="2"/>
        <v>289</v>
      </c>
      <c r="K26" s="24"/>
    </row>
    <row r="27" spans="1:16" ht="12">
      <c r="A27" s="14">
        <v>27</v>
      </c>
      <c r="B27" s="29" t="s">
        <v>276</v>
      </c>
      <c r="C27" s="16" t="s">
        <v>231</v>
      </c>
      <c r="D27" s="17">
        <v>1</v>
      </c>
      <c r="E27" s="17"/>
      <c r="H27" s="24">
        <v>235</v>
      </c>
      <c r="I27" s="13">
        <v>1</v>
      </c>
      <c r="J27" s="13">
        <f t="shared" ref="J27:J28" si="3">H27*I27</f>
        <v>235</v>
      </c>
      <c r="K27" s="24"/>
    </row>
    <row r="28" spans="1:16" ht="12">
      <c r="A28" s="14">
        <v>28</v>
      </c>
      <c r="B28" s="29" t="s">
        <v>276</v>
      </c>
      <c r="C28" s="16" t="s">
        <v>231</v>
      </c>
      <c r="D28" s="17">
        <v>1</v>
      </c>
      <c r="E28" s="17"/>
      <c r="H28" s="24">
        <v>126</v>
      </c>
      <c r="I28" s="13">
        <v>1</v>
      </c>
      <c r="J28" s="13">
        <f t="shared" si="3"/>
        <v>126</v>
      </c>
      <c r="K28" s="24"/>
    </row>
    <row r="29" spans="1:16" ht="12">
      <c r="A29" s="14">
        <v>25</v>
      </c>
      <c r="B29" s="15" t="s">
        <v>266</v>
      </c>
      <c r="C29" s="16" t="s">
        <v>231</v>
      </c>
      <c r="D29" s="17">
        <v>1</v>
      </c>
      <c r="E29" s="17"/>
      <c r="H29" s="24"/>
      <c r="K29" s="24"/>
    </row>
    <row r="30" spans="1:16" ht="12">
      <c r="A30" s="14">
        <v>29</v>
      </c>
      <c r="B30" s="15" t="s">
        <v>267</v>
      </c>
      <c r="C30" s="16" t="s">
        <v>231</v>
      </c>
      <c r="D30" s="17">
        <v>2</v>
      </c>
      <c r="E30" s="17" t="s">
        <v>272</v>
      </c>
    </row>
    <row r="31" spans="1:16" ht="12">
      <c r="A31" s="14">
        <v>30</v>
      </c>
      <c r="B31" s="15" t="s">
        <v>268</v>
      </c>
      <c r="C31" s="16" t="s">
        <v>231</v>
      </c>
      <c r="D31" s="17">
        <v>1</v>
      </c>
      <c r="E31" s="25" t="s">
        <v>273</v>
      </c>
    </row>
    <row r="32" spans="1:16" ht="12">
      <c r="A32" s="14">
        <v>30</v>
      </c>
      <c r="B32" s="15" t="s">
        <v>277</v>
      </c>
      <c r="C32" s="16" t="s">
        <v>231</v>
      </c>
      <c r="D32" s="17">
        <v>10</v>
      </c>
      <c r="E32" s="25"/>
      <c r="H32" s="13">
        <v>9.9</v>
      </c>
      <c r="I32" s="13">
        <v>10</v>
      </c>
      <c r="J32" s="13">
        <f>H32*I32</f>
        <v>99</v>
      </c>
    </row>
    <row r="33" spans="1:5" ht="12">
      <c r="A33" s="14">
        <v>30</v>
      </c>
      <c r="B33" s="20" t="s">
        <v>269</v>
      </c>
      <c r="C33" s="16" t="s">
        <v>270</v>
      </c>
      <c r="D33" s="17">
        <v>1</v>
      </c>
      <c r="E33" s="17" t="s">
        <v>274</v>
      </c>
    </row>
  </sheetData>
  <mergeCells count="1">
    <mergeCell ref="A1:E1"/>
  </mergeCells>
  <phoneticPr fontId="1" type="noConversion"/>
  <printOptions horizontalCentered="1"/>
  <pageMargins left="0.11805555555555555" right="0.11805555555555555" top="0.23958333333333334" bottom="0.31458333333333333" header="0.47222222222222221" footer="7.8472222222222221E-2"/>
  <pageSetup paperSize="9" orientation="portrait" verticalDpi="360" r:id="rId1"/>
  <headerFooter alignWithMargins="0">
    <oddFooter>&amp;L&amp;"文鼎CS楷体,常规"业主签字：&amp;U　&amp;"Times New Roman,常规"____&amp;"文鼎CS楷体,常规"　　　&amp;6&amp;U．&amp;C&amp;P/&amp;N&amp;R&amp;"文鼎CS楷体,常规"公司盖章：&amp;"Times New Roman,常规"___________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0" workbookViewId="0">
      <selection activeCell="J22" sqref="J22"/>
    </sheetView>
  </sheetViews>
  <sheetFormatPr defaultRowHeight="24.75" customHeight="1"/>
  <cols>
    <col min="1" max="1" width="11" bestFit="1" customWidth="1"/>
    <col min="2" max="2" width="14.125" customWidth="1"/>
    <col min="3" max="3" width="19.375" customWidth="1"/>
    <col min="4" max="4" width="8.5" bestFit="1" customWidth="1"/>
    <col min="5" max="7" width="5.25" bestFit="1" customWidth="1"/>
    <col min="12" max="12" width="13.75" customWidth="1"/>
  </cols>
  <sheetData>
    <row r="1" spans="1:13" ht="37.5" customHeight="1">
      <c r="A1" t="s">
        <v>335</v>
      </c>
    </row>
    <row r="2" spans="1:13" ht="24.75" customHeight="1">
      <c r="A2" s="33" t="s">
        <v>334</v>
      </c>
      <c r="B2" s="33" t="s">
        <v>333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</row>
    <row r="3" spans="1:13" ht="24.75" customHeight="1">
      <c r="A3" s="33" t="s">
        <v>332</v>
      </c>
      <c r="B3" s="33"/>
      <c r="C3" s="33" t="s">
        <v>331</v>
      </c>
      <c r="D3" s="33"/>
      <c r="E3" s="33"/>
      <c r="F3" s="33"/>
      <c r="G3" s="33"/>
      <c r="H3" s="33"/>
      <c r="I3" s="33"/>
      <c r="J3" s="33"/>
      <c r="K3" s="33"/>
      <c r="L3" s="33"/>
      <c r="M3" s="35"/>
    </row>
    <row r="4" spans="1:13" ht="24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3" ht="24.75" customHeight="1">
      <c r="A5" s="33" t="s">
        <v>330</v>
      </c>
      <c r="B5" s="33" t="s">
        <v>329</v>
      </c>
      <c r="C5" s="33" t="s">
        <v>328</v>
      </c>
      <c r="D5" s="33" t="s">
        <v>327</v>
      </c>
      <c r="E5" s="33" t="s">
        <v>326</v>
      </c>
      <c r="F5" s="33" t="s">
        <v>325</v>
      </c>
      <c r="G5" s="33" t="s">
        <v>324</v>
      </c>
      <c r="H5" s="33" t="s">
        <v>323</v>
      </c>
      <c r="I5" s="33" t="s">
        <v>322</v>
      </c>
      <c r="J5" s="33" t="s">
        <v>321</v>
      </c>
      <c r="K5" s="33" t="s">
        <v>320</v>
      </c>
      <c r="L5" s="33" t="s">
        <v>319</v>
      </c>
      <c r="M5" s="35"/>
    </row>
    <row r="6" spans="1:13" ht="24.75" customHeight="1">
      <c r="A6" s="33" t="s">
        <v>318</v>
      </c>
      <c r="B6" s="33" t="s">
        <v>382</v>
      </c>
      <c r="C6" s="36" t="s">
        <v>317</v>
      </c>
      <c r="D6" s="33" t="s">
        <v>297</v>
      </c>
      <c r="E6" s="33" t="s">
        <v>290</v>
      </c>
      <c r="F6" s="33" t="s">
        <v>289</v>
      </c>
      <c r="G6" s="33">
        <v>49</v>
      </c>
      <c r="H6" s="33">
        <v>5</v>
      </c>
      <c r="I6" s="33">
        <v>79.8</v>
      </c>
      <c r="J6" s="33">
        <f t="shared" ref="J6:J16" si="0">G6*I6</f>
        <v>3910.2</v>
      </c>
      <c r="K6" s="33">
        <f t="shared" ref="K6:K16" si="1">H6*I6</f>
        <v>399</v>
      </c>
      <c r="L6" s="33" t="s">
        <v>389</v>
      </c>
      <c r="M6" s="35"/>
    </row>
    <row r="7" spans="1:13" ht="24.75" customHeight="1">
      <c r="A7" s="33" t="s">
        <v>316</v>
      </c>
      <c r="B7" s="33">
        <v>33.700000000000003</v>
      </c>
      <c r="C7" s="36" t="s">
        <v>315</v>
      </c>
      <c r="D7" s="33" t="s">
        <v>314</v>
      </c>
      <c r="E7" s="33" t="s">
        <v>290</v>
      </c>
      <c r="F7" s="33" t="s">
        <v>289</v>
      </c>
      <c r="G7" s="33">
        <v>120</v>
      </c>
      <c r="H7" s="33">
        <f>11-4</f>
        <v>7</v>
      </c>
      <c r="I7" s="33">
        <v>38.799999999999997</v>
      </c>
      <c r="J7" s="33">
        <f t="shared" si="0"/>
        <v>4656</v>
      </c>
      <c r="K7" s="33">
        <f t="shared" si="1"/>
        <v>271.59999999999997</v>
      </c>
      <c r="L7" s="33" t="s">
        <v>313</v>
      </c>
      <c r="M7" s="35"/>
    </row>
    <row r="8" spans="1:13" ht="24.75" customHeight="1">
      <c r="A8" s="33" t="s">
        <v>312</v>
      </c>
      <c r="B8" s="33">
        <v>20</v>
      </c>
      <c r="C8" s="36">
        <v>45306</v>
      </c>
      <c r="D8" s="33" t="s">
        <v>311</v>
      </c>
      <c r="E8" s="33" t="s">
        <v>290</v>
      </c>
      <c r="F8" s="33" t="s">
        <v>289</v>
      </c>
      <c r="G8" s="33">
        <v>155</v>
      </c>
      <c r="H8" s="33">
        <v>10</v>
      </c>
      <c r="I8" s="33">
        <v>9.8000000000000007</v>
      </c>
      <c r="J8" s="33">
        <f t="shared" si="0"/>
        <v>1519</v>
      </c>
      <c r="K8" s="33">
        <f t="shared" si="1"/>
        <v>98</v>
      </c>
      <c r="L8" s="33" t="s">
        <v>310</v>
      </c>
      <c r="M8" s="35"/>
    </row>
    <row r="9" spans="1:13" ht="24.75" customHeight="1">
      <c r="A9" s="33" t="s">
        <v>309</v>
      </c>
      <c r="B9" s="33"/>
      <c r="C9" s="36" t="s">
        <v>381</v>
      </c>
      <c r="D9" s="33" t="s">
        <v>303</v>
      </c>
      <c r="E9" s="33" t="s">
        <v>290</v>
      </c>
      <c r="F9" s="33" t="s">
        <v>289</v>
      </c>
      <c r="G9" s="33">
        <v>58</v>
      </c>
      <c r="H9" s="33">
        <v>0</v>
      </c>
      <c r="I9" s="33">
        <v>6.5</v>
      </c>
      <c r="J9" s="33">
        <f t="shared" si="0"/>
        <v>377</v>
      </c>
      <c r="K9" s="33">
        <f t="shared" si="1"/>
        <v>0</v>
      </c>
      <c r="L9" s="33"/>
      <c r="M9" s="35"/>
    </row>
    <row r="10" spans="1:13" ht="24.75" customHeight="1">
      <c r="A10" s="33" t="s">
        <v>308</v>
      </c>
      <c r="B10" s="33"/>
      <c r="C10" s="36" t="s">
        <v>307</v>
      </c>
      <c r="D10" s="33" t="s">
        <v>306</v>
      </c>
      <c r="E10" s="33" t="s">
        <v>290</v>
      </c>
      <c r="F10" s="33" t="s">
        <v>289</v>
      </c>
      <c r="G10" s="33">
        <v>200</v>
      </c>
      <c r="H10" s="33">
        <f>10-8</f>
        <v>2</v>
      </c>
      <c r="I10" s="33">
        <v>13.8</v>
      </c>
      <c r="J10" s="33">
        <f t="shared" si="0"/>
        <v>2760</v>
      </c>
      <c r="K10" s="33">
        <f t="shared" si="1"/>
        <v>27.6</v>
      </c>
      <c r="L10" s="33" t="s">
        <v>305</v>
      </c>
      <c r="M10" s="35"/>
    </row>
    <row r="11" spans="1:13" ht="24.75" customHeight="1">
      <c r="A11" s="33" t="s">
        <v>304</v>
      </c>
      <c r="B11" s="33"/>
      <c r="C11" s="36">
        <v>30513</v>
      </c>
      <c r="D11" s="33" t="s">
        <v>303</v>
      </c>
      <c r="E11" s="33" t="s">
        <v>290</v>
      </c>
      <c r="F11" s="33" t="s">
        <v>289</v>
      </c>
      <c r="G11" s="33">
        <v>78</v>
      </c>
      <c r="H11" s="33">
        <v>0</v>
      </c>
      <c r="I11" s="33">
        <v>8.5</v>
      </c>
      <c r="J11" s="33">
        <f t="shared" si="0"/>
        <v>663</v>
      </c>
      <c r="K11" s="33">
        <f t="shared" si="1"/>
        <v>0</v>
      </c>
      <c r="L11" s="33"/>
      <c r="M11" s="35"/>
    </row>
    <row r="12" spans="1:13" ht="24.75" customHeight="1">
      <c r="A12" s="33" t="s">
        <v>302</v>
      </c>
      <c r="B12" s="33"/>
      <c r="C12" s="36" t="s">
        <v>379</v>
      </c>
      <c r="D12" s="33" t="s">
        <v>301</v>
      </c>
      <c r="E12" s="33" t="s">
        <v>300</v>
      </c>
      <c r="F12" s="33" t="s">
        <v>289</v>
      </c>
      <c r="G12" s="33">
        <v>67</v>
      </c>
      <c r="H12" s="33">
        <v>0</v>
      </c>
      <c r="I12" s="33">
        <v>6.8</v>
      </c>
      <c r="J12" s="33">
        <f t="shared" si="0"/>
        <v>455.59999999999997</v>
      </c>
      <c r="K12" s="33">
        <f t="shared" si="1"/>
        <v>0</v>
      </c>
      <c r="L12" s="33"/>
      <c r="M12" s="35"/>
    </row>
    <row r="13" spans="1:13" ht="24.75" customHeight="1">
      <c r="A13" s="33" t="s">
        <v>299</v>
      </c>
      <c r="B13" s="33">
        <v>33</v>
      </c>
      <c r="C13" s="36" t="s">
        <v>298</v>
      </c>
      <c r="D13" s="33" t="s">
        <v>297</v>
      </c>
      <c r="E13" s="33" t="s">
        <v>290</v>
      </c>
      <c r="F13" s="33" t="s">
        <v>289</v>
      </c>
      <c r="G13" s="33">
        <v>3</v>
      </c>
      <c r="H13" s="33">
        <v>-1</v>
      </c>
      <c r="I13" s="33">
        <v>88</v>
      </c>
      <c r="J13" s="33">
        <f t="shared" si="0"/>
        <v>264</v>
      </c>
      <c r="K13" s="33">
        <f t="shared" si="1"/>
        <v>-88</v>
      </c>
      <c r="L13" s="33" t="s">
        <v>296</v>
      </c>
      <c r="M13" s="35"/>
    </row>
    <row r="14" spans="1:13" ht="24.75" customHeight="1">
      <c r="A14" s="33" t="s">
        <v>295</v>
      </c>
      <c r="B14" s="33"/>
      <c r="C14" s="33"/>
      <c r="D14" s="33" t="s">
        <v>294</v>
      </c>
      <c r="E14" s="33" t="s">
        <v>290</v>
      </c>
      <c r="F14" s="33" t="s">
        <v>289</v>
      </c>
      <c r="G14" s="33">
        <v>25</v>
      </c>
      <c r="H14" s="33">
        <v>0</v>
      </c>
      <c r="I14" s="33">
        <v>8</v>
      </c>
      <c r="J14" s="33">
        <f t="shared" si="0"/>
        <v>200</v>
      </c>
      <c r="K14" s="33">
        <f t="shared" si="1"/>
        <v>0</v>
      </c>
      <c r="L14" s="33"/>
      <c r="M14" s="35"/>
    </row>
    <row r="15" spans="1:13" ht="24.75" customHeight="1">
      <c r="A15" s="33" t="s">
        <v>293</v>
      </c>
      <c r="B15" s="33"/>
      <c r="C15" s="33"/>
      <c r="D15" s="33" t="s">
        <v>292</v>
      </c>
      <c r="E15" s="33" t="s">
        <v>290</v>
      </c>
      <c r="F15" s="33" t="s">
        <v>289</v>
      </c>
      <c r="G15" s="33">
        <v>86</v>
      </c>
      <c r="H15" s="33">
        <v>0</v>
      </c>
      <c r="I15" s="33">
        <v>5</v>
      </c>
      <c r="J15" s="33">
        <f t="shared" si="0"/>
        <v>430</v>
      </c>
      <c r="K15" s="33">
        <f t="shared" si="1"/>
        <v>0</v>
      </c>
      <c r="L15" s="33"/>
      <c r="M15" s="35"/>
    </row>
    <row r="16" spans="1:13" ht="24.75" customHeight="1">
      <c r="A16" s="33" t="s">
        <v>291</v>
      </c>
      <c r="B16" s="33"/>
      <c r="C16" s="33"/>
      <c r="D16" s="33"/>
      <c r="E16" s="33" t="s">
        <v>290</v>
      </c>
      <c r="F16" s="33" t="s">
        <v>289</v>
      </c>
      <c r="G16" s="33">
        <v>0</v>
      </c>
      <c r="H16" s="33">
        <v>3</v>
      </c>
      <c r="I16" s="33">
        <v>25</v>
      </c>
      <c r="J16" s="33">
        <f t="shared" si="0"/>
        <v>0</v>
      </c>
      <c r="K16" s="33">
        <f t="shared" si="1"/>
        <v>75</v>
      </c>
      <c r="L16" s="33" t="s">
        <v>288</v>
      </c>
      <c r="M16" s="35"/>
    </row>
    <row r="17" spans="1:13" ht="24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</row>
    <row r="18" spans="1:13" ht="24.75" customHeight="1">
      <c r="A18" s="34" t="s">
        <v>287</v>
      </c>
      <c r="B18" s="33"/>
      <c r="C18" s="33"/>
      <c r="D18" s="33"/>
      <c r="E18" s="33"/>
      <c r="F18" s="33"/>
      <c r="G18" s="33"/>
      <c r="H18" s="33"/>
      <c r="I18" s="33" t="s">
        <v>286</v>
      </c>
      <c r="J18" s="34">
        <f>SUM(J6:J17)</f>
        <v>15234.800000000001</v>
      </c>
      <c r="K18" s="34">
        <f>SUM(K6:K16)</f>
        <v>783.19999999999993</v>
      </c>
      <c r="L18" s="33"/>
    </row>
    <row r="19" spans="1:13" ht="24.75" customHeight="1">
      <c r="A19" s="33"/>
      <c r="B19" s="33"/>
      <c r="C19" s="33"/>
      <c r="D19" s="33"/>
      <c r="E19" s="33"/>
      <c r="F19" s="33"/>
      <c r="G19" s="33"/>
      <c r="H19" s="33" t="s">
        <v>285</v>
      </c>
      <c r="I19" s="33">
        <v>-4600</v>
      </c>
      <c r="J19" s="45">
        <v>14600</v>
      </c>
      <c r="K19" s="33">
        <v>783.2</v>
      </c>
      <c r="L19" s="33"/>
    </row>
    <row r="20" spans="1:13" ht="24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>
        <f>J19/J18</f>
        <v>0.95833223934675871</v>
      </c>
      <c r="K20" s="33">
        <f>K19+J19+I19</f>
        <v>10783.2</v>
      </c>
      <c r="L20" s="33"/>
    </row>
    <row r="23" spans="1:13" ht="24.75" customHeight="1" thickBot="1"/>
    <row r="24" spans="1:13" ht="24.75" customHeight="1">
      <c r="C24" s="37" t="s">
        <v>336</v>
      </c>
      <c r="D24" s="38"/>
      <c r="E24" s="39"/>
    </row>
    <row r="25" spans="1:13" ht="24.75" customHeight="1">
      <c r="C25" s="40">
        <v>802013</v>
      </c>
      <c r="D25" s="33">
        <v>5</v>
      </c>
      <c r="E25" s="41"/>
    </row>
    <row r="26" spans="1:13" ht="24.75" customHeight="1">
      <c r="C26" s="40">
        <v>602013</v>
      </c>
      <c r="D26" s="33">
        <v>11</v>
      </c>
      <c r="E26" s="41"/>
    </row>
    <row r="27" spans="1:13" ht="24.75" customHeight="1">
      <c r="C27" s="40" t="s">
        <v>282</v>
      </c>
      <c r="D27" s="33">
        <v>10</v>
      </c>
      <c r="E27" s="41"/>
    </row>
    <row r="28" spans="1:13" ht="24.75" customHeight="1">
      <c r="C28" s="40" t="s">
        <v>283</v>
      </c>
      <c r="D28" s="33">
        <v>75</v>
      </c>
      <c r="E28" s="41"/>
    </row>
    <row r="29" spans="1:13" ht="24.75" customHeight="1">
      <c r="C29" s="40" t="s">
        <v>284</v>
      </c>
      <c r="D29" s="33">
        <v>10</v>
      </c>
      <c r="E29" s="41"/>
    </row>
    <row r="30" spans="1:13" ht="24.75" customHeight="1">
      <c r="C30" s="40">
        <v>63935</v>
      </c>
      <c r="D30" s="33">
        <v>-8</v>
      </c>
      <c r="E30" s="41"/>
    </row>
    <row r="31" spans="1:13" ht="24.75" customHeight="1">
      <c r="C31" s="40">
        <v>602013</v>
      </c>
      <c r="D31" s="33">
        <v>-4</v>
      </c>
      <c r="E31" s="41"/>
    </row>
    <row r="32" spans="1:13" ht="24.75" customHeight="1">
      <c r="C32" s="40">
        <v>8803020</v>
      </c>
      <c r="D32" s="33">
        <v>-1</v>
      </c>
      <c r="E32" s="41"/>
    </row>
    <row r="33" spans="3:5" ht="24.75" customHeight="1" thickBot="1">
      <c r="C33" s="42"/>
      <c r="D33" s="43"/>
      <c r="E33" s="44">
        <v>783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F22" sqref="F22"/>
    </sheetView>
  </sheetViews>
  <sheetFormatPr defaultRowHeight="13.5"/>
  <cols>
    <col min="1" max="1" width="16.625" bestFit="1" customWidth="1"/>
    <col min="2" max="2" width="20.75" bestFit="1" customWidth="1"/>
    <col min="3" max="5" width="5.5" bestFit="1" customWidth="1"/>
    <col min="6" max="6" width="7.375" bestFit="1" customWidth="1"/>
    <col min="7" max="7" width="11.375" bestFit="1" customWidth="1"/>
    <col min="8" max="8" width="15" bestFit="1" customWidth="1"/>
    <col min="9" max="9" width="3.5" bestFit="1" customWidth="1"/>
    <col min="10" max="10" width="9.5" bestFit="1" customWidth="1"/>
  </cols>
  <sheetData>
    <row r="1" spans="1:11">
      <c r="A1" s="33" t="s">
        <v>377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3" t="s">
        <v>376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>
      <c r="A3" s="33" t="s">
        <v>375</v>
      </c>
      <c r="B3" s="33" t="s">
        <v>374</v>
      </c>
      <c r="C3" s="33" t="s">
        <v>373</v>
      </c>
      <c r="D3" s="33" t="s">
        <v>372</v>
      </c>
      <c r="E3" s="33" t="s">
        <v>371</v>
      </c>
      <c r="F3" s="33" t="s">
        <v>370</v>
      </c>
      <c r="G3" s="33" t="s">
        <v>369</v>
      </c>
      <c r="H3" s="33" t="s">
        <v>368</v>
      </c>
      <c r="I3" s="33"/>
      <c r="J3" s="33"/>
      <c r="K3" s="33"/>
    </row>
    <row r="4" spans="1:11">
      <c r="A4" s="33">
        <v>1</v>
      </c>
      <c r="B4" s="33" t="s">
        <v>367</v>
      </c>
      <c r="C4" s="33" t="s">
        <v>338</v>
      </c>
      <c r="D4" s="33">
        <v>9.6999999999999993</v>
      </c>
      <c r="E4" s="33">
        <v>27</v>
      </c>
      <c r="F4" s="33">
        <v>62</v>
      </c>
      <c r="G4" s="33">
        <v>1674</v>
      </c>
      <c r="H4" s="33" t="s">
        <v>351</v>
      </c>
      <c r="I4" s="33">
        <v>38</v>
      </c>
      <c r="J4" s="33" t="s">
        <v>350</v>
      </c>
      <c r="K4" s="33"/>
    </row>
    <row r="5" spans="1:11">
      <c r="A5" s="33"/>
      <c r="B5" s="33" t="s">
        <v>366</v>
      </c>
      <c r="C5" s="33" t="s">
        <v>348</v>
      </c>
      <c r="D5" s="33">
        <v>10.7</v>
      </c>
      <c r="E5" s="33">
        <v>5</v>
      </c>
      <c r="F5" s="33" t="s">
        <v>347</v>
      </c>
      <c r="G5" s="33"/>
      <c r="H5" s="33"/>
      <c r="I5" s="33"/>
      <c r="J5" s="33"/>
      <c r="K5" s="33"/>
    </row>
    <row r="6" spans="1:11">
      <c r="A6" s="33">
        <v>2</v>
      </c>
      <c r="B6" s="33" t="s">
        <v>365</v>
      </c>
      <c r="C6" s="33" t="s">
        <v>338</v>
      </c>
      <c r="D6" s="33">
        <v>27.4</v>
      </c>
      <c r="E6" s="33">
        <v>40</v>
      </c>
      <c r="F6" s="33">
        <v>115</v>
      </c>
      <c r="G6" s="33">
        <v>4600</v>
      </c>
      <c r="H6" s="33">
        <v>803001</v>
      </c>
      <c r="I6" s="33">
        <v>88</v>
      </c>
      <c r="J6" s="33" t="s">
        <v>362</v>
      </c>
      <c r="K6" s="33"/>
    </row>
    <row r="7" spans="1:11">
      <c r="A7" s="33"/>
      <c r="B7" s="33" t="s">
        <v>364</v>
      </c>
      <c r="C7" s="33" t="s">
        <v>348</v>
      </c>
      <c r="D7" s="33">
        <v>20</v>
      </c>
      <c r="E7" s="33">
        <v>8</v>
      </c>
      <c r="F7" s="33" t="s">
        <v>347</v>
      </c>
      <c r="G7" s="33"/>
      <c r="H7" s="33"/>
      <c r="I7" s="33"/>
      <c r="J7" s="33"/>
      <c r="K7" s="33"/>
    </row>
    <row r="8" spans="1:11">
      <c r="A8" s="33">
        <v>3</v>
      </c>
      <c r="B8" s="33" t="s">
        <v>363</v>
      </c>
      <c r="C8" s="33" t="s">
        <v>338</v>
      </c>
      <c r="D8" s="33">
        <v>3.8</v>
      </c>
      <c r="E8" s="33">
        <v>9</v>
      </c>
      <c r="F8" s="33">
        <v>115</v>
      </c>
      <c r="G8" s="33">
        <v>1035</v>
      </c>
      <c r="H8" s="33">
        <v>803001</v>
      </c>
      <c r="I8" s="33">
        <v>88</v>
      </c>
      <c r="J8" s="33" t="s">
        <v>362</v>
      </c>
      <c r="K8" s="33"/>
    </row>
    <row r="9" spans="1:11">
      <c r="A9" s="33"/>
      <c r="B9" s="33" t="s">
        <v>361</v>
      </c>
      <c r="C9" s="33" t="s">
        <v>348</v>
      </c>
      <c r="D9" s="33">
        <v>9.6999999999999993</v>
      </c>
      <c r="E9" s="33">
        <v>3</v>
      </c>
      <c r="F9" s="33">
        <v>88</v>
      </c>
      <c r="G9" s="33">
        <v>264</v>
      </c>
      <c r="H9" s="33" t="s">
        <v>360</v>
      </c>
      <c r="I9" s="33"/>
      <c r="J9" s="33"/>
      <c r="K9" s="33"/>
    </row>
    <row r="10" spans="1:11">
      <c r="A10" s="33">
        <v>4</v>
      </c>
      <c r="B10" s="33" t="s">
        <v>359</v>
      </c>
      <c r="C10" s="33" t="s">
        <v>338</v>
      </c>
      <c r="D10" s="33">
        <v>3.4</v>
      </c>
      <c r="E10" s="33">
        <v>21</v>
      </c>
      <c r="F10" s="33">
        <v>6.8</v>
      </c>
      <c r="G10" s="33">
        <v>143</v>
      </c>
      <c r="H10" s="33" t="s">
        <v>378</v>
      </c>
      <c r="I10" s="33"/>
      <c r="J10" s="33"/>
      <c r="K10" s="33"/>
    </row>
    <row r="11" spans="1:11">
      <c r="A11" s="33">
        <v>5</v>
      </c>
      <c r="B11" s="33" t="s">
        <v>358</v>
      </c>
      <c r="C11" s="33" t="s">
        <v>338</v>
      </c>
      <c r="D11" s="33">
        <v>7.3</v>
      </c>
      <c r="E11" s="33">
        <v>46</v>
      </c>
      <c r="F11" s="33">
        <v>6.8</v>
      </c>
      <c r="G11" s="33">
        <v>313</v>
      </c>
      <c r="H11" s="33" t="s">
        <v>357</v>
      </c>
      <c r="I11" s="33"/>
      <c r="J11" s="33"/>
      <c r="K11" s="33"/>
    </row>
    <row r="12" spans="1:11">
      <c r="A12" s="33">
        <v>6</v>
      </c>
      <c r="B12" s="33" t="s">
        <v>356</v>
      </c>
      <c r="C12" s="33" t="s">
        <v>338</v>
      </c>
      <c r="D12" s="33">
        <v>9.6999999999999993</v>
      </c>
      <c r="E12" s="33">
        <v>27</v>
      </c>
      <c r="F12" s="33">
        <v>62</v>
      </c>
      <c r="G12" s="33">
        <v>1674</v>
      </c>
      <c r="H12" s="33" t="s">
        <v>351</v>
      </c>
      <c r="I12" s="33">
        <v>38</v>
      </c>
      <c r="J12" s="33" t="s">
        <v>350</v>
      </c>
      <c r="K12" s="33"/>
    </row>
    <row r="13" spans="1:11">
      <c r="A13" s="33"/>
      <c r="B13" s="33" t="s">
        <v>355</v>
      </c>
      <c r="C13" s="33" t="s">
        <v>348</v>
      </c>
      <c r="D13" s="33">
        <v>11.8</v>
      </c>
      <c r="E13" s="33">
        <v>5</v>
      </c>
      <c r="F13" s="33" t="s">
        <v>347</v>
      </c>
      <c r="G13" s="33"/>
      <c r="H13" s="33"/>
      <c r="I13" s="33"/>
      <c r="J13" s="33"/>
      <c r="K13" s="33"/>
    </row>
    <row r="14" spans="1:11">
      <c r="A14" s="33">
        <v>7</v>
      </c>
      <c r="B14" s="33" t="s">
        <v>354</v>
      </c>
      <c r="C14" s="33" t="s">
        <v>338</v>
      </c>
      <c r="D14" s="33">
        <v>7.6</v>
      </c>
      <c r="E14" s="33">
        <v>21</v>
      </c>
      <c r="F14" s="33">
        <v>62</v>
      </c>
      <c r="G14" s="33">
        <v>1302</v>
      </c>
      <c r="H14" s="33" t="s">
        <v>351</v>
      </c>
      <c r="I14" s="33">
        <v>38</v>
      </c>
      <c r="J14" s="33" t="s">
        <v>350</v>
      </c>
      <c r="K14" s="33"/>
    </row>
    <row r="15" spans="1:11">
      <c r="A15" s="33"/>
      <c r="B15" s="33" t="s">
        <v>353</v>
      </c>
      <c r="C15" s="33" t="s">
        <v>348</v>
      </c>
      <c r="D15" s="33">
        <v>10.199999999999999</v>
      </c>
      <c r="E15" s="33">
        <v>5</v>
      </c>
      <c r="F15" s="33" t="s">
        <v>347</v>
      </c>
      <c r="G15" s="33"/>
      <c r="H15" s="33"/>
      <c r="I15" s="33"/>
      <c r="J15" s="33"/>
      <c r="K15" s="33"/>
    </row>
    <row r="16" spans="1:11">
      <c r="A16" s="33">
        <v>8</v>
      </c>
      <c r="B16" s="33" t="s">
        <v>352</v>
      </c>
      <c r="C16" s="33" t="s">
        <v>338</v>
      </c>
      <c r="D16" s="33">
        <v>16.399999999999999</v>
      </c>
      <c r="E16" s="33">
        <v>45</v>
      </c>
      <c r="F16" s="33">
        <v>62</v>
      </c>
      <c r="G16" s="33">
        <v>2790</v>
      </c>
      <c r="H16" s="33" t="s">
        <v>351</v>
      </c>
      <c r="I16" s="33">
        <v>38</v>
      </c>
      <c r="J16" s="33" t="s">
        <v>350</v>
      </c>
      <c r="K16" s="33"/>
    </row>
    <row r="17" spans="1:11">
      <c r="A17" s="33"/>
      <c r="B17" s="33" t="s">
        <v>349</v>
      </c>
      <c r="C17" s="33" t="s">
        <v>348</v>
      </c>
      <c r="D17" s="33">
        <v>18.8</v>
      </c>
      <c r="E17" s="33">
        <v>5</v>
      </c>
      <c r="F17" s="33" t="s">
        <v>347</v>
      </c>
      <c r="G17" s="33"/>
      <c r="H17" s="33"/>
      <c r="I17" s="33"/>
      <c r="J17" s="33"/>
      <c r="K17" s="33"/>
    </row>
    <row r="18" spans="1:11">
      <c r="A18" s="33">
        <v>9</v>
      </c>
      <c r="B18" s="33" t="s">
        <v>346</v>
      </c>
      <c r="C18" s="33" t="s">
        <v>338</v>
      </c>
      <c r="D18" s="33">
        <v>3</v>
      </c>
      <c r="E18" s="33">
        <v>33</v>
      </c>
      <c r="F18" s="33">
        <v>8.5</v>
      </c>
      <c r="G18" s="33">
        <v>281</v>
      </c>
      <c r="H18" s="33" t="s">
        <v>343</v>
      </c>
      <c r="I18" s="33"/>
      <c r="J18" s="33"/>
      <c r="K18" s="33"/>
    </row>
    <row r="19" spans="1:11">
      <c r="A19" s="33"/>
      <c r="B19" s="33" t="s">
        <v>345</v>
      </c>
      <c r="C19" s="33" t="s">
        <v>338</v>
      </c>
      <c r="D19" s="33">
        <v>16.399999999999999</v>
      </c>
      <c r="E19" s="33">
        <v>90</v>
      </c>
      <c r="F19" s="33">
        <v>13.8</v>
      </c>
      <c r="G19" s="33">
        <v>1242</v>
      </c>
      <c r="H19" s="33" t="s">
        <v>341</v>
      </c>
      <c r="I19" s="33"/>
      <c r="J19" s="33"/>
      <c r="K19" s="33"/>
    </row>
    <row r="20" spans="1:11">
      <c r="A20" s="33">
        <v>10</v>
      </c>
      <c r="B20" s="33" t="s">
        <v>344</v>
      </c>
      <c r="C20" s="33" t="s">
        <v>338</v>
      </c>
      <c r="D20" s="33">
        <v>4.0999999999999996</v>
      </c>
      <c r="E20" s="33">
        <v>45</v>
      </c>
      <c r="F20" s="33">
        <v>8.5</v>
      </c>
      <c r="G20" s="33">
        <v>383</v>
      </c>
      <c r="H20" s="33" t="s">
        <v>343</v>
      </c>
      <c r="I20" s="33"/>
      <c r="J20" s="33"/>
      <c r="K20" s="33"/>
    </row>
    <row r="21" spans="1:11">
      <c r="A21" s="33"/>
      <c r="B21" s="33" t="s">
        <v>342</v>
      </c>
      <c r="C21" s="33" t="s">
        <v>338</v>
      </c>
      <c r="D21" s="33">
        <v>20</v>
      </c>
      <c r="E21" s="33">
        <v>110</v>
      </c>
      <c r="F21" s="33">
        <v>13.8</v>
      </c>
      <c r="G21" s="33">
        <v>1518</v>
      </c>
      <c r="H21" s="33" t="s">
        <v>341</v>
      </c>
      <c r="I21" s="33"/>
      <c r="J21" s="33"/>
      <c r="K21" s="33"/>
    </row>
    <row r="22" spans="1:11">
      <c r="A22" s="33">
        <v>11</v>
      </c>
      <c r="B22" s="33" t="s">
        <v>340</v>
      </c>
      <c r="C22" s="33" t="s">
        <v>338</v>
      </c>
      <c r="D22" s="33">
        <v>5.2</v>
      </c>
      <c r="E22" s="33">
        <v>58</v>
      </c>
      <c r="F22" s="33">
        <v>6.5</v>
      </c>
      <c r="G22" s="33">
        <v>377</v>
      </c>
      <c r="H22" s="33" t="s">
        <v>380</v>
      </c>
      <c r="I22" s="33"/>
      <c r="J22" s="33"/>
      <c r="K22" s="33"/>
    </row>
    <row r="23" spans="1:11">
      <c r="A23" s="33"/>
      <c r="B23" s="33" t="s">
        <v>339</v>
      </c>
      <c r="C23" s="33" t="s">
        <v>338</v>
      </c>
      <c r="D23" s="33">
        <v>21</v>
      </c>
      <c r="E23" s="33">
        <v>155</v>
      </c>
      <c r="F23" s="33">
        <v>9.8000000000000007</v>
      </c>
      <c r="G23" s="33">
        <v>1519</v>
      </c>
      <c r="H23" s="33" t="s">
        <v>337</v>
      </c>
      <c r="I23" s="33"/>
      <c r="J23" s="33"/>
      <c r="K23" s="33"/>
    </row>
    <row r="24" spans="1:11">
      <c r="A24" s="33"/>
      <c r="B24" s="33"/>
      <c r="C24" s="33"/>
      <c r="D24" s="33"/>
      <c r="E24" s="33"/>
      <c r="F24" s="33">
        <v>730</v>
      </c>
      <c r="G24" s="33">
        <v>19114</v>
      </c>
      <c r="H24" s="33"/>
      <c r="I24" s="33"/>
      <c r="J24" s="33"/>
      <c r="K24" s="33"/>
    </row>
    <row r="25" spans="1:1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3.5"/>
  <cols>
    <col min="1" max="1" width="11.625" bestFit="1" customWidth="1"/>
    <col min="5" max="5" width="10.5" bestFit="1" customWidth="1"/>
  </cols>
  <sheetData>
    <row r="1" spans="1:5">
      <c r="E1" t="s">
        <v>415</v>
      </c>
    </row>
    <row r="2" spans="1:5">
      <c r="E2" t="s">
        <v>416</v>
      </c>
    </row>
    <row r="3" spans="1:5">
      <c r="A3" t="s">
        <v>409</v>
      </c>
      <c r="B3" t="s">
        <v>411</v>
      </c>
      <c r="C3" t="s">
        <v>410</v>
      </c>
      <c r="D3" t="s">
        <v>417</v>
      </c>
      <c r="E3" s="1">
        <v>41652</v>
      </c>
    </row>
    <row r="4" spans="1:5">
      <c r="A4" s="1">
        <v>41044</v>
      </c>
      <c r="B4" t="s">
        <v>412</v>
      </c>
      <c r="C4">
        <v>40000</v>
      </c>
      <c r="E4">
        <v>-10000</v>
      </c>
    </row>
    <row r="5" spans="1:5">
      <c r="A5" s="1">
        <v>41634</v>
      </c>
      <c r="B5" t="s">
        <v>413</v>
      </c>
      <c r="C5">
        <v>50000</v>
      </c>
    </row>
    <row r="6" spans="1:5">
      <c r="A6" s="1">
        <v>40909</v>
      </c>
      <c r="B6" t="s">
        <v>414</v>
      </c>
      <c r="C6">
        <v>40000</v>
      </c>
    </row>
    <row r="7" spans="1:5">
      <c r="A7" s="1">
        <v>41673</v>
      </c>
      <c r="B7" t="s">
        <v>418</v>
      </c>
      <c r="C7">
        <v>62000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INFO</vt:lpstr>
      <vt:lpstr>List</vt:lpstr>
      <vt:lpstr>Schedule</vt:lpstr>
      <vt:lpstr>chkchk9.10.2012</vt:lpstr>
      <vt:lpstr>灯明细</vt:lpstr>
      <vt:lpstr>瓷砖</vt:lpstr>
      <vt:lpstr>瓷砖2</vt:lpstr>
      <vt:lpstr>借款</vt:lpstr>
      <vt:lpstr>灯明细!Print_Area</vt:lpstr>
      <vt:lpstr>灯明细!Print_Titles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2014-04-03T04:15:51Z</dcterms:modified>
</cp:coreProperties>
</file>