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3020" activeTab="1"/>
  </bookViews>
  <sheets>
    <sheet name="Main" sheetId="1" r:id="rId1"/>
    <sheet name="Detail" sheetId="2" r:id="rId2"/>
    <sheet name="Other" sheetId="3" r:id="rId3"/>
  </sheets>
  <calcPr calcId="145621"/>
</workbook>
</file>

<file path=xl/calcChain.xml><?xml version="1.0" encoding="utf-8"?>
<calcChain xmlns="http://schemas.openxmlformats.org/spreadsheetml/2006/main">
  <c r="F34" i="2" l="1"/>
  <c r="G34" i="2"/>
  <c r="H34" i="2"/>
  <c r="F35" i="2"/>
  <c r="G35" i="2"/>
  <c r="H35" i="2"/>
  <c r="F36" i="2"/>
  <c r="G36" i="2"/>
  <c r="H36" i="2"/>
  <c r="F37" i="2"/>
  <c r="G37" i="2"/>
  <c r="H37" i="2"/>
  <c r="F30" i="2"/>
  <c r="G30" i="2"/>
  <c r="N30" i="2" s="1"/>
  <c r="O30" i="2" s="1"/>
  <c r="H30" i="2"/>
  <c r="F31" i="2"/>
  <c r="G31" i="2"/>
  <c r="N31" i="2" s="1"/>
  <c r="O31" i="2" s="1"/>
  <c r="H31" i="2"/>
  <c r="F32" i="2"/>
  <c r="G32" i="2"/>
  <c r="N32" i="2" s="1"/>
  <c r="O32" i="2" s="1"/>
  <c r="H32" i="2"/>
  <c r="F33" i="2"/>
  <c r="G33" i="2"/>
  <c r="N33" i="2" s="1"/>
  <c r="O33" i="2" s="1"/>
  <c r="H33" i="2"/>
  <c r="F29" i="2"/>
  <c r="N29" i="2"/>
  <c r="H29" i="2"/>
  <c r="G29" i="2"/>
  <c r="H19" i="2"/>
  <c r="H20" i="2" s="1"/>
  <c r="G20" i="2"/>
  <c r="K19" i="2" s="1"/>
  <c r="L19" i="2" s="1"/>
  <c r="F20" i="2"/>
  <c r="O29" i="2" l="1"/>
  <c r="N35" i="2"/>
  <c r="O35" i="2" s="1"/>
  <c r="N34" i="2"/>
  <c r="O34" i="2" s="1"/>
  <c r="N36" i="2"/>
  <c r="O36" i="2" s="1"/>
  <c r="N37" i="2"/>
  <c r="O37" i="2" s="1"/>
</calcChain>
</file>

<file path=xl/sharedStrings.xml><?xml version="1.0" encoding="utf-8"?>
<sst xmlns="http://schemas.openxmlformats.org/spreadsheetml/2006/main" count="173" uniqueCount="70">
  <si>
    <t>제목 : Project D</t>
    <phoneticPr fontId="1" type="noConversion"/>
  </si>
  <si>
    <t>플랫폼 : PC/Windows</t>
    <phoneticPr fontId="1" type="noConversion"/>
  </si>
  <si>
    <t>장르 : 3D 로그라이크</t>
    <phoneticPr fontId="1" type="noConversion"/>
  </si>
  <si>
    <t>해상도 : 1920 * 1080</t>
    <phoneticPr fontId="1" type="noConversion"/>
  </si>
  <si>
    <t>스테이지1</t>
    <phoneticPr fontId="1" type="noConversion"/>
  </si>
  <si>
    <t>등장 몬스터</t>
    <phoneticPr fontId="1" type="noConversion"/>
  </si>
  <si>
    <t>이름</t>
    <phoneticPr fontId="1" type="noConversion"/>
  </si>
  <si>
    <t>공격타입</t>
    <phoneticPr fontId="1" type="noConversion"/>
  </si>
  <si>
    <t>이동타입</t>
    <phoneticPr fontId="1" type="noConversion"/>
  </si>
  <si>
    <t>공격력</t>
    <phoneticPr fontId="1" type="noConversion"/>
  </si>
  <si>
    <t>생명력</t>
    <phoneticPr fontId="1" type="noConversion"/>
  </si>
  <si>
    <t>방어력</t>
    <phoneticPr fontId="1" type="noConversion"/>
  </si>
  <si>
    <t>이동속도</t>
    <phoneticPr fontId="1" type="noConversion"/>
  </si>
  <si>
    <t>공격속도</t>
    <phoneticPr fontId="1" type="noConversion"/>
  </si>
  <si>
    <t>등급</t>
    <phoneticPr fontId="1" type="noConversion"/>
  </si>
  <si>
    <t>고층 빌딩</t>
    <phoneticPr fontId="1" type="noConversion"/>
  </si>
  <si>
    <t>기준</t>
    <phoneticPr fontId="1" type="noConversion"/>
  </si>
  <si>
    <t>지상</t>
    <phoneticPr fontId="1" type="noConversion"/>
  </si>
  <si>
    <t>기본 플레이어</t>
    <phoneticPr fontId="1" type="noConversion"/>
  </si>
  <si>
    <t>근접</t>
    <phoneticPr fontId="1" type="noConversion"/>
  </si>
  <si>
    <t>점수 계산표</t>
    <phoneticPr fontId="1" type="noConversion"/>
  </si>
  <si>
    <t>100% - 1</t>
    <phoneticPr fontId="1" type="noConversion"/>
  </si>
  <si>
    <t>0 - 0</t>
    <phoneticPr fontId="1" type="noConversion"/>
  </si>
  <si>
    <t>근접 - 1</t>
    <phoneticPr fontId="1" type="noConversion"/>
  </si>
  <si>
    <t>지상 - 1</t>
    <phoneticPr fontId="1" type="noConversion"/>
  </si>
  <si>
    <t>공중 - 1.4</t>
    <phoneticPr fontId="1" type="noConversion"/>
  </si>
  <si>
    <t>원거리 - 1.3</t>
    <phoneticPr fontId="1" type="noConversion"/>
  </si>
  <si>
    <t>1당 1</t>
    <phoneticPr fontId="1" type="noConversion"/>
  </si>
  <si>
    <t>1당 0.2</t>
    <phoneticPr fontId="1" type="noConversion"/>
  </si>
  <si>
    <t>1당 2</t>
    <phoneticPr fontId="1" type="noConversion"/>
  </si>
  <si>
    <t>예시</t>
    <phoneticPr fontId="1" type="noConversion"/>
  </si>
  <si>
    <t>테스트</t>
    <phoneticPr fontId="1" type="noConversion"/>
  </si>
  <si>
    <t>일반 - 1</t>
    <phoneticPr fontId="1" type="noConversion"/>
  </si>
  <si>
    <t>중간 보스 - 1.25</t>
    <phoneticPr fontId="1" type="noConversion"/>
  </si>
  <si>
    <t>특수 - 2</t>
    <phoneticPr fontId="1" type="noConversion"/>
  </si>
  <si>
    <t>보스 - 5</t>
    <phoneticPr fontId="1" type="noConversion"/>
  </si>
  <si>
    <t>일반</t>
    <phoneticPr fontId="1" type="noConversion"/>
  </si>
  <si>
    <t>공중</t>
    <phoneticPr fontId="1" type="noConversion"/>
  </si>
  <si>
    <t>원거리</t>
    <phoneticPr fontId="1" type="noConversion"/>
  </si>
  <si>
    <t>스테이지2</t>
    <phoneticPr fontId="1" type="noConversion"/>
  </si>
  <si>
    <t>쇼핑 센터</t>
    <phoneticPr fontId="1" type="noConversion"/>
  </si>
  <si>
    <t>스테이지3</t>
    <phoneticPr fontId="1" type="noConversion"/>
  </si>
  <si>
    <t>스테이지4</t>
    <phoneticPr fontId="1" type="noConversion"/>
  </si>
  <si>
    <t>스테이지5</t>
    <phoneticPr fontId="1" type="noConversion"/>
  </si>
  <si>
    <t>공사장</t>
    <phoneticPr fontId="1" type="noConversion"/>
  </si>
  <si>
    <t>놀이공원</t>
    <phoneticPr fontId="1" type="noConversion"/>
  </si>
  <si>
    <t>초고층 빌딩</t>
    <phoneticPr fontId="1" type="noConversion"/>
  </si>
  <si>
    <t>계산식을 통하여 산출된 점수는 몬스터 처치 시 획득하는 보상에 영향을 미친다.</t>
    <phoneticPr fontId="1" type="noConversion"/>
  </si>
  <si>
    <t>중간 보스</t>
    <phoneticPr fontId="1" type="noConversion"/>
  </si>
  <si>
    <t>특수</t>
    <phoneticPr fontId="1" type="noConversion"/>
  </si>
  <si>
    <t>보스</t>
    <phoneticPr fontId="1" type="noConversion"/>
  </si>
  <si>
    <t>점수</t>
    <phoneticPr fontId="1" type="noConversion"/>
  </si>
  <si>
    <t>전투력</t>
    <phoneticPr fontId="1" type="noConversion"/>
  </si>
  <si>
    <t>전투력 계산표</t>
    <phoneticPr fontId="1" type="noConversion"/>
  </si>
  <si>
    <t>점수는 전투력 * 등급이다</t>
    <phoneticPr fontId="1" type="noConversion"/>
  </si>
  <si>
    <t>(공격력 + 생명력 + 방어력) * (이동타입+공격타입) * 이동속도 * 공격속도</t>
    <phoneticPr fontId="1" type="noConversion"/>
  </si>
  <si>
    <t>전투력 계산식</t>
    <phoneticPr fontId="1" type="noConversion"/>
  </si>
  <si>
    <t>오염된 회사원</t>
    <phoneticPr fontId="1" type="noConversion"/>
  </si>
  <si>
    <t>오염된 청소부</t>
    <phoneticPr fontId="1" type="noConversion"/>
  </si>
  <si>
    <t>오염된 연구원</t>
    <phoneticPr fontId="1" type="noConversion"/>
  </si>
  <si>
    <t>오염된 안내 로봇</t>
    <phoneticPr fontId="1" type="noConversion"/>
  </si>
  <si>
    <t>1%당 0.01</t>
    <phoneticPr fontId="1" type="noConversion"/>
  </si>
  <si>
    <t>이동점수</t>
    <phoneticPr fontId="1" type="noConversion"/>
  </si>
  <si>
    <t>공격점수</t>
    <phoneticPr fontId="1" type="noConversion"/>
  </si>
  <si>
    <t>등급점수</t>
    <phoneticPr fontId="1" type="noConversion"/>
  </si>
  <si>
    <t>오염된 순찰원</t>
    <phoneticPr fontId="1" type="noConversion"/>
  </si>
  <si>
    <t>오염된 경호원</t>
    <phoneticPr fontId="1" type="noConversion"/>
  </si>
  <si>
    <t>오염된 경호 로봇</t>
    <phoneticPr fontId="1" type="noConversion"/>
  </si>
  <si>
    <t>오염된 경호대장</t>
    <phoneticPr fontId="1" type="noConversion"/>
  </si>
  <si>
    <t>정화 드론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</si>
</sst>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C10" sqref="C10"/>
    </sheetView>
  </sheetViews>
  <sheetFormatPr defaultRowHeight="16.5" x14ac:dyDescent="0.3"/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  <row r="5" spans="2:2" x14ac:dyDescent="0.3">
      <c r="B5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1"/>
  <sheetViews>
    <sheetView tabSelected="1" topLeftCell="A21" workbookViewId="0">
      <selection activeCell="O39" sqref="O39"/>
    </sheetView>
  </sheetViews>
  <sheetFormatPr defaultRowHeight="16.5" x14ac:dyDescent="0.3"/>
  <cols>
    <col min="2" max="2" width="25" customWidth="1"/>
    <col min="3" max="3" width="11.75" customWidth="1"/>
    <col min="4" max="4" width="15.5" bestFit="1" customWidth="1"/>
    <col min="5" max="5" width="10.875" bestFit="1" customWidth="1"/>
    <col min="6" max="6" width="8.25" bestFit="1" customWidth="1"/>
    <col min="7" max="7" width="9" bestFit="1" customWidth="1"/>
    <col min="9" max="9" width="9" bestFit="1" customWidth="1"/>
    <col min="11" max="11" width="9.625" bestFit="1" customWidth="1"/>
  </cols>
  <sheetData>
    <row r="2" spans="2:10" x14ac:dyDescent="0.3">
      <c r="B2" s="4" t="s">
        <v>16</v>
      </c>
      <c r="C2" t="s">
        <v>8</v>
      </c>
      <c r="D2" t="s">
        <v>7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52</v>
      </c>
    </row>
    <row r="3" spans="2:10" x14ac:dyDescent="0.3">
      <c r="B3" t="s">
        <v>18</v>
      </c>
      <c r="C3" t="s">
        <v>17</v>
      </c>
      <c r="D3" t="s">
        <v>19</v>
      </c>
      <c r="E3">
        <v>10</v>
      </c>
      <c r="F3">
        <v>100</v>
      </c>
      <c r="G3">
        <v>0</v>
      </c>
      <c r="H3" s="1">
        <v>1</v>
      </c>
      <c r="I3" s="1">
        <v>1</v>
      </c>
      <c r="J3">
        <v>60</v>
      </c>
    </row>
    <row r="4" spans="2:10" x14ac:dyDescent="0.3">
      <c r="H4" s="2"/>
      <c r="I4" s="1"/>
    </row>
    <row r="5" spans="2:10" x14ac:dyDescent="0.3">
      <c r="B5" s="4" t="s">
        <v>20</v>
      </c>
      <c r="C5" t="s">
        <v>54</v>
      </c>
      <c r="H5" s="2"/>
      <c r="I5" s="1"/>
    </row>
    <row r="6" spans="2:10" x14ac:dyDescent="0.3">
      <c r="B6" t="s">
        <v>14</v>
      </c>
      <c r="C6" t="s">
        <v>32</v>
      </c>
      <c r="D6" t="s">
        <v>33</v>
      </c>
      <c r="E6" t="s">
        <v>34</v>
      </c>
      <c r="F6" t="s">
        <v>35</v>
      </c>
      <c r="H6" s="2"/>
      <c r="I6" s="1"/>
    </row>
    <row r="7" spans="2:10" x14ac:dyDescent="0.3">
      <c r="H7" s="2"/>
      <c r="I7" s="1"/>
    </row>
    <row r="8" spans="2:10" x14ac:dyDescent="0.3">
      <c r="B8" s="4" t="s">
        <v>53</v>
      </c>
      <c r="H8" s="2"/>
      <c r="I8" s="1"/>
    </row>
    <row r="9" spans="2:10" x14ac:dyDescent="0.3">
      <c r="B9" t="s">
        <v>8</v>
      </c>
      <c r="C9" t="s">
        <v>24</v>
      </c>
      <c r="D9" t="s">
        <v>25</v>
      </c>
      <c r="H9" s="2"/>
      <c r="I9" s="1"/>
    </row>
    <row r="10" spans="2:10" x14ac:dyDescent="0.3">
      <c r="B10" t="s">
        <v>7</v>
      </c>
      <c r="C10" t="s">
        <v>23</v>
      </c>
      <c r="D10" t="s">
        <v>26</v>
      </c>
      <c r="H10" s="2"/>
      <c r="I10" s="1"/>
    </row>
    <row r="11" spans="2:10" x14ac:dyDescent="0.3">
      <c r="B11" t="s">
        <v>9</v>
      </c>
      <c r="C11" t="s">
        <v>22</v>
      </c>
      <c r="D11" t="s">
        <v>27</v>
      </c>
      <c r="H11" s="2"/>
      <c r="I11" s="1"/>
    </row>
    <row r="12" spans="2:10" x14ac:dyDescent="0.3">
      <c r="B12" t="s">
        <v>10</v>
      </c>
      <c r="C12" t="s">
        <v>22</v>
      </c>
      <c r="D12" t="s">
        <v>28</v>
      </c>
      <c r="H12" s="2"/>
      <c r="I12" s="1"/>
    </row>
    <row r="13" spans="2:10" x14ac:dyDescent="0.3">
      <c r="B13" t="s">
        <v>11</v>
      </c>
      <c r="C13" t="s">
        <v>22</v>
      </c>
      <c r="D13" t="s">
        <v>29</v>
      </c>
      <c r="H13" s="2"/>
      <c r="I13" s="1"/>
    </row>
    <row r="14" spans="2:10" x14ac:dyDescent="0.3">
      <c r="B14" t="s">
        <v>12</v>
      </c>
      <c r="C14" t="s">
        <v>21</v>
      </c>
      <c r="D14" t="s">
        <v>61</v>
      </c>
      <c r="E14" s="3"/>
      <c r="H14" s="2"/>
      <c r="I14" s="1"/>
    </row>
    <row r="15" spans="2:10" x14ac:dyDescent="0.3">
      <c r="B15" t="s">
        <v>13</v>
      </c>
      <c r="C15" t="s">
        <v>21</v>
      </c>
      <c r="D15" t="s">
        <v>61</v>
      </c>
      <c r="E15" s="3"/>
      <c r="H15" s="2"/>
      <c r="I15" s="1"/>
    </row>
    <row r="16" spans="2:10" x14ac:dyDescent="0.3">
      <c r="H16" s="2"/>
      <c r="I16" s="1"/>
    </row>
    <row r="17" spans="2:15" x14ac:dyDescent="0.3">
      <c r="B17" s="4" t="s">
        <v>30</v>
      </c>
      <c r="H17" s="2"/>
      <c r="I17" s="1"/>
    </row>
    <row r="18" spans="2:15" x14ac:dyDescent="0.3">
      <c r="B18" t="s">
        <v>6</v>
      </c>
      <c r="C18" t="s">
        <v>14</v>
      </c>
      <c r="D18" t="s">
        <v>8</v>
      </c>
      <c r="E18" t="s">
        <v>7</v>
      </c>
      <c r="F18" t="s">
        <v>9</v>
      </c>
      <c r="G18" t="s">
        <v>10</v>
      </c>
      <c r="H18" s="2" t="s">
        <v>11</v>
      </c>
      <c r="I18" s="1" t="s">
        <v>12</v>
      </c>
      <c r="J18" t="s">
        <v>13</v>
      </c>
      <c r="K18" t="s">
        <v>52</v>
      </c>
      <c r="L18" t="s">
        <v>51</v>
      </c>
    </row>
    <row r="19" spans="2:15" x14ac:dyDescent="0.3">
      <c r="B19" t="s">
        <v>31</v>
      </c>
      <c r="C19" t="s">
        <v>36</v>
      </c>
      <c r="D19" t="s">
        <v>37</v>
      </c>
      <c r="E19" t="s">
        <v>38</v>
      </c>
      <c r="F19">
        <v>10</v>
      </c>
      <c r="G19">
        <v>50</v>
      </c>
      <c r="H19" s="2">
        <f>3</f>
        <v>3</v>
      </c>
      <c r="I19" s="1">
        <v>0.75</v>
      </c>
      <c r="J19" s="1">
        <v>1.8</v>
      </c>
      <c r="K19">
        <f>SUM(F20:H20)*(D20+E20)*I20*J20</f>
        <v>131.625</v>
      </c>
      <c r="L19">
        <f>K19*C20</f>
        <v>131.625</v>
      </c>
    </row>
    <row r="20" spans="2:15" x14ac:dyDescent="0.3">
      <c r="C20">
        <v>1</v>
      </c>
      <c r="D20">
        <v>1.4</v>
      </c>
      <c r="E20">
        <v>1.3</v>
      </c>
      <c r="F20">
        <f>F19</f>
        <v>10</v>
      </c>
      <c r="G20">
        <f>G19*0.2</f>
        <v>10</v>
      </c>
      <c r="H20" s="2">
        <f>H19*2</f>
        <v>6</v>
      </c>
      <c r="I20" s="2">
        <v>0.75</v>
      </c>
      <c r="J20" s="2">
        <v>2.5</v>
      </c>
    </row>
    <row r="21" spans="2:15" x14ac:dyDescent="0.3">
      <c r="B21" s="4" t="s">
        <v>56</v>
      </c>
      <c r="C21" t="s">
        <v>55</v>
      </c>
      <c r="H21" s="2"/>
      <c r="I21" s="1"/>
    </row>
    <row r="22" spans="2:15" x14ac:dyDescent="0.3">
      <c r="B22" s="5" t="s">
        <v>47</v>
      </c>
      <c r="H22" s="2"/>
      <c r="I22" s="1"/>
    </row>
    <row r="23" spans="2:15" x14ac:dyDescent="0.3">
      <c r="H23" s="2"/>
      <c r="I23" s="1"/>
    </row>
    <row r="24" spans="2:15" x14ac:dyDescent="0.3">
      <c r="H24" s="2"/>
    </row>
    <row r="25" spans="2:15" x14ac:dyDescent="0.3">
      <c r="B25" s="4" t="s">
        <v>4</v>
      </c>
      <c r="C25" t="s">
        <v>15</v>
      </c>
      <c r="H25" s="2"/>
    </row>
    <row r="26" spans="2:15" x14ac:dyDescent="0.3">
      <c r="B26" s="5"/>
      <c r="H26" s="2"/>
    </row>
    <row r="27" spans="2:15" x14ac:dyDescent="0.3">
      <c r="B27" t="s">
        <v>5</v>
      </c>
      <c r="H27" s="2"/>
    </row>
    <row r="28" spans="2:15" x14ac:dyDescent="0.3">
      <c r="B28" t="s">
        <v>6</v>
      </c>
      <c r="C28" t="s">
        <v>14</v>
      </c>
      <c r="D28" t="s">
        <v>8</v>
      </c>
      <c r="E28" t="s">
        <v>7</v>
      </c>
      <c r="F28" t="s">
        <v>64</v>
      </c>
      <c r="G28" t="s">
        <v>62</v>
      </c>
      <c r="H28" t="s">
        <v>63</v>
      </c>
      <c r="I28" t="s">
        <v>9</v>
      </c>
      <c r="J28" t="s">
        <v>10</v>
      </c>
      <c r="K28" s="2" t="s">
        <v>11</v>
      </c>
      <c r="L28" t="s">
        <v>12</v>
      </c>
      <c r="M28" t="s">
        <v>13</v>
      </c>
      <c r="N28" t="s">
        <v>52</v>
      </c>
      <c r="O28" t="s">
        <v>51</v>
      </c>
    </row>
    <row r="29" spans="2:15" x14ac:dyDescent="0.3">
      <c r="B29" t="s">
        <v>65</v>
      </c>
      <c r="C29" t="s">
        <v>36</v>
      </c>
      <c r="D29" t="s">
        <v>17</v>
      </c>
      <c r="E29" t="s">
        <v>19</v>
      </c>
      <c r="F29">
        <f>IF(C29="일반",1,IF(C29="중간 보스",1.25,IF(C29="특수",2,5)))</f>
        <v>1</v>
      </c>
      <c r="G29">
        <f>IF(D29="지상",1,1.4)</f>
        <v>1</v>
      </c>
      <c r="H29">
        <f>IF(E29="근접",1,1.3)</f>
        <v>1</v>
      </c>
      <c r="I29" s="2">
        <v>5</v>
      </c>
      <c r="J29">
        <v>23</v>
      </c>
      <c r="K29">
        <v>1</v>
      </c>
      <c r="L29" s="1">
        <v>1.25</v>
      </c>
      <c r="M29" s="1">
        <v>0.6</v>
      </c>
      <c r="N29">
        <f>SUM(I29:K29)*(G29+H29)*L29*M29</f>
        <v>43.5</v>
      </c>
      <c r="O29">
        <f>N29*F29</f>
        <v>43.5</v>
      </c>
    </row>
    <row r="30" spans="2:15" x14ac:dyDescent="0.3">
      <c r="B30" t="s">
        <v>57</v>
      </c>
      <c r="C30" t="s">
        <v>36</v>
      </c>
      <c r="D30" t="s">
        <v>17</v>
      </c>
      <c r="E30" t="s">
        <v>19</v>
      </c>
      <c r="F30">
        <f t="shared" ref="F30:F33" si="0">IF(C30="일반",1,IF(C30="중간 보스",1.25,IF(C30="특수",2,5)))</f>
        <v>1</v>
      </c>
      <c r="G30">
        <f t="shared" ref="G30:G33" si="1">IF(D30="지상",1,1.4)</f>
        <v>1</v>
      </c>
      <c r="H30">
        <f t="shared" ref="H30:H33" si="2">IF(E30="근접",1,1.3)</f>
        <v>1</v>
      </c>
      <c r="I30" s="2">
        <v>3</v>
      </c>
      <c r="J30">
        <v>18</v>
      </c>
      <c r="K30">
        <v>0</v>
      </c>
      <c r="L30" s="1">
        <v>1</v>
      </c>
      <c r="M30" s="1">
        <v>0.8</v>
      </c>
      <c r="N30">
        <f t="shared" ref="N30:N33" si="3">SUM(I30:K30)*(G30+H30)*L30*M30</f>
        <v>33.6</v>
      </c>
      <c r="O30">
        <f t="shared" ref="O30:O33" si="4">N30*F30</f>
        <v>33.6</v>
      </c>
    </row>
    <row r="31" spans="2:15" x14ac:dyDescent="0.3">
      <c r="B31" t="s">
        <v>58</v>
      </c>
      <c r="C31" t="s">
        <v>36</v>
      </c>
      <c r="D31" t="s">
        <v>17</v>
      </c>
      <c r="E31" t="s">
        <v>38</v>
      </c>
      <c r="F31">
        <f t="shared" si="0"/>
        <v>1</v>
      </c>
      <c r="G31">
        <f t="shared" si="1"/>
        <v>1</v>
      </c>
      <c r="H31">
        <f t="shared" si="2"/>
        <v>1.3</v>
      </c>
      <c r="I31" s="2">
        <v>4</v>
      </c>
      <c r="J31">
        <v>19</v>
      </c>
      <c r="K31">
        <v>1</v>
      </c>
      <c r="L31" s="1">
        <v>1</v>
      </c>
      <c r="M31" s="1">
        <v>0.65</v>
      </c>
      <c r="N31">
        <f t="shared" si="3"/>
        <v>35.879999999999995</v>
      </c>
      <c r="O31">
        <f t="shared" si="4"/>
        <v>35.879999999999995</v>
      </c>
    </row>
    <row r="32" spans="2:15" x14ac:dyDescent="0.3">
      <c r="B32" t="s">
        <v>59</v>
      </c>
      <c r="C32" t="s">
        <v>36</v>
      </c>
      <c r="D32" t="s">
        <v>17</v>
      </c>
      <c r="E32" t="s">
        <v>38</v>
      </c>
      <c r="F32">
        <f t="shared" si="0"/>
        <v>1</v>
      </c>
      <c r="G32">
        <f t="shared" si="1"/>
        <v>1</v>
      </c>
      <c r="H32">
        <f t="shared" si="2"/>
        <v>1.3</v>
      </c>
      <c r="I32" s="2">
        <v>6</v>
      </c>
      <c r="J32">
        <v>16</v>
      </c>
      <c r="K32">
        <v>0</v>
      </c>
      <c r="L32" s="1">
        <v>0.9</v>
      </c>
      <c r="M32" s="1">
        <v>0.75</v>
      </c>
      <c r="N32">
        <f t="shared" si="3"/>
        <v>34.155000000000001</v>
      </c>
      <c r="O32">
        <f t="shared" si="4"/>
        <v>34.155000000000001</v>
      </c>
    </row>
    <row r="33" spans="2:15" x14ac:dyDescent="0.3">
      <c r="B33" t="s">
        <v>60</v>
      </c>
      <c r="C33" t="s">
        <v>36</v>
      </c>
      <c r="D33" t="s">
        <v>17</v>
      </c>
      <c r="E33" t="s">
        <v>19</v>
      </c>
      <c r="F33">
        <f t="shared" si="0"/>
        <v>1</v>
      </c>
      <c r="G33">
        <f t="shared" si="1"/>
        <v>1</v>
      </c>
      <c r="H33">
        <f t="shared" si="2"/>
        <v>1</v>
      </c>
      <c r="I33" s="2">
        <v>9</v>
      </c>
      <c r="J33">
        <v>31</v>
      </c>
      <c r="K33">
        <v>2</v>
      </c>
      <c r="L33" s="1">
        <v>0.7</v>
      </c>
      <c r="M33" s="1">
        <v>0.7</v>
      </c>
      <c r="N33">
        <f t="shared" si="3"/>
        <v>41.16</v>
      </c>
      <c r="O33">
        <f t="shared" si="4"/>
        <v>41.16</v>
      </c>
    </row>
    <row r="34" spans="2:15" x14ac:dyDescent="0.3">
      <c r="B34" t="s">
        <v>66</v>
      </c>
      <c r="C34" t="s">
        <v>48</v>
      </c>
      <c r="D34" t="s">
        <v>17</v>
      </c>
      <c r="E34" t="s">
        <v>19</v>
      </c>
      <c r="F34">
        <f>IF(C34="일반",1,IF(C34="중간 보스",1.25,IF(C34="특수",2,5)))</f>
        <v>1.25</v>
      </c>
      <c r="G34">
        <f>IF(D34="지상",1,1.4)</f>
        <v>1</v>
      </c>
      <c r="H34">
        <f>IF(E34="근접",1,1.3)</f>
        <v>1</v>
      </c>
      <c r="I34" s="2">
        <v>11</v>
      </c>
      <c r="J34">
        <v>93</v>
      </c>
      <c r="K34">
        <v>2</v>
      </c>
      <c r="L34" s="1">
        <v>1.1000000000000001</v>
      </c>
      <c r="M34" s="1">
        <v>0.9</v>
      </c>
      <c r="N34">
        <f>SUM(I34:K34)*(G34+H34)*L34*M34</f>
        <v>209.88000000000002</v>
      </c>
      <c r="O34">
        <f>N34*F34</f>
        <v>262.35000000000002</v>
      </c>
    </row>
    <row r="35" spans="2:15" x14ac:dyDescent="0.3">
      <c r="B35" t="s">
        <v>67</v>
      </c>
      <c r="C35" t="s">
        <v>48</v>
      </c>
      <c r="D35" t="s">
        <v>37</v>
      </c>
      <c r="E35" t="s">
        <v>38</v>
      </c>
      <c r="F35">
        <f t="shared" ref="F35:F37" si="5">IF(C35="일반",1,IF(C35="중간 보스",1.25,IF(C35="특수",2,5)))</f>
        <v>1.25</v>
      </c>
      <c r="G35">
        <f t="shared" ref="G35:G37" si="6">IF(D35="지상",1,1.4)</f>
        <v>1.4</v>
      </c>
      <c r="H35">
        <f t="shared" ref="H35:H37" si="7">IF(E35="근접",1,1.3)</f>
        <v>1.3</v>
      </c>
      <c r="I35" s="2">
        <v>9</v>
      </c>
      <c r="J35">
        <v>76</v>
      </c>
      <c r="K35">
        <v>3</v>
      </c>
      <c r="L35" s="1">
        <v>1.2</v>
      </c>
      <c r="M35" s="1">
        <v>0.75</v>
      </c>
      <c r="N35">
        <f t="shared" ref="N35:N37" si="8">SUM(I35:K35)*(G35+H35)*L35*M35</f>
        <v>213.84</v>
      </c>
      <c r="O35">
        <f t="shared" ref="O35:O37" si="9">N35*F35</f>
        <v>267.3</v>
      </c>
    </row>
    <row r="36" spans="2:15" x14ac:dyDescent="0.3">
      <c r="B36" t="s">
        <v>69</v>
      </c>
      <c r="C36" t="s">
        <v>49</v>
      </c>
      <c r="D36" t="s">
        <v>37</v>
      </c>
      <c r="E36" t="s">
        <v>38</v>
      </c>
      <c r="F36">
        <f t="shared" si="5"/>
        <v>2</v>
      </c>
      <c r="G36">
        <f t="shared" si="6"/>
        <v>1.4</v>
      </c>
      <c r="H36">
        <f t="shared" si="7"/>
        <v>1.3</v>
      </c>
      <c r="I36" s="2">
        <v>7</v>
      </c>
      <c r="J36">
        <v>20</v>
      </c>
      <c r="K36">
        <v>1</v>
      </c>
      <c r="L36" s="1">
        <v>2</v>
      </c>
      <c r="M36" s="1">
        <v>0.8</v>
      </c>
      <c r="N36">
        <f t="shared" si="8"/>
        <v>120.96000000000002</v>
      </c>
      <c r="O36">
        <f t="shared" si="9"/>
        <v>241.92000000000004</v>
      </c>
    </row>
    <row r="37" spans="2:15" x14ac:dyDescent="0.3">
      <c r="B37" t="s">
        <v>68</v>
      </c>
      <c r="C37" t="s">
        <v>50</v>
      </c>
      <c r="D37" t="s">
        <v>17</v>
      </c>
      <c r="E37" t="s">
        <v>19</v>
      </c>
      <c r="F37">
        <f t="shared" si="5"/>
        <v>5</v>
      </c>
      <c r="G37">
        <f t="shared" si="6"/>
        <v>1</v>
      </c>
      <c r="H37">
        <f t="shared" si="7"/>
        <v>1</v>
      </c>
      <c r="I37" s="2">
        <v>29</v>
      </c>
      <c r="J37">
        <v>1000</v>
      </c>
      <c r="K37">
        <v>5</v>
      </c>
      <c r="L37" s="1">
        <v>1.45</v>
      </c>
      <c r="M37" s="1">
        <v>0.45</v>
      </c>
      <c r="N37">
        <f t="shared" si="8"/>
        <v>1349.37</v>
      </c>
      <c r="O37">
        <f t="shared" si="9"/>
        <v>6746.8499999999995</v>
      </c>
    </row>
    <row r="38" spans="2:15" x14ac:dyDescent="0.3">
      <c r="H38" s="2"/>
    </row>
    <row r="40" spans="2:15" x14ac:dyDescent="0.3">
      <c r="B40" s="4" t="s">
        <v>39</v>
      </c>
      <c r="C40" t="s">
        <v>40</v>
      </c>
    </row>
    <row r="42" spans="2:15" x14ac:dyDescent="0.3">
      <c r="B42" t="s">
        <v>5</v>
      </c>
      <c r="H42" s="2"/>
    </row>
    <row r="43" spans="2:15" x14ac:dyDescent="0.3">
      <c r="B43" t="s">
        <v>6</v>
      </c>
      <c r="C43" t="s">
        <v>14</v>
      </c>
      <c r="D43" t="s">
        <v>8</v>
      </c>
      <c r="E43" t="s">
        <v>7</v>
      </c>
      <c r="F43" t="s">
        <v>9</v>
      </c>
      <c r="G43" t="s">
        <v>10</v>
      </c>
      <c r="H43" s="2" t="s">
        <v>11</v>
      </c>
      <c r="I43" t="s">
        <v>12</v>
      </c>
      <c r="J43" t="s">
        <v>13</v>
      </c>
      <c r="K43" t="s">
        <v>52</v>
      </c>
      <c r="L43" t="s">
        <v>51</v>
      </c>
    </row>
    <row r="46" spans="2:15" x14ac:dyDescent="0.3">
      <c r="B46" s="4" t="s">
        <v>41</v>
      </c>
      <c r="C46" t="s">
        <v>44</v>
      </c>
    </row>
    <row r="48" spans="2:15" x14ac:dyDescent="0.3">
      <c r="B48" t="s">
        <v>5</v>
      </c>
      <c r="H48" s="2"/>
    </row>
    <row r="49" spans="2:12" x14ac:dyDescent="0.3">
      <c r="B49" t="s">
        <v>6</v>
      </c>
      <c r="C49" t="s">
        <v>14</v>
      </c>
      <c r="D49" t="s">
        <v>8</v>
      </c>
      <c r="E49" t="s">
        <v>7</v>
      </c>
      <c r="F49" t="s">
        <v>9</v>
      </c>
      <c r="G49" t="s">
        <v>10</v>
      </c>
      <c r="H49" s="2" t="s">
        <v>11</v>
      </c>
      <c r="I49" t="s">
        <v>12</v>
      </c>
      <c r="J49" t="s">
        <v>13</v>
      </c>
      <c r="K49" t="s">
        <v>52</v>
      </c>
      <c r="L49" t="s">
        <v>51</v>
      </c>
    </row>
    <row r="52" spans="2:12" x14ac:dyDescent="0.3">
      <c r="B52" s="4" t="s">
        <v>42</v>
      </c>
      <c r="C52" t="s">
        <v>45</v>
      </c>
    </row>
    <row r="54" spans="2:12" x14ac:dyDescent="0.3">
      <c r="B54" t="s">
        <v>5</v>
      </c>
      <c r="H54" s="2"/>
    </row>
    <row r="55" spans="2:12" x14ac:dyDescent="0.3">
      <c r="B55" t="s">
        <v>6</v>
      </c>
      <c r="C55" t="s">
        <v>14</v>
      </c>
      <c r="D55" t="s">
        <v>8</v>
      </c>
      <c r="E55" t="s">
        <v>7</v>
      </c>
      <c r="F55" t="s">
        <v>9</v>
      </c>
      <c r="G55" t="s">
        <v>10</v>
      </c>
      <c r="H55" s="2" t="s">
        <v>11</v>
      </c>
      <c r="I55" t="s">
        <v>12</v>
      </c>
      <c r="J55" t="s">
        <v>13</v>
      </c>
      <c r="K55" t="s">
        <v>52</v>
      </c>
      <c r="L55" t="s">
        <v>51</v>
      </c>
    </row>
    <row r="58" spans="2:12" x14ac:dyDescent="0.3">
      <c r="B58" s="4" t="s">
        <v>43</v>
      </c>
      <c r="C58" t="s">
        <v>46</v>
      </c>
    </row>
    <row r="60" spans="2:12" x14ac:dyDescent="0.3">
      <c r="B60" t="s">
        <v>5</v>
      </c>
      <c r="H60" s="2"/>
    </row>
    <row r="61" spans="2:12" x14ac:dyDescent="0.3">
      <c r="B61" t="s">
        <v>6</v>
      </c>
      <c r="C61" t="s">
        <v>14</v>
      </c>
      <c r="D61" t="s">
        <v>8</v>
      </c>
      <c r="E61" t="s">
        <v>7</v>
      </c>
      <c r="F61" t="s">
        <v>9</v>
      </c>
      <c r="G61" t="s">
        <v>10</v>
      </c>
      <c r="H61" s="2" t="s">
        <v>11</v>
      </c>
      <c r="I61" t="s">
        <v>12</v>
      </c>
      <c r="J61" t="s">
        <v>13</v>
      </c>
      <c r="K61" t="s">
        <v>52</v>
      </c>
      <c r="L61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Main</vt:lpstr>
      <vt:lpstr>Detail</vt:lpstr>
      <vt:lpstr>Other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LostMoa</dc:creator>
  <cp:lastModifiedBy>LostMoa</cp:lastModifiedBy>
  <dcterms:created xsi:type="dcterms:W3CDTF">2023-06-30T04:03:09Z</dcterms:created>
  <dcterms:modified xsi:type="dcterms:W3CDTF">2023-07-02T10:40:02Z</dcterms:modified>
</cp:coreProperties>
</file>