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3020" activeTab="2"/>
  </bookViews>
  <sheets>
    <sheet name="Main" sheetId="1" r:id="rId1"/>
    <sheet name="Detail" sheetId="2" r:id="rId2"/>
    <sheet name="Story" sheetId="3" r:id="rId3"/>
  </sheets>
  <calcPr calcId="145621"/>
</workbook>
</file>

<file path=xl/calcChain.xml><?xml version="1.0" encoding="utf-8"?>
<calcChain xmlns="http://schemas.openxmlformats.org/spreadsheetml/2006/main">
  <c r="H78" i="2" l="1"/>
  <c r="G78" i="2"/>
  <c r="F78" i="2"/>
  <c r="H94" i="2"/>
  <c r="G94" i="2"/>
  <c r="N94" i="2" s="1"/>
  <c r="F94" i="2"/>
  <c r="H62" i="2"/>
  <c r="G62" i="2"/>
  <c r="N62" i="2" s="1"/>
  <c r="F62" i="2"/>
  <c r="H46" i="2"/>
  <c r="G46" i="2"/>
  <c r="N46" i="2" s="1"/>
  <c r="O46" i="2" s="1"/>
  <c r="F46" i="2"/>
  <c r="N78" i="2" l="1"/>
  <c r="O78" i="2"/>
  <c r="O62" i="2"/>
  <c r="O94" i="2"/>
  <c r="F35" i="2"/>
  <c r="G35" i="2"/>
  <c r="H35" i="2"/>
  <c r="F36" i="2"/>
  <c r="G36" i="2"/>
  <c r="H36" i="2"/>
  <c r="F37" i="2"/>
  <c r="G37" i="2"/>
  <c r="H37" i="2"/>
  <c r="F38" i="2"/>
  <c r="G38" i="2"/>
  <c r="H38" i="2"/>
  <c r="F31" i="2"/>
  <c r="G31" i="2"/>
  <c r="H31" i="2"/>
  <c r="F32" i="2"/>
  <c r="G32" i="2"/>
  <c r="H32" i="2"/>
  <c r="F33" i="2"/>
  <c r="G33" i="2"/>
  <c r="H33" i="2"/>
  <c r="F34" i="2"/>
  <c r="G34" i="2"/>
  <c r="H34" i="2"/>
  <c r="F30" i="2"/>
  <c r="H30" i="2"/>
  <c r="G30" i="2"/>
  <c r="N30" i="2" s="1"/>
  <c r="H19" i="2"/>
  <c r="H20" i="2" s="1"/>
  <c r="G20" i="2"/>
  <c r="F20" i="2"/>
  <c r="N34" i="2" l="1"/>
  <c r="O34" i="2" s="1"/>
  <c r="N31" i="2"/>
  <c r="O31" i="2" s="1"/>
  <c r="N33" i="2"/>
  <c r="O33" i="2" s="1"/>
  <c r="K19" i="2"/>
  <c r="L19" i="2" s="1"/>
  <c r="N32" i="2"/>
  <c r="O32" i="2" s="1"/>
  <c r="O30" i="2"/>
  <c r="N36" i="2"/>
  <c r="O36" i="2" s="1"/>
  <c r="N35" i="2"/>
  <c r="O35" i="2" s="1"/>
  <c r="N37" i="2"/>
  <c r="O37" i="2" s="1"/>
  <c r="N38" i="2"/>
  <c r="O38" i="2" s="1"/>
</calcChain>
</file>

<file path=xl/sharedStrings.xml><?xml version="1.0" encoding="utf-8"?>
<sst xmlns="http://schemas.openxmlformats.org/spreadsheetml/2006/main" count="340" uniqueCount="166">
  <si>
    <t>제목 : Project D</t>
    <phoneticPr fontId="1" type="noConversion"/>
  </si>
  <si>
    <t>플랫폼 : PC/Windows</t>
    <phoneticPr fontId="1" type="noConversion"/>
  </si>
  <si>
    <t>장르 : 3D 로그라이크</t>
    <phoneticPr fontId="1" type="noConversion"/>
  </si>
  <si>
    <t>해상도 : 1920 * 1080</t>
    <phoneticPr fontId="1" type="noConversion"/>
  </si>
  <si>
    <t>스테이지1</t>
    <phoneticPr fontId="1" type="noConversion"/>
  </si>
  <si>
    <t>등장 몬스터</t>
    <phoneticPr fontId="1" type="noConversion"/>
  </si>
  <si>
    <t>이름</t>
    <phoneticPr fontId="1" type="noConversion"/>
  </si>
  <si>
    <t>공격타입</t>
    <phoneticPr fontId="1" type="noConversion"/>
  </si>
  <si>
    <t>이동타입</t>
    <phoneticPr fontId="1" type="noConversion"/>
  </si>
  <si>
    <t>공격력</t>
    <phoneticPr fontId="1" type="noConversion"/>
  </si>
  <si>
    <t>생명력</t>
    <phoneticPr fontId="1" type="noConversion"/>
  </si>
  <si>
    <t>방어력</t>
    <phoneticPr fontId="1" type="noConversion"/>
  </si>
  <si>
    <t>이동속도</t>
    <phoneticPr fontId="1" type="noConversion"/>
  </si>
  <si>
    <t>공격속도</t>
    <phoneticPr fontId="1" type="noConversion"/>
  </si>
  <si>
    <t>등급</t>
    <phoneticPr fontId="1" type="noConversion"/>
  </si>
  <si>
    <t>기준</t>
    <phoneticPr fontId="1" type="noConversion"/>
  </si>
  <si>
    <t>지상</t>
    <phoneticPr fontId="1" type="noConversion"/>
  </si>
  <si>
    <t>기본 플레이어</t>
    <phoneticPr fontId="1" type="noConversion"/>
  </si>
  <si>
    <t>근접</t>
    <phoneticPr fontId="1" type="noConversion"/>
  </si>
  <si>
    <t>점수 계산표</t>
    <phoneticPr fontId="1" type="noConversion"/>
  </si>
  <si>
    <t>100% - 1</t>
    <phoneticPr fontId="1" type="noConversion"/>
  </si>
  <si>
    <t>0 - 0</t>
    <phoneticPr fontId="1" type="noConversion"/>
  </si>
  <si>
    <t>근접 - 1</t>
    <phoneticPr fontId="1" type="noConversion"/>
  </si>
  <si>
    <t>지상 - 1</t>
    <phoneticPr fontId="1" type="noConversion"/>
  </si>
  <si>
    <t>공중 - 1.4</t>
    <phoneticPr fontId="1" type="noConversion"/>
  </si>
  <si>
    <t>원거리 - 1.3</t>
    <phoneticPr fontId="1" type="noConversion"/>
  </si>
  <si>
    <t>1당 1</t>
    <phoneticPr fontId="1" type="noConversion"/>
  </si>
  <si>
    <t>1당 0.2</t>
    <phoneticPr fontId="1" type="noConversion"/>
  </si>
  <si>
    <t>1당 2</t>
    <phoneticPr fontId="1" type="noConversion"/>
  </si>
  <si>
    <t>예시</t>
    <phoneticPr fontId="1" type="noConversion"/>
  </si>
  <si>
    <t>테스트</t>
    <phoneticPr fontId="1" type="noConversion"/>
  </si>
  <si>
    <t>일반 - 1</t>
    <phoneticPr fontId="1" type="noConversion"/>
  </si>
  <si>
    <t>중간 보스 - 1.25</t>
    <phoneticPr fontId="1" type="noConversion"/>
  </si>
  <si>
    <t>특수 - 2</t>
    <phoneticPr fontId="1" type="noConversion"/>
  </si>
  <si>
    <t>보스 - 5</t>
    <phoneticPr fontId="1" type="noConversion"/>
  </si>
  <si>
    <t>일반</t>
    <phoneticPr fontId="1" type="noConversion"/>
  </si>
  <si>
    <t>공중</t>
    <phoneticPr fontId="1" type="noConversion"/>
  </si>
  <si>
    <t>원거리</t>
    <phoneticPr fontId="1" type="noConversion"/>
  </si>
  <si>
    <t>스테이지2</t>
    <phoneticPr fontId="1" type="noConversion"/>
  </si>
  <si>
    <t>스테이지3</t>
    <phoneticPr fontId="1" type="noConversion"/>
  </si>
  <si>
    <t>스테이지4</t>
    <phoneticPr fontId="1" type="noConversion"/>
  </si>
  <si>
    <t>스테이지5</t>
    <phoneticPr fontId="1" type="noConversion"/>
  </si>
  <si>
    <t>공사장</t>
    <phoneticPr fontId="1" type="noConversion"/>
  </si>
  <si>
    <t>계산식을 통하여 산출된 점수는 몬스터 처치 시 획득하는 보상에 영향을 미친다.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</si>
  <si>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</si>
  <si>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</si>
  <si>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</si>
  <si>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점수</t>
    <phoneticPr fontId="1" type="noConversion"/>
  </si>
  <si>
    <t>전투력</t>
    <phoneticPr fontId="1" type="noConversion"/>
  </si>
  <si>
    <t>전투력 계산표</t>
    <phoneticPr fontId="1" type="noConversion"/>
  </si>
  <si>
    <t>점수는 전투력 * 등급이다</t>
    <phoneticPr fontId="1" type="noConversion"/>
  </si>
  <si>
    <t>(공격력 + 생명력 + 방어력) * (이동타입+공격타입) * 이동속도 * 공격속도</t>
    <phoneticPr fontId="1" type="noConversion"/>
  </si>
  <si>
    <t>전투력 계산식</t>
    <phoneticPr fontId="1" type="noConversion"/>
  </si>
  <si>
    <t>오염된 회사원</t>
    <phoneticPr fontId="1" type="noConversion"/>
  </si>
  <si>
    <t>오염된 청소부</t>
    <phoneticPr fontId="1" type="noConversion"/>
  </si>
  <si>
    <t>오염된 안내 로봇</t>
    <phoneticPr fontId="1" type="noConversion"/>
  </si>
  <si>
    <t>1%당 0.01</t>
    <phoneticPr fontId="1" type="noConversion"/>
  </si>
  <si>
    <t>이동점수</t>
    <phoneticPr fontId="1" type="noConversion"/>
  </si>
  <si>
    <t>공격점수</t>
    <phoneticPr fontId="1" type="noConversion"/>
  </si>
  <si>
    <t>등급점수</t>
    <phoneticPr fontId="1" type="noConversion"/>
  </si>
  <si>
    <t>오염된 순찰원</t>
    <phoneticPr fontId="1" type="noConversion"/>
  </si>
  <si>
    <t>오염된 경호원</t>
    <phoneticPr fontId="1" type="noConversion"/>
  </si>
  <si>
    <t>오염된 경호 로봇</t>
    <phoneticPr fontId="1" type="noConversion"/>
  </si>
  <si>
    <t>정화 드론</t>
    <phoneticPr fontId="1" type="noConversion"/>
  </si>
  <si>
    <t>고급형 순찰 로봇</t>
    <phoneticPr fontId="1" type="noConversion"/>
  </si>
  <si>
    <t>놀이공원</t>
    <phoneticPr fontId="1" type="noConversion"/>
  </si>
  <si>
    <t>고급형 안전 로봇</t>
    <phoneticPr fontId="1" type="noConversion"/>
  </si>
  <si>
    <t>고급형 순찰 드론</t>
    <phoneticPr fontId="1" type="noConversion"/>
  </si>
  <si>
    <t>고급형 판매 로봇</t>
    <phoneticPr fontId="1" type="noConversion"/>
  </si>
  <si>
    <t>고급형</t>
    <phoneticPr fontId="1" type="noConversion"/>
  </si>
  <si>
    <t>맵</t>
    <phoneticPr fontId="1" type="noConversion"/>
  </si>
  <si>
    <t>고층 건물</t>
    <phoneticPr fontId="1" type="noConversion"/>
  </si>
  <si>
    <t>1. 건물 지하</t>
    <phoneticPr fontId="1" type="noConversion"/>
  </si>
  <si>
    <t>2. 건물 로비</t>
    <phoneticPr fontId="1" type="noConversion"/>
  </si>
  <si>
    <t>3. 건물 저층</t>
    <phoneticPr fontId="1" type="noConversion"/>
  </si>
  <si>
    <t>4. 건물 중층</t>
    <phoneticPr fontId="1" type="noConversion"/>
  </si>
  <si>
    <t>5. 건물 상층</t>
    <phoneticPr fontId="1" type="noConversion"/>
  </si>
  <si>
    <t>6. 건물 최상층</t>
    <phoneticPr fontId="1" type="noConversion"/>
  </si>
  <si>
    <t>일반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</si>
  <si>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</si>
  <si>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</si>
  <si>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</si>
  <si>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오염된 청소 로봇</t>
    <phoneticPr fontId="1" type="noConversion"/>
  </si>
  <si>
    <t>티켓 판매 로봇</t>
    <phoneticPr fontId="1" type="noConversion"/>
  </si>
  <si>
    <t>지상</t>
    <phoneticPr fontId="1" type="noConversion"/>
  </si>
  <si>
    <t>근접</t>
    <phoneticPr fontId="1" type="noConversion"/>
  </si>
  <si>
    <t>원거리</t>
    <phoneticPr fontId="1" type="noConversion"/>
  </si>
  <si>
    <t>1. 매표소</t>
    <phoneticPr fontId="1" type="noConversion"/>
  </si>
  <si>
    <t>2. 공원 입구</t>
    <phoneticPr fontId="1" type="noConversion"/>
  </si>
  <si>
    <t>3. 공연장</t>
    <phoneticPr fontId="1" type="noConversion"/>
  </si>
  <si>
    <t>4. 푸드코트</t>
    <phoneticPr fontId="1" type="noConversion"/>
  </si>
  <si>
    <t>1. 공사장 입구</t>
    <phoneticPr fontId="1" type="noConversion"/>
  </si>
  <si>
    <t>2. 공사장 사무실</t>
    <phoneticPr fontId="1" type="noConversion"/>
  </si>
  <si>
    <t>연구소</t>
    <phoneticPr fontId="1" type="noConversion"/>
  </si>
  <si>
    <t>1. 연구소 입구</t>
    <phoneticPr fontId="1" type="noConversion"/>
  </si>
  <si>
    <t>2. 연구소 로비</t>
    <phoneticPr fontId="1" type="noConversion"/>
  </si>
  <si>
    <t>3. 복도</t>
    <phoneticPr fontId="1" type="noConversion"/>
  </si>
  <si>
    <t>4. 연구실</t>
    <phoneticPr fontId="1" type="noConversion"/>
  </si>
  <si>
    <t>5. 실험실</t>
    <phoneticPr fontId="1" type="noConversion"/>
  </si>
  <si>
    <t>6. 숨겨진 실험실</t>
    <phoneticPr fontId="1" type="noConversion"/>
  </si>
  <si>
    <t>5. 관람차</t>
    <phoneticPr fontId="1" type="noConversion"/>
  </si>
  <si>
    <t>6. 제어 센터</t>
    <phoneticPr fontId="1" type="noConversion"/>
  </si>
  <si>
    <t>초고층 건물</t>
    <phoneticPr fontId="1" type="noConversion"/>
  </si>
  <si>
    <t>1. 건물 로비</t>
    <phoneticPr fontId="1" type="noConversion"/>
  </si>
  <si>
    <t>2. 건물 저층</t>
    <phoneticPr fontId="1" type="noConversion"/>
  </si>
  <si>
    <t>3. 건물 중층</t>
    <phoneticPr fontId="1" type="noConversion"/>
  </si>
  <si>
    <t>4. 건물 상층</t>
    <phoneticPr fontId="1" type="noConversion"/>
  </si>
  <si>
    <t>5. 건물 최상층</t>
    <phoneticPr fontId="1" type="noConversion"/>
  </si>
  <si>
    <t>6. 건물 지하</t>
    <phoneticPr fontId="1" type="noConversion"/>
  </si>
  <si>
    <t>7. 도시 제어실</t>
    <phoneticPr fontId="1" type="noConversion"/>
  </si>
  <si>
    <t>3. 공사장 저층</t>
    <phoneticPr fontId="1" type="noConversion"/>
  </si>
  <si>
    <t>4. 공사장 중층</t>
    <phoneticPr fontId="1" type="noConversion"/>
  </si>
  <si>
    <t>5. 공사장 상층</t>
    <phoneticPr fontId="1" type="noConversion"/>
  </si>
  <si>
    <t>6. 타워 크레인</t>
    <phoneticPr fontId="1" type="noConversion"/>
  </si>
  <si>
    <t>Project D</t>
    <phoneticPr fontId="1" type="noConversion"/>
  </si>
  <si>
    <t>조사단의 인원은 총 6명</t>
    <phoneticPr fontId="1" type="noConversion"/>
  </si>
  <si>
    <t>조사단의 지휘를 담당하는 팀장급 인물이다.</t>
    <phoneticPr fontId="1" type="noConversion"/>
  </si>
  <si>
    <t>조사단의 이동과 물자 운송을 담당하는 인물이다.</t>
    <phoneticPr fontId="1" type="noConversion"/>
  </si>
  <si>
    <t>직접 현장에 가서 도시 파괴 원인을 조사하는 인물이다.</t>
    <phoneticPr fontId="1" type="noConversion"/>
  </si>
  <si>
    <t>보급 물자를 담당하는 인물이다.</t>
    <phoneticPr fontId="1" type="noConversion"/>
  </si>
  <si>
    <t>뛰어난 의사로 조사단원의 부상을 치료해주는 인물이다.</t>
    <phoneticPr fontId="1" type="noConversion"/>
  </si>
  <si>
    <t>인체 보호 슈트를 개조하여 기능을 개선/변경해주는 인물이다.</t>
    <phoneticPr fontId="1" type="noConversion"/>
  </si>
  <si>
    <t>고층 건물</t>
    <phoneticPr fontId="1" type="noConversion"/>
  </si>
  <si>
    <t>조사단은 우선 도시의 빈 공터에 자리를 잡고 주변의 건물부터 조사하기로 정했다.</t>
    <phoneticPr fontId="1" type="noConversion"/>
  </si>
  <si>
    <t>건물 지하를 통해서 진입했다.</t>
    <phoneticPr fontId="1" type="noConversion"/>
  </si>
  <si>
    <t>건물 지하에는 무언가에 오염되어 흐느적거리는 사람들과 마구잡이로 공격하는 로봇들이 있었다.</t>
    <phoneticPr fontId="1" type="noConversion"/>
  </si>
  <si>
    <t>수상함을 느낀 -는 건물을 확실하게 조사하기 위해 전기가 끊어진 엘리베이터를 뒤로 하고 계단을 통해 건물을 오른다.</t>
    <phoneticPr fontId="1" type="noConversion"/>
  </si>
  <si>
    <t>1_1</t>
    <phoneticPr fontId="1" type="noConversion"/>
  </si>
  <si>
    <t>1_2</t>
    <phoneticPr fontId="1" type="noConversion"/>
  </si>
  <si>
    <t>건물 로비는 넓었지만 오래 방치된 탓인지 뜯겨나간 벽과 천장 잔해가 바닥에 수북히 쌓여있었다.</t>
    <phoneticPr fontId="1" type="noConversion"/>
  </si>
  <si>
    <t>로비의 생명체와 로봇들을 뚫고 안내판을 발견한 -는 조사를 이어가기 위해 계단을 올랐다.</t>
    <phoneticPr fontId="1" type="noConversion"/>
  </si>
  <si>
    <t>1_3</t>
    <phoneticPr fontId="1" type="noConversion"/>
  </si>
  <si>
    <t>건물 저층에는 여러 회사의 사무실이 몰려있었다.</t>
    <phoneticPr fontId="1" type="noConversion"/>
  </si>
  <si>
    <t>대부분 난장판이 되어 있었고 크게 건질만한 것은 없었다.</t>
    <phoneticPr fontId="1" type="noConversion"/>
  </si>
  <si>
    <t>1_4</t>
    <phoneticPr fontId="1" type="noConversion"/>
  </si>
  <si>
    <t>건물 중층에는 건물의 청소를 담당하는 청소팀의 공간이 마련되어 있었다.</t>
    <phoneticPr fontId="1" type="noConversion"/>
  </si>
  <si>
    <t>중층을 조사하던 중 절반만 파쇄된 어떤 종이를 발견하게 된다.</t>
    <phoneticPr fontId="1" type="noConversion"/>
  </si>
  <si>
    <t>1_5</t>
    <phoneticPr fontId="1" type="noConversion"/>
  </si>
  <si>
    <t>건물 상층에는 건물의 경비와 VIP들을 위한 경호팀의 공간이 있었다.</t>
    <phoneticPr fontId="1" type="noConversion"/>
  </si>
  <si>
    <t>최상층으로 올라가기 전에 쓰레기 등을 알아서 치우는 정화 드론이 날아다닌다.</t>
    <phoneticPr fontId="1" type="noConversion"/>
  </si>
  <si>
    <t>1_6</t>
    <phoneticPr fontId="1" type="noConversion"/>
  </si>
  <si>
    <t>20XX년, D구역의 도시 오염 원인을 조사하기 위한 조사단이 결성된다.</t>
    <phoneticPr fontId="1" type="noConversion"/>
  </si>
  <si>
    <t>오염된 경호대장</t>
    <phoneticPr fontId="1" type="noConversion"/>
  </si>
  <si>
    <t>경호대장은 반쯤 오염된 상태였고 홀로 정화 드론을 사용하여 간신히 연명하고 있었다.</t>
    <phoneticPr fontId="1" type="noConversion"/>
  </si>
  <si>
    <t>건물 최상층은 건물내 감시카메라와 경보 등을 설정할 수 있는 제어실과 경호대장실이 있었다.</t>
    <phoneticPr fontId="1" type="noConversion"/>
  </si>
  <si>
    <t>변이해버린 경호대장을 물리치고 건물 내에 사무실을 두었던 A 회사의 VIP가 남긴 메시지를 발견했다.</t>
    <phoneticPr fontId="1" type="noConversion"/>
  </si>
  <si>
    <t>놀이 공원</t>
    <phoneticPr fontId="1" type="noConversion"/>
  </si>
  <si>
    <t>2_1</t>
    <phoneticPr fontId="1" type="noConversion"/>
  </si>
  <si>
    <t>메시지의 내용에 따라서 조사를 이어가기 위해 -는 놀이 공원으로 이동한다.</t>
    <phoneticPr fontId="1" type="noConversion"/>
  </si>
  <si>
    <t>설명 : 주인공. 조사 담당[남자]</t>
    <phoneticPr fontId="1" type="noConversion"/>
  </si>
  <si>
    <t>설명 : 던전 이동. 운송 담당[남자]</t>
    <phoneticPr fontId="1" type="noConversion"/>
  </si>
  <si>
    <t>설명 : 오퍼레이터. 지휘 담당[여자]</t>
    <phoneticPr fontId="1" type="noConversion"/>
  </si>
  <si>
    <t>설명 : 상품 판매. 보급 담당[남자]</t>
    <phoneticPr fontId="1" type="noConversion"/>
  </si>
  <si>
    <t>설명 : 생명력 회복. 의사[여자]</t>
    <phoneticPr fontId="1" type="noConversion"/>
  </si>
  <si>
    <t>설명 : 능력치 업그레이드. 엔지니어[남자]</t>
    <phoneticPr fontId="1" type="noConversion"/>
  </si>
  <si>
    <t>술을 좋아해서 현장에서도 자주 만취한 상태이다.</t>
    <phoneticPr fontId="1" type="noConversion"/>
  </si>
  <si>
    <t>보호 슈트의 뛰어난 성능으로 할 일이 줄어들어 현장에서 지루함을 많이 느낀다.</t>
    <phoneticPr fontId="1" type="noConversion"/>
  </si>
  <si>
    <t>2. 올리버 리드 Oliver Reed</t>
    <phoneticPr fontId="1" type="noConversion"/>
  </si>
  <si>
    <t>3. 릴리 톰슨 Lily Thompson</t>
    <phoneticPr fontId="1" type="noConversion"/>
  </si>
  <si>
    <t>1. 에단 포스터 Ethan Foster</t>
    <phoneticPr fontId="1" type="noConversion"/>
  </si>
  <si>
    <t>4. 사무엘 베넷 Samuel Bennett</t>
    <phoneticPr fontId="1" type="noConversion"/>
  </si>
  <si>
    <t>5. 클로에 미첼 Chloe Mitchell</t>
    <phoneticPr fontId="1" type="noConversion"/>
  </si>
  <si>
    <t>6. 하퍼 에반스 Harper Evans</t>
    <phoneticPr fontId="1" type="noConversion"/>
  </si>
  <si>
    <t>운동 부족으로 항상 가쁜 숨을 몰아쉰다.</t>
    <phoneticPr fontId="1" type="noConversion"/>
  </si>
  <si>
    <t>침착하고 능력이 뛰어난 엘리트다.</t>
    <phoneticPr fontId="1" type="noConversion"/>
  </si>
  <si>
    <t>겉으론 불량해 보이지만 실제론 성실하다.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</si>
</sst>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C10" sqref="C10"/>
    </sheetView>
  </sheetViews>
  <sheetFormatPr defaultRowHeight="16.5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2"/>
  <sheetViews>
    <sheetView topLeftCell="A21" workbookViewId="0">
      <selection activeCell="I30" sqref="I30"/>
    </sheetView>
  </sheetViews>
  <sheetFormatPr defaultRowHeight="16.5" x14ac:dyDescent="0.3"/>
  <cols>
    <col min="2" max="2" width="25" customWidth="1"/>
    <col min="3" max="3" width="13.125" customWidth="1"/>
    <col min="4" max="4" width="15.5" bestFit="1" customWidth="1"/>
    <col min="5" max="5" width="12.875" customWidth="1"/>
    <col min="6" max="6" width="13.375" customWidth="1"/>
    <col min="7" max="7" width="13.625" customWidth="1"/>
    <col min="8" max="8" width="16" bestFit="1" customWidth="1"/>
    <col min="9" max="9" width="13.875" bestFit="1" customWidth="1"/>
    <col min="11" max="11" width="9.625" bestFit="1" customWidth="1"/>
  </cols>
  <sheetData>
    <row r="2" spans="2:10" x14ac:dyDescent="0.3">
      <c r="B2" s="4" t="s">
        <v>15</v>
      </c>
      <c r="C2" t="s">
        <v>8</v>
      </c>
      <c r="D2" t="s">
        <v>7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48</v>
      </c>
    </row>
    <row r="3" spans="2:10" x14ac:dyDescent="0.3">
      <c r="B3" t="s">
        <v>17</v>
      </c>
      <c r="C3" t="s">
        <v>16</v>
      </c>
      <c r="D3" t="s">
        <v>18</v>
      </c>
      <c r="E3">
        <v>10</v>
      </c>
      <c r="F3">
        <v>100</v>
      </c>
      <c r="G3">
        <v>0</v>
      </c>
      <c r="H3" s="1">
        <v>1</v>
      </c>
      <c r="I3" s="1">
        <v>1</v>
      </c>
      <c r="J3">
        <v>60</v>
      </c>
    </row>
    <row r="4" spans="2:10" x14ac:dyDescent="0.3">
      <c r="H4" s="2"/>
      <c r="I4" s="1"/>
    </row>
    <row r="5" spans="2:10" x14ac:dyDescent="0.3">
      <c r="B5" s="4" t="s">
        <v>19</v>
      </c>
      <c r="C5" t="s">
        <v>50</v>
      </c>
      <c r="H5" s="2"/>
      <c r="I5" s="1"/>
    </row>
    <row r="6" spans="2:10" x14ac:dyDescent="0.3">
      <c r="B6" t="s">
        <v>14</v>
      </c>
      <c r="C6" t="s">
        <v>31</v>
      </c>
      <c r="D6" t="s">
        <v>32</v>
      </c>
      <c r="E6" t="s">
        <v>33</v>
      </c>
      <c r="F6" t="s">
        <v>34</v>
      </c>
      <c r="H6" s="2"/>
      <c r="I6" s="1"/>
    </row>
    <row r="7" spans="2:10" x14ac:dyDescent="0.3">
      <c r="H7" s="2"/>
      <c r="I7" s="1"/>
    </row>
    <row r="8" spans="2:10" x14ac:dyDescent="0.3">
      <c r="B8" s="4" t="s">
        <v>49</v>
      </c>
      <c r="H8" s="2"/>
      <c r="I8" s="1"/>
    </row>
    <row r="9" spans="2:10" x14ac:dyDescent="0.3">
      <c r="B9" t="s">
        <v>8</v>
      </c>
      <c r="C9" t="s">
        <v>23</v>
      </c>
      <c r="D9" t="s">
        <v>24</v>
      </c>
      <c r="H9" s="2"/>
      <c r="I9" s="1"/>
    </row>
    <row r="10" spans="2:10" x14ac:dyDescent="0.3">
      <c r="B10" t="s">
        <v>7</v>
      </c>
      <c r="C10" t="s">
        <v>22</v>
      </c>
      <c r="D10" t="s">
        <v>25</v>
      </c>
      <c r="H10" s="2"/>
      <c r="I10" s="1"/>
    </row>
    <row r="11" spans="2:10" x14ac:dyDescent="0.3">
      <c r="B11" t="s">
        <v>9</v>
      </c>
      <c r="C11" t="s">
        <v>21</v>
      </c>
      <c r="D11" t="s">
        <v>26</v>
      </c>
      <c r="H11" s="2"/>
      <c r="I11" s="1"/>
    </row>
    <row r="12" spans="2:10" x14ac:dyDescent="0.3">
      <c r="B12" t="s">
        <v>10</v>
      </c>
      <c r="C12" t="s">
        <v>21</v>
      </c>
      <c r="D12" t="s">
        <v>27</v>
      </c>
      <c r="H12" s="2"/>
      <c r="I12" s="1"/>
    </row>
    <row r="13" spans="2:10" x14ac:dyDescent="0.3">
      <c r="B13" t="s">
        <v>11</v>
      </c>
      <c r="C13" t="s">
        <v>21</v>
      </c>
      <c r="D13" t="s">
        <v>28</v>
      </c>
      <c r="H13" s="2"/>
      <c r="I13" s="1"/>
    </row>
    <row r="14" spans="2:10" x14ac:dyDescent="0.3">
      <c r="B14" t="s">
        <v>12</v>
      </c>
      <c r="C14" t="s">
        <v>20</v>
      </c>
      <c r="D14" t="s">
        <v>56</v>
      </c>
      <c r="E14" s="3"/>
      <c r="H14" s="2"/>
      <c r="I14" s="1"/>
    </row>
    <row r="15" spans="2:10" x14ac:dyDescent="0.3">
      <c r="B15" t="s">
        <v>13</v>
      </c>
      <c r="C15" t="s">
        <v>20</v>
      </c>
      <c r="D15" t="s">
        <v>56</v>
      </c>
      <c r="E15" s="3"/>
      <c r="H15" s="2"/>
      <c r="I15" s="1"/>
    </row>
    <row r="16" spans="2:10" x14ac:dyDescent="0.3">
      <c r="H16" s="2"/>
      <c r="I16" s="1"/>
    </row>
    <row r="17" spans="2:15" x14ac:dyDescent="0.3">
      <c r="B17" s="4" t="s">
        <v>29</v>
      </c>
      <c r="H17" s="2"/>
      <c r="I17" s="1"/>
    </row>
    <row r="18" spans="2:15" x14ac:dyDescent="0.3">
      <c r="B18" t="s">
        <v>6</v>
      </c>
      <c r="C18" t="s">
        <v>14</v>
      </c>
      <c r="D18" t="s">
        <v>8</v>
      </c>
      <c r="E18" t="s">
        <v>7</v>
      </c>
      <c r="F18" t="s">
        <v>9</v>
      </c>
      <c r="G18" t="s">
        <v>10</v>
      </c>
      <c r="H18" s="2" t="s">
        <v>11</v>
      </c>
      <c r="I18" s="1" t="s">
        <v>12</v>
      </c>
      <c r="J18" t="s">
        <v>13</v>
      </c>
      <c r="K18" t="s">
        <v>48</v>
      </c>
      <c r="L18" t="s">
        <v>47</v>
      </c>
    </row>
    <row r="19" spans="2:15" x14ac:dyDescent="0.3">
      <c r="B19" t="s">
        <v>30</v>
      </c>
      <c r="C19" t="s">
        <v>35</v>
      </c>
      <c r="D19" t="s">
        <v>36</v>
      </c>
      <c r="E19" t="s">
        <v>37</v>
      </c>
      <c r="F19">
        <v>10</v>
      </c>
      <c r="G19">
        <v>50</v>
      </c>
      <c r="H19" s="2">
        <f>3</f>
        <v>3</v>
      </c>
      <c r="I19" s="1">
        <v>0.75</v>
      </c>
      <c r="J19" s="1">
        <v>1.8</v>
      </c>
      <c r="K19">
        <f>SUM(F20:H20)*(D20+E20)*I20*J20</f>
        <v>131.625</v>
      </c>
      <c r="L19">
        <f>K19*C20</f>
        <v>131.625</v>
      </c>
    </row>
    <row r="20" spans="2:15" x14ac:dyDescent="0.3">
      <c r="C20">
        <v>1</v>
      </c>
      <c r="D20">
        <v>1.4</v>
      </c>
      <c r="E20">
        <v>1.3</v>
      </c>
      <c r="F20">
        <f>F19</f>
        <v>10</v>
      </c>
      <c r="G20">
        <f>G19*0.2</f>
        <v>10</v>
      </c>
      <c r="H20" s="2">
        <f>H19*2</f>
        <v>6</v>
      </c>
      <c r="I20" s="2">
        <v>0.75</v>
      </c>
      <c r="J20" s="2">
        <v>2.5</v>
      </c>
    </row>
    <row r="21" spans="2:15" x14ac:dyDescent="0.3">
      <c r="B21" s="4" t="s">
        <v>52</v>
      </c>
      <c r="C21" t="s">
        <v>51</v>
      </c>
      <c r="H21" s="2"/>
      <c r="I21" s="1"/>
    </row>
    <row r="22" spans="2:15" x14ac:dyDescent="0.3">
      <c r="B22" s="5" t="s">
        <v>43</v>
      </c>
      <c r="H22" s="2"/>
      <c r="I22" s="1"/>
    </row>
    <row r="23" spans="2:15" x14ac:dyDescent="0.3">
      <c r="H23" s="2"/>
      <c r="I23" s="1"/>
    </row>
    <row r="24" spans="2:15" x14ac:dyDescent="0.3">
      <c r="H24" s="2"/>
    </row>
    <row r="25" spans="2:15" x14ac:dyDescent="0.3">
      <c r="B25" s="4" t="s">
        <v>4</v>
      </c>
      <c r="C25" t="s">
        <v>71</v>
      </c>
      <c r="H25" s="2"/>
    </row>
    <row r="26" spans="2:15" x14ac:dyDescent="0.3">
      <c r="B26" s="4" t="s">
        <v>70</v>
      </c>
      <c r="C26" t="s">
        <v>72</v>
      </c>
      <c r="D26" t="s">
        <v>73</v>
      </c>
      <c r="E26" t="s">
        <v>74</v>
      </c>
      <c r="F26" t="s">
        <v>75</v>
      </c>
      <c r="G26" t="s">
        <v>76</v>
      </c>
      <c r="H26" s="2" t="s">
        <v>77</v>
      </c>
    </row>
    <row r="27" spans="2:15" x14ac:dyDescent="0.3">
      <c r="B27" s="5"/>
      <c r="H27" s="2"/>
    </row>
    <row r="28" spans="2:15" x14ac:dyDescent="0.3">
      <c r="B28" t="s">
        <v>5</v>
      </c>
      <c r="H28" s="2"/>
    </row>
    <row r="29" spans="2:15" x14ac:dyDescent="0.3">
      <c r="B29" t="s">
        <v>6</v>
      </c>
      <c r="C29" t="s">
        <v>14</v>
      </c>
      <c r="D29" t="s">
        <v>8</v>
      </c>
      <c r="E29" t="s">
        <v>7</v>
      </c>
      <c r="F29" t="s">
        <v>59</v>
      </c>
      <c r="G29" t="s">
        <v>57</v>
      </c>
      <c r="H29" t="s">
        <v>58</v>
      </c>
      <c r="I29" t="s">
        <v>9</v>
      </c>
      <c r="J29" t="s">
        <v>10</v>
      </c>
      <c r="K29" s="2" t="s">
        <v>11</v>
      </c>
      <c r="L29" t="s">
        <v>12</v>
      </c>
      <c r="M29" t="s">
        <v>13</v>
      </c>
      <c r="N29" t="s">
        <v>48</v>
      </c>
      <c r="O29" t="s">
        <v>47</v>
      </c>
    </row>
    <row r="30" spans="2:15" x14ac:dyDescent="0.3">
      <c r="B30" t="s">
        <v>60</v>
      </c>
      <c r="C30" t="s">
        <v>35</v>
      </c>
      <c r="D30" t="s">
        <v>16</v>
      </c>
      <c r="E30" t="s">
        <v>18</v>
      </c>
      <c r="F30">
        <f>IF(C30="일반",1,IF(C30="중간 보스",1.25,IF(C30="특수",2,5)))</f>
        <v>1</v>
      </c>
      <c r="G30">
        <f>IF(D30="지상",1,1.4)</f>
        <v>1</v>
      </c>
      <c r="H30">
        <f>IF(E30="근접",1,1.3)</f>
        <v>1</v>
      </c>
      <c r="I30" s="2">
        <v>5</v>
      </c>
      <c r="J30">
        <v>23</v>
      </c>
      <c r="K30">
        <v>1</v>
      </c>
      <c r="L30" s="1">
        <v>1.25</v>
      </c>
      <c r="M30" s="1">
        <v>0.6</v>
      </c>
      <c r="N30" s="6">
        <f>SUM(I30:K30)*(G30+H30)*L30*M30</f>
        <v>43.5</v>
      </c>
      <c r="O30" s="7">
        <f>N30*F30</f>
        <v>43.5</v>
      </c>
    </row>
    <row r="31" spans="2:15" x14ac:dyDescent="0.3">
      <c r="B31" t="s">
        <v>53</v>
      </c>
      <c r="C31" t="s">
        <v>35</v>
      </c>
      <c r="D31" t="s">
        <v>16</v>
      </c>
      <c r="E31" t="s">
        <v>18</v>
      </c>
      <c r="F31">
        <f t="shared" ref="F31:F34" si="0">IF(C31="일반",1,IF(C31="중간 보스",1.25,IF(C31="특수",2,5)))</f>
        <v>1</v>
      </c>
      <c r="G31">
        <f t="shared" ref="G31:G34" si="1">IF(D31="지상",1,1.4)</f>
        <v>1</v>
      </c>
      <c r="H31">
        <f t="shared" ref="H31:H34" si="2">IF(E31="근접",1,1.3)</f>
        <v>1</v>
      </c>
      <c r="I31" s="2">
        <v>3</v>
      </c>
      <c r="J31">
        <v>18</v>
      </c>
      <c r="K31">
        <v>0</v>
      </c>
      <c r="L31" s="1">
        <v>1</v>
      </c>
      <c r="M31" s="1">
        <v>0.8</v>
      </c>
      <c r="N31" s="6">
        <f t="shared" ref="N31:N34" si="3">SUM(I31:K31)*(G31+H31)*L31*M31</f>
        <v>33.6</v>
      </c>
      <c r="O31" s="7">
        <f t="shared" ref="O31:O34" si="4">N31*F31</f>
        <v>33.6</v>
      </c>
    </row>
    <row r="32" spans="2:15" x14ac:dyDescent="0.3">
      <c r="B32" t="s">
        <v>54</v>
      </c>
      <c r="C32" t="s">
        <v>35</v>
      </c>
      <c r="D32" t="s">
        <v>16</v>
      </c>
      <c r="E32" t="s">
        <v>37</v>
      </c>
      <c r="F32">
        <f t="shared" si="0"/>
        <v>1</v>
      </c>
      <c r="G32">
        <f t="shared" si="1"/>
        <v>1</v>
      </c>
      <c r="H32">
        <f t="shared" si="2"/>
        <v>1.3</v>
      </c>
      <c r="I32" s="2">
        <v>4</v>
      </c>
      <c r="J32">
        <v>19</v>
      </c>
      <c r="K32">
        <v>1</v>
      </c>
      <c r="L32" s="1">
        <v>1</v>
      </c>
      <c r="M32" s="1">
        <v>0.65</v>
      </c>
      <c r="N32" s="6">
        <f t="shared" si="3"/>
        <v>35.879999999999995</v>
      </c>
      <c r="O32" s="7">
        <f t="shared" si="4"/>
        <v>35.879999999999995</v>
      </c>
    </row>
    <row r="33" spans="2:15" x14ac:dyDescent="0.3">
      <c r="B33" t="s">
        <v>82</v>
      </c>
      <c r="C33" t="s">
        <v>35</v>
      </c>
      <c r="D33" t="s">
        <v>16</v>
      </c>
      <c r="E33" t="s">
        <v>37</v>
      </c>
      <c r="F33">
        <f t="shared" si="0"/>
        <v>1</v>
      </c>
      <c r="G33">
        <f t="shared" si="1"/>
        <v>1</v>
      </c>
      <c r="H33">
        <f t="shared" si="2"/>
        <v>1.3</v>
      </c>
      <c r="I33" s="2">
        <v>6</v>
      </c>
      <c r="J33">
        <v>16</v>
      </c>
      <c r="K33">
        <v>0</v>
      </c>
      <c r="L33" s="1">
        <v>0.9</v>
      </c>
      <c r="M33" s="1">
        <v>0.75</v>
      </c>
      <c r="N33" s="6">
        <f t="shared" si="3"/>
        <v>34.155000000000001</v>
      </c>
      <c r="O33" s="7">
        <f t="shared" si="4"/>
        <v>34.155000000000001</v>
      </c>
    </row>
    <row r="34" spans="2:15" x14ac:dyDescent="0.3">
      <c r="B34" t="s">
        <v>55</v>
      </c>
      <c r="C34" t="s">
        <v>35</v>
      </c>
      <c r="D34" t="s">
        <v>16</v>
      </c>
      <c r="E34" t="s">
        <v>18</v>
      </c>
      <c r="F34">
        <f t="shared" si="0"/>
        <v>1</v>
      </c>
      <c r="G34">
        <f t="shared" si="1"/>
        <v>1</v>
      </c>
      <c r="H34">
        <f t="shared" si="2"/>
        <v>1</v>
      </c>
      <c r="I34" s="2">
        <v>9</v>
      </c>
      <c r="J34">
        <v>31</v>
      </c>
      <c r="K34">
        <v>2</v>
      </c>
      <c r="L34" s="1">
        <v>0.7</v>
      </c>
      <c r="M34" s="1">
        <v>0.7</v>
      </c>
      <c r="N34" s="6">
        <f t="shared" si="3"/>
        <v>41.16</v>
      </c>
      <c r="O34" s="7">
        <f t="shared" si="4"/>
        <v>41.16</v>
      </c>
    </row>
    <row r="35" spans="2:15" x14ac:dyDescent="0.3">
      <c r="B35" t="s">
        <v>61</v>
      </c>
      <c r="C35" t="s">
        <v>44</v>
      </c>
      <c r="D35" t="s">
        <v>16</v>
      </c>
      <c r="E35" t="s">
        <v>18</v>
      </c>
      <c r="F35">
        <f>IF(C35="일반",1,IF(C35="중간 보스",1.25,IF(C35="특수",2,5)))</f>
        <v>1.25</v>
      </c>
      <c r="G35">
        <f>IF(D35="지상",1,1.4)</f>
        <v>1</v>
      </c>
      <c r="H35">
        <f>IF(E35="근접",1,1.3)</f>
        <v>1</v>
      </c>
      <c r="I35" s="2">
        <v>10</v>
      </c>
      <c r="J35">
        <v>93</v>
      </c>
      <c r="K35">
        <v>2</v>
      </c>
      <c r="L35" s="1">
        <v>1</v>
      </c>
      <c r="M35" s="1">
        <v>0.4</v>
      </c>
      <c r="N35" s="6">
        <f>SUM(I35:K35)*(G35+H35)*L35*M35</f>
        <v>84</v>
      </c>
      <c r="O35" s="7">
        <f>N35*F35</f>
        <v>105</v>
      </c>
    </row>
    <row r="36" spans="2:15" x14ac:dyDescent="0.3">
      <c r="B36" t="s">
        <v>62</v>
      </c>
      <c r="C36" t="s">
        <v>44</v>
      </c>
      <c r="D36" t="s">
        <v>36</v>
      </c>
      <c r="E36" t="s">
        <v>37</v>
      </c>
      <c r="F36">
        <f t="shared" ref="F36:F38" si="5">IF(C36="일반",1,IF(C36="중간 보스",1.25,IF(C36="특수",2,5)))</f>
        <v>1.25</v>
      </c>
      <c r="G36">
        <f t="shared" ref="G36:G38" si="6">IF(D36="지상",1,1.4)</f>
        <v>1.4</v>
      </c>
      <c r="H36">
        <f t="shared" ref="H36:H38" si="7">IF(E36="근접",1,1.3)</f>
        <v>1.3</v>
      </c>
      <c r="I36" s="2">
        <v>9</v>
      </c>
      <c r="J36">
        <v>76</v>
      </c>
      <c r="K36">
        <v>3</v>
      </c>
      <c r="L36" s="1">
        <v>1.2</v>
      </c>
      <c r="M36" s="1">
        <v>0.3</v>
      </c>
      <c r="N36" s="6">
        <f t="shared" ref="N36:N38" si="8">SUM(I36:K36)*(G36+H36)*L36*M36</f>
        <v>85.536000000000001</v>
      </c>
      <c r="O36" s="7">
        <f t="shared" ref="O36:O38" si="9">N36*F36</f>
        <v>106.92</v>
      </c>
    </row>
    <row r="37" spans="2:15" x14ac:dyDescent="0.3">
      <c r="B37" t="s">
        <v>63</v>
      </c>
      <c r="C37" t="s">
        <v>45</v>
      </c>
      <c r="D37" t="s">
        <v>36</v>
      </c>
      <c r="E37" t="s">
        <v>37</v>
      </c>
      <c r="F37">
        <f t="shared" si="5"/>
        <v>2</v>
      </c>
      <c r="G37">
        <f t="shared" si="6"/>
        <v>1.4</v>
      </c>
      <c r="H37">
        <f t="shared" si="7"/>
        <v>1.3</v>
      </c>
      <c r="I37" s="2">
        <v>4</v>
      </c>
      <c r="J37">
        <v>20</v>
      </c>
      <c r="K37">
        <v>1</v>
      </c>
      <c r="L37" s="1">
        <v>2</v>
      </c>
      <c r="M37" s="1">
        <v>0.8</v>
      </c>
      <c r="N37" s="6">
        <f t="shared" si="8"/>
        <v>108</v>
      </c>
      <c r="O37" s="7">
        <f t="shared" si="9"/>
        <v>216</v>
      </c>
    </row>
    <row r="38" spans="2:15" x14ac:dyDescent="0.3">
      <c r="B38" t="s">
        <v>142</v>
      </c>
      <c r="C38" t="s">
        <v>46</v>
      </c>
      <c r="D38" t="s">
        <v>16</v>
      </c>
      <c r="E38" t="s">
        <v>18</v>
      </c>
      <c r="F38">
        <f t="shared" si="5"/>
        <v>5</v>
      </c>
      <c r="G38">
        <f t="shared" si="6"/>
        <v>1</v>
      </c>
      <c r="H38">
        <f t="shared" si="7"/>
        <v>1</v>
      </c>
      <c r="I38" s="2">
        <v>29</v>
      </c>
      <c r="J38">
        <v>1000</v>
      </c>
      <c r="K38">
        <v>5</v>
      </c>
      <c r="L38" s="1">
        <v>1.45</v>
      </c>
      <c r="M38" s="1">
        <v>0.25</v>
      </c>
      <c r="N38" s="6">
        <f t="shared" si="8"/>
        <v>749.65</v>
      </c>
      <c r="O38" s="7">
        <f t="shared" si="9"/>
        <v>3748.25</v>
      </c>
    </row>
    <row r="39" spans="2:15" x14ac:dyDescent="0.3">
      <c r="H39" s="2"/>
    </row>
    <row r="41" spans="2:15" x14ac:dyDescent="0.3">
      <c r="B41" s="4" t="s">
        <v>38</v>
      </c>
      <c r="C41" t="s">
        <v>65</v>
      </c>
    </row>
    <row r="42" spans="2:15" x14ac:dyDescent="0.3">
      <c r="B42" s="4" t="s">
        <v>70</v>
      </c>
      <c r="C42" t="s">
        <v>87</v>
      </c>
      <c r="D42" t="s">
        <v>88</v>
      </c>
      <c r="E42" t="s">
        <v>89</v>
      </c>
      <c r="F42" t="s">
        <v>90</v>
      </c>
      <c r="G42" t="s">
        <v>100</v>
      </c>
      <c r="H42" t="s">
        <v>101</v>
      </c>
    </row>
    <row r="44" spans="2:15" x14ac:dyDescent="0.3">
      <c r="B44" t="s">
        <v>5</v>
      </c>
      <c r="H44" s="2"/>
    </row>
    <row r="45" spans="2:15" x14ac:dyDescent="0.3">
      <c r="B45" t="s">
        <v>6</v>
      </c>
      <c r="C45" t="s">
        <v>14</v>
      </c>
      <c r="D45" t="s">
        <v>8</v>
      </c>
      <c r="E45" t="s">
        <v>7</v>
      </c>
      <c r="F45" t="s">
        <v>59</v>
      </c>
      <c r="G45" t="s">
        <v>57</v>
      </c>
      <c r="H45" t="s">
        <v>58</v>
      </c>
      <c r="I45" t="s">
        <v>9</v>
      </c>
      <c r="J45" t="s">
        <v>10</v>
      </c>
      <c r="K45" s="2" t="s">
        <v>11</v>
      </c>
      <c r="L45" t="s">
        <v>12</v>
      </c>
      <c r="M45" t="s">
        <v>13</v>
      </c>
      <c r="N45" t="s">
        <v>48</v>
      </c>
      <c r="O45" t="s">
        <v>47</v>
      </c>
    </row>
    <row r="46" spans="2:15" x14ac:dyDescent="0.3">
      <c r="B46" t="s">
        <v>64</v>
      </c>
      <c r="C46" t="s">
        <v>35</v>
      </c>
      <c r="D46" t="s">
        <v>16</v>
      </c>
      <c r="E46" t="s">
        <v>18</v>
      </c>
      <c r="F46">
        <f>IF(C46="일반",1,IF(C46="중간 보스",1.25,IF(C46="특수",2,5)))</f>
        <v>1</v>
      </c>
      <c r="G46">
        <f>IF(D46="지상",1,1.4)</f>
        <v>1</v>
      </c>
      <c r="H46">
        <f>IF(E46="근접",1,1.3)</f>
        <v>1</v>
      </c>
      <c r="I46" s="2">
        <v>5</v>
      </c>
      <c r="J46">
        <v>23</v>
      </c>
      <c r="K46">
        <v>1</v>
      </c>
      <c r="L46" s="1">
        <v>1.25</v>
      </c>
      <c r="M46" s="1">
        <v>0.6</v>
      </c>
      <c r="N46" s="6">
        <f>SUM(I46:K46)*(G46+H46)*L46*M46</f>
        <v>43.5</v>
      </c>
      <c r="O46" s="7">
        <f>N46*F46</f>
        <v>43.5</v>
      </c>
    </row>
    <row r="47" spans="2:15" x14ac:dyDescent="0.3">
      <c r="B47" t="s">
        <v>66</v>
      </c>
      <c r="C47" t="s">
        <v>78</v>
      </c>
      <c r="D47" t="s">
        <v>84</v>
      </c>
      <c r="E47" t="s">
        <v>85</v>
      </c>
      <c r="H47" s="2"/>
    </row>
    <row r="48" spans="2:15" x14ac:dyDescent="0.3">
      <c r="B48" t="s">
        <v>83</v>
      </c>
      <c r="C48" t="s">
        <v>78</v>
      </c>
      <c r="D48" t="s">
        <v>84</v>
      </c>
      <c r="E48" t="s">
        <v>86</v>
      </c>
      <c r="H48" s="2"/>
    </row>
    <row r="49" spans="2:15" x14ac:dyDescent="0.3">
      <c r="B49" t="s">
        <v>69</v>
      </c>
      <c r="C49" t="s">
        <v>78</v>
      </c>
      <c r="H49" s="2"/>
    </row>
    <row r="50" spans="2:15" x14ac:dyDescent="0.3">
      <c r="B50" t="s">
        <v>67</v>
      </c>
      <c r="C50" t="s">
        <v>78</v>
      </c>
      <c r="H50" s="2"/>
    </row>
    <row r="51" spans="2:15" x14ac:dyDescent="0.3">
      <c r="C51" t="s">
        <v>79</v>
      </c>
      <c r="H51" s="2"/>
    </row>
    <row r="52" spans="2:15" x14ac:dyDescent="0.3">
      <c r="C52" t="s">
        <v>79</v>
      </c>
      <c r="H52" s="2"/>
    </row>
    <row r="53" spans="2:15" x14ac:dyDescent="0.3">
      <c r="C53" t="s">
        <v>80</v>
      </c>
      <c r="H53" s="2"/>
    </row>
    <row r="54" spans="2:15" x14ac:dyDescent="0.3">
      <c r="C54" t="s">
        <v>81</v>
      </c>
      <c r="H54" s="2"/>
    </row>
    <row r="57" spans="2:15" x14ac:dyDescent="0.3">
      <c r="B57" s="4" t="s">
        <v>39</v>
      </c>
      <c r="C57" t="s">
        <v>42</v>
      </c>
    </row>
    <row r="58" spans="2:15" x14ac:dyDescent="0.3">
      <c r="B58" s="4" t="s">
        <v>70</v>
      </c>
      <c r="C58" t="s">
        <v>91</v>
      </c>
      <c r="D58" t="s">
        <v>92</v>
      </c>
      <c r="E58" t="s">
        <v>110</v>
      </c>
      <c r="F58" t="s">
        <v>111</v>
      </c>
      <c r="G58" t="s">
        <v>112</v>
      </c>
      <c r="H58" t="s">
        <v>113</v>
      </c>
    </row>
    <row r="60" spans="2:15" x14ac:dyDescent="0.3">
      <c r="B60" t="s">
        <v>5</v>
      </c>
      <c r="H60" s="2"/>
    </row>
    <row r="61" spans="2:15" x14ac:dyDescent="0.3">
      <c r="B61" t="s">
        <v>6</v>
      </c>
      <c r="C61" t="s">
        <v>14</v>
      </c>
      <c r="D61" t="s">
        <v>8</v>
      </c>
      <c r="E61" t="s">
        <v>7</v>
      </c>
      <c r="F61" t="s">
        <v>59</v>
      </c>
      <c r="G61" t="s">
        <v>57</v>
      </c>
      <c r="H61" t="s">
        <v>58</v>
      </c>
      <c r="I61" t="s">
        <v>9</v>
      </c>
      <c r="J61" t="s">
        <v>10</v>
      </c>
      <c r="K61" s="2" t="s">
        <v>11</v>
      </c>
      <c r="L61" t="s">
        <v>12</v>
      </c>
      <c r="M61" t="s">
        <v>13</v>
      </c>
      <c r="N61" t="s">
        <v>48</v>
      </c>
      <c r="O61" t="s">
        <v>47</v>
      </c>
    </row>
    <row r="62" spans="2:15" x14ac:dyDescent="0.3">
      <c r="B62" t="s">
        <v>64</v>
      </c>
      <c r="C62" t="s">
        <v>35</v>
      </c>
      <c r="D62" t="s">
        <v>16</v>
      </c>
      <c r="E62" t="s">
        <v>18</v>
      </c>
      <c r="F62">
        <f>IF(C62="일반",1,IF(C62="중간 보스",1.25,IF(C62="특수",2,5)))</f>
        <v>1</v>
      </c>
      <c r="G62">
        <f>IF(D62="지상",1,1.4)</f>
        <v>1</v>
      </c>
      <c r="H62">
        <f>IF(E62="근접",1,1.3)</f>
        <v>1</v>
      </c>
      <c r="I62" s="2">
        <v>5</v>
      </c>
      <c r="J62">
        <v>23</v>
      </c>
      <c r="K62">
        <v>1</v>
      </c>
      <c r="L62" s="1">
        <v>1.25</v>
      </c>
      <c r="M62" s="1">
        <v>0.6</v>
      </c>
      <c r="N62" s="6">
        <f>SUM(I62:K62)*(G62+H62)*L62*M62</f>
        <v>43.5</v>
      </c>
      <c r="O62" s="7">
        <f>N62*F62</f>
        <v>43.5</v>
      </c>
    </row>
    <row r="63" spans="2:15" x14ac:dyDescent="0.3">
      <c r="B63" t="s">
        <v>66</v>
      </c>
      <c r="C63" t="s">
        <v>78</v>
      </c>
      <c r="H63" s="2"/>
    </row>
    <row r="64" spans="2:15" x14ac:dyDescent="0.3">
      <c r="B64" t="s">
        <v>68</v>
      </c>
      <c r="C64" t="s">
        <v>78</v>
      </c>
      <c r="H64" s="2"/>
    </row>
    <row r="65" spans="2:15" x14ac:dyDescent="0.3">
      <c r="B65" t="s">
        <v>69</v>
      </c>
      <c r="C65" t="s">
        <v>78</v>
      </c>
      <c r="H65" s="2"/>
    </row>
    <row r="66" spans="2:15" x14ac:dyDescent="0.3">
      <c r="B66" t="s">
        <v>67</v>
      </c>
      <c r="C66" t="s">
        <v>78</v>
      </c>
      <c r="H66" s="2"/>
    </row>
    <row r="67" spans="2:15" x14ac:dyDescent="0.3">
      <c r="C67" t="s">
        <v>79</v>
      </c>
      <c r="H67" s="2"/>
    </row>
    <row r="68" spans="2:15" x14ac:dyDescent="0.3">
      <c r="C68" t="s">
        <v>79</v>
      </c>
      <c r="H68" s="2"/>
    </row>
    <row r="69" spans="2:15" x14ac:dyDescent="0.3">
      <c r="C69" t="s">
        <v>80</v>
      </c>
      <c r="H69" s="2"/>
    </row>
    <row r="70" spans="2:15" x14ac:dyDescent="0.3">
      <c r="C70" t="s">
        <v>81</v>
      </c>
      <c r="H70" s="2"/>
    </row>
    <row r="73" spans="2:15" x14ac:dyDescent="0.3">
      <c r="B73" s="4" t="s">
        <v>40</v>
      </c>
      <c r="C73" t="s">
        <v>93</v>
      </c>
    </row>
    <row r="74" spans="2:15" x14ac:dyDescent="0.3">
      <c r="B74" s="4" t="s">
        <v>70</v>
      </c>
      <c r="C74" t="s">
        <v>94</v>
      </c>
      <c r="D74" t="s">
        <v>95</v>
      </c>
      <c r="E74" t="s">
        <v>96</v>
      </c>
      <c r="F74" t="s">
        <v>97</v>
      </c>
      <c r="G74" t="s">
        <v>98</v>
      </c>
      <c r="H74" t="s">
        <v>99</v>
      </c>
    </row>
    <row r="76" spans="2:15" x14ac:dyDescent="0.3">
      <c r="B76" t="s">
        <v>5</v>
      </c>
      <c r="H76" s="2"/>
    </row>
    <row r="77" spans="2:15" x14ac:dyDescent="0.3">
      <c r="B77" t="s">
        <v>6</v>
      </c>
      <c r="C77" t="s">
        <v>14</v>
      </c>
      <c r="D77" t="s">
        <v>8</v>
      </c>
      <c r="E77" t="s">
        <v>7</v>
      </c>
      <c r="F77" t="s">
        <v>59</v>
      </c>
      <c r="G77" t="s">
        <v>57</v>
      </c>
      <c r="H77" t="s">
        <v>58</v>
      </c>
      <c r="I77" t="s">
        <v>9</v>
      </c>
      <c r="J77" t="s">
        <v>10</v>
      </c>
      <c r="K77" s="2" t="s">
        <v>11</v>
      </c>
      <c r="L77" t="s">
        <v>12</v>
      </c>
      <c r="M77" t="s">
        <v>13</v>
      </c>
      <c r="N77" t="s">
        <v>48</v>
      </c>
      <c r="O77" t="s">
        <v>47</v>
      </c>
    </row>
    <row r="78" spans="2:15" x14ac:dyDescent="0.3">
      <c r="B78" t="s">
        <v>64</v>
      </c>
      <c r="C78" t="s">
        <v>35</v>
      </c>
      <c r="D78" t="s">
        <v>16</v>
      </c>
      <c r="E78" t="s">
        <v>18</v>
      </c>
      <c r="F78">
        <f>IF(C78="일반",1,IF(C78="중간 보스",1.25,IF(C78="특수",2,5)))</f>
        <v>1</v>
      </c>
      <c r="G78">
        <f>IF(D78="지상",1,1.4)</f>
        <v>1</v>
      </c>
      <c r="H78">
        <f>IF(E78="근접",1,1.3)</f>
        <v>1</v>
      </c>
      <c r="I78" s="2">
        <v>5</v>
      </c>
      <c r="J78">
        <v>23</v>
      </c>
      <c r="K78">
        <v>1</v>
      </c>
      <c r="L78" s="1">
        <v>1.25</v>
      </c>
      <c r="M78" s="1">
        <v>0.6</v>
      </c>
      <c r="N78" s="6">
        <f>SUM(I78:K78)*(G78+H78)*L78*M78</f>
        <v>43.5</v>
      </c>
      <c r="O78" s="7">
        <f>N78*F78</f>
        <v>43.5</v>
      </c>
    </row>
    <row r="79" spans="2:15" x14ac:dyDescent="0.3">
      <c r="B79" t="s">
        <v>66</v>
      </c>
      <c r="C79" t="s">
        <v>78</v>
      </c>
      <c r="H79" s="2"/>
    </row>
    <row r="80" spans="2:15" x14ac:dyDescent="0.3">
      <c r="B80" t="s">
        <v>68</v>
      </c>
      <c r="C80" t="s">
        <v>78</v>
      </c>
      <c r="H80" s="2"/>
    </row>
    <row r="81" spans="2:15" x14ac:dyDescent="0.3">
      <c r="B81" t="s">
        <v>69</v>
      </c>
      <c r="C81" t="s">
        <v>78</v>
      </c>
      <c r="H81" s="2"/>
    </row>
    <row r="82" spans="2:15" x14ac:dyDescent="0.3">
      <c r="B82" t="s">
        <v>67</v>
      </c>
      <c r="C82" t="s">
        <v>78</v>
      </c>
      <c r="H82" s="2"/>
    </row>
    <row r="83" spans="2:15" x14ac:dyDescent="0.3">
      <c r="C83" t="s">
        <v>79</v>
      </c>
      <c r="H83" s="2"/>
    </row>
    <row r="84" spans="2:15" x14ac:dyDescent="0.3">
      <c r="C84" t="s">
        <v>79</v>
      </c>
      <c r="H84" s="2"/>
    </row>
    <row r="85" spans="2:15" x14ac:dyDescent="0.3">
      <c r="C85" t="s">
        <v>80</v>
      </c>
      <c r="H85" s="2"/>
    </row>
    <row r="86" spans="2:15" x14ac:dyDescent="0.3">
      <c r="C86" t="s">
        <v>81</v>
      </c>
      <c r="H86" s="2"/>
    </row>
    <row r="89" spans="2:15" x14ac:dyDescent="0.3">
      <c r="B89" s="4" t="s">
        <v>41</v>
      </c>
      <c r="C89" t="s">
        <v>102</v>
      </c>
    </row>
    <row r="90" spans="2:15" x14ac:dyDescent="0.3">
      <c r="B90" s="4" t="s">
        <v>70</v>
      </c>
      <c r="C90" t="s">
        <v>103</v>
      </c>
      <c r="D90" t="s">
        <v>104</v>
      </c>
      <c r="E90" t="s">
        <v>105</v>
      </c>
      <c r="F90" t="s">
        <v>106</v>
      </c>
      <c r="G90" t="s">
        <v>107</v>
      </c>
      <c r="H90" t="s">
        <v>108</v>
      </c>
      <c r="I90" t="s">
        <v>109</v>
      </c>
    </row>
    <row r="92" spans="2:15" x14ac:dyDescent="0.3">
      <c r="B92" t="s">
        <v>5</v>
      </c>
      <c r="H92" s="2"/>
    </row>
    <row r="93" spans="2:15" x14ac:dyDescent="0.3">
      <c r="B93" t="s">
        <v>6</v>
      </c>
      <c r="C93" t="s">
        <v>14</v>
      </c>
      <c r="D93" t="s">
        <v>8</v>
      </c>
      <c r="E93" t="s">
        <v>7</v>
      </c>
      <c r="F93" t="s">
        <v>59</v>
      </c>
      <c r="G93" t="s">
        <v>57</v>
      </c>
      <c r="H93" t="s">
        <v>58</v>
      </c>
      <c r="I93" t="s">
        <v>9</v>
      </c>
      <c r="J93" t="s">
        <v>10</v>
      </c>
      <c r="K93" s="2" t="s">
        <v>11</v>
      </c>
      <c r="L93" t="s">
        <v>12</v>
      </c>
      <c r="M93" t="s">
        <v>13</v>
      </c>
      <c r="N93" t="s">
        <v>48</v>
      </c>
      <c r="O93" t="s">
        <v>47</v>
      </c>
    </row>
    <row r="94" spans="2:15" x14ac:dyDescent="0.3">
      <c r="B94" t="s">
        <v>64</v>
      </c>
      <c r="C94" t="s">
        <v>35</v>
      </c>
      <c r="D94" t="s">
        <v>16</v>
      </c>
      <c r="E94" t="s">
        <v>18</v>
      </c>
      <c r="F94">
        <f>IF(C94="일반",1,IF(C94="중간 보스",1.25,IF(C94="특수",2,5)))</f>
        <v>1</v>
      </c>
      <c r="G94">
        <f>IF(D94="지상",1,1.4)</f>
        <v>1</v>
      </c>
      <c r="H94">
        <f>IF(E94="근접",1,1.3)</f>
        <v>1</v>
      </c>
      <c r="I94" s="2">
        <v>5</v>
      </c>
      <c r="J94">
        <v>23</v>
      </c>
      <c r="K94">
        <v>1</v>
      </c>
      <c r="L94" s="1">
        <v>1.25</v>
      </c>
      <c r="M94" s="1">
        <v>0.6</v>
      </c>
      <c r="N94" s="6">
        <f>SUM(I94:K94)*(G94+H94)*L94*M94</f>
        <v>43.5</v>
      </c>
      <c r="O94" s="7">
        <f>N94*F94</f>
        <v>43.5</v>
      </c>
    </row>
    <row r="95" spans="2:15" x14ac:dyDescent="0.3">
      <c r="B95" t="s">
        <v>66</v>
      </c>
      <c r="C95" t="s">
        <v>78</v>
      </c>
      <c r="H95" s="2"/>
    </row>
    <row r="96" spans="2:15" x14ac:dyDescent="0.3">
      <c r="B96" t="s">
        <v>68</v>
      </c>
      <c r="C96" t="s">
        <v>78</v>
      </c>
      <c r="H96" s="2"/>
    </row>
    <row r="97" spans="2:8" x14ac:dyDescent="0.3">
      <c r="B97" t="s">
        <v>69</v>
      </c>
      <c r="C97" t="s">
        <v>78</v>
      </c>
      <c r="H97" s="2"/>
    </row>
    <row r="98" spans="2:8" x14ac:dyDescent="0.3">
      <c r="B98" t="s">
        <v>67</v>
      </c>
      <c r="C98" t="s">
        <v>78</v>
      </c>
      <c r="H98" s="2"/>
    </row>
    <row r="99" spans="2:8" x14ac:dyDescent="0.3">
      <c r="C99" t="s">
        <v>79</v>
      </c>
      <c r="H99" s="2"/>
    </row>
    <row r="100" spans="2:8" x14ac:dyDescent="0.3">
      <c r="C100" t="s">
        <v>79</v>
      </c>
      <c r="H100" s="2"/>
    </row>
    <row r="101" spans="2:8" x14ac:dyDescent="0.3">
      <c r="C101" t="s">
        <v>80</v>
      </c>
      <c r="H101" s="2"/>
    </row>
    <row r="102" spans="2:8" x14ac:dyDescent="0.3">
      <c r="C102" t="s">
        <v>81</v>
      </c>
      <c r="H10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1"/>
  <sheetViews>
    <sheetView tabSelected="1" workbookViewId="0">
      <selection activeCell="I21" sqref="I21"/>
    </sheetView>
  </sheetViews>
  <sheetFormatPr defaultRowHeight="16.5" x14ac:dyDescent="0.3"/>
  <sheetData>
    <row r="2" spans="2:2" x14ac:dyDescent="0.3">
      <c r="B2" t="s">
        <v>114</v>
      </c>
    </row>
    <row r="4" spans="2:2" x14ac:dyDescent="0.3">
      <c r="B4" t="s">
        <v>141</v>
      </c>
    </row>
    <row r="5" spans="2:2" x14ac:dyDescent="0.3">
      <c r="B5" t="s">
        <v>115</v>
      </c>
    </row>
    <row r="7" spans="2:2" x14ac:dyDescent="0.3">
      <c r="B7" t="s">
        <v>159</v>
      </c>
    </row>
    <row r="8" spans="2:2" x14ac:dyDescent="0.3">
      <c r="B8" t="s">
        <v>149</v>
      </c>
    </row>
    <row r="9" spans="2:2" x14ac:dyDescent="0.3">
      <c r="B9" t="s">
        <v>118</v>
      </c>
    </row>
    <row r="11" spans="2:2" x14ac:dyDescent="0.3">
      <c r="B11" t="s">
        <v>157</v>
      </c>
    </row>
    <row r="12" spans="2:2" x14ac:dyDescent="0.3">
      <c r="B12" t="s">
        <v>150</v>
      </c>
    </row>
    <row r="13" spans="2:2" x14ac:dyDescent="0.3">
      <c r="B13" t="s">
        <v>117</v>
      </c>
    </row>
    <row r="14" spans="2:2" x14ac:dyDescent="0.3">
      <c r="B14" t="s">
        <v>165</v>
      </c>
    </row>
    <row r="16" spans="2:2" x14ac:dyDescent="0.3">
      <c r="B16" t="s">
        <v>158</v>
      </c>
    </row>
    <row r="17" spans="2:2" x14ac:dyDescent="0.3">
      <c r="B17" t="s">
        <v>151</v>
      </c>
    </row>
    <row r="18" spans="2:2" x14ac:dyDescent="0.3">
      <c r="B18" t="s">
        <v>116</v>
      </c>
    </row>
    <row r="19" spans="2:2" x14ac:dyDescent="0.3">
      <c r="B19" t="s">
        <v>164</v>
      </c>
    </row>
    <row r="21" spans="2:2" x14ac:dyDescent="0.3">
      <c r="B21" t="s">
        <v>160</v>
      </c>
    </row>
    <row r="22" spans="2:2" x14ac:dyDescent="0.3">
      <c r="B22" t="s">
        <v>152</v>
      </c>
    </row>
    <row r="23" spans="2:2" x14ac:dyDescent="0.3">
      <c r="B23" t="s">
        <v>119</v>
      </c>
    </row>
    <row r="24" spans="2:2" x14ac:dyDescent="0.3">
      <c r="B24" t="s">
        <v>163</v>
      </c>
    </row>
    <row r="26" spans="2:2" x14ac:dyDescent="0.3">
      <c r="B26" t="s">
        <v>161</v>
      </c>
    </row>
    <row r="27" spans="2:2" x14ac:dyDescent="0.3">
      <c r="B27" t="s">
        <v>153</v>
      </c>
    </row>
    <row r="28" spans="2:2" x14ac:dyDescent="0.3">
      <c r="B28" t="s">
        <v>120</v>
      </c>
    </row>
    <row r="29" spans="2:2" x14ac:dyDescent="0.3">
      <c r="B29" t="s">
        <v>156</v>
      </c>
    </row>
    <row r="31" spans="2:2" x14ac:dyDescent="0.3">
      <c r="B31" t="s">
        <v>162</v>
      </c>
    </row>
    <row r="32" spans="2:2" x14ac:dyDescent="0.3">
      <c r="B32" t="s">
        <v>154</v>
      </c>
    </row>
    <row r="33" spans="1:2" x14ac:dyDescent="0.3">
      <c r="B33" t="s">
        <v>121</v>
      </c>
    </row>
    <row r="34" spans="1:2" x14ac:dyDescent="0.3">
      <c r="B34" t="s">
        <v>155</v>
      </c>
    </row>
    <row r="37" spans="1:2" x14ac:dyDescent="0.3">
      <c r="B37" t="s">
        <v>123</v>
      </c>
    </row>
    <row r="39" spans="1:2" x14ac:dyDescent="0.3">
      <c r="B39" t="s">
        <v>122</v>
      </c>
    </row>
    <row r="40" spans="1:2" x14ac:dyDescent="0.3">
      <c r="A40" t="s">
        <v>127</v>
      </c>
      <c r="B40" t="s">
        <v>124</v>
      </c>
    </row>
    <row r="41" spans="1:2" x14ac:dyDescent="0.3">
      <c r="B41" t="s">
        <v>125</v>
      </c>
    </row>
    <row r="42" spans="1:2" x14ac:dyDescent="0.3">
      <c r="B42" t="s">
        <v>126</v>
      </c>
    </row>
    <row r="44" spans="1:2" x14ac:dyDescent="0.3">
      <c r="A44" t="s">
        <v>128</v>
      </c>
      <c r="B44" t="s">
        <v>129</v>
      </c>
    </row>
    <row r="45" spans="1:2" x14ac:dyDescent="0.3">
      <c r="B45" t="s">
        <v>130</v>
      </c>
    </row>
    <row r="47" spans="1:2" x14ac:dyDescent="0.3">
      <c r="A47" t="s">
        <v>131</v>
      </c>
      <c r="B47" t="s">
        <v>132</v>
      </c>
    </row>
    <row r="48" spans="1:2" x14ac:dyDescent="0.3">
      <c r="B48" t="s">
        <v>133</v>
      </c>
    </row>
    <row r="50" spans="1:2" x14ac:dyDescent="0.3">
      <c r="A50" t="s">
        <v>134</v>
      </c>
      <c r="B50" t="s">
        <v>135</v>
      </c>
    </row>
    <row r="51" spans="1:2" x14ac:dyDescent="0.3">
      <c r="B51" t="s">
        <v>136</v>
      </c>
    </row>
    <row r="53" spans="1:2" x14ac:dyDescent="0.3">
      <c r="A53" t="s">
        <v>137</v>
      </c>
      <c r="B53" t="s">
        <v>138</v>
      </c>
    </row>
    <row r="54" spans="1:2" x14ac:dyDescent="0.3">
      <c r="B54" t="s">
        <v>139</v>
      </c>
    </row>
    <row r="56" spans="1:2" x14ac:dyDescent="0.3">
      <c r="A56" t="s">
        <v>140</v>
      </c>
      <c r="B56" t="s">
        <v>144</v>
      </c>
    </row>
    <row r="57" spans="1:2" x14ac:dyDescent="0.3">
      <c r="B57" t="s">
        <v>143</v>
      </c>
    </row>
    <row r="58" spans="1:2" x14ac:dyDescent="0.3">
      <c r="B58" t="s">
        <v>145</v>
      </c>
    </row>
    <row r="60" spans="1:2" x14ac:dyDescent="0.3">
      <c r="B60" t="s">
        <v>146</v>
      </c>
    </row>
    <row r="61" spans="1:2" x14ac:dyDescent="0.3">
      <c r="A61" t="s">
        <v>147</v>
      </c>
      <c r="B61" t="s">
        <v>148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</vt:lpstr>
      <vt:lpstr>Detail</vt:lpstr>
      <vt:lpstr>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LostMoa</dc:creator>
  <cp:lastModifiedBy>LostMoa</cp:lastModifiedBy>
  <dcterms:created xsi:type="dcterms:W3CDTF">2023-06-30T04:03:09Z</dcterms:created>
  <dcterms:modified xsi:type="dcterms:W3CDTF">2023-07-04T08:37:38Z</dcterms:modified>
</cp:coreProperties>
</file>