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2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P32" i="2" l="1"/>
  <c r="P33" i="2"/>
  <c r="P34" i="2"/>
  <c r="P35" i="2"/>
  <c r="P36" i="2"/>
  <c r="P37" i="2"/>
  <c r="P38" i="2"/>
  <c r="P39" i="2"/>
  <c r="P31" i="2"/>
  <c r="P73" i="2" l="1"/>
  <c r="P72" i="2"/>
  <c r="P71" i="2"/>
  <c r="P70" i="2"/>
  <c r="P69" i="2"/>
  <c r="P68" i="2"/>
  <c r="P67" i="2"/>
  <c r="P66" i="2"/>
  <c r="P65" i="2"/>
  <c r="P64" i="2"/>
  <c r="P56" i="2"/>
  <c r="P55" i="2"/>
  <c r="P54" i="2"/>
  <c r="P53" i="2"/>
  <c r="P52" i="2"/>
  <c r="P51" i="2"/>
  <c r="P50" i="2"/>
  <c r="P49" i="2"/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80" i="2" l="1"/>
  <c r="G80" i="2"/>
  <c r="F80" i="2"/>
  <c r="H96" i="2"/>
  <c r="G96" i="2"/>
  <c r="N96" i="2" s="1"/>
  <c r="F96" i="2"/>
  <c r="H64" i="2"/>
  <c r="G64" i="2"/>
  <c r="N64" i="2" s="1"/>
  <c r="F64" i="2"/>
  <c r="H48" i="2"/>
  <c r="G48" i="2"/>
  <c r="N48" i="2" s="1"/>
  <c r="O48" i="2" s="1"/>
  <c r="P48" i="2" s="1"/>
  <c r="F48" i="2"/>
  <c r="N80" i="2" l="1"/>
  <c r="O80" i="2"/>
  <c r="O64" i="2"/>
  <c r="O96" i="2"/>
  <c r="F36" i="2"/>
  <c r="G36" i="2"/>
  <c r="H36" i="2"/>
  <c r="F37" i="2"/>
  <c r="G37" i="2"/>
  <c r="H37" i="2"/>
  <c r="F38" i="2"/>
  <c r="G38" i="2"/>
  <c r="H38" i="2"/>
  <c r="F39" i="2"/>
  <c r="G39" i="2"/>
  <c r="H39" i="2"/>
  <c r="F32" i="2"/>
  <c r="G32" i="2"/>
  <c r="H32" i="2"/>
  <c r="F33" i="2"/>
  <c r="G33" i="2"/>
  <c r="H33" i="2"/>
  <c r="F34" i="2"/>
  <c r="G34" i="2"/>
  <c r="H34" i="2"/>
  <c r="F35" i="2"/>
  <c r="G35" i="2"/>
  <c r="H35" i="2"/>
  <c r="F31" i="2"/>
  <c r="H31" i="2"/>
  <c r="G31" i="2"/>
  <c r="N31" i="2" s="1"/>
  <c r="H19" i="2"/>
  <c r="H20" i="2" s="1"/>
  <c r="G20" i="2"/>
  <c r="F20" i="2"/>
  <c r="N35" i="2" l="1"/>
  <c r="O35" i="2" s="1"/>
  <c r="N32" i="2"/>
  <c r="O32" i="2" s="1"/>
  <c r="N34" i="2"/>
  <c r="O34" i="2" s="1"/>
  <c r="K19" i="2"/>
  <c r="L19" i="2" s="1"/>
  <c r="N33" i="2"/>
  <c r="O33" i="2" s="1"/>
  <c r="O31" i="2"/>
  <c r="N37" i="2"/>
  <c r="O37" i="2" s="1"/>
  <c r="N36" i="2"/>
  <c r="O36" i="2" s="1"/>
  <c r="N38" i="2"/>
  <c r="O38" i="2" s="1"/>
  <c r="N39" i="2"/>
  <c r="O39" i="2" s="1"/>
</calcChain>
</file>

<file path=xl/sharedStrings.xml><?xml version="1.0" encoding="utf-8"?>
<sst xmlns="http://schemas.openxmlformats.org/spreadsheetml/2006/main" count="659" uniqueCount="333">
  <si>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</si>
  <si>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</si>
  <si>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</si>
  <si>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</si>
  <si>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</si>
  <si>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</si>
  <si>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</si>
  <si>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</si>
  <si>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</si>
  <si>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</si>
  <si>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</si>
  <si>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</si>
  <si>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</si>
  <si>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</si>
  <si>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</si>
  <si>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</si>
  <si>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</si>
  <si>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</si>
  <si>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</si>
  <si>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</si>
  <si>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</si>
  <si>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</si>
  <si>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</si>
  <si>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</si>
  <si>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</si>
  <si>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</si>
  <si>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</si>
  <si>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</si>
  <si>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</si>
  <si>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</si>
  <si>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</si>
  <si>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</si>
  <si>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</si>
  <si>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</si>
  <si>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</si>
  <si>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</si>
  <si>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</si>
  <si>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</si>
  <si>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</si>
  <si>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</si>
  <si>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</si>
  <si>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</si>
  <si>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</si>
  <si>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</si>
  <si>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</si>
  <si>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</si>
  <si>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</si>
  <si>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</si>
  <si>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</si>
  <si>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</si>
  <si>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</si>
  <si>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</si>
  <si>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</si>
  <si>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</si>
  <si>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</si>
  <si>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</si>
  <si>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</si>
  <si>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</si>
  <si>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</si>
  <si>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</si>
  <si>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</si>
  <si>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</si>
  <si>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</si>
  <si>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</si>
  <si>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</si>
  <si>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</si>
  <si>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</si>
  <si>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</si>
  <si>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</si>
  <si>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</si>
  <si>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</si>
  <si>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</si>
  <si>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</si>
  <si>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</si>
  <si>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</si>
  <si>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</si>
  <si>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</si>
  <si>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</si>
  <si>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</si>
  <si>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</si>
  <si>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</si>
  <si>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</si>
  <si>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</si>
  <si>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</si>
  <si>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</si>
  <si>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</si>
  <si>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</si>
  <si>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</si>
  <si>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</si>
  <si>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</si>
  <si>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</si>
  <si>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</si>
  <si>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</si>
  <si>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</si>
  <si>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</si>
  <si>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</si>
  <si>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</si>
  <si>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</si>
  <si>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</si>
  <si>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</si>
  <si>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</si>
  <si>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</si>
  <si>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</si>
  <si>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</si>
  <si>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</si>
  <si>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</si>
  <si>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</si>
  <si>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</si>
  <si>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</si>
  <si>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</si>
  <si>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</si>
  <si>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</si>
  <si>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</si>
  <si>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</si>
  <si>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</si>
  <si>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</si>
  <si>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</si>
  <si>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</si>
  <si>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</si>
  <si>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</si>
  <si>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</si>
  <si>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</si>
  <si>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</si>
  <si>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</si>
  <si>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</si>
  <si>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</si>
  <si>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</si>
  <si>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</si>
  <si>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</si>
  <si>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</si>
  <si>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</si>
  <si>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</si>
  <si>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</si>
  <si>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</si>
  <si>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</si>
  <si>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</si>
  <si>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</si>
  <si>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</si>
  <si>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</si>
  <si>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</si>
  <si>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</si>
  <si>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</si>
  <si>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</si>
  <si>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</si>
  <si>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</si>
  <si>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</si>
  <si>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</si>
  <si>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</si>
  <si>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</si>
  <si>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</si>
  <si>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</si>
  <si>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</si>
  <si>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</si>
  <si>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</si>
  <si>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</si>
  <si>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</si>
  <si>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</si>
  <si>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</si>
  <si>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</si>
  <si>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</si>
  <si>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</si>
  <si>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</si>
  <si>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</si>
  <si>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</si>
  <si>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</si>
  <si>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</si>
  <si>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</si>
  <si>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</si>
  <si>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</si>
  <si>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</si>
  <si>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</si>
  <si>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</si>
  <si>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</si>
  <si>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</si>
  <si>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</si>
  <si>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</si>
  <si>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</si>
  <si>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</si>
  <si>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</si>
  <si>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</si>
  <si>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</si>
  <si>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</si>
  <si>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</si>
  <si>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</si>
  <si>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</si>
  <si>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</si>
  <si>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</si>
  <si>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</si>
  <si>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</si>
  <si>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</si>
  <si>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</si>
  <si>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</si>
  <si>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</si>
  <si>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</si>
  <si>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</si>
  <si>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</si>
  <si>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</si>
  <si>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</si>
  <si>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</si>
  <si>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</si>
  <si>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</si>
  <si>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</si>
  <si>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</si>
  <si>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</si>
  <si>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</si>
  <si>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</si>
  <si>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</si>
  <si>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</si>
  <si>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</si>
  <si>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</si>
  <si>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</si>
  <si>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</si>
  <si>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</si>
  <si>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</si>
  <si>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</si>
  <si>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</si>
  <si>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</si>
  <si>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</si>
  <si>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</si>
  <si>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</si>
  <si>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</si>
  <si>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</si>
  <si>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</si>
  <si>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</si>
  <si>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</si>
  <si>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</si>
  <si>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</si>
  <si>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</si>
  <si>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</si>
  <si>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</si>
  <si>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</si>
  <si>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</si>
  <si>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</si>
  <si>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</si>
  <si>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</si>
  <si>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</si>
  <si>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</si>
  <si>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</si>
  <si>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</si>
  <si>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</si>
  <si>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</si>
  <si>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</si>
  <si>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</si>
  <si>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</si>
  <si>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</si>
  <si>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</si>
  <si>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</si>
  <si>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</si>
  <si>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</si>
  <si>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</si>
  <si>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</si>
  <si>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</si>
  <si>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</si>
  <si>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</si>
  <si>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</si>
  <si>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</si>
  <si>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</si>
  <si>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</si>
  <si>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</si>
  <si>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</si>
  <si>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</si>
  <si>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</si>
  <si>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</si>
  <si>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</si>
  <si>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</si>
  <si>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</si>
  <si>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</si>
  <si>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</si>
  <si>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</si>
  <si>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</si>
  <si>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</si>
  <si>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</si>
  <si>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</si>
  <si>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</si>
  <si>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</si>
  <si>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</si>
  <si>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</si>
  <si>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</si>
  <si>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</si>
  <si>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</si>
  <si>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</si>
  <si>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</si>
  <si>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</si>
  <si>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</si>
  <si>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</si>
  <si>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</si>
  <si>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</si>
  <si>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</si>
  <si>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</si>
  <si>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</si>
  <si>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</si>
  <si>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</si>
  <si>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</si>
  <si>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</si>
  <si>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</si>
  <si>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</si>
  <si>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</si>
  <si>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</si>
  <si>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</si>
  <si>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</si>
  <si>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</si>
  <si>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</si>
  <si>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</si>
  <si>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3. UI</t>
    <phoneticPr fontId="1" type="noConversion"/>
  </si>
  <si>
    <t>인벤토리에서 아이템 장착, 보관/스탯 정보를 볼 수 있다.</t>
    <phoneticPr fontId="1" type="noConversion"/>
  </si>
  <si>
    <t>3-1. 베이스</t>
    <phoneticPr fontId="1" type="noConversion"/>
  </si>
  <si>
    <t>플레이어의 생명력, 스태미나, 회복 아이템 잔여 개수를 확인할 수 있다.</t>
    <phoneticPr fontId="1" type="noConversion"/>
  </si>
  <si>
    <t>3-2. 인벤토리</t>
    <phoneticPr fontId="1" type="noConversion"/>
  </si>
  <si>
    <t>3-3. 옵션</t>
    <phoneticPr fontId="1" type="noConversion"/>
  </si>
  <si>
    <t>BGM, SFX 사운드를 조절할 수 있다.</t>
    <phoneticPr fontId="1" type="noConversion"/>
  </si>
  <si>
    <t>물방울의 검</t>
    <phoneticPr fontId="1" type="noConversion"/>
  </si>
  <si>
    <t>모래의 검</t>
    <phoneticPr fontId="1" type="noConversion"/>
  </si>
  <si>
    <t>비의 검</t>
    <phoneticPr fontId="1" type="noConversion"/>
  </si>
  <si>
    <t>자갈의 검</t>
    <phoneticPr fontId="1" type="noConversion"/>
  </si>
  <si>
    <t>파도의 검</t>
    <phoneticPr fontId="1" type="noConversion"/>
  </si>
  <si>
    <t>바위의 검</t>
    <phoneticPr fontId="1" type="noConversion"/>
  </si>
  <si>
    <t>해일의 검</t>
    <phoneticPr fontId="1" type="noConversion"/>
  </si>
  <si>
    <t>태산의 검</t>
    <phoneticPr fontId="1" type="noConversion"/>
  </si>
  <si>
    <t>***** 애들 에셋 구하기 힘들어서 그냥 전부 슈트 입고 있다는 설정</t>
    <phoneticPr fontId="1" type="noConversion"/>
  </si>
  <si>
    <t>골드</t>
    <phoneticPr fontId="1" type="noConversion"/>
  </si>
  <si>
    <t>가격</t>
    <phoneticPr fontId="1" type="noConversion"/>
  </si>
  <si>
    <t>-</t>
    <phoneticPr fontId="1" type="noConversion"/>
  </si>
  <si>
    <t>등장 수</t>
    <phoneticPr fontId="1" type="noConversion"/>
  </si>
  <si>
    <t>중2 보1</t>
    <phoneticPr fontId="1" type="noConversion"/>
  </si>
  <si>
    <t>일7</t>
    <phoneticPr fontId="1" type="noConversion"/>
  </si>
  <si>
    <t>일11 특1</t>
    <phoneticPr fontId="1" type="noConversion"/>
  </si>
  <si>
    <t>일8 중1</t>
    <phoneticPr fontId="1" type="noConversion"/>
  </si>
  <si>
    <t>일6 중2</t>
    <phoneticPr fontId="1" type="noConversion"/>
  </si>
  <si>
    <t>일15 특1</t>
    <phoneticPr fontId="1" type="noConversion"/>
  </si>
  <si>
    <t>수준 1200 기준</t>
    <phoneticPr fontId="1" type="noConversion"/>
  </si>
  <si>
    <t>수준 700 기준</t>
    <phoneticPr fontId="1" type="noConversion"/>
  </si>
  <si>
    <t>수준 400 기준</t>
    <phoneticPr fontId="1" type="noConversion"/>
  </si>
  <si>
    <t>수준 160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</si>
</sst>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opLeftCell="A51" workbookViewId="0">
      <selection activeCell="P69" sqref="P69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237</v>
      </c>
    </row>
    <row r="20" spans="2:7" x14ac:dyDescent="0.3">
      <c r="C20" t="s">
        <v>238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259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260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239</v>
      </c>
      <c r="F40" t="s">
        <v>294</v>
      </c>
    </row>
    <row r="41" spans="2:9" x14ac:dyDescent="0.3">
      <c r="C41" t="s">
        <v>240</v>
      </c>
      <c r="D41" t="s">
        <v>241</v>
      </c>
      <c r="F41" t="s">
        <v>241</v>
      </c>
      <c r="G41" t="s">
        <v>293</v>
      </c>
      <c r="H41" t="s">
        <v>293</v>
      </c>
      <c r="I41" t="s">
        <v>298</v>
      </c>
    </row>
    <row r="42" spans="2:9" x14ac:dyDescent="0.3">
      <c r="C42" t="s">
        <v>198</v>
      </c>
      <c r="D42" t="s">
        <v>247</v>
      </c>
      <c r="F42" t="s">
        <v>295</v>
      </c>
      <c r="G42" t="s">
        <v>182</v>
      </c>
      <c r="H42" t="s">
        <v>183</v>
      </c>
      <c r="I42" t="s">
        <v>301</v>
      </c>
    </row>
    <row r="43" spans="2:9" x14ac:dyDescent="0.3">
      <c r="C43" t="s">
        <v>198</v>
      </c>
      <c r="D43" t="s">
        <v>242</v>
      </c>
      <c r="F43" t="s">
        <v>296</v>
      </c>
      <c r="G43" t="s">
        <v>184</v>
      </c>
      <c r="H43" t="s">
        <v>236</v>
      </c>
      <c r="I43" t="s">
        <v>300</v>
      </c>
    </row>
    <row r="44" spans="2:9" x14ac:dyDescent="0.3">
      <c r="C44" t="s">
        <v>198</v>
      </c>
      <c r="D44" t="s">
        <v>253</v>
      </c>
      <c r="F44" t="s">
        <v>297</v>
      </c>
      <c r="G44" t="s">
        <v>202</v>
      </c>
      <c r="H44" t="s">
        <v>235</v>
      </c>
      <c r="I44" t="s">
        <v>299</v>
      </c>
    </row>
    <row r="45" spans="2:9" x14ac:dyDescent="0.3">
      <c r="C45" t="s">
        <v>199</v>
      </c>
      <c r="D45" t="s">
        <v>246</v>
      </c>
    </row>
    <row r="46" spans="2:9" x14ac:dyDescent="0.3">
      <c r="C46" t="s">
        <v>199</v>
      </c>
      <c r="D46" t="s">
        <v>248</v>
      </c>
    </row>
    <row r="47" spans="2:9" x14ac:dyDescent="0.3">
      <c r="C47" t="s">
        <v>199</v>
      </c>
      <c r="D47" t="s">
        <v>243</v>
      </c>
    </row>
    <row r="48" spans="2:9" x14ac:dyDescent="0.3">
      <c r="C48" t="s">
        <v>200</v>
      </c>
      <c r="D48" t="s">
        <v>245</v>
      </c>
    </row>
    <row r="49" spans="3:13" x14ac:dyDescent="0.3">
      <c r="C49" t="s">
        <v>200</v>
      </c>
      <c r="D49" t="s">
        <v>252</v>
      </c>
    </row>
    <row r="50" spans="3:13" x14ac:dyDescent="0.3">
      <c r="C50" t="s">
        <v>200</v>
      </c>
      <c r="D50" t="s">
        <v>249</v>
      </c>
    </row>
    <row r="51" spans="3:13" x14ac:dyDescent="0.3">
      <c r="C51" t="s">
        <v>201</v>
      </c>
      <c r="D51" t="s">
        <v>244</v>
      </c>
    </row>
    <row r="52" spans="3:13" x14ac:dyDescent="0.3">
      <c r="C52" t="s">
        <v>201</v>
      </c>
      <c r="D52" t="s">
        <v>251</v>
      </c>
    </row>
    <row r="53" spans="3:13" x14ac:dyDescent="0.3">
      <c r="C53" t="s">
        <v>201</v>
      </c>
      <c r="D53" t="s">
        <v>250</v>
      </c>
    </row>
    <row r="56" spans="3:13" x14ac:dyDescent="0.3">
      <c r="D56" s="4" t="s">
        <v>195</v>
      </c>
    </row>
    <row r="58" spans="3:13" x14ac:dyDescent="0.3">
      <c r="D58" t="s">
        <v>217</v>
      </c>
    </row>
    <row r="59" spans="3:13" x14ac:dyDescent="0.3">
      <c r="D59" t="s">
        <v>215</v>
      </c>
    </row>
    <row r="61" spans="3:13" x14ac:dyDescent="0.3">
      <c r="D61" t="s">
        <v>233</v>
      </c>
      <c r="H61" t="s">
        <v>234</v>
      </c>
    </row>
    <row r="62" spans="3:13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  <c r="M62" t="s">
        <v>320</v>
      </c>
    </row>
    <row r="63" spans="3:13" x14ac:dyDescent="0.3">
      <c r="D63" t="s">
        <v>198</v>
      </c>
      <c r="E63" t="s">
        <v>255</v>
      </c>
      <c r="F63">
        <v>9</v>
      </c>
      <c r="G63">
        <v>0.84</v>
      </c>
      <c r="M63">
        <v>400</v>
      </c>
    </row>
    <row r="64" spans="3:13" x14ac:dyDescent="0.3">
      <c r="D64" t="s">
        <v>198</v>
      </c>
      <c r="E64" t="s">
        <v>310</v>
      </c>
      <c r="F64">
        <v>8</v>
      </c>
      <c r="G64">
        <v>0.35</v>
      </c>
      <c r="M64">
        <v>400</v>
      </c>
    </row>
    <row r="65" spans="4:18" x14ac:dyDescent="0.3">
      <c r="D65" t="s">
        <v>198</v>
      </c>
      <c r="E65" t="s">
        <v>311</v>
      </c>
      <c r="F65">
        <v>12</v>
      </c>
      <c r="G65">
        <v>0.14000000000000001</v>
      </c>
      <c r="M65">
        <v>400</v>
      </c>
    </row>
    <row r="66" spans="4:18" x14ac:dyDescent="0.3">
      <c r="D66" t="s">
        <v>199</v>
      </c>
      <c r="E66" t="s">
        <v>256</v>
      </c>
      <c r="F66">
        <v>14</v>
      </c>
      <c r="G66">
        <v>1.26</v>
      </c>
      <c r="I66">
        <v>0.5</v>
      </c>
      <c r="M66">
        <v>2000</v>
      </c>
    </row>
    <row r="67" spans="4:18" x14ac:dyDescent="0.3">
      <c r="D67" t="s">
        <v>199</v>
      </c>
      <c r="E67" t="s">
        <v>312</v>
      </c>
      <c r="F67">
        <v>12</v>
      </c>
      <c r="G67">
        <v>0.52500000000000002</v>
      </c>
      <c r="L67">
        <v>3</v>
      </c>
      <c r="M67">
        <v>2000</v>
      </c>
    </row>
    <row r="68" spans="4:18" x14ac:dyDescent="0.3">
      <c r="D68" t="s">
        <v>199</v>
      </c>
      <c r="E68" t="s">
        <v>313</v>
      </c>
      <c r="F68">
        <v>19</v>
      </c>
      <c r="G68">
        <v>0.21</v>
      </c>
      <c r="H68">
        <v>8</v>
      </c>
      <c r="M68">
        <v>2000</v>
      </c>
    </row>
    <row r="69" spans="4:18" x14ac:dyDescent="0.3">
      <c r="D69" t="s">
        <v>200</v>
      </c>
      <c r="E69" t="s">
        <v>257</v>
      </c>
      <c r="F69">
        <v>19</v>
      </c>
      <c r="G69">
        <v>1.68</v>
      </c>
      <c r="I69">
        <v>1</v>
      </c>
      <c r="J69">
        <v>0.2</v>
      </c>
      <c r="M69">
        <v>10000</v>
      </c>
    </row>
    <row r="70" spans="4:18" x14ac:dyDescent="0.3">
      <c r="D70" t="s">
        <v>200</v>
      </c>
      <c r="E70" t="s">
        <v>314</v>
      </c>
      <c r="F70">
        <v>16</v>
      </c>
      <c r="G70">
        <v>0.7</v>
      </c>
      <c r="I70">
        <v>0.7</v>
      </c>
      <c r="L70">
        <v>5</v>
      </c>
      <c r="M70">
        <v>10000</v>
      </c>
    </row>
    <row r="71" spans="4:18" x14ac:dyDescent="0.3">
      <c r="D71" t="s">
        <v>200</v>
      </c>
      <c r="E71" t="s">
        <v>315</v>
      </c>
      <c r="F71">
        <v>25</v>
      </c>
      <c r="G71">
        <v>0.28000000000000003</v>
      </c>
      <c r="H71">
        <v>16</v>
      </c>
      <c r="K71">
        <v>14</v>
      </c>
      <c r="M71">
        <v>10000</v>
      </c>
    </row>
    <row r="72" spans="4:18" x14ac:dyDescent="0.3">
      <c r="D72" t="s">
        <v>201</v>
      </c>
      <c r="E72" t="s">
        <v>258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M72" t="s">
        <v>321</v>
      </c>
      <c r="R72" s="8"/>
    </row>
    <row r="73" spans="4:18" x14ac:dyDescent="0.3">
      <c r="D73" t="s">
        <v>201</v>
      </c>
      <c r="E73" t="s">
        <v>316</v>
      </c>
      <c r="F73">
        <v>24</v>
      </c>
      <c r="G73">
        <v>1.05</v>
      </c>
      <c r="H73">
        <v>24</v>
      </c>
      <c r="I73">
        <v>1.05</v>
      </c>
      <c r="L73">
        <v>7</v>
      </c>
      <c r="M73" t="s">
        <v>321</v>
      </c>
    </row>
    <row r="74" spans="4:18" x14ac:dyDescent="0.3">
      <c r="D74" t="s">
        <v>201</v>
      </c>
      <c r="E74" t="s">
        <v>317</v>
      </c>
      <c r="F74">
        <v>38</v>
      </c>
      <c r="G74">
        <v>0.42</v>
      </c>
      <c r="H74">
        <v>24</v>
      </c>
      <c r="I74">
        <v>1.05</v>
      </c>
      <c r="K74">
        <v>19</v>
      </c>
      <c r="M74" t="s">
        <v>321</v>
      </c>
    </row>
    <row r="76" spans="4:18" x14ac:dyDescent="0.3">
      <c r="D76" s="4" t="s">
        <v>277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3" x14ac:dyDescent="0.3">
      <c r="D81" t="s">
        <v>233</v>
      </c>
      <c r="H81" t="s">
        <v>234</v>
      </c>
    </row>
    <row r="82" spans="4:13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  <c r="M82" t="s">
        <v>320</v>
      </c>
    </row>
    <row r="83" spans="4:13" x14ac:dyDescent="0.3">
      <c r="D83" t="s">
        <v>198</v>
      </c>
      <c r="E83" t="s">
        <v>278</v>
      </c>
      <c r="F83">
        <f>5+0.5*80</f>
        <v>45</v>
      </c>
      <c r="G83">
        <v>2</v>
      </c>
      <c r="M83">
        <v>400</v>
      </c>
    </row>
    <row r="84" spans="4:13" x14ac:dyDescent="0.3">
      <c r="D84" t="s">
        <v>198</v>
      </c>
      <c r="E84" t="s">
        <v>273</v>
      </c>
      <c r="F84">
        <f>30*1.5</f>
        <v>45</v>
      </c>
      <c r="G84">
        <v>4</v>
      </c>
      <c r="M84">
        <v>400</v>
      </c>
    </row>
    <row r="85" spans="4:13" x14ac:dyDescent="0.3">
      <c r="D85" t="s">
        <v>198</v>
      </c>
      <c r="E85" t="s">
        <v>279</v>
      </c>
      <c r="F85">
        <v>15</v>
      </c>
      <c r="G85">
        <v>8</v>
      </c>
      <c r="M85">
        <v>400</v>
      </c>
    </row>
    <row r="86" spans="4:13" x14ac:dyDescent="0.3">
      <c r="D86" t="s">
        <v>199</v>
      </c>
      <c r="E86" t="s">
        <v>280</v>
      </c>
      <c r="F86">
        <v>65</v>
      </c>
      <c r="G86">
        <v>2</v>
      </c>
      <c r="J86">
        <v>14</v>
      </c>
      <c r="M86">
        <v>2000</v>
      </c>
    </row>
    <row r="87" spans="4:13" x14ac:dyDescent="0.3">
      <c r="D87" t="s">
        <v>199</v>
      </c>
      <c r="E87" t="s">
        <v>274</v>
      </c>
      <c r="F87">
        <f>42*1.5</f>
        <v>63</v>
      </c>
      <c r="G87">
        <v>5</v>
      </c>
      <c r="K87">
        <v>9</v>
      </c>
      <c r="M87">
        <v>2000</v>
      </c>
    </row>
    <row r="88" spans="4:13" x14ac:dyDescent="0.3">
      <c r="D88" t="s">
        <v>199</v>
      </c>
      <c r="E88" t="s">
        <v>281</v>
      </c>
      <c r="F88">
        <v>20</v>
      </c>
      <c r="G88">
        <v>11</v>
      </c>
      <c r="I88">
        <v>4</v>
      </c>
      <c r="M88">
        <v>2000</v>
      </c>
    </row>
    <row r="89" spans="4:13" x14ac:dyDescent="0.3">
      <c r="D89" t="s">
        <v>200</v>
      </c>
      <c r="E89" t="s">
        <v>282</v>
      </c>
      <c r="F89">
        <v>85</v>
      </c>
      <c r="G89">
        <v>3</v>
      </c>
      <c r="J89">
        <v>20</v>
      </c>
      <c r="L89">
        <v>14</v>
      </c>
      <c r="M89">
        <v>10000</v>
      </c>
    </row>
    <row r="90" spans="4:13" x14ac:dyDescent="0.3">
      <c r="D90" t="s">
        <v>200</v>
      </c>
      <c r="E90" t="s">
        <v>275</v>
      </c>
      <c r="F90">
        <v>82</v>
      </c>
      <c r="G90">
        <v>7</v>
      </c>
      <c r="K90">
        <v>9</v>
      </c>
      <c r="L90">
        <v>14</v>
      </c>
      <c r="M90">
        <v>10000</v>
      </c>
    </row>
    <row r="91" spans="4:13" x14ac:dyDescent="0.3">
      <c r="D91" t="s">
        <v>200</v>
      </c>
      <c r="E91" t="s">
        <v>283</v>
      </c>
      <c r="F91">
        <v>25</v>
      </c>
      <c r="G91">
        <v>15</v>
      </c>
      <c r="H91">
        <v>55</v>
      </c>
      <c r="I91">
        <v>7</v>
      </c>
      <c r="M91">
        <v>10000</v>
      </c>
    </row>
    <row r="92" spans="4:13" x14ac:dyDescent="0.3">
      <c r="D92" t="s">
        <v>201</v>
      </c>
      <c r="E92" t="s">
        <v>285</v>
      </c>
      <c r="F92">
        <v>125</v>
      </c>
      <c r="G92">
        <v>4</v>
      </c>
      <c r="J92">
        <v>26</v>
      </c>
      <c r="K92">
        <v>13</v>
      </c>
      <c r="L92">
        <v>19</v>
      </c>
      <c r="M92" t="s">
        <v>321</v>
      </c>
    </row>
    <row r="93" spans="4:13" x14ac:dyDescent="0.3">
      <c r="D93" t="s">
        <v>201</v>
      </c>
      <c r="E93" t="s">
        <v>276</v>
      </c>
      <c r="F93">
        <f>80*1.5</f>
        <v>120</v>
      </c>
      <c r="G93">
        <v>10</v>
      </c>
      <c r="H93">
        <v>80</v>
      </c>
      <c r="K93">
        <v>13</v>
      </c>
      <c r="L93">
        <v>19</v>
      </c>
      <c r="M93" t="s">
        <v>321</v>
      </c>
    </row>
    <row r="94" spans="4:13" x14ac:dyDescent="0.3">
      <c r="D94" t="s">
        <v>201</v>
      </c>
      <c r="E94" t="s">
        <v>284</v>
      </c>
      <c r="F94">
        <v>35</v>
      </c>
      <c r="G94">
        <v>22</v>
      </c>
      <c r="H94">
        <v>80</v>
      </c>
      <c r="I94">
        <v>10</v>
      </c>
      <c r="K94">
        <v>13</v>
      </c>
      <c r="M94" t="s">
        <v>321</v>
      </c>
    </row>
    <row r="97" spans="4:13" x14ac:dyDescent="0.3">
      <c r="D97" s="4" t="s">
        <v>254</v>
      </c>
    </row>
    <row r="99" spans="4:13" x14ac:dyDescent="0.3">
      <c r="D99" t="s">
        <v>219</v>
      </c>
    </row>
    <row r="100" spans="4:13" x14ac:dyDescent="0.3">
      <c r="D100" t="s">
        <v>220</v>
      </c>
    </row>
    <row r="102" spans="4:13" x14ac:dyDescent="0.3">
      <c r="D102" t="s">
        <v>233</v>
      </c>
      <c r="H102" t="s">
        <v>234</v>
      </c>
    </row>
    <row r="103" spans="4:13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  <c r="M103" t="s">
        <v>320</v>
      </c>
    </row>
    <row r="104" spans="4:13" x14ac:dyDescent="0.3">
      <c r="D104" t="s">
        <v>198</v>
      </c>
      <c r="E104" t="s">
        <v>261</v>
      </c>
      <c r="F104">
        <v>3</v>
      </c>
      <c r="G104">
        <v>12</v>
      </c>
      <c r="M104">
        <v>400</v>
      </c>
    </row>
    <row r="105" spans="4:13" x14ac:dyDescent="0.3">
      <c r="D105" t="s">
        <v>198</v>
      </c>
      <c r="E105" t="s">
        <v>262</v>
      </c>
      <c r="F105">
        <v>5</v>
      </c>
      <c r="G105">
        <v>11</v>
      </c>
      <c r="M105">
        <v>400</v>
      </c>
    </row>
    <row r="106" spans="4:13" x14ac:dyDescent="0.3">
      <c r="D106" t="s">
        <v>198</v>
      </c>
      <c r="E106" t="s">
        <v>263</v>
      </c>
      <c r="F106">
        <v>10</v>
      </c>
      <c r="G106">
        <v>6</v>
      </c>
      <c r="M106">
        <v>400</v>
      </c>
    </row>
    <row r="107" spans="4:13" x14ac:dyDescent="0.3">
      <c r="D107" t="s">
        <v>199</v>
      </c>
      <c r="E107" t="s">
        <v>266</v>
      </c>
      <c r="F107">
        <v>4</v>
      </c>
      <c r="G107">
        <v>16</v>
      </c>
      <c r="K107">
        <v>0.1</v>
      </c>
      <c r="M107">
        <v>2000</v>
      </c>
    </row>
    <row r="108" spans="4:13" x14ac:dyDescent="0.3">
      <c r="D108" t="s">
        <v>199</v>
      </c>
      <c r="E108" t="s">
        <v>267</v>
      </c>
      <c r="F108">
        <v>7</v>
      </c>
      <c r="G108">
        <v>14</v>
      </c>
      <c r="L108">
        <v>3</v>
      </c>
      <c r="M108">
        <v>2000</v>
      </c>
    </row>
    <row r="109" spans="4:13" x14ac:dyDescent="0.3">
      <c r="D109" t="s">
        <v>199</v>
      </c>
      <c r="E109" t="s">
        <v>268</v>
      </c>
      <c r="F109">
        <v>14</v>
      </c>
      <c r="G109">
        <v>7</v>
      </c>
      <c r="I109">
        <v>30</v>
      </c>
      <c r="M109">
        <v>2000</v>
      </c>
    </row>
    <row r="110" spans="4:13" x14ac:dyDescent="0.3">
      <c r="D110" t="s">
        <v>200</v>
      </c>
      <c r="E110" t="s">
        <v>269</v>
      </c>
      <c r="F110">
        <v>6</v>
      </c>
      <c r="G110">
        <v>20</v>
      </c>
      <c r="J110">
        <v>1</v>
      </c>
      <c r="K110">
        <v>0.2</v>
      </c>
      <c r="M110">
        <v>10000</v>
      </c>
    </row>
    <row r="111" spans="4:13" x14ac:dyDescent="0.3">
      <c r="D111" t="s">
        <v>200</v>
      </c>
      <c r="E111" t="s">
        <v>270</v>
      </c>
      <c r="F111">
        <v>9</v>
      </c>
      <c r="G111">
        <v>17</v>
      </c>
      <c r="K111">
        <v>0.2</v>
      </c>
      <c r="L111">
        <v>5</v>
      </c>
      <c r="M111">
        <v>10000</v>
      </c>
    </row>
    <row r="112" spans="4:13" x14ac:dyDescent="0.3">
      <c r="D112" t="s">
        <v>200</v>
      </c>
      <c r="E112" t="s">
        <v>265</v>
      </c>
      <c r="F112">
        <v>19</v>
      </c>
      <c r="G112">
        <v>8</v>
      </c>
      <c r="H112">
        <v>16</v>
      </c>
      <c r="I112">
        <v>55</v>
      </c>
      <c r="M112">
        <v>10000</v>
      </c>
    </row>
    <row r="113" spans="2:13" x14ac:dyDescent="0.3">
      <c r="D113" t="s">
        <v>201</v>
      </c>
      <c r="E113" t="s">
        <v>271</v>
      </c>
      <c r="F113">
        <v>8</v>
      </c>
      <c r="G113">
        <v>28</v>
      </c>
      <c r="H113">
        <v>36</v>
      </c>
      <c r="J113">
        <v>1.5</v>
      </c>
      <c r="K113">
        <v>0.3</v>
      </c>
      <c r="M113" t="s">
        <v>321</v>
      </c>
    </row>
    <row r="114" spans="2:13" x14ac:dyDescent="0.3">
      <c r="D114" t="s">
        <v>201</v>
      </c>
      <c r="E114" t="s">
        <v>272</v>
      </c>
      <c r="F114">
        <v>13</v>
      </c>
      <c r="G114">
        <v>24</v>
      </c>
      <c r="J114">
        <v>1.05</v>
      </c>
      <c r="K114">
        <v>0.3</v>
      </c>
      <c r="L114">
        <v>7</v>
      </c>
      <c r="M114" t="s">
        <v>321</v>
      </c>
    </row>
    <row r="115" spans="2:13" x14ac:dyDescent="0.3">
      <c r="D115" t="s">
        <v>201</v>
      </c>
      <c r="E115" t="s">
        <v>264</v>
      </c>
      <c r="F115">
        <v>29</v>
      </c>
      <c r="G115">
        <v>10</v>
      </c>
      <c r="H115">
        <v>24</v>
      </c>
      <c r="I115">
        <v>80</v>
      </c>
      <c r="K115">
        <v>0.3</v>
      </c>
      <c r="M115" t="s">
        <v>321</v>
      </c>
    </row>
    <row r="118" spans="2:13" x14ac:dyDescent="0.3">
      <c r="B118" t="s">
        <v>303</v>
      </c>
    </row>
    <row r="119" spans="2:13" x14ac:dyDescent="0.3">
      <c r="C119" t="s">
        <v>305</v>
      </c>
    </row>
    <row r="121" spans="2:13" x14ac:dyDescent="0.3">
      <c r="C121" t="s">
        <v>306</v>
      </c>
    </row>
    <row r="123" spans="2:13" x14ac:dyDescent="0.3">
      <c r="C123" t="s">
        <v>307</v>
      </c>
    </row>
    <row r="125" spans="2:13" x14ac:dyDescent="0.3">
      <c r="C125" t="s">
        <v>304</v>
      </c>
    </row>
    <row r="127" spans="2:13" x14ac:dyDescent="0.3">
      <c r="C127" t="s">
        <v>308</v>
      </c>
    </row>
    <row r="129" spans="3:3" x14ac:dyDescent="0.3">
      <c r="C129" t="s"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4"/>
  <sheetViews>
    <sheetView tabSelected="1" topLeftCell="C24" zoomScale="85" zoomScaleNormal="85" workbookViewId="0">
      <selection activeCell="J41" sqref="J41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6" x14ac:dyDescent="0.3">
      <c r="B17" s="4" t="s">
        <v>29</v>
      </c>
      <c r="H17" s="2"/>
      <c r="I17" s="1"/>
    </row>
    <row r="18" spans="2:16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6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6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6" x14ac:dyDescent="0.3">
      <c r="B21" s="4" t="s">
        <v>52</v>
      </c>
      <c r="C21" t="s">
        <v>51</v>
      </c>
      <c r="H21" s="2"/>
      <c r="I21" s="1"/>
    </row>
    <row r="22" spans="2:16" x14ac:dyDescent="0.3">
      <c r="B22" s="5" t="s">
        <v>43</v>
      </c>
      <c r="H22" s="2"/>
      <c r="I22" s="1"/>
    </row>
    <row r="23" spans="2:16" x14ac:dyDescent="0.3">
      <c r="H23" s="2"/>
      <c r="I23" s="1"/>
    </row>
    <row r="24" spans="2:16" x14ac:dyDescent="0.3">
      <c r="H24" s="2"/>
    </row>
    <row r="25" spans="2:16" x14ac:dyDescent="0.3">
      <c r="B25" s="4" t="s">
        <v>4</v>
      </c>
      <c r="C25" t="s">
        <v>71</v>
      </c>
      <c r="D25" t="s">
        <v>302</v>
      </c>
      <c r="H25" s="2"/>
    </row>
    <row r="26" spans="2:16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6" x14ac:dyDescent="0.3">
      <c r="B27" s="4" t="s">
        <v>322</v>
      </c>
      <c r="C27" t="s">
        <v>324</v>
      </c>
      <c r="D27" t="s">
        <v>325</v>
      </c>
      <c r="E27" t="s">
        <v>326</v>
      </c>
      <c r="F27" t="s">
        <v>327</v>
      </c>
      <c r="G27" t="s">
        <v>328</v>
      </c>
      <c r="H27" s="2" t="s">
        <v>323</v>
      </c>
    </row>
    <row r="28" spans="2:16" x14ac:dyDescent="0.3">
      <c r="B28" s="5"/>
      <c r="H28" s="2"/>
    </row>
    <row r="29" spans="2:16" x14ac:dyDescent="0.3">
      <c r="B29" t="s">
        <v>5</v>
      </c>
      <c r="H29" s="2"/>
    </row>
    <row r="30" spans="2:16" x14ac:dyDescent="0.3">
      <c r="B30" t="s">
        <v>6</v>
      </c>
      <c r="C30" t="s">
        <v>14</v>
      </c>
      <c r="D30" t="s">
        <v>8</v>
      </c>
      <c r="E30" t="s">
        <v>7</v>
      </c>
      <c r="F30" t="s">
        <v>59</v>
      </c>
      <c r="G30" t="s">
        <v>57</v>
      </c>
      <c r="H30" t="s">
        <v>58</v>
      </c>
      <c r="I30" t="s">
        <v>9</v>
      </c>
      <c r="J30" t="s">
        <v>10</v>
      </c>
      <c r="K30" s="2" t="s">
        <v>11</v>
      </c>
      <c r="L30" t="s">
        <v>13</v>
      </c>
      <c r="M30" t="s">
        <v>12</v>
      </c>
      <c r="N30" t="s">
        <v>48</v>
      </c>
      <c r="O30" t="s">
        <v>47</v>
      </c>
      <c r="P30" t="s">
        <v>319</v>
      </c>
    </row>
    <row r="31" spans="2:16" x14ac:dyDescent="0.3">
      <c r="B31" t="s">
        <v>60</v>
      </c>
      <c r="C31" t="s">
        <v>35</v>
      </c>
      <c r="D31" t="s">
        <v>16</v>
      </c>
      <c r="E31" t="s">
        <v>18</v>
      </c>
      <c r="F31">
        <f>IF(C31="일반",1,IF(C31="중간 보스",1.25,IF(C31="특수",2,5)))</f>
        <v>1</v>
      </c>
      <c r="G31">
        <f>IF(D31="지상",1,1.4)</f>
        <v>1</v>
      </c>
      <c r="H31">
        <f>IF(E31="근접",1,1.3)</f>
        <v>1</v>
      </c>
      <c r="I31" s="2">
        <v>5</v>
      </c>
      <c r="J31">
        <v>23</v>
      </c>
      <c r="K31">
        <v>1</v>
      </c>
      <c r="L31" s="1">
        <v>0.6</v>
      </c>
      <c r="M31" s="1">
        <v>0.6</v>
      </c>
      <c r="N31" s="6">
        <f>SUM(I31:K31)*(G31+H31)*M31*L31</f>
        <v>20.88</v>
      </c>
      <c r="O31" s="7">
        <f>N31*F31</f>
        <v>20.88</v>
      </c>
      <c r="P31" s="7">
        <f>ROUNDUP(O31/4,0)</f>
        <v>6</v>
      </c>
    </row>
    <row r="32" spans="2:16" x14ac:dyDescent="0.3">
      <c r="B32" t="s">
        <v>53</v>
      </c>
      <c r="C32" t="s">
        <v>35</v>
      </c>
      <c r="D32" t="s">
        <v>16</v>
      </c>
      <c r="E32" t="s">
        <v>18</v>
      </c>
      <c r="F32">
        <f t="shared" ref="F32:F35" si="0">IF(C32="일반",1,IF(C32="중간 보스",1.25,IF(C32="특수",2,5)))</f>
        <v>1</v>
      </c>
      <c r="G32">
        <f t="shared" ref="G32:G35" si="1">IF(D32="지상",1,1.4)</f>
        <v>1</v>
      </c>
      <c r="H32">
        <f t="shared" ref="H32:H35" si="2">IF(E32="근접",1,1.3)</f>
        <v>1</v>
      </c>
      <c r="I32" s="2">
        <v>3</v>
      </c>
      <c r="J32">
        <v>18</v>
      </c>
      <c r="K32">
        <v>0</v>
      </c>
      <c r="L32" s="1">
        <v>0.8</v>
      </c>
      <c r="M32" s="1">
        <v>0.5</v>
      </c>
      <c r="N32" s="6">
        <f>SUM(I32:K32)*(G32+H32)*M32*L32</f>
        <v>16.8</v>
      </c>
      <c r="O32" s="7">
        <f t="shared" ref="O32:O35" si="3">N32*F32</f>
        <v>16.8</v>
      </c>
      <c r="P32" s="7">
        <f t="shared" ref="P32:P39" si="4">ROUNDUP(O32/4,0)</f>
        <v>5</v>
      </c>
    </row>
    <row r="33" spans="2:16" x14ac:dyDescent="0.3">
      <c r="B33" t="s">
        <v>54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4</v>
      </c>
      <c r="J33">
        <v>19</v>
      </c>
      <c r="K33">
        <v>1</v>
      </c>
      <c r="L33" s="1">
        <v>0.65</v>
      </c>
      <c r="M33" s="1">
        <v>0.5</v>
      </c>
      <c r="N33" s="6">
        <f>SUM(I33:K33)*(G33+H33)*M33*L33</f>
        <v>17.939999999999998</v>
      </c>
      <c r="O33" s="7">
        <f t="shared" si="3"/>
        <v>17.939999999999998</v>
      </c>
      <c r="P33" s="7">
        <f t="shared" si="4"/>
        <v>5</v>
      </c>
    </row>
    <row r="34" spans="2:16" x14ac:dyDescent="0.3">
      <c r="B34" t="s">
        <v>82</v>
      </c>
      <c r="C34" t="s">
        <v>35</v>
      </c>
      <c r="D34" t="s">
        <v>16</v>
      </c>
      <c r="E34" t="s">
        <v>37</v>
      </c>
      <c r="F34">
        <f t="shared" si="0"/>
        <v>1</v>
      </c>
      <c r="G34">
        <f t="shared" si="1"/>
        <v>1</v>
      </c>
      <c r="H34">
        <f t="shared" si="2"/>
        <v>1.3</v>
      </c>
      <c r="I34" s="2">
        <v>6</v>
      </c>
      <c r="J34">
        <v>16</v>
      </c>
      <c r="K34">
        <v>0</v>
      </c>
      <c r="L34" s="1">
        <v>0.75</v>
      </c>
      <c r="M34" s="1">
        <v>0.45</v>
      </c>
      <c r="N34" s="6">
        <f>SUM(I34:K34)*(G34+H34)*M34*L34</f>
        <v>17.077500000000001</v>
      </c>
      <c r="O34" s="7">
        <f t="shared" si="3"/>
        <v>17.077500000000001</v>
      </c>
      <c r="P34" s="7">
        <f t="shared" si="4"/>
        <v>5</v>
      </c>
    </row>
    <row r="35" spans="2:16" x14ac:dyDescent="0.3">
      <c r="B35" t="s">
        <v>55</v>
      </c>
      <c r="C35" t="s">
        <v>35</v>
      </c>
      <c r="D35" t="s">
        <v>16</v>
      </c>
      <c r="E35" t="s">
        <v>18</v>
      </c>
      <c r="F35">
        <f t="shared" si="0"/>
        <v>1</v>
      </c>
      <c r="G35">
        <f t="shared" si="1"/>
        <v>1</v>
      </c>
      <c r="H35">
        <f t="shared" si="2"/>
        <v>1</v>
      </c>
      <c r="I35" s="2">
        <v>9</v>
      </c>
      <c r="J35">
        <v>31</v>
      </c>
      <c r="K35">
        <v>2</v>
      </c>
      <c r="L35" s="1">
        <v>0.7</v>
      </c>
      <c r="M35" s="1">
        <v>0.35</v>
      </c>
      <c r="N35" s="6">
        <f>SUM(I35:K35)*(G35+H35)*M35*L35</f>
        <v>20.58</v>
      </c>
      <c r="O35" s="7">
        <f t="shared" si="3"/>
        <v>20.58</v>
      </c>
      <c r="P35" s="7">
        <f t="shared" si="4"/>
        <v>6</v>
      </c>
    </row>
    <row r="36" spans="2:16" x14ac:dyDescent="0.3">
      <c r="B36" t="s">
        <v>61</v>
      </c>
      <c r="C36" t="s">
        <v>44</v>
      </c>
      <c r="D36" t="s">
        <v>16</v>
      </c>
      <c r="E36" t="s">
        <v>18</v>
      </c>
      <c r="F36">
        <f>IF(C36="일반",1,IF(C36="중간 보스",1.25,IF(C36="특수",2,5)))</f>
        <v>1.25</v>
      </c>
      <c r="G36">
        <f>IF(D36="지상",1,1.4)</f>
        <v>1</v>
      </c>
      <c r="H36">
        <f>IF(E36="근접",1,1.3)</f>
        <v>1</v>
      </c>
      <c r="I36" s="2">
        <v>10</v>
      </c>
      <c r="J36">
        <v>93</v>
      </c>
      <c r="K36">
        <v>2</v>
      </c>
      <c r="L36" s="1">
        <v>0.4</v>
      </c>
      <c r="M36" s="1">
        <v>0.5</v>
      </c>
      <c r="N36" s="6">
        <f>SUM(I36:K36)*(G36+H36)*M36*L36</f>
        <v>42</v>
      </c>
      <c r="O36" s="7">
        <f>N36*F36</f>
        <v>52.5</v>
      </c>
      <c r="P36" s="7">
        <f t="shared" si="4"/>
        <v>14</v>
      </c>
    </row>
    <row r="37" spans="2:16" x14ac:dyDescent="0.3">
      <c r="B37" t="s">
        <v>62</v>
      </c>
      <c r="C37" t="s">
        <v>44</v>
      </c>
      <c r="D37" t="s">
        <v>36</v>
      </c>
      <c r="E37" t="s">
        <v>37</v>
      </c>
      <c r="F37">
        <f t="shared" ref="F37:F39" si="5">IF(C37="일반",1,IF(C37="중간 보스",1.25,IF(C37="특수",2,5)))</f>
        <v>1.25</v>
      </c>
      <c r="G37">
        <f t="shared" ref="G37:G39" si="6">IF(D37="지상",1,1.4)</f>
        <v>1.4</v>
      </c>
      <c r="H37">
        <f t="shared" ref="H37:H39" si="7">IF(E37="근접",1,1.3)</f>
        <v>1.3</v>
      </c>
      <c r="I37" s="2">
        <v>9</v>
      </c>
      <c r="J37">
        <v>76</v>
      </c>
      <c r="K37">
        <v>3</v>
      </c>
      <c r="L37" s="1">
        <v>0.3</v>
      </c>
      <c r="M37" s="1">
        <v>0.6</v>
      </c>
      <c r="N37" s="6">
        <f>SUM(I37:K37)*(G37+H37)*M37*L37</f>
        <v>42.768000000000001</v>
      </c>
      <c r="O37" s="7">
        <f t="shared" ref="O37:O39" si="8">N37*F37</f>
        <v>53.46</v>
      </c>
      <c r="P37" s="7">
        <f t="shared" si="4"/>
        <v>14</v>
      </c>
    </row>
    <row r="38" spans="2:16" x14ac:dyDescent="0.3">
      <c r="B38" t="s">
        <v>63</v>
      </c>
      <c r="C38" t="s">
        <v>45</v>
      </c>
      <c r="D38" t="s">
        <v>36</v>
      </c>
      <c r="E38" t="s">
        <v>37</v>
      </c>
      <c r="F38">
        <f t="shared" si="5"/>
        <v>2</v>
      </c>
      <c r="G38">
        <f t="shared" si="6"/>
        <v>1.4</v>
      </c>
      <c r="H38">
        <f t="shared" si="7"/>
        <v>1.3</v>
      </c>
      <c r="I38" s="2">
        <v>4</v>
      </c>
      <c r="J38">
        <v>20</v>
      </c>
      <c r="K38">
        <v>1</v>
      </c>
      <c r="L38" s="1">
        <v>0.8</v>
      </c>
      <c r="M38" s="1">
        <v>1</v>
      </c>
      <c r="N38" s="6">
        <f>SUM(I38:K38)*(G38+H38)*M38*L38</f>
        <v>54</v>
      </c>
      <c r="O38" s="7">
        <f t="shared" si="8"/>
        <v>108</v>
      </c>
      <c r="P38" s="7">
        <f t="shared" si="4"/>
        <v>27</v>
      </c>
    </row>
    <row r="39" spans="2:16" x14ac:dyDescent="0.3">
      <c r="B39" t="s">
        <v>142</v>
      </c>
      <c r="C39" t="s">
        <v>46</v>
      </c>
      <c r="D39" t="s">
        <v>16</v>
      </c>
      <c r="E39" t="s">
        <v>18</v>
      </c>
      <c r="F39">
        <f t="shared" si="5"/>
        <v>5</v>
      </c>
      <c r="G39">
        <f t="shared" si="6"/>
        <v>1</v>
      </c>
      <c r="H39">
        <f t="shared" si="7"/>
        <v>1</v>
      </c>
      <c r="I39" s="2">
        <v>29</v>
      </c>
      <c r="J39">
        <v>1000</v>
      </c>
      <c r="K39">
        <v>5</v>
      </c>
      <c r="L39" s="1">
        <v>0.25</v>
      </c>
      <c r="M39" s="1">
        <v>0.7</v>
      </c>
      <c r="N39" s="6">
        <f>SUM(I39:K39)*(G39+H39)*M39*L39</f>
        <v>361.9</v>
      </c>
      <c r="O39" s="7">
        <f t="shared" si="8"/>
        <v>1809.5</v>
      </c>
      <c r="P39" s="7">
        <f t="shared" si="4"/>
        <v>453</v>
      </c>
    </row>
    <row r="40" spans="2:16" x14ac:dyDescent="0.3">
      <c r="H40" s="2"/>
    </row>
    <row r="42" spans="2:16" x14ac:dyDescent="0.3">
      <c r="B42" s="4" t="s">
        <v>38</v>
      </c>
      <c r="C42" t="s">
        <v>65</v>
      </c>
      <c r="D42" t="s">
        <v>332</v>
      </c>
    </row>
    <row r="43" spans="2:16" x14ac:dyDescent="0.3">
      <c r="B43" s="4" t="s">
        <v>70</v>
      </c>
      <c r="C43" t="s">
        <v>87</v>
      </c>
      <c r="D43" t="s">
        <v>88</v>
      </c>
      <c r="E43" t="s">
        <v>89</v>
      </c>
      <c r="F43" t="s">
        <v>90</v>
      </c>
      <c r="G43" t="s">
        <v>100</v>
      </c>
      <c r="H43" t="s">
        <v>101</v>
      </c>
    </row>
    <row r="44" spans="2:16" x14ac:dyDescent="0.3">
      <c r="B44" s="4" t="s">
        <v>322</v>
      </c>
    </row>
    <row r="46" spans="2:16" x14ac:dyDescent="0.3">
      <c r="B46" t="s">
        <v>5</v>
      </c>
      <c r="H46" s="2"/>
    </row>
    <row r="47" spans="2:16" x14ac:dyDescent="0.3">
      <c r="B47" t="s">
        <v>6</v>
      </c>
      <c r="C47" t="s">
        <v>14</v>
      </c>
      <c r="D47" t="s">
        <v>8</v>
      </c>
      <c r="E47" t="s">
        <v>7</v>
      </c>
      <c r="F47" t="s">
        <v>59</v>
      </c>
      <c r="G47" t="s">
        <v>57</v>
      </c>
      <c r="H47" t="s">
        <v>58</v>
      </c>
      <c r="I47" t="s">
        <v>9</v>
      </c>
      <c r="J47" t="s">
        <v>10</v>
      </c>
      <c r="K47" s="2" t="s">
        <v>11</v>
      </c>
      <c r="L47" t="s">
        <v>12</v>
      </c>
      <c r="M47" t="s">
        <v>13</v>
      </c>
      <c r="N47" t="s">
        <v>48</v>
      </c>
      <c r="O47" t="s">
        <v>47</v>
      </c>
      <c r="P47" t="s">
        <v>319</v>
      </c>
    </row>
    <row r="48" spans="2:16" x14ac:dyDescent="0.3">
      <c r="B48" t="s">
        <v>64</v>
      </c>
      <c r="C48" t="s">
        <v>35</v>
      </c>
      <c r="D48" t="s">
        <v>16</v>
      </c>
      <c r="E48" t="s">
        <v>18</v>
      </c>
      <c r="F48">
        <f>IF(C48="일반",1,IF(C48="중간 보스",1.25,IF(C48="특수",2,5)))</f>
        <v>1</v>
      </c>
      <c r="G48">
        <f>IF(D48="지상",1,1.4)</f>
        <v>1</v>
      </c>
      <c r="H48">
        <f>IF(E48="근접",1,1.3)</f>
        <v>1</v>
      </c>
      <c r="I48" s="2">
        <v>5</v>
      </c>
      <c r="J48">
        <v>23</v>
      </c>
      <c r="K48">
        <v>1</v>
      </c>
      <c r="L48" s="1">
        <v>0.6</v>
      </c>
      <c r="M48" s="1">
        <v>0.6</v>
      </c>
      <c r="N48" s="6">
        <f>SUM(I48:K48)*(G48+H48)*L48*M48</f>
        <v>20.88</v>
      </c>
      <c r="O48" s="7">
        <f>N48*F48</f>
        <v>20.88</v>
      </c>
      <c r="P48">
        <f>ROUNDUP(SQRT(O48),0)</f>
        <v>5</v>
      </c>
    </row>
    <row r="49" spans="2:16" x14ac:dyDescent="0.3">
      <c r="B49" t="s">
        <v>66</v>
      </c>
      <c r="C49" t="s">
        <v>78</v>
      </c>
      <c r="D49" t="s">
        <v>84</v>
      </c>
      <c r="E49" t="s">
        <v>85</v>
      </c>
      <c r="H49" s="2"/>
      <c r="P49">
        <f t="shared" ref="P49:P56" si="9">ROUNDUP(SQRT(O49),0)</f>
        <v>0</v>
      </c>
    </row>
    <row r="50" spans="2:16" x14ac:dyDescent="0.3">
      <c r="B50" t="s">
        <v>83</v>
      </c>
      <c r="C50" t="s">
        <v>78</v>
      </c>
      <c r="D50" t="s">
        <v>84</v>
      </c>
      <c r="E50" t="s">
        <v>86</v>
      </c>
      <c r="H50" s="2"/>
      <c r="P50">
        <f t="shared" si="9"/>
        <v>0</v>
      </c>
    </row>
    <row r="51" spans="2:16" x14ac:dyDescent="0.3">
      <c r="B51" t="s">
        <v>69</v>
      </c>
      <c r="C51" t="s">
        <v>78</v>
      </c>
      <c r="H51" s="2"/>
      <c r="P51">
        <f t="shared" si="9"/>
        <v>0</v>
      </c>
    </row>
    <row r="52" spans="2:16" x14ac:dyDescent="0.3">
      <c r="B52" t="s">
        <v>67</v>
      </c>
      <c r="C52" t="s">
        <v>78</v>
      </c>
      <c r="H52" s="2"/>
      <c r="P52">
        <f t="shared" si="9"/>
        <v>0</v>
      </c>
    </row>
    <row r="53" spans="2:16" x14ac:dyDescent="0.3">
      <c r="C53" t="s">
        <v>79</v>
      </c>
      <c r="H53" s="2"/>
      <c r="P53">
        <f t="shared" si="9"/>
        <v>0</v>
      </c>
    </row>
    <row r="54" spans="2:16" x14ac:dyDescent="0.3">
      <c r="C54" t="s">
        <v>79</v>
      </c>
      <c r="H54" s="2"/>
      <c r="P54">
        <f t="shared" si="9"/>
        <v>0</v>
      </c>
    </row>
    <row r="55" spans="2:16" x14ac:dyDescent="0.3">
      <c r="C55" t="s">
        <v>80</v>
      </c>
      <c r="H55" s="2"/>
      <c r="P55">
        <f t="shared" si="9"/>
        <v>0</v>
      </c>
    </row>
    <row r="56" spans="2:16" x14ac:dyDescent="0.3">
      <c r="C56" t="s">
        <v>81</v>
      </c>
      <c r="H56" s="2"/>
      <c r="P56">
        <f t="shared" si="9"/>
        <v>0</v>
      </c>
    </row>
    <row r="59" spans="2:16" x14ac:dyDescent="0.3">
      <c r="B59" s="4" t="s">
        <v>39</v>
      </c>
      <c r="C59" t="s">
        <v>42</v>
      </c>
      <c r="D59" t="s">
        <v>331</v>
      </c>
    </row>
    <row r="60" spans="2:16" x14ac:dyDescent="0.3">
      <c r="B60" s="4" t="s">
        <v>70</v>
      </c>
      <c r="C60" t="s">
        <v>91</v>
      </c>
      <c r="D60" t="s">
        <v>92</v>
      </c>
      <c r="E60" t="s">
        <v>110</v>
      </c>
      <c r="F60" t="s">
        <v>111</v>
      </c>
      <c r="G60" t="s">
        <v>112</v>
      </c>
      <c r="H60" t="s">
        <v>113</v>
      </c>
    </row>
    <row r="62" spans="2:16" x14ac:dyDescent="0.3">
      <c r="B62" t="s">
        <v>5</v>
      </c>
      <c r="H62" s="2"/>
    </row>
    <row r="63" spans="2:16" x14ac:dyDescent="0.3">
      <c r="B63" t="s">
        <v>6</v>
      </c>
      <c r="C63" t="s">
        <v>14</v>
      </c>
      <c r="D63" t="s">
        <v>8</v>
      </c>
      <c r="E63" t="s">
        <v>7</v>
      </c>
      <c r="F63" t="s">
        <v>59</v>
      </c>
      <c r="G63" t="s">
        <v>57</v>
      </c>
      <c r="H63" t="s">
        <v>58</v>
      </c>
      <c r="I63" t="s">
        <v>9</v>
      </c>
      <c r="J63" t="s">
        <v>10</v>
      </c>
      <c r="K63" s="2" t="s">
        <v>11</v>
      </c>
      <c r="L63" t="s">
        <v>12</v>
      </c>
      <c r="M63" t="s">
        <v>13</v>
      </c>
      <c r="N63" t="s">
        <v>48</v>
      </c>
      <c r="O63" t="s">
        <v>47</v>
      </c>
      <c r="P63" t="s">
        <v>319</v>
      </c>
    </row>
    <row r="64" spans="2:16" x14ac:dyDescent="0.3">
      <c r="B64" t="s">
        <v>64</v>
      </c>
      <c r="C64" t="s">
        <v>35</v>
      </c>
      <c r="D64" t="s">
        <v>16</v>
      </c>
      <c r="E64" t="s">
        <v>18</v>
      </c>
      <c r="F64">
        <f>IF(C64="일반",1,IF(C64="중간 보스",1.25,IF(C64="특수",2,5)))</f>
        <v>1</v>
      </c>
      <c r="G64">
        <f>IF(D64="지상",1,1.4)</f>
        <v>1</v>
      </c>
      <c r="H64">
        <f>IF(E64="근접",1,1.3)</f>
        <v>1</v>
      </c>
      <c r="I64" s="2">
        <v>5</v>
      </c>
      <c r="J64">
        <v>23</v>
      </c>
      <c r="K64">
        <v>1</v>
      </c>
      <c r="L64" s="1">
        <v>1.25</v>
      </c>
      <c r="M64" s="1">
        <v>0.6</v>
      </c>
      <c r="N64" s="6">
        <f>SUM(I64:K64)*(G64+H64)*L64*M64</f>
        <v>43.5</v>
      </c>
      <c r="O64" s="7">
        <f>N64*F64</f>
        <v>43.5</v>
      </c>
      <c r="P64">
        <f>ROUNDUP(SQRT(O64),0)</f>
        <v>7</v>
      </c>
    </row>
    <row r="65" spans="2:16" x14ac:dyDescent="0.3">
      <c r="B65" t="s">
        <v>66</v>
      </c>
      <c r="C65" t="s">
        <v>78</v>
      </c>
      <c r="H65" s="2"/>
      <c r="P65">
        <f t="shared" ref="P65:P73" si="10">ROUNDUP(SQRT(O65),0)</f>
        <v>0</v>
      </c>
    </row>
    <row r="66" spans="2:16" x14ac:dyDescent="0.3">
      <c r="B66" t="s">
        <v>68</v>
      </c>
      <c r="C66" t="s">
        <v>78</v>
      </c>
      <c r="H66" s="2"/>
      <c r="P66">
        <f t="shared" si="10"/>
        <v>0</v>
      </c>
    </row>
    <row r="67" spans="2:16" x14ac:dyDescent="0.3">
      <c r="B67" t="s">
        <v>69</v>
      </c>
      <c r="C67" t="s">
        <v>78</v>
      </c>
      <c r="H67" s="2"/>
      <c r="P67">
        <f t="shared" si="10"/>
        <v>0</v>
      </c>
    </row>
    <row r="68" spans="2:16" x14ac:dyDescent="0.3">
      <c r="B68" t="s">
        <v>67</v>
      </c>
      <c r="C68" t="s">
        <v>78</v>
      </c>
      <c r="H68" s="2"/>
      <c r="P68">
        <f t="shared" si="10"/>
        <v>0</v>
      </c>
    </row>
    <row r="69" spans="2:16" x14ac:dyDescent="0.3">
      <c r="C69" t="s">
        <v>79</v>
      </c>
      <c r="H69" s="2"/>
      <c r="P69">
        <f t="shared" si="10"/>
        <v>0</v>
      </c>
    </row>
    <row r="70" spans="2:16" x14ac:dyDescent="0.3">
      <c r="C70" t="s">
        <v>79</v>
      </c>
      <c r="H70" s="2"/>
      <c r="P70">
        <f t="shared" si="10"/>
        <v>0</v>
      </c>
    </row>
    <row r="71" spans="2:16" x14ac:dyDescent="0.3">
      <c r="C71" t="s">
        <v>80</v>
      </c>
      <c r="H71" s="2"/>
      <c r="P71">
        <f t="shared" si="10"/>
        <v>0</v>
      </c>
    </row>
    <row r="72" spans="2:16" x14ac:dyDescent="0.3">
      <c r="C72" t="s">
        <v>81</v>
      </c>
      <c r="H72" s="2"/>
      <c r="P72">
        <f t="shared" si="10"/>
        <v>0</v>
      </c>
    </row>
    <row r="73" spans="2:16" x14ac:dyDescent="0.3">
      <c r="P73">
        <f t="shared" si="10"/>
        <v>0</v>
      </c>
    </row>
    <row r="75" spans="2:16" x14ac:dyDescent="0.3">
      <c r="B75" s="4" t="s">
        <v>40</v>
      </c>
      <c r="C75" t="s">
        <v>93</v>
      </c>
      <c r="D75" t="s">
        <v>330</v>
      </c>
    </row>
    <row r="76" spans="2:16" x14ac:dyDescent="0.3">
      <c r="B76" s="4" t="s">
        <v>70</v>
      </c>
      <c r="C76" t="s">
        <v>94</v>
      </c>
      <c r="D76" t="s">
        <v>95</v>
      </c>
      <c r="E76" t="s">
        <v>96</v>
      </c>
      <c r="F76" t="s">
        <v>97</v>
      </c>
      <c r="G76" t="s">
        <v>98</v>
      </c>
      <c r="H76" t="s">
        <v>99</v>
      </c>
    </row>
    <row r="78" spans="2:16" x14ac:dyDescent="0.3">
      <c r="B78" t="s">
        <v>5</v>
      </c>
      <c r="H78" s="2"/>
    </row>
    <row r="79" spans="2:16" x14ac:dyDescent="0.3">
      <c r="B79" t="s">
        <v>6</v>
      </c>
      <c r="C79" t="s">
        <v>14</v>
      </c>
      <c r="D79" t="s">
        <v>8</v>
      </c>
      <c r="E79" t="s">
        <v>7</v>
      </c>
      <c r="F79" t="s">
        <v>59</v>
      </c>
      <c r="G79" t="s">
        <v>57</v>
      </c>
      <c r="H79" t="s">
        <v>58</v>
      </c>
      <c r="I79" t="s">
        <v>9</v>
      </c>
      <c r="J79" t="s">
        <v>10</v>
      </c>
      <c r="K79" s="2" t="s">
        <v>11</v>
      </c>
      <c r="L79" t="s">
        <v>12</v>
      </c>
      <c r="M79" t="s">
        <v>13</v>
      </c>
      <c r="N79" t="s">
        <v>48</v>
      </c>
      <c r="O79" t="s">
        <v>47</v>
      </c>
    </row>
    <row r="80" spans="2:16" x14ac:dyDescent="0.3">
      <c r="B80" t="s">
        <v>64</v>
      </c>
      <c r="C80" t="s">
        <v>35</v>
      </c>
      <c r="D80" t="s">
        <v>16</v>
      </c>
      <c r="E80" t="s">
        <v>18</v>
      </c>
      <c r="F80">
        <f>IF(C80="일반",1,IF(C80="중간 보스",1.25,IF(C80="특수",2,5)))</f>
        <v>1</v>
      </c>
      <c r="G80">
        <f>IF(D80="지상",1,1.4)</f>
        <v>1</v>
      </c>
      <c r="H80">
        <f>IF(E80="근접",1,1.3)</f>
        <v>1</v>
      </c>
      <c r="I80" s="2">
        <v>5</v>
      </c>
      <c r="J80">
        <v>23</v>
      </c>
      <c r="K80">
        <v>1</v>
      </c>
      <c r="L80" s="1">
        <v>1.25</v>
      </c>
      <c r="M80" s="1">
        <v>0.6</v>
      </c>
      <c r="N80" s="6">
        <f>SUM(I80:K80)*(G80+H80)*L80*M80</f>
        <v>43.5</v>
      </c>
      <c r="O80" s="7">
        <f>N80*F80</f>
        <v>43.5</v>
      </c>
    </row>
    <row r="81" spans="2:15" x14ac:dyDescent="0.3">
      <c r="B81" t="s">
        <v>66</v>
      </c>
      <c r="C81" t="s">
        <v>78</v>
      </c>
      <c r="H81" s="2"/>
    </row>
    <row r="82" spans="2:15" x14ac:dyDescent="0.3">
      <c r="B82" t="s">
        <v>68</v>
      </c>
      <c r="C82" t="s">
        <v>78</v>
      </c>
      <c r="H82" s="2"/>
    </row>
    <row r="83" spans="2:15" x14ac:dyDescent="0.3">
      <c r="B83" t="s">
        <v>69</v>
      </c>
      <c r="C83" t="s">
        <v>78</v>
      </c>
      <c r="H83" s="2"/>
    </row>
    <row r="84" spans="2:15" x14ac:dyDescent="0.3">
      <c r="B84" t="s">
        <v>67</v>
      </c>
      <c r="C84" t="s">
        <v>78</v>
      </c>
      <c r="H84" s="2"/>
    </row>
    <row r="85" spans="2:15" x14ac:dyDescent="0.3">
      <c r="C85" t="s">
        <v>79</v>
      </c>
      <c r="H85" s="2"/>
    </row>
    <row r="86" spans="2:15" x14ac:dyDescent="0.3">
      <c r="C86" t="s">
        <v>79</v>
      </c>
      <c r="H86" s="2"/>
    </row>
    <row r="87" spans="2:15" x14ac:dyDescent="0.3">
      <c r="C87" t="s">
        <v>80</v>
      </c>
      <c r="H87" s="2"/>
    </row>
    <row r="88" spans="2:15" x14ac:dyDescent="0.3">
      <c r="C88" t="s">
        <v>81</v>
      </c>
      <c r="H88" s="2"/>
    </row>
    <row r="91" spans="2:15" x14ac:dyDescent="0.3">
      <c r="B91" s="4" t="s">
        <v>41</v>
      </c>
      <c r="C91" t="s">
        <v>102</v>
      </c>
      <c r="D91" t="s">
        <v>329</v>
      </c>
    </row>
    <row r="92" spans="2:15" x14ac:dyDescent="0.3">
      <c r="B92" s="4" t="s">
        <v>70</v>
      </c>
      <c r="C92" t="s">
        <v>103</v>
      </c>
      <c r="D92" t="s">
        <v>104</v>
      </c>
      <c r="E92" t="s">
        <v>105</v>
      </c>
      <c r="F92" t="s">
        <v>106</v>
      </c>
      <c r="G92" t="s">
        <v>107</v>
      </c>
      <c r="H92" t="s">
        <v>108</v>
      </c>
      <c r="I92" t="s">
        <v>109</v>
      </c>
    </row>
    <row r="94" spans="2:15" x14ac:dyDescent="0.3">
      <c r="B94" t="s">
        <v>5</v>
      </c>
      <c r="H94" s="2"/>
    </row>
    <row r="95" spans="2:15" x14ac:dyDescent="0.3">
      <c r="B95" t="s">
        <v>6</v>
      </c>
      <c r="C95" t="s">
        <v>14</v>
      </c>
      <c r="D95" t="s">
        <v>8</v>
      </c>
      <c r="E95" t="s">
        <v>7</v>
      </c>
      <c r="F95" t="s">
        <v>59</v>
      </c>
      <c r="G95" t="s">
        <v>57</v>
      </c>
      <c r="H95" t="s">
        <v>58</v>
      </c>
      <c r="I95" t="s">
        <v>9</v>
      </c>
      <c r="J95" t="s">
        <v>10</v>
      </c>
      <c r="K95" s="2" t="s">
        <v>11</v>
      </c>
      <c r="L95" t="s">
        <v>12</v>
      </c>
      <c r="M95" t="s">
        <v>13</v>
      </c>
      <c r="N95" t="s">
        <v>48</v>
      </c>
      <c r="O95" t="s">
        <v>47</v>
      </c>
    </row>
    <row r="96" spans="2:15" x14ac:dyDescent="0.3">
      <c r="B96" t="s">
        <v>64</v>
      </c>
      <c r="C96" t="s">
        <v>35</v>
      </c>
      <c r="D96" t="s">
        <v>16</v>
      </c>
      <c r="E96" t="s">
        <v>18</v>
      </c>
      <c r="F96">
        <f>IF(C96="일반",1,IF(C96="중간 보스",1.25,IF(C96="특수",2,5)))</f>
        <v>1</v>
      </c>
      <c r="G96">
        <f>IF(D96="지상",1,1.4)</f>
        <v>1</v>
      </c>
      <c r="H96">
        <f>IF(E96="근접",1,1.3)</f>
        <v>1</v>
      </c>
      <c r="I96" s="2">
        <v>5</v>
      </c>
      <c r="J96">
        <v>23</v>
      </c>
      <c r="K96">
        <v>1</v>
      </c>
      <c r="L96" s="1">
        <v>1.25</v>
      </c>
      <c r="M96" s="1">
        <v>0.6</v>
      </c>
      <c r="N96" s="6">
        <f>SUM(I96:K96)*(G96+H96)*L96*M96</f>
        <v>43.5</v>
      </c>
      <c r="O96" s="7">
        <f>N96*F96</f>
        <v>43.5</v>
      </c>
    </row>
    <row r="97" spans="2:8" x14ac:dyDescent="0.3">
      <c r="B97" t="s">
        <v>66</v>
      </c>
      <c r="C97" t="s">
        <v>78</v>
      </c>
      <c r="H97" s="2"/>
    </row>
    <row r="98" spans="2:8" x14ac:dyDescent="0.3">
      <c r="B98" t="s">
        <v>68</v>
      </c>
      <c r="C98" t="s">
        <v>78</v>
      </c>
      <c r="H98" s="2"/>
    </row>
    <row r="99" spans="2:8" x14ac:dyDescent="0.3">
      <c r="B99" t="s">
        <v>69</v>
      </c>
      <c r="C99" t="s">
        <v>78</v>
      </c>
      <c r="H99" s="2"/>
    </row>
    <row r="100" spans="2:8" x14ac:dyDescent="0.3">
      <c r="B100" t="s">
        <v>67</v>
      </c>
      <c r="C100" t="s">
        <v>78</v>
      </c>
      <c r="H100" s="2"/>
    </row>
    <row r="101" spans="2:8" x14ac:dyDescent="0.3">
      <c r="C101" t="s">
        <v>79</v>
      </c>
      <c r="H101" s="2"/>
    </row>
    <row r="102" spans="2:8" x14ac:dyDescent="0.3">
      <c r="C102" t="s">
        <v>79</v>
      </c>
      <c r="H102" s="2"/>
    </row>
    <row r="103" spans="2:8" x14ac:dyDescent="0.3">
      <c r="C103" t="s">
        <v>80</v>
      </c>
      <c r="H103" s="2"/>
    </row>
    <row r="104" spans="2:8" x14ac:dyDescent="0.3">
      <c r="C104" t="s">
        <v>81</v>
      </c>
      <c r="H10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workbookViewId="0">
      <selection activeCell="K25" sqref="K25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318</v>
      </c>
    </row>
    <row r="9" spans="2:2" x14ac:dyDescent="0.3">
      <c r="B9" t="s">
        <v>159</v>
      </c>
    </row>
    <row r="10" spans="2:2" x14ac:dyDescent="0.3">
      <c r="B10" t="s">
        <v>149</v>
      </c>
    </row>
    <row r="11" spans="2:2" x14ac:dyDescent="0.3">
      <c r="B11" t="s">
        <v>118</v>
      </c>
    </row>
    <row r="13" spans="2:2" x14ac:dyDescent="0.3">
      <c r="B13" t="s">
        <v>157</v>
      </c>
    </row>
    <row r="14" spans="2:2" x14ac:dyDescent="0.3">
      <c r="B14" t="s">
        <v>150</v>
      </c>
    </row>
    <row r="15" spans="2:2" x14ac:dyDescent="0.3">
      <c r="B15" t="s">
        <v>117</v>
      </c>
    </row>
    <row r="16" spans="2:2" x14ac:dyDescent="0.3">
      <c r="B16" t="s">
        <v>165</v>
      </c>
    </row>
    <row r="18" spans="2:2" x14ac:dyDescent="0.3">
      <c r="B18" t="s">
        <v>158</v>
      </c>
    </row>
    <row r="19" spans="2:2" x14ac:dyDescent="0.3">
      <c r="B19" t="s">
        <v>151</v>
      </c>
    </row>
    <row r="20" spans="2:2" x14ac:dyDescent="0.3">
      <c r="B20" t="s">
        <v>116</v>
      </c>
    </row>
    <row r="21" spans="2:2" x14ac:dyDescent="0.3">
      <c r="B21" t="s">
        <v>164</v>
      </c>
    </row>
    <row r="23" spans="2:2" x14ac:dyDescent="0.3">
      <c r="B23" t="s">
        <v>160</v>
      </c>
    </row>
    <row r="24" spans="2:2" x14ac:dyDescent="0.3">
      <c r="B24" t="s">
        <v>152</v>
      </c>
    </row>
    <row r="25" spans="2:2" x14ac:dyDescent="0.3">
      <c r="B25" t="s">
        <v>119</v>
      </c>
    </row>
    <row r="26" spans="2:2" x14ac:dyDescent="0.3">
      <c r="B26" t="s">
        <v>163</v>
      </c>
    </row>
    <row r="28" spans="2:2" x14ac:dyDescent="0.3">
      <c r="B28" t="s">
        <v>161</v>
      </c>
    </row>
    <row r="29" spans="2:2" x14ac:dyDescent="0.3">
      <c r="B29" t="s">
        <v>153</v>
      </c>
    </row>
    <row r="30" spans="2:2" x14ac:dyDescent="0.3">
      <c r="B30" t="s">
        <v>120</v>
      </c>
    </row>
    <row r="31" spans="2:2" x14ac:dyDescent="0.3">
      <c r="B31" t="s">
        <v>156</v>
      </c>
    </row>
    <row r="33" spans="1:2" x14ac:dyDescent="0.3">
      <c r="B33" t="s">
        <v>162</v>
      </c>
    </row>
    <row r="34" spans="1:2" x14ac:dyDescent="0.3">
      <c r="B34" t="s">
        <v>154</v>
      </c>
    </row>
    <row r="35" spans="1:2" x14ac:dyDescent="0.3">
      <c r="B35" t="s">
        <v>121</v>
      </c>
    </row>
    <row r="36" spans="1:2" x14ac:dyDescent="0.3">
      <c r="B36" t="s">
        <v>155</v>
      </c>
    </row>
    <row r="39" spans="1:2" x14ac:dyDescent="0.3">
      <c r="B39" t="s">
        <v>123</v>
      </c>
    </row>
    <row r="41" spans="1:2" x14ac:dyDescent="0.3">
      <c r="B41" t="s">
        <v>122</v>
      </c>
    </row>
    <row r="42" spans="1:2" x14ac:dyDescent="0.3">
      <c r="A42" t="s">
        <v>127</v>
      </c>
      <c r="B42" t="s">
        <v>124</v>
      </c>
    </row>
    <row r="43" spans="1:2" x14ac:dyDescent="0.3">
      <c r="B43" t="s">
        <v>125</v>
      </c>
    </row>
    <row r="44" spans="1:2" x14ac:dyDescent="0.3">
      <c r="B44" t="s">
        <v>126</v>
      </c>
    </row>
    <row r="46" spans="1:2" x14ac:dyDescent="0.3">
      <c r="A46" t="s">
        <v>128</v>
      </c>
      <c r="B46" t="s">
        <v>129</v>
      </c>
    </row>
    <row r="47" spans="1:2" x14ac:dyDescent="0.3">
      <c r="B47" t="s">
        <v>130</v>
      </c>
    </row>
    <row r="49" spans="1:2" x14ac:dyDescent="0.3">
      <c r="A49" t="s">
        <v>131</v>
      </c>
      <c r="B49" t="s">
        <v>132</v>
      </c>
    </row>
    <row r="50" spans="1:2" x14ac:dyDescent="0.3">
      <c r="B50" t="s">
        <v>133</v>
      </c>
    </row>
    <row r="52" spans="1:2" x14ac:dyDescent="0.3">
      <c r="A52" t="s">
        <v>134</v>
      </c>
      <c r="B52" t="s">
        <v>135</v>
      </c>
    </row>
    <row r="53" spans="1:2" x14ac:dyDescent="0.3">
      <c r="B53" t="s">
        <v>136</v>
      </c>
    </row>
    <row r="55" spans="1:2" x14ac:dyDescent="0.3">
      <c r="A55" t="s">
        <v>137</v>
      </c>
      <c r="B55" t="s">
        <v>138</v>
      </c>
    </row>
    <row r="56" spans="1:2" x14ac:dyDescent="0.3">
      <c r="B56" t="s">
        <v>139</v>
      </c>
    </row>
    <row r="58" spans="1:2" x14ac:dyDescent="0.3">
      <c r="A58" t="s">
        <v>140</v>
      </c>
      <c r="B58" t="s">
        <v>144</v>
      </c>
    </row>
    <row r="59" spans="1:2" x14ac:dyDescent="0.3">
      <c r="B59" t="s">
        <v>143</v>
      </c>
    </row>
    <row r="60" spans="1:2" x14ac:dyDescent="0.3">
      <c r="B60" t="s">
        <v>145</v>
      </c>
    </row>
    <row r="62" spans="1:2" x14ac:dyDescent="0.3">
      <c r="B62" t="s">
        <v>146</v>
      </c>
    </row>
    <row r="63" spans="1:2" x14ac:dyDescent="0.3">
      <c r="A63" t="s">
        <v>147</v>
      </c>
      <c r="B63" t="s">
        <v>148</v>
      </c>
    </row>
    <row r="65" spans="2:2" x14ac:dyDescent="0.3">
      <c r="B65" t="s">
        <v>169</v>
      </c>
    </row>
    <row r="67" spans="2:2" x14ac:dyDescent="0.3">
      <c r="B67" t="s">
        <v>166</v>
      </c>
    </row>
    <row r="69" spans="2:2" x14ac:dyDescent="0.3">
      <c r="B69" t="s">
        <v>170</v>
      </c>
    </row>
    <row r="71" spans="2:2" x14ac:dyDescent="0.3">
      <c r="B71" t="s">
        <v>167</v>
      </c>
    </row>
    <row r="73" spans="2:2" x14ac:dyDescent="0.3">
      <c r="B73" t="s">
        <v>171</v>
      </c>
    </row>
    <row r="74" spans="2:2" x14ac:dyDescent="0.3">
      <c r="B74" t="s">
        <v>172</v>
      </c>
    </row>
    <row r="76" spans="2:2" x14ac:dyDescent="0.3">
      <c r="B76" t="s">
        <v>168</v>
      </c>
    </row>
    <row r="78" spans="2:2" x14ac:dyDescent="0.3">
      <c r="B78" t="s">
        <v>173</v>
      </c>
    </row>
    <row r="79" spans="2:2" x14ac:dyDescent="0.3">
      <c r="B79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N15" sqref="N15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286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292</v>
      </c>
    </row>
    <row r="5" spans="2:13" x14ac:dyDescent="0.3">
      <c r="B5" t="s">
        <v>198</v>
      </c>
      <c r="C5" t="s">
        <v>247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242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253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246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248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243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245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252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249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244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251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250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287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288</v>
      </c>
    </row>
    <row r="22" spans="2:12" x14ac:dyDescent="0.3">
      <c r="C22" t="s">
        <v>289</v>
      </c>
    </row>
    <row r="23" spans="2:12" x14ac:dyDescent="0.3">
      <c r="C23" t="s">
        <v>291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290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2023-07-31T04:12:11Z</dcterms:modified>
</cp:coreProperties>
</file>