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<sst xmlns="http://schemas.openxmlformats.org/spreadsheetml/2006/main" uniqueCount="216">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</sst>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78" applyFont="1" applyNumberFormat="0" applyFill="1" applyBorder="1" applyAlignment="1">
      <alignment horizontal="left" vertical="bottom" textRotation="0" wrapText="false" shrinkToFit="false"/>
    </xf>
    <xf xfId="0" fontId="1" numFmtId="0" fillId="3" borderId="79" applyFont="1" applyNumberFormat="0" applyFill="1" applyBorder="1" applyAlignment="1">
      <alignment horizontal="left" vertical="bottom" textRotation="0" wrapText="false" shrinkToFit="false"/>
    </xf>
    <xf xfId="0" fontId="1" numFmtId="0" fillId="3" borderId="80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left" vertical="bottom" textRotation="0" wrapText="false" shrinkToFit="false"/>
    </xf>
    <xf xfId="0" fontId="2" numFmtId="0" fillId="3" borderId="79" applyFont="1" applyNumberFormat="0" applyFill="1" applyBorder="1" applyAlignment="1">
      <alignment horizontal="left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3" numFmtId="0" fillId="4" borderId="78" applyFont="1" applyNumberFormat="0" applyFill="1" applyBorder="1" applyAlignment="1">
      <alignment horizontal="left" vertical="bottom" textRotation="0" wrapText="false" shrinkToFit="false"/>
    </xf>
    <xf xfId="0" fontId="3" numFmtId="0" fillId="4" borderId="79" applyFont="1" applyNumberFormat="0" applyFill="1" applyBorder="1" applyAlignment="1">
      <alignment horizontal="left" vertical="bottom" textRotation="0" wrapText="false" shrinkToFit="false"/>
    </xf>
    <xf xfId="0" fontId="3" numFmtId="0" fillId="4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81" applyFont="1" applyNumberFormat="0" applyFill="1" applyBorder="1" applyAlignment="1">
      <alignment horizontal="center" vertical="center" textRotation="0" wrapText="true" shrinkToFit="false"/>
    </xf>
    <xf xfId="0" fontId="2" numFmtId="0" fillId="3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3" numFmtId="0" fillId="4" borderId="78" applyFont="1" applyNumberFormat="0" applyFill="1" applyBorder="1" applyAlignment="1">
      <alignment horizontal="left" vertical="center" textRotation="0" wrapText="false" shrinkToFit="false"/>
    </xf>
    <xf xfId="0" fontId="3" numFmtId="0" fillId="4" borderId="79" applyFont="1" applyNumberFormat="0" applyFill="1" applyBorder="1" applyAlignment="1">
      <alignment horizontal="left" vertical="center" textRotation="0" wrapText="false" shrinkToFit="false"/>
    </xf>
    <xf xfId="0" fontId="3" numFmtId="0" fillId="4" borderId="80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center" textRotation="0" wrapText="false" shrinkToFit="false"/>
    </xf>
    <xf xfId="0" fontId="2" numFmtId="0" fillId="3" borderId="84" applyFont="1" applyNumberFormat="0" applyFill="1" applyBorder="1" applyAlignment="1">
      <alignment horizontal="left" vertical="center" textRotation="0" wrapText="false" shrinkToFit="false"/>
    </xf>
    <xf xfId="0" fontId="2" numFmtId="0" fillId="3" borderId="85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8" t="s">
        <v>0</v>
      </c>
      <c r="B2" s="239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171</v>
      </c>
      <c r="AN21" s="240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1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1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1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1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1"/>
      <c r="AN22" s="241"/>
    </row>
    <row r="23" spans="1:41" customHeight="1" ht="16.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177</v>
      </c>
      <c r="AN21" s="240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1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1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1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1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1"/>
      <c r="AN22" s="241"/>
    </row>
    <row r="23" spans="1:41" customHeight="1" ht="15.75">
      <c r="A23" s="289" t="s">
        <v>179</v>
      </c>
      <c r="B23" s="290"/>
      <c r="C23" s="290"/>
      <c r="D23" s="29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2" t="s">
        <v>55</v>
      </c>
      <c r="B24" s="243"/>
      <c r="C24" s="243"/>
      <c r="D24" s="244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2" t="s">
        <v>57</v>
      </c>
      <c r="B26" s="243"/>
      <c r="C26" s="243"/>
      <c r="D26" s="244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2" t="s">
        <v>58</v>
      </c>
      <c r="B27" s="243"/>
      <c r="C27" s="243"/>
      <c r="D27" s="244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5" t="s">
        <v>64</v>
      </c>
      <c r="B33" s="246"/>
      <c r="C33" s="246"/>
      <c r="D33" s="247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48" t="s">
        <v>72</v>
      </c>
      <c r="B43" s="249"/>
      <c r="C43" s="249"/>
      <c r="D43" s="250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48" t="s">
        <v>73</v>
      </c>
      <c r="B44" s="249"/>
      <c r="C44" s="249"/>
      <c r="D44" s="250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48" t="s">
        <v>74</v>
      </c>
      <c r="B45" s="249"/>
      <c r="C45" s="249"/>
      <c r="D45" s="250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48" t="s">
        <v>87</v>
      </c>
      <c r="B58" s="249"/>
      <c r="C58" s="249"/>
      <c r="D58" s="250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272" t="s">
        <v>88</v>
      </c>
      <c r="B59" s="273"/>
      <c r="C59" s="273"/>
      <c r="D59" s="274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2" t="s">
        <v>90</v>
      </c>
      <c r="B62" s="243"/>
      <c r="C62" s="243"/>
      <c r="D62" s="244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2" t="s">
        <v>91</v>
      </c>
      <c r="B63" s="243"/>
      <c r="C63" s="243"/>
      <c r="D63" s="244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2" t="s">
        <v>92</v>
      </c>
      <c r="B64" s="243"/>
      <c r="C64" s="243"/>
      <c r="D64" s="244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2" t="s">
        <v>93</v>
      </c>
      <c r="B65" s="243"/>
      <c r="C65" s="243"/>
      <c r="D65" s="244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2" t="s">
        <v>94</v>
      </c>
      <c r="B66" s="243"/>
      <c r="C66" s="243"/>
      <c r="D66" s="244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2" t="s">
        <v>95</v>
      </c>
      <c r="B67" s="243"/>
      <c r="C67" s="243"/>
      <c r="D67" s="244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75" t="s">
        <v>98</v>
      </c>
      <c r="B71" s="276"/>
      <c r="C71" s="276"/>
      <c r="D71" s="277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63" t="s">
        <v>100</v>
      </c>
      <c r="B73" s="264"/>
      <c r="C73" s="264"/>
      <c r="D73" s="265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54" t="s">
        <v>113</v>
      </c>
      <c r="B88" s="255"/>
      <c r="C88" s="255"/>
      <c r="D88" s="25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54" t="s">
        <v>114</v>
      </c>
      <c r="B89" s="255"/>
      <c r="C89" s="255"/>
      <c r="D89" s="25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54" t="s">
        <v>115</v>
      </c>
      <c r="B90" s="255"/>
      <c r="C90" s="255"/>
      <c r="D90" s="25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66" t="s">
        <v>117</v>
      </c>
      <c r="B92" s="267"/>
      <c r="C92" s="267"/>
      <c r="D92" s="268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54" t="s">
        <v>119</v>
      </c>
      <c r="B95" s="255"/>
      <c r="C95" s="255"/>
      <c r="D95" s="25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54" t="s">
        <v>120</v>
      </c>
      <c r="B96" s="255"/>
      <c r="C96" s="255"/>
      <c r="D96" s="25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57" t="s">
        <v>122</v>
      </c>
      <c r="B98" s="258"/>
      <c r="C98" s="258"/>
      <c r="D98" s="259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51" t="s">
        <v>125</v>
      </c>
      <c r="B102" s="252"/>
      <c r="C102" s="252"/>
      <c r="D102" s="253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1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1.42578125" style="2"/>
    <col min="13" max="13" width="11.42578125" style="2"/>
    <col min="14" max="14" width="11.42578125" style="2"/>
    <col min="15" max="15" width="11.42578125" style="2"/>
    <col min="16" max="16" width="12.85546875" customWidth="true" style="2"/>
    <col min="17" max="17" width="11.42578125" style="2"/>
    <col min="18" max="18" width="11.5703125" customWidth="true" style="2"/>
    <col min="19" max="19" width="11.42578125" style="2"/>
    <col min="20" max="20" width="11.42578125" style="2"/>
    <col min="21" max="21" width="11.42578125" style="2"/>
    <col min="22" max="22" width="11.42578125" style="2"/>
    <col min="23" max="23" width="12.85546875" customWidth="true" style="2"/>
    <col min="24" max="24" width="11.42578125" style="2"/>
    <col min="25" max="25" width="11.5703125" customWidth="true" style="2"/>
    <col min="26" max="26" width="11.42578125" style="2"/>
    <col min="27" max="27" width="11.42578125" style="2"/>
    <col min="28" max="28" width="11.42578125" style="2"/>
    <col min="29" max="29" width="11.42578125" style="2"/>
    <col min="30" max="30" width="12.85546875" customWidth="true" style="2"/>
    <col min="31" max="31" width="11.42578125" style="2"/>
    <col min="32" max="32" width="11.5703125" customWidth="true" style="2"/>
    <col min="33" max="33" width="11.42578125" style="2"/>
    <col min="34" max="34" width="11.42578125" style="2"/>
    <col min="35" max="35" width="11.42578125" hidden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78" t="s">
        <v>40</v>
      </c>
      <c r="B1" s="279"/>
      <c r="C1" s="278" t="e">
        <f>MID(CELL("nomfichier",E1),FIND("]",CELL("nomfichier",E1))+1,32)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82" t="s">
        <v>42</v>
      </c>
      <c r="B3" s="283"/>
      <c r="C3" s="280" t="s">
        <v>3</v>
      </c>
      <c r="D3" s="281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82" t="s">
        <v>43</v>
      </c>
      <c r="B4" s="283"/>
      <c r="C4" s="280" t="s">
        <v>2</v>
      </c>
      <c r="D4" s="281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6.5718372536554</v>
      </c>
      <c r="D8" s="63">
        <f>IFERROR((IF(B8="-","-",C8/B8)),"-")</f>
        <v>0.82147965670693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0.0096735187424426</v>
      </c>
      <c r="D9" s="63">
        <f>IFERROR((IF(B9="-","-",C9/B9)),"-")</f>
        <v>0.16122531237404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0.0012091898428053</v>
      </c>
      <c r="D11" s="63">
        <f>IFERROR((IF(B11="-","-",C11/B11)),"-")</f>
        <v>0.24183796856106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0.0072551390568319</v>
      </c>
      <c r="D14" s="63">
        <f>IFERROR((IF(B14="-","-",C14/B14)),"-")</f>
        <v>0.24183796856106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46.875</v>
      </c>
      <c r="D15" s="63">
        <f>IFERROR((IF(B15="-","-",C15/B15)),"-")</f>
        <v>1.5625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 t="str">
        <f>IF(AK82=0,AK83,AK82)</f>
        <v>-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93" t="str">
        <f>IFERROR(AK35/$B$19,"-")</f>
        <v>-</v>
      </c>
      <c r="C20" s="29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0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tr">
        <f>TEXT(M22,"jjjj")</f>
        <v>jjjj</v>
      </c>
      <c r="N21" s="82" t="str">
        <f>TEXT(N22,"jjjj")</f>
        <v>jjjj</v>
      </c>
      <c r="O21" s="240" t="s">
        <v>181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0" t="s">
        <v>182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0" t="s">
        <v>183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0" t="s">
        <v>184</v>
      </c>
      <c r="AK21" s="240" t="s">
        <v>185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1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f>+L22+1</f>
        <v>44813</v>
      </c>
      <c r="N22" s="85">
        <f>+M22+1</f>
        <v>44814</v>
      </c>
      <c r="O22" s="241"/>
      <c r="P22" s="83">
        <f>N22+2</f>
        <v>44816</v>
      </c>
      <c r="Q22" s="84">
        <f>+P22+1</f>
        <v>44817</v>
      </c>
      <c r="R22" s="84">
        <f>+Q22+1</f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1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1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1"/>
      <c r="AK22" s="241"/>
    </row>
    <row r="23" spans="1:38" customHeight="1" ht="15.75">
      <c r="A23" s="289" t="s">
        <v>179</v>
      </c>
      <c r="B23" s="290"/>
      <c r="C23" s="290"/>
      <c r="D23" s="291"/>
      <c r="E23" s="33">
        <v>0</v>
      </c>
      <c r="F23" s="232">
        <v>1</v>
      </c>
      <c r="G23" s="233"/>
      <c r="H23" s="72">
        <f>SUM(E23:G23)</f>
        <v>1</v>
      </c>
      <c r="I23" s="5"/>
      <c r="J23" s="6"/>
      <c r="K23" s="6"/>
      <c r="L23" s="6"/>
      <c r="M23" s="6"/>
      <c r="N23" s="15"/>
      <c r="O23" s="72">
        <f>SUM(I23:N23)</f>
        <v>0</v>
      </c>
      <c r="P23" s="5"/>
      <c r="Q23" s="6"/>
      <c r="R23" s="6"/>
      <c r="S23" s="6"/>
      <c r="T23" s="6"/>
      <c r="U23" s="15"/>
      <c r="V23" s="72">
        <f>SUM(P23:U23)</f>
        <v>0</v>
      </c>
      <c r="W23" s="5"/>
      <c r="X23" s="6"/>
      <c r="Y23" s="6"/>
      <c r="Z23" s="6"/>
      <c r="AA23" s="6"/>
      <c r="AB23" s="15"/>
      <c r="AC23" s="72">
        <f>SUM(W23:AB23)</f>
        <v>0</v>
      </c>
      <c r="AD23" s="5"/>
      <c r="AE23" s="6"/>
      <c r="AF23" s="6"/>
      <c r="AG23" s="6"/>
      <c r="AH23" s="6"/>
      <c r="AI23" s="15"/>
      <c r="AJ23" s="72">
        <f>SUM(AD23:AI23)</f>
        <v>0</v>
      </c>
      <c r="AK23" s="72">
        <f>H23+O23+V23+AC23+AJ23</f>
        <v>1</v>
      </c>
    </row>
    <row r="24" spans="1:38">
      <c r="A24" s="242" t="s">
        <v>55</v>
      </c>
      <c r="B24" s="243"/>
      <c r="C24" s="243"/>
      <c r="D24" s="244"/>
      <c r="E24" s="37">
        <v>0</v>
      </c>
      <c r="F24" s="234">
        <v>0</v>
      </c>
      <c r="G24" s="235"/>
      <c r="H24" s="73">
        <f>SUM(E24:G24)</f>
        <v>0</v>
      </c>
      <c r="I24" s="7"/>
      <c r="J24" s="8"/>
      <c r="K24" s="8"/>
      <c r="L24" s="8"/>
      <c r="M24" s="8"/>
      <c r="N24" s="16"/>
      <c r="O24" s="73">
        <f>SUM(I24:N24)</f>
        <v>0</v>
      </c>
      <c r="P24" s="7"/>
      <c r="Q24" s="8"/>
      <c r="R24" s="8"/>
      <c r="S24" s="8"/>
      <c r="T24" s="8"/>
      <c r="U24" s="16"/>
      <c r="V24" s="73">
        <f>SUM(P24:U24)</f>
        <v>0</v>
      </c>
      <c r="W24" s="7"/>
      <c r="X24" s="8"/>
      <c r="Y24" s="8"/>
      <c r="Z24" s="8"/>
      <c r="AA24" s="8"/>
      <c r="AB24" s="16"/>
      <c r="AC24" s="73">
        <f>SUM(W24:AB24)</f>
        <v>0</v>
      </c>
      <c r="AD24" s="7"/>
      <c r="AE24" s="8"/>
      <c r="AF24" s="8"/>
      <c r="AG24" s="8"/>
      <c r="AH24" s="8"/>
      <c r="AI24" s="16"/>
      <c r="AJ24" s="73">
        <f>SUM(AD24:AI24)</f>
        <v>0</v>
      </c>
      <c r="AK24" s="73">
        <f>H24+O24+V24+AC24+AJ24</f>
        <v>0</v>
      </c>
    </row>
    <row r="25" spans="1:38">
      <c r="A25" s="242" t="s">
        <v>56</v>
      </c>
      <c r="B25" s="243"/>
      <c r="C25" s="243"/>
      <c r="D25" s="244"/>
      <c r="E25" s="37">
        <v>2</v>
      </c>
      <c r="F25" s="234">
        <v>2</v>
      </c>
      <c r="G25" s="235"/>
      <c r="H25" s="73">
        <f>SUM(E25:G25)</f>
        <v>4</v>
      </c>
      <c r="I25" s="7"/>
      <c r="J25" s="8"/>
      <c r="K25" s="8"/>
      <c r="L25" s="8"/>
      <c r="M25" s="8"/>
      <c r="N25" s="16"/>
      <c r="O25" s="73">
        <f>SUM(I25:N25)</f>
        <v>0</v>
      </c>
      <c r="P25" s="7"/>
      <c r="Q25" s="8"/>
      <c r="R25" s="8"/>
      <c r="S25" s="8"/>
      <c r="T25" s="8"/>
      <c r="U25" s="16"/>
      <c r="V25" s="73">
        <f>SUM(P25:U25)</f>
        <v>0</v>
      </c>
      <c r="W25" s="7"/>
      <c r="X25" s="8"/>
      <c r="Y25" s="8"/>
      <c r="Z25" s="8"/>
      <c r="AA25" s="8"/>
      <c r="AB25" s="16"/>
      <c r="AC25" s="73">
        <f>SUM(W25:AB25)</f>
        <v>0</v>
      </c>
      <c r="AD25" s="7"/>
      <c r="AE25" s="8"/>
      <c r="AF25" s="8"/>
      <c r="AG25" s="8"/>
      <c r="AH25" s="8"/>
      <c r="AI25" s="16"/>
      <c r="AJ25" s="73">
        <f>SUM(AD25:AI25)</f>
        <v>0</v>
      </c>
      <c r="AK25" s="73">
        <f>H25+O25+V25+AC25+AJ25</f>
        <v>4</v>
      </c>
    </row>
    <row r="26" spans="1:38">
      <c r="A26" s="242" t="s">
        <v>57</v>
      </c>
      <c r="B26" s="243"/>
      <c r="C26" s="243"/>
      <c r="D26" s="244"/>
      <c r="E26" s="37">
        <v>1</v>
      </c>
      <c r="F26" s="234">
        <v>2</v>
      </c>
      <c r="G26" s="235"/>
      <c r="H26" s="73">
        <f>SUM(E26:G26)</f>
        <v>3</v>
      </c>
      <c r="I26" s="7"/>
      <c r="J26" s="8"/>
      <c r="K26" s="8"/>
      <c r="L26" s="8"/>
      <c r="M26" s="8"/>
      <c r="N26" s="16"/>
      <c r="O26" s="73">
        <f>SUM(I26:N26)</f>
        <v>0</v>
      </c>
      <c r="P26" s="7"/>
      <c r="Q26" s="8"/>
      <c r="R26" s="8"/>
      <c r="S26" s="8"/>
      <c r="T26" s="8"/>
      <c r="U26" s="16"/>
      <c r="V26" s="73">
        <f>SUM(P26:U26)</f>
        <v>0</v>
      </c>
      <c r="W26" s="7"/>
      <c r="X26" s="8"/>
      <c r="Y26" s="8"/>
      <c r="Z26" s="8"/>
      <c r="AA26" s="8"/>
      <c r="AB26" s="16"/>
      <c r="AC26" s="73">
        <f>SUM(W26:AB26)</f>
        <v>0</v>
      </c>
      <c r="AD26" s="7"/>
      <c r="AE26" s="8"/>
      <c r="AF26" s="8"/>
      <c r="AG26" s="8"/>
      <c r="AH26" s="8"/>
      <c r="AI26" s="16"/>
      <c r="AJ26" s="73">
        <f>SUM(AD26:AI26)</f>
        <v>0</v>
      </c>
      <c r="AK26" s="73">
        <f>H26+O26+V26+AC26+AJ26</f>
        <v>3</v>
      </c>
    </row>
    <row r="27" spans="1:38">
      <c r="A27" s="242" t="s">
        <v>58</v>
      </c>
      <c r="B27" s="243"/>
      <c r="C27" s="243"/>
      <c r="D27" s="244"/>
      <c r="E27" s="37">
        <v>0</v>
      </c>
      <c r="F27" s="234">
        <v>0</v>
      </c>
      <c r="G27" s="235"/>
      <c r="H27" s="73">
        <f>SUM(E27:G27)</f>
        <v>0</v>
      </c>
      <c r="I27" s="7"/>
      <c r="J27" s="8"/>
      <c r="K27" s="8"/>
      <c r="L27" s="8"/>
      <c r="M27" s="8"/>
      <c r="N27" s="16"/>
      <c r="O27" s="73">
        <f>SUM(I27:N27)</f>
        <v>0</v>
      </c>
      <c r="P27" s="7"/>
      <c r="Q27" s="8"/>
      <c r="R27" s="8"/>
      <c r="S27" s="8"/>
      <c r="T27" s="8"/>
      <c r="U27" s="16"/>
      <c r="V27" s="73">
        <f>SUM(P27:U27)</f>
        <v>0</v>
      </c>
      <c r="W27" s="7"/>
      <c r="X27" s="8"/>
      <c r="Y27" s="8"/>
      <c r="Z27" s="8"/>
      <c r="AA27" s="8"/>
      <c r="AB27" s="16"/>
      <c r="AC27" s="73">
        <f>SUM(W27:AB27)</f>
        <v>0</v>
      </c>
      <c r="AD27" s="7"/>
      <c r="AE27" s="8"/>
      <c r="AF27" s="8"/>
      <c r="AG27" s="8"/>
      <c r="AH27" s="8"/>
      <c r="AI27" s="16"/>
      <c r="AJ27" s="73">
        <f>SUM(AD27:AI27)</f>
        <v>0</v>
      </c>
      <c r="AK27" s="73">
        <f>H27+O27+V27+AC27+AJ27</f>
        <v>0</v>
      </c>
    </row>
    <row r="28" spans="1:38">
      <c r="A28" s="242" t="s">
        <v>59</v>
      </c>
      <c r="B28" s="243"/>
      <c r="C28" s="243"/>
      <c r="D28" s="244"/>
      <c r="E28" s="37">
        <v>0</v>
      </c>
      <c r="F28" s="234">
        <v>0</v>
      </c>
      <c r="G28" s="235"/>
      <c r="H28" s="73">
        <f>SUM(E28:G28)</f>
        <v>0</v>
      </c>
      <c r="I28" s="7"/>
      <c r="J28" s="8"/>
      <c r="K28" s="8"/>
      <c r="L28" s="8"/>
      <c r="M28" s="8"/>
      <c r="N28" s="16"/>
      <c r="O28" s="73">
        <f>SUM(I28:N28)</f>
        <v>0</v>
      </c>
      <c r="P28" s="7"/>
      <c r="Q28" s="8"/>
      <c r="R28" s="8"/>
      <c r="S28" s="8"/>
      <c r="T28" s="8"/>
      <c r="U28" s="16"/>
      <c r="V28" s="73">
        <f>SUM(P28:U28)</f>
        <v>0</v>
      </c>
      <c r="W28" s="7"/>
      <c r="X28" s="8"/>
      <c r="Y28" s="8"/>
      <c r="Z28" s="8"/>
      <c r="AA28" s="8"/>
      <c r="AB28" s="16"/>
      <c r="AC28" s="73">
        <f>SUM(W28:AB28)</f>
        <v>0</v>
      </c>
      <c r="AD28" s="7"/>
      <c r="AE28" s="8"/>
      <c r="AF28" s="8"/>
      <c r="AG28" s="8"/>
      <c r="AH28" s="8"/>
      <c r="AI28" s="16"/>
      <c r="AJ28" s="73">
        <f>SUM(AD28:AI28)</f>
        <v>0</v>
      </c>
      <c r="AK28" s="73">
        <f>H28+O28+V28+AC28+AJ28</f>
        <v>0</v>
      </c>
    </row>
    <row r="29" spans="1:38">
      <c r="A29" s="242" t="s">
        <v>60</v>
      </c>
      <c r="B29" s="243"/>
      <c r="C29" s="243"/>
      <c r="D29" s="244"/>
      <c r="E29" s="37">
        <v>0</v>
      </c>
      <c r="F29" s="234">
        <v>0</v>
      </c>
      <c r="G29" s="235"/>
      <c r="H29" s="73">
        <f>SUM(E29:G29)</f>
        <v>0</v>
      </c>
      <c r="I29" s="7"/>
      <c r="J29" s="8"/>
      <c r="K29" s="8"/>
      <c r="L29" s="8"/>
      <c r="M29" s="8"/>
      <c r="N29" s="16"/>
      <c r="O29" s="73">
        <f>SUM(I29:N29)</f>
        <v>0</v>
      </c>
      <c r="P29" s="7"/>
      <c r="Q29" s="8"/>
      <c r="R29" s="8"/>
      <c r="S29" s="8"/>
      <c r="T29" s="8"/>
      <c r="U29" s="16"/>
      <c r="V29" s="73">
        <f>SUM(P29:U29)</f>
        <v>0</v>
      </c>
      <c r="W29" s="7"/>
      <c r="X29" s="8"/>
      <c r="Y29" s="8"/>
      <c r="Z29" s="8"/>
      <c r="AA29" s="8"/>
      <c r="AB29" s="16"/>
      <c r="AC29" s="73">
        <f>SUM(W29:AB29)</f>
        <v>0</v>
      </c>
      <c r="AD29" s="7"/>
      <c r="AE29" s="8"/>
      <c r="AF29" s="8"/>
      <c r="AG29" s="8"/>
      <c r="AH29" s="8"/>
      <c r="AI29" s="16"/>
      <c r="AJ29" s="73">
        <f>SUM(AD29:AI29)</f>
        <v>0</v>
      </c>
      <c r="AK29" s="73">
        <f>H29+O29+V29+AC29+AJ29</f>
        <v>0</v>
      </c>
    </row>
    <row r="30" spans="1:38">
      <c r="A30" s="242" t="s">
        <v>61</v>
      </c>
      <c r="B30" s="243"/>
      <c r="C30" s="243"/>
      <c r="D30" s="244"/>
      <c r="E30" s="37">
        <v>0</v>
      </c>
      <c r="F30" s="234">
        <v>0</v>
      </c>
      <c r="G30" s="235"/>
      <c r="H30" s="73">
        <f>SUM(E30:G30)</f>
        <v>0</v>
      </c>
      <c r="I30" s="7"/>
      <c r="J30" s="8"/>
      <c r="K30" s="8"/>
      <c r="L30" s="8"/>
      <c r="M30" s="8"/>
      <c r="N30" s="16"/>
      <c r="O30" s="73">
        <f>SUM(I30:N30)</f>
        <v>0</v>
      </c>
      <c r="P30" s="7"/>
      <c r="Q30" s="8"/>
      <c r="R30" s="8"/>
      <c r="S30" s="8"/>
      <c r="T30" s="8"/>
      <c r="U30" s="16"/>
      <c r="V30" s="73">
        <f>SUM(P30:U30)</f>
        <v>0</v>
      </c>
      <c r="W30" s="7"/>
      <c r="X30" s="8"/>
      <c r="Y30" s="8"/>
      <c r="Z30" s="8"/>
      <c r="AA30" s="8"/>
      <c r="AB30" s="16"/>
      <c r="AC30" s="73">
        <f>SUM(W30:AB30)</f>
        <v>0</v>
      </c>
      <c r="AD30" s="7"/>
      <c r="AE30" s="8"/>
      <c r="AF30" s="8"/>
      <c r="AG30" s="8"/>
      <c r="AH30" s="8"/>
      <c r="AI30" s="16"/>
      <c r="AJ30" s="73">
        <f>SUM(AD30:AI30)</f>
        <v>0</v>
      </c>
      <c r="AK30" s="73">
        <f>H30+O30+V30+AC30+AJ30</f>
        <v>0</v>
      </c>
    </row>
    <row r="31" spans="1:38">
      <c r="A31" s="242" t="s">
        <v>62</v>
      </c>
      <c r="B31" s="243"/>
      <c r="C31" s="243"/>
      <c r="D31" s="244"/>
      <c r="E31" s="9">
        <v>0</v>
      </c>
      <c r="F31" s="236">
        <v>0</v>
      </c>
      <c r="G31" s="237"/>
      <c r="H31" s="74">
        <f>SUM(E31:G31)</f>
        <v>0</v>
      </c>
      <c r="I31" s="9"/>
      <c r="J31" s="10"/>
      <c r="K31" s="10"/>
      <c r="L31" s="10"/>
      <c r="M31" s="10"/>
      <c r="N31" s="17"/>
      <c r="O31" s="74">
        <f>SUM(I31:N31)</f>
        <v>0</v>
      </c>
      <c r="P31" s="9"/>
      <c r="Q31" s="10"/>
      <c r="R31" s="10"/>
      <c r="S31" s="10"/>
      <c r="T31" s="10"/>
      <c r="U31" s="17"/>
      <c r="V31" s="74">
        <f>SUM(P31:U31)</f>
        <v>0</v>
      </c>
      <c r="W31" s="9"/>
      <c r="X31" s="10"/>
      <c r="Y31" s="10"/>
      <c r="Z31" s="10"/>
      <c r="AA31" s="10"/>
      <c r="AB31" s="17"/>
      <c r="AC31" s="74">
        <f>SUM(W31:AB31)</f>
        <v>0</v>
      </c>
      <c r="AD31" s="9"/>
      <c r="AE31" s="10"/>
      <c r="AF31" s="10"/>
      <c r="AG31" s="10"/>
      <c r="AH31" s="10"/>
      <c r="AI31" s="17"/>
      <c r="AJ31" s="74">
        <f>SUM(AD31:AI31)</f>
        <v>0</v>
      </c>
      <c r="AK31" s="74">
        <f>H31+O31+V31+AC31+AJ31</f>
        <v>0</v>
      </c>
    </row>
    <row r="32" spans="1:38">
      <c r="A32" s="245" t="s">
        <v>63</v>
      </c>
      <c r="B32" s="246"/>
      <c r="C32" s="246"/>
      <c r="D32" s="247"/>
      <c r="E32" s="37">
        <v>4</v>
      </c>
      <c r="F32" s="234">
        <v>2</v>
      </c>
      <c r="G32" s="235"/>
      <c r="H32" s="73">
        <f>SUM(E32:G32)</f>
        <v>6</v>
      </c>
      <c r="I32" s="7"/>
      <c r="J32" s="8"/>
      <c r="K32" s="8"/>
      <c r="L32" s="8"/>
      <c r="M32" s="8"/>
      <c r="N32" s="16"/>
      <c r="O32" s="73">
        <f>SUM(I32:N32)</f>
        <v>0</v>
      </c>
      <c r="P32" s="7"/>
      <c r="Q32" s="8"/>
      <c r="R32" s="8"/>
      <c r="S32" s="8"/>
      <c r="T32" s="8"/>
      <c r="U32" s="16"/>
      <c r="V32" s="73">
        <f>SUM(P32:U32)</f>
        <v>0</v>
      </c>
      <c r="W32" s="7"/>
      <c r="X32" s="8"/>
      <c r="Y32" s="8"/>
      <c r="Z32" s="8"/>
      <c r="AA32" s="8"/>
      <c r="AB32" s="16"/>
      <c r="AC32" s="73">
        <f>SUM(W32:AB32)</f>
        <v>0</v>
      </c>
      <c r="AD32" s="7"/>
      <c r="AE32" s="8"/>
      <c r="AF32" s="8"/>
      <c r="AG32" s="8"/>
      <c r="AH32" s="8"/>
      <c r="AI32" s="16"/>
      <c r="AJ32" s="73">
        <f>SUM(AD32:AI32)</f>
        <v>0</v>
      </c>
      <c r="AK32" s="73">
        <f>H32+O32+V32+AC32+AJ32</f>
        <v>6</v>
      </c>
    </row>
    <row r="33" spans="1:38">
      <c r="A33" s="245" t="s">
        <v>64</v>
      </c>
      <c r="B33" s="246"/>
      <c r="C33" s="246"/>
      <c r="D33" s="247"/>
      <c r="E33" s="37">
        <v>0</v>
      </c>
      <c r="F33" s="234">
        <v>0</v>
      </c>
      <c r="G33" s="235"/>
      <c r="H33" s="73">
        <f>SUM(E33:G33)</f>
        <v>0</v>
      </c>
      <c r="I33" s="7"/>
      <c r="J33" s="8"/>
      <c r="K33" s="8"/>
      <c r="L33" s="8"/>
      <c r="M33" s="8"/>
      <c r="N33" s="16"/>
      <c r="O33" s="73">
        <f>SUM(I33:N33)</f>
        <v>0</v>
      </c>
      <c r="P33" s="7"/>
      <c r="Q33" s="8"/>
      <c r="R33" s="8"/>
      <c r="S33" s="8"/>
      <c r="T33" s="8"/>
      <c r="U33" s="16"/>
      <c r="V33" s="73">
        <f>SUM(P33:U33)</f>
        <v>0</v>
      </c>
      <c r="W33" s="7"/>
      <c r="X33" s="8"/>
      <c r="Y33" s="8"/>
      <c r="Z33" s="8"/>
      <c r="AA33" s="8"/>
      <c r="AB33" s="16"/>
      <c r="AC33" s="73">
        <f>SUM(W33:AB33)</f>
        <v>0</v>
      </c>
      <c r="AD33" s="7"/>
      <c r="AE33" s="8"/>
      <c r="AF33" s="8"/>
      <c r="AG33" s="8"/>
      <c r="AH33" s="8"/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2" t="s">
        <v>65</v>
      </c>
      <c r="B34" s="243"/>
      <c r="C34" s="243"/>
      <c r="D34" s="244"/>
      <c r="E34" s="37">
        <v>417</v>
      </c>
      <c r="F34" s="234">
        <v>396</v>
      </c>
      <c r="G34" s="235"/>
      <c r="H34" s="73">
        <f>SUM(E34:G34)</f>
        <v>813</v>
      </c>
      <c r="I34" s="7"/>
      <c r="J34" s="8"/>
      <c r="K34" s="8"/>
      <c r="L34" s="8"/>
      <c r="M34" s="8"/>
      <c r="N34" s="16"/>
      <c r="O34" s="73">
        <f>SUM(I34:N34)</f>
        <v>0</v>
      </c>
      <c r="P34" s="7"/>
      <c r="Q34" s="8"/>
      <c r="R34" s="8"/>
      <c r="S34" s="8"/>
      <c r="T34" s="8"/>
      <c r="U34" s="16"/>
      <c r="V34" s="73">
        <f>SUM(P34:U34)</f>
        <v>0</v>
      </c>
      <c r="W34" s="7"/>
      <c r="X34" s="8"/>
      <c r="Y34" s="8"/>
      <c r="Z34" s="8"/>
      <c r="AA34" s="8"/>
      <c r="AB34" s="16"/>
      <c r="AC34" s="73">
        <f>SUM(W34:AB34)</f>
        <v>0</v>
      </c>
      <c r="AD34" s="7"/>
      <c r="AE34" s="8"/>
      <c r="AF34" s="8"/>
      <c r="AG34" s="8"/>
      <c r="AH34" s="8"/>
      <c r="AI34" s="16"/>
      <c r="AJ34" s="73">
        <f>SUM(AD34:AI34)</f>
        <v>0</v>
      </c>
      <c r="AK34" s="73">
        <f>H34+O34+V34+AC34+AJ34</f>
        <v>813</v>
      </c>
    </row>
    <row r="35" spans="1:38" customHeight="1" ht="16.5">
      <c r="A35" s="294" t="s">
        <v>66</v>
      </c>
      <c r="B35" s="295"/>
      <c r="C35" s="295"/>
      <c r="D35" s="296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0</v>
      </c>
      <c r="J35" s="77">
        <f>SUM(J23:J34)</f>
        <v>0</v>
      </c>
      <c r="K35" s="77">
        <f>SUM(K23:K34)</f>
        <v>0</v>
      </c>
      <c r="L35" s="77">
        <f>SUM(L23:L34)</f>
        <v>0</v>
      </c>
      <c r="M35" s="77">
        <f>SUM(M23:M34)</f>
        <v>0</v>
      </c>
      <c r="N35" s="78">
        <f>SUM(N23:N34)</f>
        <v>0</v>
      </c>
      <c r="O35" s="75">
        <f>SUM(O23:O34)</f>
        <v>0</v>
      </c>
      <c r="P35" s="76">
        <f>SUM(P23:P34)</f>
        <v>0</v>
      </c>
      <c r="Q35" s="77">
        <f>SUM(Q23:Q34)</f>
        <v>0</v>
      </c>
      <c r="R35" s="77">
        <f>SUM(R23:R34)</f>
        <v>0</v>
      </c>
      <c r="S35" s="77">
        <f>SUM(S23:S34)</f>
        <v>0</v>
      </c>
      <c r="T35" s="77">
        <f>SUM(T23:T34)</f>
        <v>0</v>
      </c>
      <c r="U35" s="78">
        <f>SUM(U23:U34)</f>
        <v>0</v>
      </c>
      <c r="V35" s="75">
        <f>SUM(V23:V34)</f>
        <v>0</v>
      </c>
      <c r="W35" s="76">
        <f>SUM(W23:W34)</f>
        <v>0</v>
      </c>
      <c r="X35" s="77">
        <f>SUM(X23:X34)</f>
        <v>0</v>
      </c>
      <c r="Y35" s="77">
        <f>SUM(Y23:Y34)</f>
        <v>0</v>
      </c>
      <c r="Z35" s="77">
        <f>SUM(Z23:Z34)</f>
        <v>0</v>
      </c>
      <c r="AA35" s="77">
        <f>SUM(AA23:AA34)</f>
        <v>0</v>
      </c>
      <c r="AB35" s="78">
        <f>SUM(AB23:AB34)</f>
        <v>0</v>
      </c>
      <c r="AC35" s="75">
        <f>SUM(AC23:AC34)</f>
        <v>0</v>
      </c>
      <c r="AD35" s="76">
        <f>SUM(AD23:AD34)</f>
        <v>0</v>
      </c>
      <c r="AE35" s="77">
        <f>SUM(AE23:AE34)</f>
        <v>0</v>
      </c>
      <c r="AF35" s="77">
        <f>SUM(AF23:AF34)</f>
        <v>0</v>
      </c>
      <c r="AG35" s="77">
        <f>SUM(AG23:AG34)</f>
        <v>0</v>
      </c>
      <c r="AH35" s="77">
        <f>SUM(AH23:AH34)</f>
        <v>0</v>
      </c>
      <c r="AI35" s="78">
        <f>SUM(AI23:AI34)</f>
        <v>0</v>
      </c>
      <c r="AJ35" s="75">
        <f>SUM(AJ23:AJ34)</f>
        <v>0</v>
      </c>
      <c r="AK35" s="75">
        <f>SUM(AK23:AK34)</f>
        <v>827</v>
      </c>
    </row>
    <row r="36" spans="1:38" customHeight="1" ht="16.5">
      <c r="A36" s="294" t="s">
        <v>67</v>
      </c>
      <c r="B36" s="295"/>
      <c r="C36" s="295"/>
      <c r="D36" s="296"/>
      <c r="E36" s="76">
        <f>SUM(E23:E31)</f>
        <v>3</v>
      </c>
      <c r="F36" s="77">
        <f>SUM(F23:F31)</f>
        <v>5</v>
      </c>
      <c r="G36" s="78">
        <f>SUM(G23:G31)</f>
        <v>0</v>
      </c>
      <c r="H36" s="75" t="e">
        <f>SUM(E23:H23:E120K31)</f>
        <v>#NAME?</v>
      </c>
      <c r="I36" s="76">
        <f>SUM(I23:I31)</f>
        <v>0</v>
      </c>
      <c r="J36" s="77">
        <f>SUM(J23:J31)</f>
        <v>0</v>
      </c>
      <c r="K36" s="77">
        <f>SUM(K23:K31)</f>
        <v>0</v>
      </c>
      <c r="L36" s="77">
        <f>SUM(L23:L31)</f>
        <v>0</v>
      </c>
      <c r="M36" s="77">
        <f>SUM(M23:M31)</f>
        <v>0</v>
      </c>
      <c r="N36" s="78">
        <f>SUM(N23:N31)</f>
        <v>0</v>
      </c>
      <c r="O36" s="75">
        <f>SUM(O23:O31)</f>
        <v>0</v>
      </c>
      <c r="P36" s="76">
        <f>SUM(P23:P31)</f>
        <v>0</v>
      </c>
      <c r="Q36" s="77">
        <f>SUM(Q23:Q31)</f>
        <v>0</v>
      </c>
      <c r="R36" s="77">
        <f>SUM(R23:R31)</f>
        <v>0</v>
      </c>
      <c r="S36" s="77">
        <f>SUM(S23:S31)</f>
        <v>0</v>
      </c>
      <c r="T36" s="77">
        <f>SUM(T23:T31)</f>
        <v>0</v>
      </c>
      <c r="U36" s="78">
        <f>SUM(U23:U31)</f>
        <v>0</v>
      </c>
      <c r="V36" s="75">
        <f>SUM(V23:V31)</f>
        <v>0</v>
      </c>
      <c r="W36" s="76">
        <f>SUM(W23:W31)</f>
        <v>0</v>
      </c>
      <c r="X36" s="77">
        <f>SUM(X23:X31)</f>
        <v>0</v>
      </c>
      <c r="Y36" s="77">
        <f>SUM(Y23:Y31)</f>
        <v>0</v>
      </c>
      <c r="Z36" s="77">
        <f>SUM(Z23:Z31)</f>
        <v>0</v>
      </c>
      <c r="AA36" s="77">
        <f>SUM(AA23:AA31)</f>
        <v>0</v>
      </c>
      <c r="AB36" s="78">
        <f>SUM(AB23:AB31)</f>
        <v>0</v>
      </c>
      <c r="AC36" s="75">
        <f>SUM(AC23:AC31)</f>
        <v>0</v>
      </c>
      <c r="AD36" s="76">
        <f>SUM(AD23:AD31)</f>
        <v>0</v>
      </c>
      <c r="AE36" s="77">
        <f>SUM(AE23:AE31)</f>
        <v>0</v>
      </c>
      <c r="AF36" s="77">
        <f>SUM(AF23:AF31)</f>
        <v>0</v>
      </c>
      <c r="AG36" s="77">
        <f>SUM(AG23:AG31)</f>
        <v>0</v>
      </c>
      <c r="AH36" s="77">
        <f>SUM(AH23:AH31)</f>
        <v>0</v>
      </c>
      <c r="AI36" s="78">
        <f>SUM(AI23:AI31)</f>
        <v>0</v>
      </c>
      <c r="AJ36" s="75">
        <f>SUM(AJ23:AJ31)</f>
        <v>0</v>
      </c>
      <c r="AK36" s="75">
        <f>SUM(AK23:AK31)</f>
        <v>8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97" t="s">
        <v>71</v>
      </c>
      <c r="B42" s="298"/>
      <c r="C42" s="298"/>
      <c r="D42" s="299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 t="str">
        <f>IFERROR(H36/H35,"-")</f>
        <v>-</v>
      </c>
      <c r="I42" s="86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7" t="str">
        <f>IFERROR(L36/L35,"-")</f>
        <v>-</v>
      </c>
      <c r="M42" s="87" t="str">
        <f>IFERROR(M36/M35,"-")</f>
        <v>-</v>
      </c>
      <c r="N42" s="88" t="str">
        <f>IFERROR(N36/N35,"-")</f>
        <v>-</v>
      </c>
      <c r="O42" s="111" t="str">
        <f>IFERROR(O36/O35,"-")</f>
        <v>-</v>
      </c>
      <c r="P42" s="86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7" t="str">
        <f>IFERROR(S36/S35,"-")</f>
        <v>-</v>
      </c>
      <c r="T42" s="87" t="str">
        <f>IFERROR(T36/T35,"-")</f>
        <v>-</v>
      </c>
      <c r="U42" s="88" t="str">
        <f>IFERROR(U36/U35,"-")</f>
        <v>-</v>
      </c>
      <c r="V42" s="111" t="str">
        <f>IFERROR(V36/V35,"-")</f>
        <v>-</v>
      </c>
      <c r="W42" s="86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7" t="str">
        <f>IFERROR(Z36/Z35,"-")</f>
        <v>-</v>
      </c>
      <c r="AA42" s="87" t="str">
        <f>IFERROR(AA36/AA35,"-")</f>
        <v>-</v>
      </c>
      <c r="AB42" s="88" t="str">
        <f>IFERROR(AB36/AB35,"-")</f>
        <v>-</v>
      </c>
      <c r="AC42" s="111" t="str">
        <f>IFERROR(AC36/AC35,"-")</f>
        <v>-</v>
      </c>
      <c r="AD42" s="86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7" t="str">
        <f>IFERROR(AG36/AG35,"-")</f>
        <v>-</v>
      </c>
      <c r="AH42" s="87" t="str">
        <f>IFERROR(AH36/AH35,"-")</f>
        <v>-</v>
      </c>
      <c r="AI42" s="88" t="str">
        <f>IFERROR(AI36/AI35,"-")</f>
        <v>-</v>
      </c>
      <c r="AJ42" s="111" t="str">
        <f>IFERROR(AJ36/AJ35,"-")</f>
        <v>-</v>
      </c>
      <c r="AK42" s="111">
        <f>IFERROR(AK36/AK35,"-")</f>
        <v>0.0096735187424426</v>
      </c>
    </row>
    <row r="43" spans="1:38">
      <c r="A43" s="248" t="s">
        <v>72</v>
      </c>
      <c r="B43" s="249"/>
      <c r="C43" s="249"/>
      <c r="D43" s="250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0" t="str">
        <f>IFERROR((L23+L25+L26+L27)/L35,"-")</f>
        <v>-</v>
      </c>
      <c r="M43" s="90" t="str">
        <f>IFERROR((M23+M25+M26+M27)/M35,"-")</f>
        <v>-</v>
      </c>
      <c r="N43" s="91" t="str">
        <f>IFERROR((N23+N25+N26+N27)/N35,"-")</f>
        <v>-</v>
      </c>
      <c r="O43" s="112" t="str">
        <f>IFERROR((O23+O25+O26+O27)/O35,"-")</f>
        <v>-</v>
      </c>
      <c r="P43" s="89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0" t="str">
        <f>IFERROR((S23+S25+S26+S27)/S35,"-")</f>
        <v>-</v>
      </c>
      <c r="T43" s="90" t="str">
        <f>IFERROR((T23+T25+T26+T27)/T35,"-")</f>
        <v>-</v>
      </c>
      <c r="U43" s="91" t="str">
        <f>IFERROR((U23+U25+U26+U27)/U35,"-")</f>
        <v>-</v>
      </c>
      <c r="V43" s="112" t="str">
        <f>IFERROR((V23+V25+V26+V27)/V35,"-")</f>
        <v>-</v>
      </c>
      <c r="W43" s="89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0" t="str">
        <f>IFERROR((Z23+Z25+Z26+Z27)/Z35,"-")</f>
        <v>-</v>
      </c>
      <c r="AA43" s="90" t="str">
        <f>IFERROR((AA23+AA25+AA26+AA27)/AA35,"-")</f>
        <v>-</v>
      </c>
      <c r="AB43" s="91" t="str">
        <f>IFERROR((AB23+AB25+AB26+AB27)/AB35,"-")</f>
        <v>-</v>
      </c>
      <c r="AC43" s="112" t="str">
        <f>IFERROR((AC23+AC25+AC26+AC27)/AC35,"-")</f>
        <v>-</v>
      </c>
      <c r="AD43" s="89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0" t="str">
        <f>IFERROR((AG23+AG25+AG26+AG27)/AG35,"-")</f>
        <v>-</v>
      </c>
      <c r="AH43" s="90" t="str">
        <f>IFERROR((AH23+AH25+AH26+AH27)/AH35,"-")</f>
        <v>-</v>
      </c>
      <c r="AI43" s="91" t="str">
        <f>IFERROR((AI23+AI25+AI26+AI27)/AI35,"-")</f>
        <v>-</v>
      </c>
      <c r="AJ43" s="112" t="str">
        <f>IFERROR((AJ23+AJ25+AJ26+AJ27)/AJ35,"-")</f>
        <v>-</v>
      </c>
      <c r="AK43" s="112">
        <f>IFERROR((AK23+AK25+AK26+AK27)/AK35,"-")</f>
        <v>0.0096735187424426</v>
      </c>
    </row>
    <row r="44" spans="1:38">
      <c r="A44" s="248" t="s">
        <v>73</v>
      </c>
      <c r="B44" s="249"/>
      <c r="C44" s="249"/>
      <c r="D44" s="250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3" t="str">
        <f>IFERROR(L26/L35,"-")</f>
        <v>-</v>
      </c>
      <c r="M44" s="93" t="str">
        <f>IFERROR(M26/M35,"-")</f>
        <v>-</v>
      </c>
      <c r="N44" s="94" t="str">
        <f>IFERROR(N26/N35,"-")</f>
        <v>-</v>
      </c>
      <c r="O44" s="113" t="str">
        <f>IFERROR(O26/O35,"-")</f>
        <v>-</v>
      </c>
      <c r="P44" s="92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3" t="str">
        <f>IFERROR(S26/S35,"-")</f>
        <v>-</v>
      </c>
      <c r="T44" s="93" t="str">
        <f>IFERROR(T26/T35,"-")</f>
        <v>-</v>
      </c>
      <c r="U44" s="94" t="str">
        <f>IFERROR(U26/U35,"-")</f>
        <v>-</v>
      </c>
      <c r="V44" s="113" t="str">
        <f>IFERROR(V26/V35,"-")</f>
        <v>-</v>
      </c>
      <c r="W44" s="92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3" t="str">
        <f>IFERROR(Z26/Z35,"-")</f>
        <v>-</v>
      </c>
      <c r="AA44" s="93" t="str">
        <f>IFERROR(AA26/AA35,"-")</f>
        <v>-</v>
      </c>
      <c r="AB44" s="94" t="str">
        <f>IFERROR(AB26/AB35,"-")</f>
        <v>-</v>
      </c>
      <c r="AC44" s="113" t="str">
        <f>IFERROR(AC26/AC35,"-")</f>
        <v>-</v>
      </c>
      <c r="AD44" s="92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3" t="str">
        <f>IFERROR(AG26/AG35,"-")</f>
        <v>-</v>
      </c>
      <c r="AH44" s="93" t="str">
        <f>IFERROR(AH26/AH35,"-")</f>
        <v>-</v>
      </c>
      <c r="AI44" s="94" t="str">
        <f>IFERROR(AI26/AI35,"-")</f>
        <v>-</v>
      </c>
      <c r="AJ44" s="113" t="str">
        <f>IFERROR(AJ26/AJ35,"-")</f>
        <v>-</v>
      </c>
      <c r="AK44" s="113">
        <f>IFERROR(AK26/AK35,"-")</f>
        <v>0.003627569528416</v>
      </c>
    </row>
    <row r="45" spans="1:38">
      <c r="A45" s="248" t="s">
        <v>74</v>
      </c>
      <c r="B45" s="249"/>
      <c r="C45" s="249"/>
      <c r="D45" s="250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3" t="str">
        <f>IFERROR(L25/L35,"-")</f>
        <v>-</v>
      </c>
      <c r="M45" s="93" t="str">
        <f>IFERROR(M25/M35,"-")</f>
        <v>-</v>
      </c>
      <c r="N45" s="94" t="str">
        <f>IFERROR(N25/N35,"-")</f>
        <v>-</v>
      </c>
      <c r="O45" s="113" t="str">
        <f>IFERROR(O25/O35,"-")</f>
        <v>-</v>
      </c>
      <c r="P45" s="92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3" t="str">
        <f>IFERROR(S25/S35,"-")</f>
        <v>-</v>
      </c>
      <c r="T45" s="93" t="str">
        <f>IFERROR(T25/T35,"-")</f>
        <v>-</v>
      </c>
      <c r="U45" s="94" t="str">
        <f>IFERROR(U25/U35,"-")</f>
        <v>-</v>
      </c>
      <c r="V45" s="113" t="str">
        <f>IFERROR(V25/V35,"-")</f>
        <v>-</v>
      </c>
      <c r="W45" s="92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3" t="str">
        <f>IFERROR(Z25/Z35,"-")</f>
        <v>-</v>
      </c>
      <c r="AA45" s="93" t="str">
        <f>IFERROR(AA25/AA35,"-")</f>
        <v>-</v>
      </c>
      <c r="AB45" s="94" t="str">
        <f>IFERROR(AB25/AB35,"-")</f>
        <v>-</v>
      </c>
      <c r="AC45" s="113" t="str">
        <f>IFERROR(AC25/AC35,"-")</f>
        <v>-</v>
      </c>
      <c r="AD45" s="92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3" t="str">
        <f>IFERROR(AG25/AG35,"-")</f>
        <v>-</v>
      </c>
      <c r="AH45" s="93" t="str">
        <f>IFERROR(AH25/AH35,"-")</f>
        <v>-</v>
      </c>
      <c r="AI45" s="94" t="str">
        <f>IFERROR(AI25/AI35,"-")</f>
        <v>-</v>
      </c>
      <c r="AJ45" s="113" t="str">
        <f>IFERROR(AJ25/AJ35,"-")</f>
        <v>-</v>
      </c>
      <c r="AK45" s="113">
        <f>IFERROR(AK25/AK35,"-")</f>
        <v>0.0048367593712213</v>
      </c>
    </row>
    <row r="46" spans="1:38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3" t="str">
        <f>IFERROR(L27/L35,"-")</f>
        <v>-</v>
      </c>
      <c r="M46" s="93" t="str">
        <f>IFERROR(M27/M35,"-")</f>
        <v>-</v>
      </c>
      <c r="N46" s="94" t="str">
        <f>IFERROR(N27/N35,"-")</f>
        <v>-</v>
      </c>
      <c r="O46" s="113" t="str">
        <f>IFERROR(O27/O35,"-")</f>
        <v>-</v>
      </c>
      <c r="P46" s="92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3" t="str">
        <f>IFERROR(S27/S35,"-")</f>
        <v>-</v>
      </c>
      <c r="T46" s="93" t="str">
        <f>IFERROR(T27/T35,"-")</f>
        <v>-</v>
      </c>
      <c r="U46" s="94" t="str">
        <f>IFERROR(U27/U35,"-")</f>
        <v>-</v>
      </c>
      <c r="V46" s="113" t="str">
        <f>IFERROR(V27/V35,"-")</f>
        <v>-</v>
      </c>
      <c r="W46" s="92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3" t="str">
        <f>IFERROR(Z27/Z35,"-")</f>
        <v>-</v>
      </c>
      <c r="AA46" s="93" t="str">
        <f>IFERROR(AA27/AA35,"-")</f>
        <v>-</v>
      </c>
      <c r="AB46" s="94" t="str">
        <f>IFERROR(AB27/AB35,"-")</f>
        <v>-</v>
      </c>
      <c r="AC46" s="113" t="str">
        <f>IFERROR(AC27/AC35,"-")</f>
        <v>-</v>
      </c>
      <c r="AD46" s="92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3" t="str">
        <f>IFERROR(AG27/AG35,"-")</f>
        <v>-</v>
      </c>
      <c r="AH46" s="93" t="str">
        <f>IFERROR(AH27/AH35,"-")</f>
        <v>-</v>
      </c>
      <c r="AI46" s="94" t="str">
        <f>IFERROR(AI27/AI35,"-")</f>
        <v>-</v>
      </c>
      <c r="AJ46" s="113" t="str">
        <f>IFERROR(AJ27/AJ35,"-")</f>
        <v>-</v>
      </c>
      <c r="AK46" s="113">
        <f>IFERROR(AK27/AK35,"-")</f>
        <v>0</v>
      </c>
    </row>
    <row r="47" spans="1:38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3" t="str">
        <f>IFERROR(L27/(L23+L25+L26+L27),"-")</f>
        <v>-</v>
      </c>
      <c r="M47" s="93" t="str">
        <f>IFERROR(M27/(M23+M25+M26+M27),"-")</f>
        <v>-</v>
      </c>
      <c r="N47" s="94" t="str">
        <f>IFERROR(N27/(N23+N25+N26+N27),"-")</f>
        <v>-</v>
      </c>
      <c r="O47" s="113" t="str">
        <f>IFERROR(O27/(O23+O25+O26+O27),"-")</f>
        <v>-</v>
      </c>
      <c r="P47" s="92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3" t="str">
        <f>IFERROR(S27/(S23+S25+S26+S27),"-")</f>
        <v>-</v>
      </c>
      <c r="T47" s="93" t="str">
        <f>IFERROR(T27/(T23+T25+T26+T27),"-")</f>
        <v>-</v>
      </c>
      <c r="U47" s="94" t="str">
        <f>IFERROR(U27/(U23+U25+U26+U27),"-")</f>
        <v>-</v>
      </c>
      <c r="V47" s="113" t="str">
        <f>IFERROR(V27/(V23+V25+V26+V27),"-")</f>
        <v>-</v>
      </c>
      <c r="W47" s="92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3" t="str">
        <f>IFERROR(Z27/(Z23+Z25+Z26+Z27),"-")</f>
        <v>-</v>
      </c>
      <c r="AA47" s="93" t="str">
        <f>IFERROR(AA27/(AA23+AA25+AA26+AA27),"-")</f>
        <v>-</v>
      </c>
      <c r="AB47" s="94" t="str">
        <f>IFERROR(AB27/(AB23+AB25+AB26+AB27),"-")</f>
        <v>-</v>
      </c>
      <c r="AC47" s="113" t="str">
        <f>IFERROR(AC27/(AC23+AC25+AC26+AC27),"-")</f>
        <v>-</v>
      </c>
      <c r="AD47" s="92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3" t="str">
        <f>IFERROR(AG27/(AG23+AG25+AG26+AG27),"-")</f>
        <v>-</v>
      </c>
      <c r="AH47" s="93" t="str">
        <f>IFERROR(AH27/(AH23+AH25+AH26+AH27),"-")</f>
        <v>-</v>
      </c>
      <c r="AI47" s="94" t="str">
        <f>IFERROR(AI27/(AI23+AI25+AI26+AI27),"-")</f>
        <v>-</v>
      </c>
      <c r="AJ47" s="113" t="str">
        <f>IFERROR(AJ27/(AJ23+AJ25+AJ26+AJ27),"-")</f>
        <v>-</v>
      </c>
      <c r="AK47" s="113">
        <f>IFERROR(AK27/(AK23+AK25+AK26+AK27),"-")</f>
        <v>0</v>
      </c>
    </row>
    <row r="48" spans="1:38">
      <c r="A48" s="248" t="s">
        <v>77</v>
      </c>
      <c r="B48" s="249"/>
      <c r="C48" s="249"/>
      <c r="D48" s="250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3" t="str">
        <f>IFERROR(L32/L35,"-")</f>
        <v>-</v>
      </c>
      <c r="M48" s="93" t="str">
        <f>IFERROR(M32/M35,"-")</f>
        <v>-</v>
      </c>
      <c r="N48" s="94" t="str">
        <f>IFERROR(N32/N35,"-")</f>
        <v>-</v>
      </c>
      <c r="O48" s="113" t="str">
        <f>IFERROR(O32/O35,"-")</f>
        <v>-</v>
      </c>
      <c r="P48" s="92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3" t="str">
        <f>IFERROR(S32/S35,"-")</f>
        <v>-</v>
      </c>
      <c r="T48" s="93" t="str">
        <f>IFERROR(T32/T35,"-")</f>
        <v>-</v>
      </c>
      <c r="U48" s="94" t="str">
        <f>IFERROR(U32/U35,"-")</f>
        <v>-</v>
      </c>
      <c r="V48" s="113" t="str">
        <f>IFERROR(V32/V35,"-")</f>
        <v>-</v>
      </c>
      <c r="W48" s="92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3" t="str">
        <f>IFERROR(Z32/Z35,"-")</f>
        <v>-</v>
      </c>
      <c r="AA48" s="93" t="str">
        <f>IFERROR(AA32/AA35,"-")</f>
        <v>-</v>
      </c>
      <c r="AB48" s="94" t="str">
        <f>IFERROR(AB32/AB35,"-")</f>
        <v>-</v>
      </c>
      <c r="AC48" s="113" t="str">
        <f>IFERROR(AC32/AC35,"-")</f>
        <v>-</v>
      </c>
      <c r="AD48" s="92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3" t="str">
        <f>IFERROR(AG32/AG35,"-")</f>
        <v>-</v>
      </c>
      <c r="AH48" s="93" t="str">
        <f>IFERROR(AH32/AH35,"-")</f>
        <v>-</v>
      </c>
      <c r="AI48" s="94" t="str">
        <f>IFERROR(AI32/AI35,"-")</f>
        <v>-</v>
      </c>
      <c r="AJ48" s="113" t="str">
        <f>IFERROR(AJ32/AJ35,"-")</f>
        <v>-</v>
      </c>
      <c r="AK48" s="113">
        <f>IFERROR(AK32/AK35,"-")</f>
        <v>0.0072551390568319</v>
      </c>
    </row>
    <row r="49" spans="1:38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3" t="str">
        <f>IFERROR(L33/L35,"-")</f>
        <v>-</v>
      </c>
      <c r="M49" s="93" t="str">
        <f>IFERROR(M33/M35,"-")</f>
        <v>-</v>
      </c>
      <c r="N49" s="94" t="str">
        <f>IFERROR(N33/N35,"-")</f>
        <v>-</v>
      </c>
      <c r="O49" s="113" t="str">
        <f>IFERROR(O33/O35,"-")</f>
        <v>-</v>
      </c>
      <c r="P49" s="92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3" t="str">
        <f>IFERROR(S33/S35,"-")</f>
        <v>-</v>
      </c>
      <c r="T49" s="93" t="str">
        <f>IFERROR(T33/T35,"-")</f>
        <v>-</v>
      </c>
      <c r="U49" s="94" t="str">
        <f>IFERROR(U33/U35,"-")</f>
        <v>-</v>
      </c>
      <c r="V49" s="113" t="str">
        <f>IFERROR(V33/V35,"-")</f>
        <v>-</v>
      </c>
      <c r="W49" s="92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3" t="str">
        <f>IFERROR(Z33/Z35,"-")</f>
        <v>-</v>
      </c>
      <c r="AA49" s="93" t="str">
        <f>IFERROR(AA33/AA35,"-")</f>
        <v>-</v>
      </c>
      <c r="AB49" s="94" t="str">
        <f>IFERROR(AB33/AB35,"-")</f>
        <v>-</v>
      </c>
      <c r="AC49" s="113" t="str">
        <f>IFERROR(AC33/AC35,"-")</f>
        <v>-</v>
      </c>
      <c r="AD49" s="92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3" t="str">
        <f>IFERROR(AG33/AG35,"-")</f>
        <v>-</v>
      </c>
      <c r="AH49" s="93" t="str">
        <f>IFERROR(AH33/AH35,"-")</f>
        <v>-</v>
      </c>
      <c r="AI49" s="94" t="str">
        <f>IFERROR(AI33/AI35,"-")</f>
        <v>-</v>
      </c>
      <c r="AJ49" s="113" t="str">
        <f>IFERROR(AJ33/AJ35,"-")</f>
        <v>-</v>
      </c>
      <c r="AK49" s="113">
        <f>IFERROR(AK33/AK35,"-")</f>
        <v>0</v>
      </c>
    </row>
    <row r="50" spans="1:38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3" t="str">
        <f>IFERROR((L24+L28+L29)/L35,"-")</f>
        <v>-</v>
      </c>
      <c r="M50" s="93" t="str">
        <f>IFERROR((M24+M28+M29)/M35,"-")</f>
        <v>-</v>
      </c>
      <c r="N50" s="94" t="str">
        <f>IFERROR((N24+N28+N29)/N35,"-")</f>
        <v>-</v>
      </c>
      <c r="O50" s="113" t="str">
        <f>IFERROR((O24+O28+O29)/O35,"-")</f>
        <v>-</v>
      </c>
      <c r="P50" s="92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3" t="str">
        <f>IFERROR((S24+S28+S29)/S35,"-")</f>
        <v>-</v>
      </c>
      <c r="T50" s="93" t="str">
        <f>IFERROR((T24+T28+T29)/T35,"-")</f>
        <v>-</v>
      </c>
      <c r="U50" s="94" t="str">
        <f>IFERROR((U24+U28+U29)/U35,"-")</f>
        <v>-</v>
      </c>
      <c r="V50" s="113" t="str">
        <f>IFERROR((V24+V28+V29)/V35,"-")</f>
        <v>-</v>
      </c>
      <c r="W50" s="92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3" t="str">
        <f>IFERROR((Z24+Z28+Z29)/Z35,"-")</f>
        <v>-</v>
      </c>
      <c r="AA50" s="93" t="str">
        <f>IFERROR((AA24+AA28+AA29)/AA35,"-")</f>
        <v>-</v>
      </c>
      <c r="AB50" s="94" t="str">
        <f>IFERROR((AB24+AB28+AB29)/AB35,"-")</f>
        <v>-</v>
      </c>
      <c r="AC50" s="113" t="str">
        <f>IFERROR((AC24+AC28+AC29)/AC35,"-")</f>
        <v>-</v>
      </c>
      <c r="AD50" s="92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3" t="str">
        <f>IFERROR((AG24+AG28+AG29)/AG35,"-")</f>
        <v>-</v>
      </c>
      <c r="AH50" s="93" t="str">
        <f>IFERROR((AH24+AH28+AH29)/AH35,"-")</f>
        <v>-</v>
      </c>
      <c r="AI50" s="94" t="str">
        <f>IFERROR((AI24+AI28+AI29)/AI35,"-")</f>
        <v>-</v>
      </c>
      <c r="AJ50" s="113" t="str">
        <f>IFERROR((AJ24+AJ28+AJ29)/AJ35,"-")</f>
        <v>-</v>
      </c>
      <c r="AK50" s="113">
        <f>IFERROR((AK24+AK28+AK29)/AK35,"-")</f>
        <v>0</v>
      </c>
    </row>
    <row r="51" spans="1:38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3" t="str">
        <f>IFERROR(L28/L35,"-")</f>
        <v>-</v>
      </c>
      <c r="M51" s="93" t="str">
        <f>IFERROR(M28/M35,"-")</f>
        <v>-</v>
      </c>
      <c r="N51" s="94" t="str">
        <f>IFERROR(N28/N35,"-")</f>
        <v>-</v>
      </c>
      <c r="O51" s="113" t="str">
        <f>IFERROR(O28/O35,"-")</f>
        <v>-</v>
      </c>
      <c r="P51" s="92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3" t="str">
        <f>IFERROR(S28/S35,"-")</f>
        <v>-</v>
      </c>
      <c r="T51" s="93" t="str">
        <f>IFERROR(T28/T35,"-")</f>
        <v>-</v>
      </c>
      <c r="U51" s="94" t="str">
        <f>IFERROR(U28/U35,"-")</f>
        <v>-</v>
      </c>
      <c r="V51" s="113" t="str">
        <f>IFERROR(V28/V35,"-")</f>
        <v>-</v>
      </c>
      <c r="W51" s="92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3" t="str">
        <f>IFERROR(Z28/Z35,"-")</f>
        <v>-</v>
      </c>
      <c r="AA51" s="93" t="str">
        <f>IFERROR(AA28/AA35,"-")</f>
        <v>-</v>
      </c>
      <c r="AB51" s="94" t="str">
        <f>IFERROR(AB28/AB35,"-")</f>
        <v>-</v>
      </c>
      <c r="AC51" s="113" t="str">
        <f>IFERROR(AC28/AC35,"-")</f>
        <v>-</v>
      </c>
      <c r="AD51" s="92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3" t="str">
        <f>IFERROR(AG28/AG35,"-")</f>
        <v>-</v>
      </c>
      <c r="AH51" s="93" t="str">
        <f>IFERROR(AH28/AH35,"-")</f>
        <v>-</v>
      </c>
      <c r="AI51" s="94" t="str">
        <f>IFERROR(AI28/AI35,"-")</f>
        <v>-</v>
      </c>
      <c r="AJ51" s="113" t="str">
        <f>IFERROR(AJ28/AJ35,"-")</f>
        <v>-</v>
      </c>
      <c r="AK51" s="113">
        <f>IFERROR(AK28/AK35,"-")</f>
        <v>0</v>
      </c>
    </row>
    <row r="52" spans="1:38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3" t="str">
        <f>IFERROR(L29/L35,"-")</f>
        <v>-</v>
      </c>
      <c r="M52" s="93" t="str">
        <f>IFERROR(M29/M35,"-")</f>
        <v>-</v>
      </c>
      <c r="N52" s="94" t="str">
        <f>IFERROR(N29/N35,"-")</f>
        <v>-</v>
      </c>
      <c r="O52" s="113" t="str">
        <f>IFERROR(O29/O35,"-")</f>
        <v>-</v>
      </c>
      <c r="P52" s="92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3" t="str">
        <f>IFERROR(S29/S35,"-")</f>
        <v>-</v>
      </c>
      <c r="T52" s="93" t="str">
        <f>IFERROR(T29/T35,"-")</f>
        <v>-</v>
      </c>
      <c r="U52" s="94" t="str">
        <f>IFERROR(U29/U35,"-")</f>
        <v>-</v>
      </c>
      <c r="V52" s="113" t="str">
        <f>IFERROR(V29/V35,"-")</f>
        <v>-</v>
      </c>
      <c r="W52" s="92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3" t="str">
        <f>IFERROR(Z29/Z35,"-")</f>
        <v>-</v>
      </c>
      <c r="AA52" s="93" t="str">
        <f>IFERROR(AA29/AA35,"-")</f>
        <v>-</v>
      </c>
      <c r="AB52" s="94" t="str">
        <f>IFERROR(AB29/AB35,"-")</f>
        <v>-</v>
      </c>
      <c r="AC52" s="113" t="str">
        <f>IFERROR(AC29/AC35,"-")</f>
        <v>-</v>
      </c>
      <c r="AD52" s="92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3" t="str">
        <f>IFERROR(AG29/AG35,"-")</f>
        <v>-</v>
      </c>
      <c r="AH52" s="93" t="str">
        <f>IFERROR(AH29/AH35,"-")</f>
        <v>-</v>
      </c>
      <c r="AI52" s="94" t="str">
        <f>IFERROR(AI29/AI35,"-")</f>
        <v>-</v>
      </c>
      <c r="AJ52" s="113" t="str">
        <f>IFERROR(AJ29/AJ35,"-")</f>
        <v>-</v>
      </c>
      <c r="AK52" s="113">
        <f>IFERROR(AK29/AK35,"-")</f>
        <v>0</v>
      </c>
    </row>
    <row r="53" spans="1:38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 t="str">
        <f>IFERROR(S29/(S24+S28+S29),"-")</f>
        <v>-</v>
      </c>
      <c r="T53" s="93" t="str">
        <f>IFERROR(T29/(T24+T28+T29),"-")</f>
        <v>-</v>
      </c>
      <c r="U53" s="94" t="str">
        <f>IFERROR(U29/(U24+U28+U29),"-")</f>
        <v>-</v>
      </c>
      <c r="V53" s="113" t="str">
        <f>IFERROR(V29/(V24+V28+V29),"-")</f>
        <v>-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3" t="str">
        <f>IFERROR(AG29/(AG24+AG28+AG29),"-")</f>
        <v>-</v>
      </c>
      <c r="AH53" s="93" t="str">
        <f>IFERROR(AH29/(AH24+AH28+AH29),"-")</f>
        <v>-</v>
      </c>
      <c r="AI53" s="94" t="str">
        <f>IFERROR(AI29/(AI24+AI28+AI29),"-")</f>
        <v>-</v>
      </c>
      <c r="AJ53" s="113" t="str">
        <f>IFERROR(AJ29/(AJ24+AJ28+AJ29),"-")</f>
        <v>-</v>
      </c>
      <c r="AK53" s="113" t="str">
        <f>IFERROR(AK29/(AK24+AK28+AK29),"-")</f>
        <v>-</v>
      </c>
    </row>
    <row r="54" spans="1:38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3" t="str">
        <f>IFERROR((L30+L31)/L35,"-")</f>
        <v>-</v>
      </c>
      <c r="M54" s="93" t="str">
        <f>IFERROR((M30+M31)/M35,"-")</f>
        <v>-</v>
      </c>
      <c r="N54" s="94" t="str">
        <f>IFERROR((N30+N31)/N35,"-")</f>
        <v>-</v>
      </c>
      <c r="O54" s="113" t="str">
        <f>IFERROR((O30+O31)/O35,"-")</f>
        <v>-</v>
      </c>
      <c r="P54" s="92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3" t="str">
        <f>IFERROR((S30+S31)/S35,"-")</f>
        <v>-</v>
      </c>
      <c r="T54" s="93" t="str">
        <f>IFERROR((T30+T31)/T35,"-")</f>
        <v>-</v>
      </c>
      <c r="U54" s="94" t="str">
        <f>IFERROR((U30+U31)/U35,"-")</f>
        <v>-</v>
      </c>
      <c r="V54" s="113" t="str">
        <f>IFERROR((V30+V31)/V35,"-")</f>
        <v>-</v>
      </c>
      <c r="W54" s="92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3" t="str">
        <f>IFERROR((Z30+Z31)/Z35,"-")</f>
        <v>-</v>
      </c>
      <c r="AA54" s="93" t="str">
        <f>IFERROR((AA30+AA31)/AA35,"-")</f>
        <v>-</v>
      </c>
      <c r="AB54" s="94" t="str">
        <f>IFERROR((AB30+AB31)/AB35,"-")</f>
        <v>-</v>
      </c>
      <c r="AC54" s="113" t="str">
        <f>IFERROR((AC30+AC31)/AC35,"-")</f>
        <v>-</v>
      </c>
      <c r="AD54" s="92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3" t="str">
        <f>IFERROR((AG30+AG31)/AG35,"-")</f>
        <v>-</v>
      </c>
      <c r="AH54" s="93" t="str">
        <f>IFERROR((AH30+AH31)/AH35,"-")</f>
        <v>-</v>
      </c>
      <c r="AI54" s="94" t="str">
        <f>IFERROR((AI30+AI31)/AI35,"-")</f>
        <v>-</v>
      </c>
      <c r="AJ54" s="113" t="str">
        <f>IFERROR((AJ30+AJ31)/AJ35,"-")</f>
        <v>-</v>
      </c>
      <c r="AK54" s="113">
        <f>IFERROR((AK30+AK31)/AK35,"-")</f>
        <v>0</v>
      </c>
    </row>
    <row r="55" spans="1:38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3" t="str">
        <f>IFERROR(L30/L35,"-")</f>
        <v>-</v>
      </c>
      <c r="M55" s="93" t="str">
        <f>IFERROR(M30/M35,"-")</f>
        <v>-</v>
      </c>
      <c r="N55" s="94" t="str">
        <f>IFERROR(N30/N35,"-")</f>
        <v>-</v>
      </c>
      <c r="O55" s="113" t="str">
        <f>IFERROR(O30/O35,"-")</f>
        <v>-</v>
      </c>
      <c r="P55" s="92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3" t="str">
        <f>IFERROR(S30/S35,"-")</f>
        <v>-</v>
      </c>
      <c r="T55" s="93" t="str">
        <f>IFERROR(T30/T35,"-")</f>
        <v>-</v>
      </c>
      <c r="U55" s="94" t="str">
        <f>IFERROR(U30/U35,"-")</f>
        <v>-</v>
      </c>
      <c r="V55" s="113" t="str">
        <f>IFERROR(V30/V35,"-")</f>
        <v>-</v>
      </c>
      <c r="W55" s="92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3" t="str">
        <f>IFERROR(Z30/Z35,"-")</f>
        <v>-</v>
      </c>
      <c r="AA55" s="93" t="str">
        <f>IFERROR(AA30/AA35,"-")</f>
        <v>-</v>
      </c>
      <c r="AB55" s="94" t="str">
        <f>IFERROR(AB30/AB35,"-")</f>
        <v>-</v>
      </c>
      <c r="AC55" s="113" t="str">
        <f>IFERROR(AC30/AC35,"-")</f>
        <v>-</v>
      </c>
      <c r="AD55" s="92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3" t="str">
        <f>IFERROR(AG30/AG35,"-")</f>
        <v>-</v>
      </c>
      <c r="AH55" s="93" t="str">
        <f>IFERROR(AH30/AH35,"-")</f>
        <v>-</v>
      </c>
      <c r="AI55" s="94" t="str">
        <f>IFERROR(AI30/AI35,"-")</f>
        <v>-</v>
      </c>
      <c r="AJ55" s="113" t="str">
        <f>IFERROR(AJ30/AJ35,"-")</f>
        <v>-</v>
      </c>
      <c r="AK55" s="113">
        <f>IFERROR(AK30/AK35,"-")</f>
        <v>0</v>
      </c>
    </row>
    <row r="56" spans="1:38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3" t="str">
        <f>IFERROR(L31/L35,"-")</f>
        <v>-</v>
      </c>
      <c r="M56" s="93" t="str">
        <f>IFERROR(M31/M35,"-")</f>
        <v>-</v>
      </c>
      <c r="N56" s="94" t="str">
        <f>IFERROR(N31/N35,"-")</f>
        <v>-</v>
      </c>
      <c r="O56" s="113" t="str">
        <f>IFERROR(O31/O35,"-")</f>
        <v>-</v>
      </c>
      <c r="P56" s="92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3" t="str">
        <f>IFERROR(S31/S35,"-")</f>
        <v>-</v>
      </c>
      <c r="T56" s="93" t="str">
        <f>IFERROR(T31/T35,"-")</f>
        <v>-</v>
      </c>
      <c r="U56" s="94" t="str">
        <f>IFERROR(U31/U35,"-")</f>
        <v>-</v>
      </c>
      <c r="V56" s="113" t="str">
        <f>IFERROR(V31/V35,"-")</f>
        <v>-</v>
      </c>
      <c r="W56" s="92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3" t="str">
        <f>IFERROR(Z31/Z35,"-")</f>
        <v>-</v>
      </c>
      <c r="AA56" s="93" t="str">
        <f>IFERROR(AA31/AA35,"-")</f>
        <v>-</v>
      </c>
      <c r="AB56" s="94" t="str">
        <f>IFERROR(AB31/AB35,"-")</f>
        <v>-</v>
      </c>
      <c r="AC56" s="113" t="str">
        <f>IFERROR(AC31/AC35,"-")</f>
        <v>-</v>
      </c>
      <c r="AD56" s="92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3" t="str">
        <f>IFERROR(AG31/AG35,"-")</f>
        <v>-</v>
      </c>
      <c r="AH56" s="93" t="str">
        <f>IFERROR(AH31/AH35,"-")</f>
        <v>-</v>
      </c>
      <c r="AI56" s="94" t="str">
        <f>IFERROR(AI31/AI35,"-")</f>
        <v>-</v>
      </c>
      <c r="AJ56" s="113" t="str">
        <f>IFERROR(AJ31/AJ35,"-")</f>
        <v>-</v>
      </c>
      <c r="AK56" s="113">
        <f>IFERROR(AK31/AK35,"-")</f>
        <v>0</v>
      </c>
    </row>
    <row r="57" spans="1:38">
      <c r="A57" s="248" t="s">
        <v>86</v>
      </c>
      <c r="B57" s="249"/>
      <c r="C57" s="249"/>
      <c r="D57" s="250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3" t="str">
        <f>IFERROR(L34/L35,"-")</f>
        <v>-</v>
      </c>
      <c r="M57" s="93" t="str">
        <f>IFERROR(M34/M35,"-")</f>
        <v>-</v>
      </c>
      <c r="N57" s="94" t="str">
        <f>IFERROR(N34/N35,"-")</f>
        <v>-</v>
      </c>
      <c r="O57" s="113" t="str">
        <f>IFERROR(O34/O35,"-")</f>
        <v>-</v>
      </c>
      <c r="P57" s="92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3" t="str">
        <f>IFERROR(S34/S35,"-")</f>
        <v>-</v>
      </c>
      <c r="T57" s="93" t="str">
        <f>IFERROR(T34/T35,"-")</f>
        <v>-</v>
      </c>
      <c r="U57" s="94" t="str">
        <f>IFERROR(U34/U35,"-")</f>
        <v>-</v>
      </c>
      <c r="V57" s="113" t="str">
        <f>IFERROR(V34/V35,"-")</f>
        <v>-</v>
      </c>
      <c r="W57" s="92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3" t="str">
        <f>IFERROR(Z34/Z35,"-")</f>
        <v>-</v>
      </c>
      <c r="AA57" s="93" t="str">
        <f>IFERROR(AA34/AA35,"-")</f>
        <v>-</v>
      </c>
      <c r="AB57" s="94" t="str">
        <f>IFERROR(AB34/AB35,"-")</f>
        <v>-</v>
      </c>
      <c r="AC57" s="113" t="str">
        <f>IFERROR(AC34/AC35,"-")</f>
        <v>-</v>
      </c>
      <c r="AD57" s="92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3" t="str">
        <f>IFERROR(AG34/AG35,"-")</f>
        <v>-</v>
      </c>
      <c r="AH57" s="93" t="str">
        <f>IFERROR(AH34/AH35,"-")</f>
        <v>-</v>
      </c>
      <c r="AI57" s="94" t="str">
        <f>IFERROR(AI34/AI35,"-")</f>
        <v>-</v>
      </c>
      <c r="AJ57" s="113" t="str">
        <f>IFERROR(AJ34/AJ35,"-")</f>
        <v>-</v>
      </c>
      <c r="AK57" s="113">
        <f>IFERROR(AK34/AK35,"-")</f>
        <v>0.98307134220073</v>
      </c>
    </row>
    <row r="58" spans="1:38">
      <c r="A58" s="248" t="s">
        <v>87</v>
      </c>
      <c r="B58" s="249"/>
      <c r="C58" s="249"/>
      <c r="D58" s="250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3" t="str">
        <f>IFERROR(L23/L35,"-")</f>
        <v>-</v>
      </c>
      <c r="M58" s="93" t="str">
        <f>IFERROR(M23/M35,"-")</f>
        <v>-</v>
      </c>
      <c r="N58" s="94" t="str">
        <f>IFERROR(N23/N35,"-")</f>
        <v>-</v>
      </c>
      <c r="O58" s="113" t="str">
        <f>IFERROR(O23/O35,"-")</f>
        <v>-</v>
      </c>
      <c r="P58" s="92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3" t="str">
        <f>IFERROR(S23/S35,"-")</f>
        <v>-</v>
      </c>
      <c r="T58" s="93" t="str">
        <f>IFERROR(T23/T35,"-")</f>
        <v>-</v>
      </c>
      <c r="U58" s="94" t="str">
        <f>IFERROR(U23/U35,"-")</f>
        <v>-</v>
      </c>
      <c r="V58" s="113" t="str">
        <f>IFERROR(V23/V35,"-")</f>
        <v>-</v>
      </c>
      <c r="W58" s="92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3" t="str">
        <f>IFERROR(Z23/Z35,"-")</f>
        <v>-</v>
      </c>
      <c r="AA58" s="93" t="str">
        <f>IFERROR(AA23/AA35,"-")</f>
        <v>-</v>
      </c>
      <c r="AB58" s="94" t="str">
        <f>IFERROR(AB23/AB35,"-")</f>
        <v>-</v>
      </c>
      <c r="AC58" s="113" t="str">
        <f>IFERROR(AC23/AC35,"-")</f>
        <v>-</v>
      </c>
      <c r="AD58" s="92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3" t="str">
        <f>IFERROR(AG23/AG35,"-")</f>
        <v>-</v>
      </c>
      <c r="AH58" s="93" t="str">
        <f>IFERROR(AH23/AH35,"-")</f>
        <v>-</v>
      </c>
      <c r="AI58" s="94" t="str">
        <f>IFERROR(AI23/AI35,"-")</f>
        <v>-</v>
      </c>
      <c r="AJ58" s="113" t="str">
        <f>IFERROR(AJ23/AJ35,"-")</f>
        <v>-</v>
      </c>
      <c r="AK58" s="113">
        <f>IFERROR(AK23/AK35,"-")</f>
        <v>0.0012091898428053</v>
      </c>
    </row>
    <row r="59" spans="1:38" customHeight="1" ht="15.75">
      <c r="A59" s="272" t="s">
        <v>88</v>
      </c>
      <c r="B59" s="273"/>
      <c r="C59" s="273"/>
      <c r="D59" s="274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6" t="str">
        <f>IFERROR(L24/L35,"-")</f>
        <v>-</v>
      </c>
      <c r="M59" s="96" t="str">
        <f>IFERROR(M24/M35,"-")</f>
        <v>-</v>
      </c>
      <c r="N59" s="97" t="str">
        <f>IFERROR(N24/N35,"-")</f>
        <v>-</v>
      </c>
      <c r="O59" s="114" t="str">
        <f>IFERROR(O24/O35,"-")</f>
        <v>-</v>
      </c>
      <c r="P59" s="95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6" t="str">
        <f>IFERROR(S24/S35,"-")</f>
        <v>-</v>
      </c>
      <c r="T59" s="96" t="str">
        <f>IFERROR(T24/T35,"-")</f>
        <v>-</v>
      </c>
      <c r="U59" s="97" t="str">
        <f>IFERROR(U24/U35,"-")</f>
        <v>-</v>
      </c>
      <c r="V59" s="114" t="str">
        <f>IFERROR(V24/V35,"-")</f>
        <v>-</v>
      </c>
      <c r="W59" s="95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6" t="str">
        <f>IFERROR(Z24/Z35,"-")</f>
        <v>-</v>
      </c>
      <c r="AA59" s="96" t="str">
        <f>IFERROR(AA24/AA35,"-")</f>
        <v>-</v>
      </c>
      <c r="AB59" s="97" t="str">
        <f>IFERROR(AB24/AB35,"-")</f>
        <v>-</v>
      </c>
      <c r="AC59" s="114" t="str">
        <f>IFERROR(AC24/AC35,"-")</f>
        <v>-</v>
      </c>
      <c r="AD59" s="95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6" t="str">
        <f>IFERROR(AG24/AG35,"-")</f>
        <v>-</v>
      </c>
      <c r="AH59" s="96" t="str">
        <f>IFERROR(AH24/AH35,"-")</f>
        <v>-</v>
      </c>
      <c r="AI59" s="97" t="str">
        <f>IFERROR(AI24/AI35,"-")</f>
        <v>-</v>
      </c>
      <c r="AJ59" s="114" t="str">
        <f>IFERROR(AJ24/AJ35,"-")</f>
        <v>-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89" t="s">
        <v>89</v>
      </c>
      <c r="B61" s="290"/>
      <c r="C61" s="290"/>
      <c r="D61" s="291"/>
      <c r="E61" s="33">
        <v>81</v>
      </c>
      <c r="F61" s="6">
        <v>36</v>
      </c>
      <c r="G61" s="15"/>
      <c r="H61" s="72">
        <f>SUM(E61:G61)</f>
        <v>117</v>
      </c>
      <c r="I61" s="5"/>
      <c r="J61" s="6"/>
      <c r="K61" s="6"/>
      <c r="L61" s="6"/>
      <c r="M61" s="6"/>
      <c r="N61" s="15"/>
      <c r="O61" s="72">
        <f>SUM(I61:N61)</f>
        <v>0</v>
      </c>
      <c r="P61" s="5"/>
      <c r="Q61" s="6"/>
      <c r="R61" s="6"/>
      <c r="S61" s="6"/>
      <c r="T61" s="6"/>
      <c r="U61" s="15"/>
      <c r="V61" s="72">
        <f>SUM(P61:U61)</f>
        <v>0</v>
      </c>
      <c r="W61" s="5"/>
      <c r="X61" s="6"/>
      <c r="Y61" s="6"/>
      <c r="Z61" s="6"/>
      <c r="AA61" s="6"/>
      <c r="AB61" s="15"/>
      <c r="AC61" s="72">
        <f>SUM(W61:AB61)</f>
        <v>0</v>
      </c>
      <c r="AD61" s="5"/>
      <c r="AE61" s="6"/>
      <c r="AF61" s="6"/>
      <c r="AG61" s="6"/>
      <c r="AH61" s="6"/>
      <c r="AI61" s="15"/>
      <c r="AJ61" s="72">
        <f>SUM(AD61:AI61)</f>
        <v>0</v>
      </c>
      <c r="AK61" s="72">
        <f>H61+O61+V61+AC61+AJ61</f>
        <v>117</v>
      </c>
    </row>
    <row r="62" spans="1:38">
      <c r="A62" s="242" t="s">
        <v>90</v>
      </c>
      <c r="B62" s="243"/>
      <c r="C62" s="243"/>
      <c r="D62" s="244"/>
      <c r="E62" s="37">
        <v>492</v>
      </c>
      <c r="F62" s="8">
        <v>1699</v>
      </c>
      <c r="G62" s="16"/>
      <c r="H62" s="73">
        <f>SUM(E62:G62)</f>
        <v>2191</v>
      </c>
      <c r="I62" s="7"/>
      <c r="J62" s="8"/>
      <c r="K62" s="8"/>
      <c r="L62" s="8"/>
      <c r="M62" s="8"/>
      <c r="N62" s="16"/>
      <c r="O62" s="73">
        <f>SUM(I62:N62)</f>
        <v>0</v>
      </c>
      <c r="P62" s="7"/>
      <c r="Q62" s="8"/>
      <c r="R62" s="8"/>
      <c r="S62" s="8"/>
      <c r="T62" s="8"/>
      <c r="U62" s="16"/>
      <c r="V62" s="73">
        <f>SUM(P62:U62)</f>
        <v>0</v>
      </c>
      <c r="W62" s="7"/>
      <c r="X62" s="8"/>
      <c r="Y62" s="8"/>
      <c r="Z62" s="8"/>
      <c r="AA62" s="8"/>
      <c r="AB62" s="16"/>
      <c r="AC62" s="73">
        <f>SUM(W62:AB62)</f>
        <v>0</v>
      </c>
      <c r="AD62" s="7"/>
      <c r="AE62" s="8"/>
      <c r="AF62" s="8"/>
      <c r="AG62" s="8"/>
      <c r="AH62" s="8"/>
      <c r="AI62" s="16"/>
      <c r="AJ62" s="73">
        <f>SUM(AD62:AI62)</f>
        <v>0</v>
      </c>
      <c r="AK62" s="73">
        <f>H62+O62+V62+AC62+AJ62</f>
        <v>2191</v>
      </c>
    </row>
    <row r="63" spans="1:38">
      <c r="A63" s="242" t="s">
        <v>91</v>
      </c>
      <c r="B63" s="243"/>
      <c r="C63" s="243"/>
      <c r="D63" s="244"/>
      <c r="E63" s="37">
        <v>0</v>
      </c>
      <c r="F63" s="8">
        <v>0</v>
      </c>
      <c r="G63" s="16"/>
      <c r="H63" s="73">
        <f>SUM(E63:G63)</f>
        <v>0</v>
      </c>
      <c r="I63" s="7"/>
      <c r="J63" s="8"/>
      <c r="K63" s="8"/>
      <c r="L63" s="8"/>
      <c r="M63" s="8"/>
      <c r="N63" s="16"/>
      <c r="O63" s="73">
        <f>SUM(I63:N63)</f>
        <v>0</v>
      </c>
      <c r="P63" s="7"/>
      <c r="Q63" s="8"/>
      <c r="R63" s="8"/>
      <c r="S63" s="8"/>
      <c r="T63" s="8"/>
      <c r="U63" s="16"/>
      <c r="V63" s="73">
        <f>SUM(P63:U63)</f>
        <v>0</v>
      </c>
      <c r="W63" s="7"/>
      <c r="X63" s="8"/>
      <c r="Y63" s="8"/>
      <c r="Z63" s="8"/>
      <c r="AA63" s="8"/>
      <c r="AB63" s="16"/>
      <c r="AC63" s="73">
        <f>SUM(W63:AB63)</f>
        <v>0</v>
      </c>
      <c r="AD63" s="7"/>
      <c r="AE63" s="8"/>
      <c r="AF63" s="8"/>
      <c r="AG63" s="8"/>
      <c r="AH63" s="8"/>
      <c r="AI63" s="16"/>
      <c r="AJ63" s="73">
        <f>SUM(AD63:AI63)</f>
        <v>0</v>
      </c>
      <c r="AK63" s="73">
        <f>H63+O63+V63+AC63+AJ63</f>
        <v>0</v>
      </c>
    </row>
    <row r="64" spans="1:38">
      <c r="A64" s="242" t="s">
        <v>92</v>
      </c>
      <c r="B64" s="243"/>
      <c r="C64" s="243"/>
      <c r="D64" s="244"/>
      <c r="E64" s="37">
        <v>37</v>
      </c>
      <c r="F64" s="8">
        <v>42</v>
      </c>
      <c r="G64" s="16"/>
      <c r="H64" s="73">
        <f>SUM(E64:G64)</f>
        <v>79</v>
      </c>
      <c r="I64" s="7"/>
      <c r="J64" s="8"/>
      <c r="K64" s="8"/>
      <c r="L64" s="8"/>
      <c r="M64" s="8"/>
      <c r="N64" s="16"/>
      <c r="O64" s="73">
        <f>SUM(I64:N64)</f>
        <v>0</v>
      </c>
      <c r="P64" s="7"/>
      <c r="Q64" s="8"/>
      <c r="R64" s="8"/>
      <c r="S64" s="8"/>
      <c r="T64" s="8"/>
      <c r="U64" s="16"/>
      <c r="V64" s="73">
        <f>SUM(P64:U64)</f>
        <v>0</v>
      </c>
      <c r="W64" s="7"/>
      <c r="X64" s="8"/>
      <c r="Y64" s="8"/>
      <c r="Z64" s="8"/>
      <c r="AA64" s="8"/>
      <c r="AB64" s="16"/>
      <c r="AC64" s="73">
        <f>SUM(W64:AB64)</f>
        <v>0</v>
      </c>
      <c r="AD64" s="7"/>
      <c r="AE64" s="8"/>
      <c r="AF64" s="8"/>
      <c r="AG64" s="8"/>
      <c r="AH64" s="8"/>
      <c r="AI64" s="16"/>
      <c r="AJ64" s="73">
        <f>SUM(AD64:AI64)</f>
        <v>0</v>
      </c>
      <c r="AK64" s="73">
        <f>H64+O64+V64+AC64+AJ64</f>
        <v>79</v>
      </c>
    </row>
    <row r="65" spans="1:38">
      <c r="A65" s="242" t="s">
        <v>93</v>
      </c>
      <c r="B65" s="243"/>
      <c r="C65" s="243"/>
      <c r="D65" s="244"/>
      <c r="E65" s="37">
        <v>1009</v>
      </c>
      <c r="F65" s="8">
        <v>1048</v>
      </c>
      <c r="G65" s="16"/>
      <c r="H65" s="73">
        <f>SUM(E65:G65)</f>
        <v>2057</v>
      </c>
      <c r="I65" s="7"/>
      <c r="J65" s="8"/>
      <c r="K65" s="8"/>
      <c r="L65" s="8"/>
      <c r="M65" s="8"/>
      <c r="N65" s="16"/>
      <c r="O65" s="73">
        <f>SUM(I65:N65)</f>
        <v>0</v>
      </c>
      <c r="P65" s="7"/>
      <c r="Q65" s="8"/>
      <c r="R65" s="8"/>
      <c r="S65" s="8"/>
      <c r="T65" s="8"/>
      <c r="U65" s="16"/>
      <c r="V65" s="73">
        <f>SUM(P65:U65)</f>
        <v>0</v>
      </c>
      <c r="W65" s="7"/>
      <c r="X65" s="8"/>
      <c r="Y65" s="8"/>
      <c r="Z65" s="8"/>
      <c r="AA65" s="8"/>
      <c r="AB65" s="16"/>
      <c r="AC65" s="73">
        <f>SUM(W65:AB65)</f>
        <v>0</v>
      </c>
      <c r="AD65" s="7"/>
      <c r="AE65" s="8"/>
      <c r="AF65" s="8"/>
      <c r="AG65" s="8"/>
      <c r="AH65" s="8"/>
      <c r="AI65" s="16"/>
      <c r="AJ65" s="73">
        <f>SUM(AD65:AI65)</f>
        <v>0</v>
      </c>
      <c r="AK65" s="73">
        <f>H65+O65+V65+AC65+AJ65</f>
        <v>2057</v>
      </c>
    </row>
    <row r="66" spans="1:38">
      <c r="A66" s="242" t="s">
        <v>94</v>
      </c>
      <c r="B66" s="243"/>
      <c r="C66" s="243"/>
      <c r="D66" s="244"/>
      <c r="E66" s="37">
        <v>12532</v>
      </c>
      <c r="F66" s="8">
        <v>14401</v>
      </c>
      <c r="G66" s="16"/>
      <c r="H66" s="73">
        <f>SUM(E66:G66)</f>
        <v>26933</v>
      </c>
      <c r="I66" s="7"/>
      <c r="J66" s="8"/>
      <c r="K66" s="8"/>
      <c r="L66" s="8"/>
      <c r="M66" s="8"/>
      <c r="N66" s="16"/>
      <c r="O66" s="73">
        <f>SUM(I66:N66)</f>
        <v>0</v>
      </c>
      <c r="P66" s="7"/>
      <c r="Q66" s="8"/>
      <c r="R66" s="8"/>
      <c r="S66" s="8"/>
      <c r="T66" s="8"/>
      <c r="U66" s="16"/>
      <c r="V66" s="73">
        <f>SUM(P66:U66)</f>
        <v>0</v>
      </c>
      <c r="W66" s="7"/>
      <c r="X66" s="8"/>
      <c r="Y66" s="8"/>
      <c r="Z66" s="8"/>
      <c r="AA66" s="8"/>
      <c r="AB66" s="16"/>
      <c r="AC66" s="73">
        <f>SUM(W66:AB66)</f>
        <v>0</v>
      </c>
      <c r="AD66" s="7"/>
      <c r="AE66" s="8"/>
      <c r="AF66" s="8"/>
      <c r="AG66" s="8"/>
      <c r="AH66" s="8"/>
      <c r="AI66" s="16"/>
      <c r="AJ66" s="73">
        <f>SUM(AD66:AI66)</f>
        <v>0</v>
      </c>
      <c r="AK66" s="73">
        <f>H66+O66+V66+AC66+AJ66</f>
        <v>26933</v>
      </c>
    </row>
    <row r="67" spans="1:38">
      <c r="A67" s="242" t="s">
        <v>95</v>
      </c>
      <c r="B67" s="243"/>
      <c r="C67" s="243"/>
      <c r="D67" s="244"/>
      <c r="E67" s="37">
        <v>27934</v>
      </c>
      <c r="F67" s="8">
        <v>27397</v>
      </c>
      <c r="G67" s="16"/>
      <c r="H67" s="73">
        <f>SUM(E67:G67)</f>
        <v>55331</v>
      </c>
      <c r="I67" s="7"/>
      <c r="J67" s="8"/>
      <c r="K67" s="8"/>
      <c r="L67" s="8"/>
      <c r="M67" s="8"/>
      <c r="N67" s="16"/>
      <c r="O67" s="73">
        <f>SUM(I67:N67)</f>
        <v>0</v>
      </c>
      <c r="P67" s="7"/>
      <c r="Q67" s="8"/>
      <c r="R67" s="8"/>
      <c r="S67" s="8"/>
      <c r="T67" s="8"/>
      <c r="U67" s="16"/>
      <c r="V67" s="73">
        <f>SUM(P67:U67)</f>
        <v>0</v>
      </c>
      <c r="W67" s="7"/>
      <c r="X67" s="8"/>
      <c r="Y67" s="8"/>
      <c r="Z67" s="8"/>
      <c r="AA67" s="8"/>
      <c r="AB67" s="16"/>
      <c r="AC67" s="73">
        <f>SUM(W67:AB67)</f>
        <v>0</v>
      </c>
      <c r="AD67" s="7"/>
      <c r="AE67" s="8"/>
      <c r="AF67" s="8"/>
      <c r="AG67" s="8"/>
      <c r="AH67" s="8"/>
      <c r="AI67" s="16"/>
      <c r="AJ67" s="73">
        <f>SUM(AD67:AI67)</f>
        <v>0</v>
      </c>
      <c r="AK67" s="73">
        <f>H67+O67+V67+AC67+AJ67</f>
        <v>55331</v>
      </c>
    </row>
    <row r="68" spans="1:38" customHeight="1" ht="15.75">
      <c r="A68" s="266" t="s">
        <v>96</v>
      </c>
      <c r="B68" s="267"/>
      <c r="C68" s="267"/>
      <c r="D68" s="268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0</v>
      </c>
      <c r="J68" s="117">
        <f>SUM(J35,J61:J65)</f>
        <v>0</v>
      </c>
      <c r="K68" s="117">
        <f>SUM(K35,K61:K65)</f>
        <v>0</v>
      </c>
      <c r="L68" s="117">
        <f>SUM(L35,L61:L65)</f>
        <v>0</v>
      </c>
      <c r="M68" s="117">
        <f>SUM(M35,M61:M65)</f>
        <v>0</v>
      </c>
      <c r="N68" s="118">
        <f>SUM(N35,N61:N65)</f>
        <v>0</v>
      </c>
      <c r="O68" s="115">
        <f>SUM(O35,O61:O65)</f>
        <v>0</v>
      </c>
      <c r="P68" s="116">
        <f>SUM(P35,P61:P65)</f>
        <v>0</v>
      </c>
      <c r="Q68" s="117">
        <f>SUM(Q35,Q61:Q65)</f>
        <v>0</v>
      </c>
      <c r="R68" s="117">
        <f>SUM(R35,R61:R65)</f>
        <v>0</v>
      </c>
      <c r="S68" s="117">
        <f>SUM(S35,S61:S65)</f>
        <v>0</v>
      </c>
      <c r="T68" s="117">
        <f>SUM(T35,T61:T65)</f>
        <v>0</v>
      </c>
      <c r="U68" s="118">
        <f>SUM(U35,U61:U65)</f>
        <v>0</v>
      </c>
      <c r="V68" s="115">
        <f>SUM(V35,V61:V65)</f>
        <v>0</v>
      </c>
      <c r="W68" s="116">
        <f>SUM(W35,W61:W65)</f>
        <v>0</v>
      </c>
      <c r="X68" s="117">
        <f>SUM(X35,X61:X65)</f>
        <v>0</v>
      </c>
      <c r="Y68" s="117">
        <f>SUM(Y35,Y61:Y65)</f>
        <v>0</v>
      </c>
      <c r="Z68" s="117">
        <f>SUM(Z35,Z61:Z65)</f>
        <v>0</v>
      </c>
      <c r="AA68" s="117">
        <f>SUM(AA35,AA61:AA65)</f>
        <v>0</v>
      </c>
      <c r="AB68" s="118">
        <f>SUM(AB35,AB61:AB65)</f>
        <v>0</v>
      </c>
      <c r="AC68" s="115">
        <f>SUM(AC35,AC61:AC65)</f>
        <v>0</v>
      </c>
      <c r="AD68" s="116">
        <f>SUM(AD35,AD61:AD65)</f>
        <v>0</v>
      </c>
      <c r="AE68" s="117">
        <f>SUM(AE35,AE61:AE65)</f>
        <v>0</v>
      </c>
      <c r="AF68" s="117">
        <f>SUM(AF35,AF61:AF65)</f>
        <v>0</v>
      </c>
      <c r="AG68" s="117">
        <f>SUM(AG35,AG61:AG65)</f>
        <v>0</v>
      </c>
      <c r="AH68" s="117">
        <f>SUM(AH35,AH61:AH65)</f>
        <v>0</v>
      </c>
      <c r="AI68" s="118">
        <f>SUM(AI35,AI61:AI65)</f>
        <v>0</v>
      </c>
      <c r="AJ68" s="115">
        <f>SUM(AJ35,AJ61:AJ65)</f>
        <v>0</v>
      </c>
      <c r="AK68" s="115">
        <f>SUM(AK35,AK61:AK65)</f>
        <v>5271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69" t="s">
        <v>97</v>
      </c>
      <c r="B70" s="270"/>
      <c r="C70" s="270"/>
      <c r="D70" s="271"/>
      <c r="E70" s="33">
        <v>1</v>
      </c>
      <c r="F70" s="20">
        <v>9</v>
      </c>
      <c r="G70" s="21"/>
      <c r="H70" s="72">
        <f>SUM(E70:G70)</f>
        <v>10</v>
      </c>
      <c r="I70" s="19"/>
      <c r="J70" s="20"/>
      <c r="K70" s="20"/>
      <c r="L70" s="20"/>
      <c r="M70" s="20"/>
      <c r="N70" s="21"/>
      <c r="O70" s="72">
        <f>SUM(I70:N70)</f>
        <v>0</v>
      </c>
      <c r="P70" s="19"/>
      <c r="Q70" s="20"/>
      <c r="R70" s="20"/>
      <c r="S70" s="20"/>
      <c r="T70" s="20"/>
      <c r="U70" s="21"/>
      <c r="V70" s="72">
        <f>SUM(P70:U70)</f>
        <v>0</v>
      </c>
      <c r="W70" s="19"/>
      <c r="X70" s="20"/>
      <c r="Y70" s="20"/>
      <c r="Z70" s="20"/>
      <c r="AA70" s="20"/>
      <c r="AB70" s="21"/>
      <c r="AC70" s="72">
        <f>SUM(W70:AB70)</f>
        <v>0</v>
      </c>
      <c r="AD70" s="19"/>
      <c r="AE70" s="20"/>
      <c r="AF70" s="20"/>
      <c r="AG70" s="20"/>
      <c r="AH70" s="20"/>
      <c r="AI70" s="21"/>
      <c r="AJ70" s="72">
        <f>SUM(AD70:AI70)</f>
        <v>0</v>
      </c>
      <c r="AK70" s="72">
        <f>H70+O70+V70+AC70</f>
        <v>10</v>
      </c>
    </row>
    <row r="71" spans="1:38">
      <c r="A71" s="275" t="s">
        <v>98</v>
      </c>
      <c r="B71" s="276"/>
      <c r="C71" s="276"/>
      <c r="D71" s="277"/>
      <c r="E71" s="22">
        <v>4</v>
      </c>
      <c r="F71" s="23">
        <v>4</v>
      </c>
      <c r="G71" s="24"/>
      <c r="H71" s="119">
        <f>SUM(E71:G71)</f>
        <v>8</v>
      </c>
      <c r="I71" s="22"/>
      <c r="J71" s="23"/>
      <c r="K71" s="23"/>
      <c r="L71" s="23"/>
      <c r="M71" s="23"/>
      <c r="N71" s="24"/>
      <c r="O71" s="119">
        <f>SUM(I71:N71)</f>
        <v>0</v>
      </c>
      <c r="P71" s="22"/>
      <c r="Q71" s="23"/>
      <c r="R71" s="23"/>
      <c r="S71" s="23"/>
      <c r="T71" s="23"/>
      <c r="U71" s="24"/>
      <c r="V71" s="119">
        <f>SUM(P71:U71)</f>
        <v>0</v>
      </c>
      <c r="W71" s="22"/>
      <c r="X71" s="23"/>
      <c r="Y71" s="23"/>
      <c r="Z71" s="23"/>
      <c r="AA71" s="23"/>
      <c r="AB71" s="24"/>
      <c r="AC71" s="119">
        <f>SUM(W71:AB71)</f>
        <v>0</v>
      </c>
      <c r="AD71" s="22"/>
      <c r="AE71" s="23"/>
      <c r="AF71" s="23"/>
      <c r="AG71" s="23"/>
      <c r="AH71" s="23"/>
      <c r="AI71" s="24"/>
      <c r="AJ71" s="119">
        <f>SUM(AD71:AI71)</f>
        <v>0</v>
      </c>
      <c r="AK71" s="119">
        <f>H71+O71+V71+AC71</f>
        <v>8</v>
      </c>
    </row>
    <row r="72" spans="1:38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 t="str">
        <f>IFERROR(H70/H36,"-")</f>
        <v>-</v>
      </c>
      <c r="I72" s="122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3" t="str">
        <f>IFERROR(L70/L36,"-")</f>
        <v>-</v>
      </c>
      <c r="M72" s="123" t="str">
        <f>IFERROR(M70/M36,"-")</f>
        <v>-</v>
      </c>
      <c r="N72" s="124" t="str">
        <f>IFERROR(N70/N36,"-")</f>
        <v>-</v>
      </c>
      <c r="O72" s="120" t="str">
        <f>IFERROR(O70/O36,"-")</f>
        <v>-</v>
      </c>
      <c r="P72" s="122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3" t="str">
        <f>IFERROR(S70/S36,"-")</f>
        <v>-</v>
      </c>
      <c r="T72" s="123" t="str">
        <f>IFERROR(T70/T36,"-")</f>
        <v>-</v>
      </c>
      <c r="U72" s="124" t="str">
        <f>IFERROR(U70/U36,"-")</f>
        <v>-</v>
      </c>
      <c r="V72" s="120" t="str">
        <f>IFERROR(V70/V36,"-")</f>
        <v>-</v>
      </c>
      <c r="W72" s="122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3" t="str">
        <f>IFERROR(Z70/Z36,"-")</f>
        <v>-</v>
      </c>
      <c r="AA72" s="123" t="str">
        <f>IFERROR(AA70/AA36,"-")</f>
        <v>-</v>
      </c>
      <c r="AB72" s="124" t="str">
        <f>IFERROR(AB70/AB36,"-")</f>
        <v>-</v>
      </c>
      <c r="AC72" s="120" t="str">
        <f>IFERROR(AC70/AC36,"-")</f>
        <v>-</v>
      </c>
      <c r="AD72" s="122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3" t="str">
        <f>IFERROR(AG70/AG36,"-")</f>
        <v>-</v>
      </c>
      <c r="AH72" s="123" t="str">
        <f>IFERROR(AH70/AH36,"-")</f>
        <v>-</v>
      </c>
      <c r="AI72" s="124" t="str">
        <f>IFERROR(AI70/AI36,"-")</f>
        <v>-</v>
      </c>
      <c r="AJ72" s="120" t="str">
        <f>IFERROR(AJ70/AJ36,"-")</f>
        <v>-</v>
      </c>
      <c r="AK72" s="120">
        <f>IFERROR(AK70/AK36,"-")</f>
        <v>1.25</v>
      </c>
    </row>
    <row r="73" spans="1:38" customHeight="1" ht="15.75">
      <c r="A73" s="263" t="s">
        <v>100</v>
      </c>
      <c r="B73" s="264"/>
      <c r="C73" s="264"/>
      <c r="D73" s="265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 t="str">
        <f>IFERROR(H71/H36,"-")</f>
        <v>-</v>
      </c>
      <c r="I73" s="125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6" t="str">
        <f>IFERROR(L71/L36,"-")</f>
        <v>-</v>
      </c>
      <c r="M73" s="126" t="str">
        <f>IFERROR(M71/M36,"-")</f>
        <v>-</v>
      </c>
      <c r="N73" s="127" t="str">
        <f>IFERROR(N71/N36,"-")</f>
        <v>-</v>
      </c>
      <c r="O73" s="121" t="str">
        <f>IFERROR(O71/O36,"-")</f>
        <v>-</v>
      </c>
      <c r="P73" s="125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6" t="str">
        <f>IFERROR(S71/S36,"-")</f>
        <v>-</v>
      </c>
      <c r="T73" s="126" t="str">
        <f>IFERROR(T71/T36,"-")</f>
        <v>-</v>
      </c>
      <c r="U73" s="127" t="str">
        <f>IFERROR(U71/U36,"-")</f>
        <v>-</v>
      </c>
      <c r="V73" s="121" t="str">
        <f>IFERROR(V71/V36,"-")</f>
        <v>-</v>
      </c>
      <c r="W73" s="125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6" t="str">
        <f>IFERROR(Z71/Z36,"-")</f>
        <v>-</v>
      </c>
      <c r="AA73" s="126" t="str">
        <f>IFERROR(AA71/AA36,"-")</f>
        <v>-</v>
      </c>
      <c r="AB73" s="127" t="str">
        <f>IFERROR(AB71/AB36,"-")</f>
        <v>-</v>
      </c>
      <c r="AC73" s="121" t="str">
        <f>IFERROR(AC71/AC36,"-")</f>
        <v>-</v>
      </c>
      <c r="AD73" s="125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6" t="str">
        <f>IFERROR(AG71/AG36,"-")</f>
        <v>-</v>
      </c>
      <c r="AH73" s="126" t="str">
        <f>IFERROR(AH71/AH36,"-")</f>
        <v>-</v>
      </c>
      <c r="AI73" s="127" t="str">
        <f>IFERROR(AI71/AI36,"-")</f>
        <v>-</v>
      </c>
      <c r="AJ73" s="121" t="str">
        <f>IFERROR(AJ71/AJ36,"-")</f>
        <v>-</v>
      </c>
      <c r="AK73" s="121">
        <f>IFERROR(AK71/AK36,"-")</f>
        <v>1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51" t="s">
        <v>101</v>
      </c>
      <c r="B75" s="252"/>
      <c r="C75" s="252"/>
      <c r="D75" s="253"/>
      <c r="E75" s="26">
        <v>105</v>
      </c>
      <c r="F75" s="27">
        <v>270.0</v>
      </c>
      <c r="G75" s="28"/>
      <c r="H75" s="128">
        <f>SUM(E75:G75)</f>
        <v>375</v>
      </c>
      <c r="I75" s="26"/>
      <c r="J75" s="27"/>
      <c r="K75" s="27"/>
      <c r="L75" s="27"/>
      <c r="M75" s="27"/>
      <c r="N75" s="28"/>
      <c r="O75" s="128">
        <f>SUM(I75:N75)</f>
        <v>0</v>
      </c>
      <c r="P75" s="26"/>
      <c r="Q75" s="27"/>
      <c r="R75" s="27"/>
      <c r="S75" s="27"/>
      <c r="T75" s="27"/>
      <c r="U75" s="28"/>
      <c r="V75" s="128">
        <f>SUM(P75:U75)</f>
        <v>0</v>
      </c>
      <c r="W75" s="26"/>
      <c r="X75" s="27"/>
      <c r="Y75" s="27"/>
      <c r="Z75" s="27"/>
      <c r="AA75" s="27"/>
      <c r="AB75" s="28"/>
      <c r="AC75" s="128">
        <f>SUM(W75:AB75)</f>
        <v>0</v>
      </c>
      <c r="AD75" s="26"/>
      <c r="AE75" s="27"/>
      <c r="AF75" s="27"/>
      <c r="AG75" s="27"/>
      <c r="AH75" s="27"/>
      <c r="AI75" s="28"/>
      <c r="AJ75" s="128">
        <f>SUM(AD75:AI75)</f>
        <v>0</v>
      </c>
      <c r="AK75" s="128">
        <f>H75+O75+V75+AC75+AJ75</f>
        <v>375</v>
      </c>
    </row>
    <row r="76" spans="1:38">
      <c r="A76" s="254" t="s">
        <v>102</v>
      </c>
      <c r="B76" s="255"/>
      <c r="C76" s="255"/>
      <c r="D76" s="25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54" t="s">
        <v>103</v>
      </c>
      <c r="B77" s="255"/>
      <c r="C77" s="255"/>
      <c r="D77" s="25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54" t="s">
        <v>104</v>
      </c>
      <c r="B78" s="255"/>
      <c r="C78" s="255"/>
      <c r="D78" s="25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54" t="s">
        <v>105</v>
      </c>
      <c r="B79" s="255"/>
      <c r="C79" s="255"/>
      <c r="D79" s="25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54" t="s">
        <v>106</v>
      </c>
      <c r="B80" s="255"/>
      <c r="C80" s="255"/>
      <c r="D80" s="25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300" t="s">
        <v>107</v>
      </c>
      <c r="B81" s="301"/>
      <c r="C81" s="301"/>
      <c r="D81" s="302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3" t="str">
        <f>IFERROR(L75/(L23+L25+L26+L27),"-")</f>
        <v>-</v>
      </c>
      <c r="M81" s="133" t="str">
        <f>IFERROR(M75/(M23+M25+M26+M27),"-")</f>
        <v>-</v>
      </c>
      <c r="N81" s="134" t="str">
        <f>IFERROR(N75/(N23+N25+N26+N27),"-")</f>
        <v>-</v>
      </c>
      <c r="O81" s="130" t="str">
        <f>IFERROR(O75/(O23+O25+O26+O27),"-")</f>
        <v>-</v>
      </c>
      <c r="P81" s="135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3" t="str">
        <f>IFERROR(S75/(S23+S25+S26+S27),"-")</f>
        <v>-</v>
      </c>
      <c r="T81" s="133" t="str">
        <f>IFERROR(T75/(T23+T25+T26+T27),"-")</f>
        <v>-</v>
      </c>
      <c r="U81" s="134" t="str">
        <f>IFERROR(U75/(U23+U25+U26+U27),"-")</f>
        <v>-</v>
      </c>
      <c r="V81" s="130" t="str">
        <f>IFERROR(V75/(V23+V25+V26+V27),"-")</f>
        <v>-</v>
      </c>
      <c r="W81" s="135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3" t="str">
        <f>IFERROR(Z75/(Z23+Z25+Z26+Z27),"-")</f>
        <v>-</v>
      </c>
      <c r="AA81" s="133" t="str">
        <f>IFERROR(AA75/(AA23+AA25+AA26+AA27),"-")</f>
        <v>-</v>
      </c>
      <c r="AB81" s="134" t="str">
        <f>IFERROR(AB75/(AB23+AB25+AB26+AB27),"-")</f>
        <v>-</v>
      </c>
      <c r="AC81" s="130" t="str">
        <f>IFERROR(AC75/(AC23+AC25+AC26+AC27),"-")</f>
        <v>-</v>
      </c>
      <c r="AD81" s="135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3" t="str">
        <f>IFERROR(AG75/(AG23+AG25+AG26+AG27),"-")</f>
        <v>-</v>
      </c>
      <c r="AH81" s="133" t="str">
        <f>IFERROR(AH75/(AH23+AH25+AH26+AH27),"-")</f>
        <v>-</v>
      </c>
      <c r="AI81" s="134" t="str">
        <f>IFERROR(AI75/(AI23+AI25+AI26+AI27),"-")</f>
        <v>-</v>
      </c>
      <c r="AJ81" s="130" t="str">
        <f>IFERROR(AJ75/(AJ23+AJ25+AJ26+AJ27),"-")</f>
        <v>-</v>
      </c>
      <c r="AK81" s="130">
        <f>IFERROR(AK75/(AK23+AK25+AK26+AK27),"-")</f>
        <v>46.875</v>
      </c>
    </row>
    <row r="82" spans="1:38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 t="str">
        <f>IFERROR((S76/(S24+S28+S29))/12,"-")</f>
        <v>-</v>
      </c>
      <c r="T82" s="136" t="str">
        <f>IFERROR((T76/(T24+T28+T29))/12,"-")</f>
        <v>-</v>
      </c>
      <c r="U82" s="137" t="str">
        <f>IFERROR((U76/(U24+U28+U29))/12,"-")</f>
        <v>-</v>
      </c>
      <c r="V82" s="131" t="str">
        <f>IFERROR((V76/(V24+V28+V29))/12,"-")</f>
        <v>-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6" t="str">
        <f>IFERROR((AG76/(AG24+AG28+AG29))/12,"-")</f>
        <v>-</v>
      </c>
      <c r="AH82" s="136" t="str">
        <f>IFERROR((AH76/(AH24+AH28+AH29))/12,"-")</f>
        <v>-</v>
      </c>
      <c r="AI82" s="137" t="str">
        <f>IFERROR((AI76/(AI24+AI28+AI29))/12,"-")</f>
        <v>-</v>
      </c>
      <c r="AJ82" s="131" t="str">
        <f>IFERROR((AJ76/(AJ24+AJ28+AJ29))/12,"-")</f>
        <v>-</v>
      </c>
      <c r="AK82" s="131" t="str">
        <f>IFERROR((AK76/(AK24+AK28+AK29))/12,"-")</f>
        <v>-</v>
      </c>
    </row>
    <row r="83" spans="1:38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 t="str">
        <f>IFERROR(((S78-S77)/(S24+S28+S29))/12,"-")</f>
        <v>-</v>
      </c>
      <c r="T83" s="136" t="str">
        <f>IFERROR(((T78-T77)/(T24+T28+T29))/12,"-")</f>
        <v>-</v>
      </c>
      <c r="U83" s="137" t="str">
        <f>IFERROR(((U78-U77)/(U24+U28+U29))/12,"-")</f>
        <v>-</v>
      </c>
      <c r="V83" s="131" t="str">
        <f>IFERROR(((V78-V77)/(V24+V28+V29))/12,"-")</f>
        <v>-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 t="str">
        <f>IFERROR(((AG78-AG77)/(AG24+AG28+AG29))/12,"-")</f>
        <v>-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 t="str">
        <f>IFERROR(((AJ78-AJ77)/(AJ24+AJ28+AJ29))/12,"-")</f>
        <v>-</v>
      </c>
      <c r="AK83" s="131" t="str">
        <f>IFERROR(((AK78-AK77)/(AK24+AK28+AK29))/12,"-")</f>
        <v>-</v>
      </c>
    </row>
    <row r="84" spans="1:38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69" t="s">
        <v>112</v>
      </c>
      <c r="B87" s="270"/>
      <c r="C87" s="270"/>
      <c r="D87" s="271"/>
      <c r="E87" s="33">
        <v>72.02</v>
      </c>
      <c r="F87" s="6">
        <v>53.82</v>
      </c>
      <c r="G87" s="15"/>
      <c r="H87" s="72">
        <f>SUM(E87:G87)</f>
        <v>125.84</v>
      </c>
      <c r="I87" s="5"/>
      <c r="J87" s="6"/>
      <c r="K87" s="6"/>
      <c r="L87" s="6"/>
      <c r="M87" s="6"/>
      <c r="N87" s="15"/>
      <c r="O87" s="72">
        <f>SUM(I87:N87)</f>
        <v>0</v>
      </c>
      <c r="P87" s="5"/>
      <c r="Q87" s="6"/>
      <c r="R87" s="6"/>
      <c r="S87" s="6"/>
      <c r="T87" s="6"/>
      <c r="U87" s="15"/>
      <c r="V87" s="72">
        <f>SUM(P87:U87)</f>
        <v>0</v>
      </c>
      <c r="W87" s="5"/>
      <c r="X87" s="6"/>
      <c r="Y87" s="6"/>
      <c r="Z87" s="6"/>
      <c r="AA87" s="6"/>
      <c r="AB87" s="15"/>
      <c r="AC87" s="72">
        <f>SUM(W87:AB87)</f>
        <v>0</v>
      </c>
      <c r="AD87" s="5"/>
      <c r="AE87" s="6"/>
      <c r="AF87" s="6"/>
      <c r="AG87" s="6"/>
      <c r="AH87" s="6"/>
      <c r="AI87" s="15"/>
      <c r="AJ87" s="72">
        <f>SUM(AD87:AI87)</f>
        <v>0</v>
      </c>
      <c r="AK87" s="72">
        <f>H87+O87+V87+AC87+AJ87</f>
        <v>125.84</v>
      </c>
    </row>
    <row r="88" spans="1:38">
      <c r="A88" s="254" t="s">
        <v>113</v>
      </c>
      <c r="B88" s="255"/>
      <c r="C88" s="255"/>
      <c r="D88" s="25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 t="str">
        <f>IFERROR(H36/H87,"-")</f>
        <v>-</v>
      </c>
      <c r="I88" s="147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8" t="str">
        <f>IFERROR(L36/L87,"-")</f>
        <v>-</v>
      </c>
      <c r="M88" s="148" t="str">
        <f>IFERROR(M36/M87,"-")</f>
        <v>-</v>
      </c>
      <c r="N88" s="149" t="str">
        <f>IFERROR(N36/N87,"-")</f>
        <v>-</v>
      </c>
      <c r="O88" s="146" t="str">
        <f>IFERROR(O36/O87,"-")</f>
        <v>-</v>
      </c>
      <c r="P88" s="147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8" t="str">
        <f>IFERROR(S36/S87,"-")</f>
        <v>-</v>
      </c>
      <c r="T88" s="148" t="str">
        <f>IFERROR(T36/T87,"-")</f>
        <v>-</v>
      </c>
      <c r="U88" s="149" t="str">
        <f>IFERROR(U36/U87,"-")</f>
        <v>-</v>
      </c>
      <c r="V88" s="146" t="str">
        <f>IFERROR(V36/V87,"-")</f>
        <v>-</v>
      </c>
      <c r="W88" s="147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8" t="str">
        <f>IFERROR(Z36/Z87,"-")</f>
        <v>-</v>
      </c>
      <c r="AA88" s="148" t="str">
        <f>IFERROR(AA36/AA87,"-")</f>
        <v>-</v>
      </c>
      <c r="AB88" s="149" t="str">
        <f>IFERROR(AB36/AB87,"-")</f>
        <v>-</v>
      </c>
      <c r="AC88" s="146" t="str">
        <f>IFERROR(AC36/AC87,"-")</f>
        <v>-</v>
      </c>
      <c r="AD88" s="147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8" t="str">
        <f>IFERROR(AG36/AG87,"-")</f>
        <v>-</v>
      </c>
      <c r="AH88" s="148" t="str">
        <f>IFERROR(AH36/AH87,"-")</f>
        <v>-</v>
      </c>
      <c r="AI88" s="149" t="str">
        <f>IFERROR(AI36/AI87,"-")</f>
        <v>-</v>
      </c>
      <c r="AJ88" s="146" t="str">
        <f>IFERROR(AJ36/AJ87,"-")</f>
        <v>-</v>
      </c>
      <c r="AK88" s="146">
        <f>IFERROR(AK36/AK87,"-")</f>
        <v>0.063572790845518</v>
      </c>
    </row>
    <row r="89" spans="1:38">
      <c r="A89" s="254" t="s">
        <v>114</v>
      </c>
      <c r="B89" s="255"/>
      <c r="C89" s="255"/>
      <c r="D89" s="25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8" t="str">
        <f>IFERROR(L23/L87,"-")</f>
        <v>-</v>
      </c>
      <c r="M89" s="148" t="str">
        <f>IFERROR(M23/M87,"-")</f>
        <v>-</v>
      </c>
      <c r="N89" s="149" t="str">
        <f>IFERROR(N23/N87,"-")</f>
        <v>-</v>
      </c>
      <c r="O89" s="146" t="str">
        <f>IFERROR(O23/O87,"-")</f>
        <v>-</v>
      </c>
      <c r="P89" s="147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8" t="str">
        <f>IFERROR(S23/S87,"-")</f>
        <v>-</v>
      </c>
      <c r="T89" s="148" t="str">
        <f>IFERROR(T23/T87,"-")</f>
        <v>-</v>
      </c>
      <c r="U89" s="149" t="str">
        <f>IFERROR(U23/U87,"-")</f>
        <v>-</v>
      </c>
      <c r="V89" s="146" t="str">
        <f>IFERROR(V23/V87,"-")</f>
        <v>-</v>
      </c>
      <c r="W89" s="147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8" t="str">
        <f>IFERROR(Z23/Z87,"-")</f>
        <v>-</v>
      </c>
      <c r="AA89" s="148" t="str">
        <f>IFERROR(AA23/AA87,"-")</f>
        <v>-</v>
      </c>
      <c r="AB89" s="149" t="str">
        <f>IFERROR(AB23/AB87,"-")</f>
        <v>-</v>
      </c>
      <c r="AC89" s="146" t="str">
        <f>IFERROR(AC23/AC87,"-")</f>
        <v>-</v>
      </c>
      <c r="AD89" s="147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8" t="str">
        <f>IFERROR(AG23/AG87,"-")</f>
        <v>-</v>
      </c>
      <c r="AH89" s="148" t="str">
        <f>IFERROR(AH23/AH87,"-")</f>
        <v>-</v>
      </c>
      <c r="AI89" s="149" t="str">
        <f>IFERROR(AI23/AI87,"-")</f>
        <v>-</v>
      </c>
      <c r="AJ89" s="146" t="str">
        <f>IFERROR(AJ23/AJ87,"-")</f>
        <v>-</v>
      </c>
      <c r="AK89" s="146">
        <f>IFERROR(AK23/AK87,"-")</f>
        <v>0.0079465988556898</v>
      </c>
    </row>
    <row r="90" spans="1:38">
      <c r="A90" s="254" t="s">
        <v>115</v>
      </c>
      <c r="B90" s="255"/>
      <c r="C90" s="255"/>
      <c r="D90" s="25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8" t="str">
        <f>IFERROR(L24/L87,"-")</f>
        <v>-</v>
      </c>
      <c r="M90" s="148" t="str">
        <f>IFERROR(M24/M87,"-")</f>
        <v>-</v>
      </c>
      <c r="N90" s="149" t="str">
        <f>IFERROR(N24/N87,"-")</f>
        <v>-</v>
      </c>
      <c r="O90" s="146" t="str">
        <f>IFERROR(O24/O87,"-")</f>
        <v>-</v>
      </c>
      <c r="P90" s="147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8" t="str">
        <f>IFERROR(S24/S87,"-")</f>
        <v>-</v>
      </c>
      <c r="T90" s="148" t="str">
        <f>IFERROR(T24/T87,"-")</f>
        <v>-</v>
      </c>
      <c r="U90" s="149" t="str">
        <f>IFERROR(U24/U87,"-")</f>
        <v>-</v>
      </c>
      <c r="V90" s="146" t="str">
        <f>IFERROR(V24/V87,"-")</f>
        <v>-</v>
      </c>
      <c r="W90" s="147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8" t="str">
        <f>IFERROR(Z24/Z87,"-")</f>
        <v>-</v>
      </c>
      <c r="AA90" s="148" t="str">
        <f>IFERROR(AA24/AA87,"-")</f>
        <v>-</v>
      </c>
      <c r="AB90" s="149" t="str">
        <f>IFERROR(AB24/AB87,"-")</f>
        <v>-</v>
      </c>
      <c r="AC90" s="146" t="str">
        <f>IFERROR(AC24/AC87,"-")</f>
        <v>-</v>
      </c>
      <c r="AD90" s="147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8" t="str">
        <f>IFERROR(AG24/AG87,"-")</f>
        <v>-</v>
      </c>
      <c r="AH90" s="148" t="str">
        <f>IFERROR(AH24/AH87,"-")</f>
        <v>-</v>
      </c>
      <c r="AI90" s="149" t="str">
        <f>IFERROR(AI24/AI87,"-")</f>
        <v>-</v>
      </c>
      <c r="AJ90" s="146" t="str">
        <f>IFERROR(AJ24/AJ87,"-")</f>
        <v>-</v>
      </c>
      <c r="AK90" s="146">
        <f>IFERROR(AK24/AK87,"-")</f>
        <v>0</v>
      </c>
    </row>
    <row r="91" spans="1:38">
      <c r="A91" s="254" t="s">
        <v>116</v>
      </c>
      <c r="B91" s="255"/>
      <c r="C91" s="255"/>
      <c r="D91" s="25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8" t="str">
        <f>IFERROR((L32+L33)/L87,"-")</f>
        <v>-</v>
      </c>
      <c r="M91" s="148" t="str">
        <f>IFERROR((M32+M33)/M87,"-")</f>
        <v>-</v>
      </c>
      <c r="N91" s="149" t="str">
        <f>IFERROR((N32+N33)/N87,"-")</f>
        <v>-</v>
      </c>
      <c r="O91" s="146" t="str">
        <f>IFERROR((O32+O33)/O87,"-")</f>
        <v>-</v>
      </c>
      <c r="P91" s="147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8" t="str">
        <f>IFERROR((S32+S33)/S87,"-")</f>
        <v>-</v>
      </c>
      <c r="T91" s="148" t="str">
        <f>IFERROR((T32+T33)/T87,"-")</f>
        <v>-</v>
      </c>
      <c r="U91" s="149" t="str">
        <f>IFERROR((U32+U33)/U87,"-")</f>
        <v>-</v>
      </c>
      <c r="V91" s="146" t="str">
        <f>IFERROR((V32+V33)/V87,"-")</f>
        <v>-</v>
      </c>
      <c r="W91" s="147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8" t="str">
        <f>IFERROR((Z32+Z33)/Z87,"-")</f>
        <v>-</v>
      </c>
      <c r="AA91" s="148" t="str">
        <f>IFERROR((AA32+AA33)/AA87,"-")</f>
        <v>-</v>
      </c>
      <c r="AB91" s="149" t="str">
        <f>IFERROR((AB32+AB33)/AB87,"-")</f>
        <v>-</v>
      </c>
      <c r="AC91" s="146" t="str">
        <f>IFERROR((AC32+AC33)/AC87,"-")</f>
        <v>-</v>
      </c>
      <c r="AD91" s="147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8" t="str">
        <f>IFERROR((AG32+AG33)/AG87,"-")</f>
        <v>-</v>
      </c>
      <c r="AH91" s="148" t="str">
        <f>IFERROR((AH32+AH33)/AH87,"-")</f>
        <v>-</v>
      </c>
      <c r="AI91" s="149" t="str">
        <f>IFERROR((AI32+AI33)/AI87,"-")</f>
        <v>-</v>
      </c>
      <c r="AJ91" s="146" t="str">
        <f>IFERROR((AJ32+AJ33)/AJ87,"-")</f>
        <v>-</v>
      </c>
      <c r="AK91" s="146">
        <f>IFERROR((AK32+AK33)/AK87,"-")</f>
        <v>0.047679593134139</v>
      </c>
    </row>
    <row r="92" spans="1:38" customHeight="1" ht="15.75">
      <c r="A92" s="266" t="s">
        <v>117</v>
      </c>
      <c r="B92" s="267"/>
      <c r="C92" s="267"/>
      <c r="D92" s="268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3" t="str">
        <f>IFERROR(L35/L87,"-")</f>
        <v>-</v>
      </c>
      <c r="M92" s="143" t="str">
        <f>IFERROR(M35/M87,"-")</f>
        <v>-</v>
      </c>
      <c r="N92" s="144" t="str">
        <f>IFERROR(N35/N87,"-")</f>
        <v>-</v>
      </c>
      <c r="O92" s="145" t="str">
        <f>IFERROR(O35/O87,"-")</f>
        <v>-</v>
      </c>
      <c r="P92" s="142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3" t="str">
        <f>IFERROR(S35/S87,"-")</f>
        <v>-</v>
      </c>
      <c r="T92" s="143" t="str">
        <f>IFERROR(T35/T87,"-")</f>
        <v>-</v>
      </c>
      <c r="U92" s="144" t="str">
        <f>IFERROR(U35/U87,"-")</f>
        <v>-</v>
      </c>
      <c r="V92" s="145" t="str">
        <f>IFERROR(V35/V87,"-")</f>
        <v>-</v>
      </c>
      <c r="W92" s="142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3" t="str">
        <f>IFERROR(Z35/Z87,"-")</f>
        <v>-</v>
      </c>
      <c r="AA92" s="143" t="str">
        <f>IFERROR(AA35/AA87,"-")</f>
        <v>-</v>
      </c>
      <c r="AB92" s="144" t="str">
        <f>IFERROR(AB35/AB87,"-")</f>
        <v>-</v>
      </c>
      <c r="AC92" s="145" t="str">
        <f>IFERROR(AC35/AC87,"-")</f>
        <v>-</v>
      </c>
      <c r="AD92" s="142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3" t="str">
        <f>IFERROR(AG35/AG87,"-")</f>
        <v>-</v>
      </c>
      <c r="AH92" s="143" t="str">
        <f>IFERROR(AH35/AH87,"-")</f>
        <v>-</v>
      </c>
      <c r="AI92" s="144" t="str">
        <f>IFERROR(AI35/AI87,"-")</f>
        <v>-</v>
      </c>
      <c r="AJ92" s="145" t="str">
        <f>IFERROR(AJ35/AJ87,"-")</f>
        <v>-</v>
      </c>
      <c r="AK92" s="145">
        <f>IFERROR(AK35/AK87,"-")</f>
        <v>6.5718372536554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51" t="s">
        <v>118</v>
      </c>
      <c r="B94" s="252"/>
      <c r="C94" s="252"/>
      <c r="D94" s="253"/>
      <c r="E94" s="33">
        <v>0</v>
      </c>
      <c r="F94" s="20">
        <v>0</v>
      </c>
      <c r="G94" s="21"/>
      <c r="H94" s="72">
        <f>SUM(E94:G94)</f>
        <v>0</v>
      </c>
      <c r="I94" s="19"/>
      <c r="J94" s="20"/>
      <c r="K94" s="20"/>
      <c r="L94" s="20"/>
      <c r="M94" s="20"/>
      <c r="N94" s="21"/>
      <c r="O94" s="72">
        <f>SUM(I94:N94)</f>
        <v>0</v>
      </c>
      <c r="P94" s="19"/>
      <c r="Q94" s="20"/>
      <c r="R94" s="20"/>
      <c r="S94" s="20"/>
      <c r="T94" s="20"/>
      <c r="U94" s="21"/>
      <c r="V94" s="72">
        <f>SUM(P94:U94)</f>
        <v>0</v>
      </c>
      <c r="W94" s="19"/>
      <c r="X94" s="20"/>
      <c r="Y94" s="20"/>
      <c r="Z94" s="20"/>
      <c r="AA94" s="20"/>
      <c r="AB94" s="21"/>
      <c r="AC94" s="72">
        <f>SUM(W94:AB94)</f>
        <v>0</v>
      </c>
      <c r="AD94" s="19"/>
      <c r="AE94" s="20"/>
      <c r="AF94" s="20"/>
      <c r="AG94" s="20"/>
      <c r="AH94" s="20"/>
      <c r="AI94" s="21"/>
      <c r="AJ94" s="72">
        <f>SUM(AD94:AI94)</f>
        <v>0</v>
      </c>
      <c r="AK94" s="72">
        <f>H94+O94+V94+AC94+AJ94</f>
        <v>0</v>
      </c>
    </row>
    <row r="95" spans="1:38">
      <c r="A95" s="254" t="s">
        <v>119</v>
      </c>
      <c r="B95" s="255"/>
      <c r="C95" s="255"/>
      <c r="D95" s="256"/>
      <c r="E95" s="22">
        <v>0</v>
      </c>
      <c r="F95" s="23">
        <v>0</v>
      </c>
      <c r="G95" s="24"/>
      <c r="H95" s="119">
        <f>SUM(E95:G95)</f>
        <v>0</v>
      </c>
      <c r="I95" s="22"/>
      <c r="J95" s="23"/>
      <c r="K95" s="23"/>
      <c r="L95" s="23"/>
      <c r="M95" s="23"/>
      <c r="N95" s="24"/>
      <c r="O95" s="119">
        <f>SUM(I95:N95)</f>
        <v>0</v>
      </c>
      <c r="P95" s="22"/>
      <c r="Q95" s="23"/>
      <c r="R95" s="23"/>
      <c r="S95" s="23"/>
      <c r="T95" s="23"/>
      <c r="U95" s="24"/>
      <c r="V95" s="119">
        <f>SUM(P95:U95)</f>
        <v>0</v>
      </c>
      <c r="W95" s="22"/>
      <c r="X95" s="23"/>
      <c r="Y95" s="23"/>
      <c r="Z95" s="23"/>
      <c r="AA95" s="23"/>
      <c r="AB95" s="24"/>
      <c r="AC95" s="119">
        <f>SUM(W95:AB95)</f>
        <v>0</v>
      </c>
      <c r="AD95" s="22"/>
      <c r="AE95" s="23"/>
      <c r="AF95" s="23"/>
      <c r="AG95" s="23"/>
      <c r="AH95" s="23"/>
      <c r="AI95" s="24"/>
      <c r="AJ95" s="119">
        <f>SUM(AD95:AI95)</f>
        <v>0</v>
      </c>
      <c r="AK95" s="119">
        <f>H95+O95+V95+AC95+AJ95</f>
        <v>0</v>
      </c>
    </row>
    <row r="96" spans="1:38">
      <c r="A96" s="254" t="s">
        <v>120</v>
      </c>
      <c r="B96" s="255"/>
      <c r="C96" s="255"/>
      <c r="D96" s="256"/>
      <c r="E96" s="22">
        <v>0</v>
      </c>
      <c r="F96" s="23">
        <v>0</v>
      </c>
      <c r="G96" s="24"/>
      <c r="H96" s="119">
        <f>SUM(E96:G96)</f>
        <v>0</v>
      </c>
      <c r="I96" s="22"/>
      <c r="J96" s="23"/>
      <c r="K96" s="23"/>
      <c r="L96" s="23"/>
      <c r="M96" s="23"/>
      <c r="N96" s="24"/>
      <c r="O96" s="119">
        <f>SUM(I96:N96)</f>
        <v>0</v>
      </c>
      <c r="P96" s="22"/>
      <c r="Q96" s="23"/>
      <c r="R96" s="23"/>
      <c r="S96" s="23"/>
      <c r="T96" s="23"/>
      <c r="U96" s="24"/>
      <c r="V96" s="119">
        <f>SUM(P96:U96)</f>
        <v>0</v>
      </c>
      <c r="W96" s="22"/>
      <c r="X96" s="23"/>
      <c r="Y96" s="23"/>
      <c r="Z96" s="23"/>
      <c r="AA96" s="23"/>
      <c r="AB96" s="24"/>
      <c r="AC96" s="119">
        <f>SUM(W96:AB96)</f>
        <v>0</v>
      </c>
      <c r="AD96" s="22"/>
      <c r="AE96" s="23"/>
      <c r="AF96" s="23"/>
      <c r="AG96" s="23"/>
      <c r="AH96" s="23"/>
      <c r="AI96" s="24"/>
      <c r="AJ96" s="119">
        <f>SUM(AD96:AI96)</f>
        <v>0</v>
      </c>
      <c r="AK96" s="119">
        <f>H96+O96+V96+AC96+AJ96</f>
        <v>0</v>
      </c>
    </row>
    <row r="97" spans="1:38">
      <c r="A97" s="254" t="s">
        <v>121</v>
      </c>
      <c r="B97" s="255"/>
      <c r="C97" s="255"/>
      <c r="D97" s="256"/>
      <c r="E97" s="22">
        <v>1</v>
      </c>
      <c r="F97" s="23">
        <v>2</v>
      </c>
      <c r="G97" s="24"/>
      <c r="H97" s="119">
        <f>SUM(E97:G97)</f>
        <v>3</v>
      </c>
      <c r="I97" s="22"/>
      <c r="J97" s="23"/>
      <c r="K97" s="23"/>
      <c r="L97" s="23"/>
      <c r="M97" s="23"/>
      <c r="N97" s="24"/>
      <c r="O97" s="119">
        <f>SUM(I97:N97)</f>
        <v>0</v>
      </c>
      <c r="P97" s="22"/>
      <c r="Q97" s="23"/>
      <c r="R97" s="23"/>
      <c r="S97" s="23"/>
      <c r="T97" s="23"/>
      <c r="U97" s="24"/>
      <c r="V97" s="119">
        <f>SUM(P97:U97)</f>
        <v>0</v>
      </c>
      <c r="W97" s="22"/>
      <c r="X97" s="23"/>
      <c r="Y97" s="23"/>
      <c r="Z97" s="23"/>
      <c r="AA97" s="23"/>
      <c r="AB97" s="24"/>
      <c r="AC97" s="119">
        <f>SUM(W97:AB97)</f>
        <v>0</v>
      </c>
      <c r="AD97" s="22"/>
      <c r="AE97" s="23"/>
      <c r="AF97" s="23"/>
      <c r="AG97" s="23"/>
      <c r="AH97" s="23"/>
      <c r="AI97" s="24"/>
      <c r="AJ97" s="119">
        <f>SUM(AD97:AI97)</f>
        <v>0</v>
      </c>
      <c r="AK97" s="119">
        <f>H97+O97+V97+AC97+AJ97</f>
        <v>3</v>
      </c>
    </row>
    <row r="98" spans="1:38">
      <c r="A98" s="257" t="s">
        <v>122</v>
      </c>
      <c r="B98" s="258"/>
      <c r="C98" s="258"/>
      <c r="D98" s="259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</v>
      </c>
      <c r="P98" s="226">
        <f>IFERROR((P94+P95)/SUM(E94:P97),"-")</f>
        <v>0</v>
      </c>
      <c r="Q98" s="227">
        <f>IFERROR((Q94+Q95)/SUM(E94:Q97),"-")</f>
        <v>0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</v>
      </c>
      <c r="W98" s="226">
        <f>IFERROR((W94+W95)/SUM(E94:W97),"-")</f>
        <v>0</v>
      </c>
      <c r="X98" s="227">
        <f>IFERROR((X94+X95)/SUM(E94:X97),"-")</f>
        <v>0</v>
      </c>
      <c r="Y98" s="227">
        <f>IFERROR((Y94+Y95)/SUM(E94:Y97),"-")</f>
        <v>0</v>
      </c>
      <c r="Z98" s="227">
        <f>IFERROR((Z94+Z95)/SUM(E94:Z97),"-")</f>
        <v>0</v>
      </c>
      <c r="AA98" s="227">
        <f>IFERROR((AA94+AA95)/SUM(E94:AA97),"-")</f>
        <v>0</v>
      </c>
      <c r="AB98" s="228">
        <f>IFERROR((AB94+AB95)/SUM(E94:AB97),"-")</f>
        <v>0</v>
      </c>
      <c r="AC98" s="229">
        <f>IFERROR((AC94+AC95)/SUM(AC94:AAC97),"-")</f>
        <v>0</v>
      </c>
      <c r="AD98" s="226">
        <f>IFERROR((AD94+AD95)/SUM(E94:AD97),"-")</f>
        <v>0</v>
      </c>
      <c r="AE98" s="227">
        <f>IFERROR((AE94+AE95)/SUM(E94:AE97),"-")</f>
        <v>0</v>
      </c>
      <c r="AF98" s="227">
        <f>IFERROR((AF94+AF95)/SUM(E94:AF97),"-")</f>
        <v>0</v>
      </c>
      <c r="AG98" s="227">
        <f>IFERROR((AG94+AG95)/SUM(E94:AG97),"-")</f>
        <v>0</v>
      </c>
      <c r="AH98" s="227">
        <f>IFERROR((AH94+AH95)/SUM(E94:AH97),"-")</f>
        <v>0</v>
      </c>
      <c r="AI98" s="228">
        <f>IFERROR((AI94+AI95)/SUM(E94:AI97),"-")</f>
        <v>0</v>
      </c>
      <c r="AJ98" s="229">
        <f>IFERROR((AJ94+AJ95)/SUM(E94:AJ97),"-")</f>
        <v>0</v>
      </c>
      <c r="AK98" s="229">
        <f>IFERROR((AK94+AK95)/SUM(E94:AK97),"-")</f>
        <v>0</v>
      </c>
    </row>
    <row r="99" spans="1:38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3" t="str">
        <f>IFERROR(L96/SUM(L94:L97),"-")</f>
        <v>-</v>
      </c>
      <c r="M99" s="123" t="str">
        <f>IFERROR(M96/SUM(M94:M97),"-")</f>
        <v>-</v>
      </c>
      <c r="N99" s="124" t="str">
        <f>IFERROR(N96/SUM(N94:N97),"-")</f>
        <v>-</v>
      </c>
      <c r="O99" s="120" t="str">
        <f>IFERROR(O96/SUM(O94:O97),"-")</f>
        <v>-</v>
      </c>
      <c r="P99" s="122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3" t="str">
        <f>IFERROR(S96/SUM(S94:S97),"-")</f>
        <v>-</v>
      </c>
      <c r="T99" s="123" t="str">
        <f>IFERROR(T96/SUM(T94:T97),"-")</f>
        <v>-</v>
      </c>
      <c r="U99" s="124" t="str">
        <f>IFERROR(U96/SUM(U94:U97),"-")</f>
        <v>-</v>
      </c>
      <c r="V99" s="120" t="str">
        <f>IFERROR(V96/SUM(V94:V97),"-")</f>
        <v>-</v>
      </c>
      <c r="W99" s="122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3" t="str">
        <f>IFERROR(Z96/SUM(Z94:Z97),"-")</f>
        <v>-</v>
      </c>
      <c r="AA99" s="123" t="str">
        <f>IFERROR(AA96/SUM(AA94:AA97),"-")</f>
        <v>-</v>
      </c>
      <c r="AB99" s="124" t="str">
        <f>IFERROR(AB96/SUM(AB94:AB97),"-")</f>
        <v>-</v>
      </c>
      <c r="AC99" s="120" t="str">
        <f>IFERROR(AC96/SUM(AC94:AC97),"-")</f>
        <v>-</v>
      </c>
      <c r="AD99" s="122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3" t="str">
        <f>IFERROR(AG96/SUM(AG94:AG97),"-")</f>
        <v>-</v>
      </c>
      <c r="AH99" s="123" t="str">
        <f>IFERROR(AH96/SUM(AH94:AH97),"-")</f>
        <v>-</v>
      </c>
      <c r="AI99" s="124" t="str">
        <f>IFERROR(AI96/SUM(AI94:AI97),"-")</f>
        <v>-</v>
      </c>
      <c r="AJ99" s="120" t="str">
        <f>IFERROR(AJ96/SUM(AJ94:AJ97),"-")</f>
        <v>-</v>
      </c>
      <c r="AK99" s="120">
        <f>IFERROR(AK96/SUM(AK94:AK97),"-")</f>
        <v>0</v>
      </c>
    </row>
    <row r="100" spans="1:38" customHeight="1" ht="15.75">
      <c r="A100" s="266" t="s">
        <v>124</v>
      </c>
      <c r="B100" s="267"/>
      <c r="C100" s="267"/>
      <c r="D100" s="268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</v>
      </c>
      <c r="J100" s="126">
        <f>IFERROR(J97/SUM(E94:J97),"-")</f>
        <v>0</v>
      </c>
      <c r="K100" s="126">
        <f>IFERROR(K97/SUM(E94:K97),"-")</f>
        <v>0</v>
      </c>
      <c r="L100" s="126">
        <f>IFERROR(L97/SUM(E94:L97),"-")</f>
        <v>0</v>
      </c>
      <c r="M100" s="126">
        <f>IFERROR(M97/SUM(E94:M97),"-")</f>
        <v>0</v>
      </c>
      <c r="N100" s="127">
        <f>IFERROR(N97/SUM(E94:N97),"-")</f>
        <v>0</v>
      </c>
      <c r="O100" s="121">
        <f>IFERROR(O97/SUM(E94:O97),"-")</f>
        <v>0</v>
      </c>
      <c r="P100" s="125">
        <f>IFERROR(P97/SUM(E94:P97),"-")</f>
        <v>0</v>
      </c>
      <c r="Q100" s="126">
        <f>IFERROR(Q97/SUM(E94:Q97),"-")</f>
        <v>0</v>
      </c>
      <c r="R100" s="126">
        <f>IFERROR(R97/SUM(E94:R97),"-")</f>
        <v>0</v>
      </c>
      <c r="S100" s="126">
        <f>IFERROR(S97/SUM(E94:S97),"-")</f>
        <v>0</v>
      </c>
      <c r="T100" s="126">
        <f>IFERROR(T97/SUM(E94:T97),"-")</f>
        <v>0</v>
      </c>
      <c r="U100" s="127">
        <f>IFERROR(U97/SUM(E94:U97),"-")</f>
        <v>0</v>
      </c>
      <c r="V100" s="121">
        <f>IFERROR(V97/SUM(E94:V97),"-")</f>
        <v>0</v>
      </c>
      <c r="W100" s="125">
        <f>IFERROR(W97/SUM(E94:W97),"-")</f>
        <v>0</v>
      </c>
      <c r="X100" s="126">
        <f>IFERROR(X97/SUM(E94:X97),"-")</f>
        <v>0</v>
      </c>
      <c r="Y100" s="126">
        <f>IFERROR(Y97/SUM(E94:Y97),"-")</f>
        <v>0</v>
      </c>
      <c r="Z100" s="126">
        <f>IFERROR(Z97/SUM(E94:Z97),"-")</f>
        <v>0</v>
      </c>
      <c r="AA100" s="126">
        <f>IFERROR(AA97/SUM(E94:AA97),"-")</f>
        <v>0</v>
      </c>
      <c r="AB100" s="127">
        <f>IFERROR(AB97/SUM(E94:AB97),"-")</f>
        <v>0</v>
      </c>
      <c r="AC100" s="121">
        <f>IFERROR(AC97/SUM(E94:AC97),"-")</f>
        <v>0</v>
      </c>
      <c r="AD100" s="125">
        <f>IFERROR(AD97/SUM(E94:AD97),"-")</f>
        <v>0</v>
      </c>
      <c r="AE100" s="126">
        <f>IFERROR(AE97/SUM(E94:AE97),"-")</f>
        <v>0</v>
      </c>
      <c r="AF100" s="126">
        <f>IFERROR(AF97/SUM(E94:AF97),"-")</f>
        <v>0</v>
      </c>
      <c r="AG100" s="126">
        <f>IFERROR(AG97/SUM(E94:AG97),"-")</f>
        <v>0</v>
      </c>
      <c r="AH100" s="126">
        <f>IFERROR(AH97/SUM(E94:AH97),"-")</f>
        <v>0</v>
      </c>
      <c r="AI100" s="127">
        <f>IFERROR(AI97/SUM(E94:AI97),"-")</f>
        <v>0</v>
      </c>
      <c r="AJ100" s="121">
        <f>IFERROR(AJ97/SUM(E94:AJ97),"-")</f>
        <v>0</v>
      </c>
      <c r="AK100" s="121">
        <f>IFERROR(AK97/SUM(E94:AK97),"-")</f>
        <v>0.33333333333333</v>
      </c>
    </row>
    <row r="101" spans="1:38" customHeight="1" ht="16.5">
      <c r="E101" s="197"/>
    </row>
    <row r="102" spans="1:38" customHeight="1" ht="15.75">
      <c r="A102" s="251" t="s">
        <v>125</v>
      </c>
      <c r="B102" s="252"/>
      <c r="C102" s="252"/>
      <c r="D102" s="253"/>
      <c r="E102" s="33">
        <v>0</v>
      </c>
      <c r="F102" s="20">
        <v>0</v>
      </c>
      <c r="G102" s="21"/>
      <c r="H102" s="72">
        <f>SUM(E102:G102)</f>
        <v>0</v>
      </c>
      <c r="I102" s="19"/>
      <c r="J102" s="20"/>
      <c r="K102" s="20"/>
      <c r="L102" s="20"/>
      <c r="M102" s="20"/>
      <c r="N102" s="21"/>
      <c r="O102" s="72">
        <f>SUM(I102:N102)</f>
        <v>0</v>
      </c>
      <c r="P102" s="19"/>
      <c r="Q102" s="20"/>
      <c r="R102" s="20"/>
      <c r="S102" s="20"/>
      <c r="T102" s="20"/>
      <c r="U102" s="21"/>
      <c r="V102" s="72">
        <f>SUM(P102:U102)</f>
        <v>0</v>
      </c>
      <c r="W102" s="19"/>
      <c r="X102" s="20"/>
      <c r="Y102" s="20"/>
      <c r="Z102" s="20"/>
      <c r="AA102" s="20"/>
      <c r="AB102" s="21"/>
      <c r="AC102" s="72">
        <f>SUM(W102:AB102)</f>
        <v>0</v>
      </c>
      <c r="AD102" s="19"/>
      <c r="AE102" s="20"/>
      <c r="AF102" s="20"/>
      <c r="AG102" s="20"/>
      <c r="AH102" s="20"/>
      <c r="AI102" s="21"/>
      <c r="AJ102" s="72">
        <f>SUM(AD102:AI102)</f>
        <v>0</v>
      </c>
      <c r="AK102" s="72">
        <f>H102+O102+V102+AC102+AJ102</f>
        <v>0</v>
      </c>
    </row>
    <row r="103" spans="1:38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4"/>
      <c r="H103" s="119">
        <f>SUM(E103:G103)</f>
        <v>0</v>
      </c>
      <c r="I103" s="22"/>
      <c r="J103" s="23"/>
      <c r="K103" s="23"/>
      <c r="L103" s="23"/>
      <c r="M103" s="23"/>
      <c r="N103" s="24"/>
      <c r="O103" s="119">
        <f>SUM(I103:N103)</f>
        <v>0</v>
      </c>
      <c r="P103" s="22"/>
      <c r="Q103" s="23"/>
      <c r="R103" s="23"/>
      <c r="S103" s="23"/>
      <c r="T103" s="23"/>
      <c r="U103" s="24"/>
      <c r="V103" s="119">
        <f>SUM(P103:U103)</f>
        <v>0</v>
      </c>
      <c r="W103" s="22"/>
      <c r="X103" s="23"/>
      <c r="Y103" s="23"/>
      <c r="Z103" s="23"/>
      <c r="AA103" s="23"/>
      <c r="AB103" s="24"/>
      <c r="AC103" s="119">
        <f>SUM(W103:AB103)</f>
        <v>0</v>
      </c>
      <c r="AD103" s="22"/>
      <c r="AE103" s="23"/>
      <c r="AF103" s="23"/>
      <c r="AG103" s="23"/>
      <c r="AH103" s="23"/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4"/>
      <c r="H104" s="119">
        <f>SUM(E104:G104)</f>
        <v>0</v>
      </c>
      <c r="I104" s="22"/>
      <c r="J104" s="23"/>
      <c r="K104" s="23"/>
      <c r="L104" s="23"/>
      <c r="M104" s="23"/>
      <c r="N104" s="24"/>
      <c r="O104" s="119">
        <f>SUM(I104:N104)</f>
        <v>0</v>
      </c>
      <c r="P104" s="22"/>
      <c r="Q104" s="23"/>
      <c r="R104" s="23"/>
      <c r="S104" s="23"/>
      <c r="T104" s="23"/>
      <c r="U104" s="24"/>
      <c r="V104" s="119">
        <f>SUM(P104:U104)</f>
        <v>0</v>
      </c>
      <c r="W104" s="22"/>
      <c r="X104" s="23"/>
      <c r="Y104" s="23"/>
      <c r="Z104" s="23"/>
      <c r="AA104" s="23"/>
      <c r="AB104" s="24"/>
      <c r="AC104" s="119">
        <f>SUM(W104:AB104)</f>
        <v>0</v>
      </c>
      <c r="AD104" s="22"/>
      <c r="AE104" s="23"/>
      <c r="AF104" s="23"/>
      <c r="AG104" s="23"/>
      <c r="AH104" s="23"/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4"/>
      <c r="H105" s="119">
        <f>SUM(E105:G105)</f>
        <v>0</v>
      </c>
      <c r="I105" s="22"/>
      <c r="J105" s="23"/>
      <c r="K105" s="23"/>
      <c r="L105" s="23"/>
      <c r="M105" s="23"/>
      <c r="N105" s="24"/>
      <c r="O105" s="119">
        <f>SUM(I105:N105)</f>
        <v>0</v>
      </c>
      <c r="P105" s="22"/>
      <c r="Q105" s="23"/>
      <c r="R105" s="23"/>
      <c r="S105" s="23"/>
      <c r="T105" s="23"/>
      <c r="U105" s="24"/>
      <c r="V105" s="119">
        <f>SUM(P105:U105)</f>
        <v>0</v>
      </c>
      <c r="W105" s="22"/>
      <c r="X105" s="23"/>
      <c r="Y105" s="23"/>
      <c r="Z105" s="23"/>
      <c r="AA105" s="23"/>
      <c r="AB105" s="24"/>
      <c r="AC105" s="119">
        <f>SUM(W105:AB105)</f>
        <v>0</v>
      </c>
      <c r="AD105" s="22"/>
      <c r="AE105" s="23"/>
      <c r="AF105" s="23"/>
      <c r="AG105" s="23"/>
      <c r="AH105" s="23"/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300" t="s">
        <v>132</v>
      </c>
      <c r="B111" s="301"/>
      <c r="C111" s="301"/>
      <c r="D111" s="302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34">
        <f>IFERROR(M35*$B$9,"-")</f>
        <v>0</v>
      </c>
      <c r="N111" s="34">
        <f>IFERROR(N35*$B$9,"-")</f>
        <v>0</v>
      </c>
      <c r="O111" s="153">
        <f>IFERROR(O35*$B$9,"-")</f>
        <v>0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153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153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153">
        <f>IFERROR(AJ35*$B$9,"-")</f>
        <v>0</v>
      </c>
      <c r="AK111" s="153">
        <f>IFERROR(AK35*$B$9,"-")</f>
        <v>49.62</v>
      </c>
    </row>
    <row r="112" spans="1:38">
      <c r="A112" s="257" t="s">
        <v>133</v>
      </c>
      <c r="B112" s="258"/>
      <c r="C112" s="258"/>
      <c r="D112" s="259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36">
        <f>IFERROR(M35*$B$11,"-")</f>
        <v>0</v>
      </c>
      <c r="N112" s="36">
        <f>IFERROR(N35*$B$11,"-")</f>
        <v>0</v>
      </c>
      <c r="O112" s="154">
        <f>IFERROR(O35*$B$11,"-")</f>
        <v>0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154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154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154">
        <f>IFERROR(AJ35*$B$11,"-")</f>
        <v>0</v>
      </c>
      <c r="AK112" s="154">
        <f>IFERROR(AK35*$B$11,"-")</f>
        <v>4.135</v>
      </c>
    </row>
    <row r="113" spans="1:38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57" t="s">
        <v>137</v>
      </c>
      <c r="B116" s="258"/>
      <c r="C116" s="258"/>
      <c r="D116" s="259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155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155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155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155">
        <f>IFERROR((AJ25+AJ26+AJ27)-AJ111,"-")</f>
        <v>0</v>
      </c>
      <c r="AK116" s="155">
        <f>IFERROR((AK25+AK26+AK27)-AK111,"-")</f>
        <v>-42.62</v>
      </c>
    </row>
    <row r="117" spans="1:38">
      <c r="A117" s="257" t="s">
        <v>138</v>
      </c>
      <c r="B117" s="258"/>
      <c r="C117" s="258"/>
      <c r="D117" s="259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38">
        <f>IFERROR((M23-M112),"-")</f>
        <v>0</v>
      </c>
      <c r="N117" s="38">
        <f>IFERROR((N23-N112),"-")</f>
        <v>0</v>
      </c>
      <c r="O117" s="155">
        <f>IFERROR((O23-O112),"-")</f>
        <v>0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155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155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155">
        <f>IFERROR((AJ23-AJ112),"-")</f>
        <v>0</v>
      </c>
      <c r="AK117" s="155">
        <f>IFERROR((AK23-AK112),"-")</f>
        <v>-3.135</v>
      </c>
    </row>
    <row r="118" spans="1:38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C21:AC22"/>
    <mergeCell ref="AJ21:AJ22"/>
    <mergeCell ref="AK21:AK22"/>
    <mergeCell ref="H21:H22"/>
    <mergeCell ref="O21:O22"/>
    <mergeCell ref="V21:V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101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hidden="true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0</v>
      </c>
      <c r="D8" s="63">
        <f>IFERROR((IF(B8="-","-",C8/B8)),"-")</f>
        <v>0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184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186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187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188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189</v>
      </c>
      <c r="AN21" s="240" t="s">
        <v>190</v>
      </c>
    </row>
    <row r="22" spans="1:41" customHeight="1" ht="16.5">
      <c r="A22" s="4"/>
      <c r="B22" s="4"/>
      <c r="C22" s="4"/>
      <c r="D22" s="4"/>
      <c r="E22" s="79">
        <v>44830</v>
      </c>
      <c r="F22" s="80">
        <f>+E22+1</f>
        <v>44831</v>
      </c>
      <c r="G22" s="80">
        <f>+F22+1</f>
        <v>44832</v>
      </c>
      <c r="H22" s="80">
        <f>+G22+1</f>
        <v>44833</v>
      </c>
      <c r="I22" s="80">
        <f>+H22+1</f>
        <v>44834</v>
      </c>
      <c r="J22" s="81">
        <f>+I22+1</f>
        <v>44835</v>
      </c>
      <c r="K22" s="241"/>
      <c r="L22" s="83">
        <f>J22+2</f>
        <v>44837</v>
      </c>
      <c r="M22" s="84">
        <f>+L22+1</f>
        <v>44838</v>
      </c>
      <c r="N22" s="84">
        <f>+M22+1</f>
        <v>44839</v>
      </c>
      <c r="O22" s="84">
        <f>+N22+1</f>
        <v>44840</v>
      </c>
      <c r="P22" s="84">
        <f>+O22+1</f>
        <v>44841</v>
      </c>
      <c r="Q22" s="85">
        <f>+P22+1</f>
        <v>44842</v>
      </c>
      <c r="R22" s="241"/>
      <c r="S22" s="83">
        <f>Q22+2</f>
        <v>44844</v>
      </c>
      <c r="T22" s="84">
        <f>+S22+1</f>
        <v>44845</v>
      </c>
      <c r="U22" s="84">
        <f>+T22+1</f>
        <v>44846</v>
      </c>
      <c r="V22" s="84">
        <f>+U22+1</f>
        <v>44847</v>
      </c>
      <c r="W22" s="84">
        <f>+V22+1</f>
        <v>44848</v>
      </c>
      <c r="X22" s="85">
        <f>+W22+1</f>
        <v>44849</v>
      </c>
      <c r="Y22" s="241"/>
      <c r="Z22" s="83">
        <f>X22+2</f>
        <v>44851</v>
      </c>
      <c r="AA22" s="84">
        <f>+Z22+1</f>
        <v>44852</v>
      </c>
      <c r="AB22" s="84">
        <f>+AA22+1</f>
        <v>44853</v>
      </c>
      <c r="AC22" s="84">
        <f>+AB22+1</f>
        <v>44854</v>
      </c>
      <c r="AD22" s="84">
        <f>+AC22+1</f>
        <v>44855</v>
      </c>
      <c r="AE22" s="85">
        <f>+AD22+1</f>
        <v>44856</v>
      </c>
      <c r="AF22" s="241"/>
      <c r="AG22" s="83">
        <f>AE22+2</f>
        <v>44858</v>
      </c>
      <c r="AH22" s="84">
        <f>+AG22+1</f>
        <v>44859</v>
      </c>
      <c r="AI22" s="84">
        <f>+AH22+1</f>
        <v>44860</v>
      </c>
      <c r="AJ22" s="84">
        <f>+AI22+1</f>
        <v>44861</v>
      </c>
      <c r="AK22" s="84">
        <f>+AJ22+1</f>
        <v>44862</v>
      </c>
      <c r="AL22" s="85">
        <f>+AK22+1</f>
        <v>44863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>
        <v>0</v>
      </c>
      <c r="O23" s="6">
        <v>0</v>
      </c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>
        <v>0</v>
      </c>
      <c r="O24" s="8">
        <v>0</v>
      </c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>
        <v>0</v>
      </c>
      <c r="O25" s="8">
        <v>0</v>
      </c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>
        <v>0</v>
      </c>
      <c r="O26" s="8">
        <v>0</v>
      </c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>
        <v>0</v>
      </c>
      <c r="O27" s="8">
        <v>0</v>
      </c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>
        <v>0</v>
      </c>
      <c r="O28" s="8">
        <v>0</v>
      </c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>
        <v>0</v>
      </c>
      <c r="O29" s="8">
        <v>0</v>
      </c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>
        <v>0</v>
      </c>
      <c r="O30" s="8">
        <v>0</v>
      </c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>
        <v>0</v>
      </c>
      <c r="O31" s="10">
        <v>0</v>
      </c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>
        <v>0</v>
      </c>
      <c r="O32" s="8">
        <v>0</v>
      </c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>
        <v>0</v>
      </c>
      <c r="O33" s="8">
        <v>0</v>
      </c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>
        <v>0</v>
      </c>
      <c r="O34" s="8">
        <v>0</v>
      </c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>
        <v>0</v>
      </c>
      <c r="O61" s="6">
        <v>0</v>
      </c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>
        <v>0</v>
      </c>
      <c r="O62" s="8">
        <v>0</v>
      </c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>
        <v>0</v>
      </c>
      <c r="O63" s="8">
        <v>0</v>
      </c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>
        <v>0</v>
      </c>
      <c r="O64" s="8">
        <v>0</v>
      </c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>
        <v>0</v>
      </c>
      <c r="O65" s="8">
        <v>0</v>
      </c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>
        <v>0</v>
      </c>
      <c r="O66" s="8">
        <v>0</v>
      </c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>
        <v>0</v>
      </c>
      <c r="O67" s="8">
        <v>0</v>
      </c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>
        <v>0</v>
      </c>
      <c r="O70" s="20">
        <v>0</v>
      </c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>
        <v>0</v>
      </c>
      <c r="O71" s="23">
        <v>0</v>
      </c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>
        <v>0</v>
      </c>
      <c r="O75" s="27">
        <v>10.0</v>
      </c>
      <c r="P75" s="27"/>
      <c r="Q75" s="28"/>
      <c r="R75" s="128">
        <f>SUM(L75:Q75)</f>
        <v>10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10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>
        <v>172.01</v>
      </c>
      <c r="O87" s="6">
        <v>172.01</v>
      </c>
      <c r="P87" s="6"/>
      <c r="Q87" s="15"/>
      <c r="R87" s="72">
        <f>SUM(L87:Q87)</f>
        <v>344.02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344.02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>
        <f>IFERROR(N36/N87,"-")</f>
        <v>0</v>
      </c>
      <c r="O88" s="148">
        <f>IFERROR(O36/O87,"-")</f>
        <v>0</v>
      </c>
      <c r="P88" s="148" t="str">
        <f>IFERROR(P36/P87,"-")</f>
        <v>-</v>
      </c>
      <c r="Q88" s="149" t="str">
        <f>IFERROR(Q36/Q87,"-")</f>
        <v>-</v>
      </c>
      <c r="R88" s="146">
        <f>IFERROR(R36/R87,"-")</f>
        <v>0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>
        <f>IFERROR(AN36/AN87,"-")</f>
        <v>0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>
        <f>IFERROR(N23/N87,"-")</f>
        <v>0</v>
      </c>
      <c r="O89" s="148">
        <f>IFERROR(O23/O87,"-")</f>
        <v>0</v>
      </c>
      <c r="P89" s="148" t="str">
        <f>IFERROR(P23/P87,"-")</f>
        <v>-</v>
      </c>
      <c r="Q89" s="149" t="str">
        <f>IFERROR(Q23/Q87,"-")</f>
        <v>-</v>
      </c>
      <c r="R89" s="146">
        <f>IFERROR(R23/R87,"-")</f>
        <v>0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>
        <f>IFERROR(AN23/AN87,"-")</f>
        <v>0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>
        <f>IFERROR(N24/N87,"-")</f>
        <v>0</v>
      </c>
      <c r="O90" s="148">
        <f>IFERROR(O24/O87,"-")</f>
        <v>0</v>
      </c>
      <c r="P90" s="148" t="str">
        <f>IFERROR(P24/P87,"-")</f>
        <v>-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>
        <f>IFERROR((N32+N33)/N87,"-")</f>
        <v>0</v>
      </c>
      <c r="O91" s="148">
        <f>IFERROR((O32+O33)/O87,"-")</f>
        <v>0</v>
      </c>
      <c r="P91" s="148" t="str">
        <f>IFERROR((P32+P33)/P87,"-")</f>
        <v>-</v>
      </c>
      <c r="Q91" s="149" t="str">
        <f>IFERROR((Q32+Q33)/Q87,"-")</f>
        <v>-</v>
      </c>
      <c r="R91" s="146">
        <f>IFERROR((R32+R33)/R87,"-")</f>
        <v>0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>
        <f>IFERROR((AN32+AN33)/AN87,"-")</f>
        <v>0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>
        <f>IFERROR(N35/N87,"-")</f>
        <v>0</v>
      </c>
      <c r="O92" s="143">
        <f>IFERROR(O35/O87,"-")</f>
        <v>0</v>
      </c>
      <c r="P92" s="143" t="str">
        <f>IFERROR(P35/P87,"-")</f>
        <v>-</v>
      </c>
      <c r="Q92" s="144" t="str">
        <f>IFERROR(Q35/Q87,"-")</f>
        <v>-</v>
      </c>
      <c r="R92" s="145">
        <f>IFERROR(R35/R87,"-")</f>
        <v>0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>
        <f>IFERROR(AN35/AN87,"-")</f>
        <v>0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>
        <v>0</v>
      </c>
      <c r="O94" s="20">
        <v>0</v>
      </c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>
        <v>0</v>
      </c>
      <c r="O95" s="23">
        <v>0</v>
      </c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>
        <v>0</v>
      </c>
      <c r="O96" s="23">
        <v>0</v>
      </c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>
        <v>0</v>
      </c>
      <c r="O97" s="23">
        <v>0</v>
      </c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>
        <v>0</v>
      </c>
      <c r="O102" s="20">
        <v>0</v>
      </c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>
        <v>0</v>
      </c>
      <c r="O103" s="23">
        <v>0</v>
      </c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>
        <v>0</v>
      </c>
      <c r="O104" s="23">
        <v>0</v>
      </c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>
        <v>0</v>
      </c>
      <c r="O105" s="23">
        <v>0</v>
      </c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195</v>
      </c>
      <c r="AN21" s="240" t="s">
        <v>196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1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1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1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1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E32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200</v>
      </c>
      <c r="AN21" s="240" t="s">
        <v>201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1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1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1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1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202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3" t="s">
        <v>40</v>
      </c>
      <c r="B1" s="304"/>
      <c r="C1" s="284" t="e">
        <f>MID(CELL("nomfichier",H1),FIND("]",CELL("nomfichier",H1))+1,32)</f>
        <v>#VALUE!</v>
      </c>
      <c r="D1" s="305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203</v>
      </c>
      <c r="H3" s="79" t="s">
        <v>204</v>
      </c>
      <c r="I3" s="80" t="s">
        <v>205</v>
      </c>
      <c r="J3" s="80" t="s">
        <v>206</v>
      </c>
      <c r="K3" s="80" t="s">
        <v>207</v>
      </c>
      <c r="L3" s="80" t="s">
        <v>208</v>
      </c>
      <c r="M3" s="80" t="s">
        <v>209</v>
      </c>
      <c r="N3" s="80" t="s">
        <v>210</v>
      </c>
      <c r="O3" s="80" t="s">
        <v>211</v>
      </c>
      <c r="P3" s="80" t="s">
        <v>212</v>
      </c>
      <c r="Q3" s="80" t="s">
        <v>213</v>
      </c>
      <c r="R3" s="80" t="s">
        <v>214</v>
      </c>
      <c r="S3" s="82" t="s">
        <v>215</v>
      </c>
    </row>
    <row r="4" spans="1:20" customHeight="1" ht="15.75">
      <c r="A4" s="289" t="s">
        <v>54</v>
      </c>
      <c r="B4" s="290"/>
      <c r="C4" s="290"/>
      <c r="D4" s="291"/>
      <c r="F4" s="72">
        <f>SUM(H4:S4)</f>
        <v>10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</v>
      </c>
      <c r="Q4" s="6">
        <f>Asso_102022!AN23</f>
        <v>0</v>
      </c>
      <c r="R4" s="6">
        <f>Asso_112022!AN23</f>
        <v>0</v>
      </c>
      <c r="S4" s="199">
        <f>Asso_122022!AN23</f>
        <v>0</v>
      </c>
    </row>
    <row r="5" spans="1:20">
      <c r="A5" s="242" t="s">
        <v>55</v>
      </c>
      <c r="B5" s="243"/>
      <c r="C5" s="243"/>
      <c r="D5" s="244"/>
      <c r="F5" s="73">
        <f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Asso_102022!AN24</f>
        <v>0</v>
      </c>
      <c r="R5" s="8">
        <f>Asso_112022!AN24</f>
        <v>0</v>
      </c>
      <c r="S5" s="200">
        <f>Asso_122022!AN24</f>
        <v>0</v>
      </c>
    </row>
    <row r="6" spans="1:20">
      <c r="A6" s="242" t="s">
        <v>56</v>
      </c>
      <c r="B6" s="243"/>
      <c r="C6" s="243"/>
      <c r="D6" s="244"/>
      <c r="F6" s="73">
        <f>SUM(H6:S6)</f>
        <v>198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4</v>
      </c>
      <c r="Q6" s="8">
        <f>Asso_102022!AN25</f>
        <v>0</v>
      </c>
      <c r="R6" s="8">
        <f>Asso_112022!AN25</f>
        <v>0</v>
      </c>
      <c r="S6" s="200">
        <f>Asso_122022!AN25</f>
        <v>0</v>
      </c>
    </row>
    <row r="7" spans="1:20">
      <c r="A7" s="242" t="s">
        <v>57</v>
      </c>
      <c r="B7" s="243"/>
      <c r="C7" s="243"/>
      <c r="D7" s="244"/>
      <c r="F7" s="73">
        <f>SUM(H7:S7)</f>
        <v>192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3</v>
      </c>
      <c r="Q7" s="8">
        <f>Asso_102022!AN26</f>
        <v>0</v>
      </c>
      <c r="R7" s="8">
        <f>Asso_112022!AN26</f>
        <v>0</v>
      </c>
      <c r="S7" s="200">
        <f>Asso_122022!AN26</f>
        <v>0</v>
      </c>
    </row>
    <row r="8" spans="1:20">
      <c r="A8" s="242" t="s">
        <v>58</v>
      </c>
      <c r="B8" s="243"/>
      <c r="C8" s="243"/>
      <c r="D8" s="244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Asso_102022!AN27</f>
        <v>0</v>
      </c>
      <c r="R8" s="8">
        <f>Asso_112022!AN27</f>
        <v>0</v>
      </c>
      <c r="S8" s="200">
        <f>Asso_122022!AN27</f>
        <v>0</v>
      </c>
    </row>
    <row r="9" spans="1:20">
      <c r="A9" s="242" t="s">
        <v>59</v>
      </c>
      <c r="B9" s="243"/>
      <c r="C9" s="243"/>
      <c r="D9" s="244"/>
      <c r="F9" s="73">
        <f>SUM(H9:S9)</f>
        <v>2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0</v>
      </c>
      <c r="Q9" s="8">
        <f>Asso_102022!AN28</f>
        <v>0</v>
      </c>
      <c r="R9" s="8">
        <f>Asso_112022!AN28</f>
        <v>0</v>
      </c>
      <c r="S9" s="200">
        <f>Asso_122022!AN28</f>
        <v>0</v>
      </c>
    </row>
    <row r="10" spans="1:20">
      <c r="A10" s="242" t="s">
        <v>60</v>
      </c>
      <c r="B10" s="243"/>
      <c r="C10" s="243"/>
      <c r="D10" s="244"/>
      <c r="F10" s="73">
        <f>SUM(H10:S10)</f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Asso_102022!AN29</f>
        <v>0</v>
      </c>
      <c r="R10" s="8">
        <f>Asso_112022!AN29</f>
        <v>0</v>
      </c>
      <c r="S10" s="200">
        <f>Asso_122022!AN29</f>
        <v>0</v>
      </c>
    </row>
    <row r="11" spans="1:20">
      <c r="A11" s="242" t="s">
        <v>61</v>
      </c>
      <c r="B11" s="243"/>
      <c r="C11" s="243"/>
      <c r="D11" s="244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Asso_102022!AN30</f>
        <v>0</v>
      </c>
      <c r="R11" s="8">
        <f>Asso_112022!AN30</f>
        <v>0</v>
      </c>
      <c r="S11" s="200">
        <f>Asso_122022!AN30</f>
        <v>0</v>
      </c>
    </row>
    <row r="12" spans="1:20">
      <c r="A12" s="242" t="s">
        <v>62</v>
      </c>
      <c r="B12" s="243"/>
      <c r="C12" s="243"/>
      <c r="D12" s="244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Asso_102022!AN31</f>
        <v>0</v>
      </c>
      <c r="R12" s="10">
        <f>Asso_112022!AN31</f>
        <v>0</v>
      </c>
      <c r="S12" s="201">
        <f>Asso_122022!AN31</f>
        <v>0</v>
      </c>
    </row>
    <row r="13" spans="1:20">
      <c r="A13" s="245" t="s">
        <v>63</v>
      </c>
      <c r="B13" s="246"/>
      <c r="C13" s="246"/>
      <c r="D13" s="247"/>
      <c r="F13" s="73">
        <f>SUM(H13:S13)</f>
        <v>166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6</v>
      </c>
      <c r="Q13" s="8">
        <f>Asso_102022!AN32</f>
        <v>0</v>
      </c>
      <c r="R13" s="8">
        <f>Asso_112022!AN32</f>
        <v>0</v>
      </c>
      <c r="S13" s="200">
        <f>Asso_122022!AN32</f>
        <v>0</v>
      </c>
    </row>
    <row r="14" spans="1:20">
      <c r="A14" s="245" t="s">
        <v>64</v>
      </c>
      <c r="B14" s="246"/>
      <c r="C14" s="246"/>
      <c r="D14" s="247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Asso_102022!AN33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2" t="s">
        <v>65</v>
      </c>
      <c r="B15" s="243"/>
      <c r="C15" s="243"/>
      <c r="D15" s="244"/>
      <c r="F15" s="73">
        <f>SUM(H15:S15)</f>
        <v>9088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813</v>
      </c>
      <c r="Q15" s="8">
        <f>Asso_102022!AN34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94" t="s">
        <v>66</v>
      </c>
      <c r="B16" s="295"/>
      <c r="C16" s="295"/>
      <c r="D16" s="296"/>
      <c r="F16" s="75">
        <f>SUM(F4:F15)</f>
        <v>9656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827</v>
      </c>
      <c r="Q16" s="77">
        <f>SUM(Q4:Q15)</f>
        <v>0</v>
      </c>
      <c r="R16" s="77">
        <f>SUM(R4:R15)</f>
        <v>0</v>
      </c>
      <c r="S16" s="202">
        <f>SUM(S4:S15)</f>
        <v>0</v>
      </c>
    </row>
    <row r="17" spans="1:20" customHeight="1" ht="16.5">
      <c r="A17" s="294" t="s">
        <v>67</v>
      </c>
      <c r="B17" s="295"/>
      <c r="C17" s="295"/>
      <c r="D17" s="296"/>
      <c r="F17" s="75">
        <f>SUM(F4:F12)</f>
        <v>402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8</v>
      </c>
      <c r="Q17" s="77">
        <f>SUM(Q4:Q12)</f>
        <v>0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97" t="s">
        <v>68</v>
      </c>
      <c r="B19" s="298"/>
      <c r="C19" s="298"/>
      <c r="D19" s="299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Asso_102022!AN38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48" t="s">
        <v>69</v>
      </c>
      <c r="B20" s="249"/>
      <c r="C20" s="249"/>
      <c r="D20" s="250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Asso_102022!AN39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86" t="s">
        <v>70</v>
      </c>
      <c r="B21" s="287"/>
      <c r="C21" s="287"/>
      <c r="D21" s="288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97" t="s">
        <v>71</v>
      </c>
      <c r="B23" s="298"/>
      <c r="C23" s="298"/>
      <c r="D23" s="299"/>
      <c r="F23" s="111">
        <f>IFERROR(F17/F16,"-")</f>
        <v>0.041632145816073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0.0096735187424426</v>
      </c>
      <c r="Q23" s="87" t="str">
        <f>IFERROR(Q17/Q16,"-")</f>
        <v>-</v>
      </c>
      <c r="R23" s="87" t="str">
        <f>IFERROR(R17/R16,"-")</f>
        <v>-</v>
      </c>
      <c r="S23" s="206" t="str">
        <f>IFERROR(S17/S16,"-")</f>
        <v>-</v>
      </c>
    </row>
    <row r="24" spans="1:20">
      <c r="A24" s="248" t="s">
        <v>72</v>
      </c>
      <c r="B24" s="249"/>
      <c r="C24" s="249"/>
      <c r="D24" s="250"/>
      <c r="F24" s="112">
        <f>IFERROR((F4+F6+F7+F8)/F16,"-")</f>
        <v>0.04142502071251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0.0096735187424426</v>
      </c>
      <c r="Q24" s="93" t="str">
        <f>IFERROR((Q4+Q6+Q7+Q8)/Q16,"-")</f>
        <v>-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48" t="s">
        <v>73</v>
      </c>
      <c r="B25" s="249"/>
      <c r="C25" s="249"/>
      <c r="D25" s="250"/>
      <c r="F25" s="113">
        <f>IFERROR(F7/F16,"-")</f>
        <v>0.019884009942005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0.003627569528416</v>
      </c>
      <c r="Q25" s="93" t="str">
        <f>IFERROR(Q7/Q16,"-")</f>
        <v>-</v>
      </c>
      <c r="R25" s="93" t="str">
        <f>IFERROR(R7/R16,"-")</f>
        <v>-</v>
      </c>
      <c r="S25" s="207" t="str">
        <f>IFERROR(S7/S16,"-")</f>
        <v>-</v>
      </c>
    </row>
    <row r="26" spans="1:20">
      <c r="A26" s="248" t="s">
        <v>74</v>
      </c>
      <c r="B26" s="249"/>
      <c r="C26" s="249"/>
      <c r="D26" s="250"/>
      <c r="F26" s="113">
        <f>IFERROR(F6/F16,"-")</f>
        <v>0.020505385252693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0.0048367593712213</v>
      </c>
      <c r="Q26" s="93" t="str">
        <f>IFERROR(Q6/Q16,"-")</f>
        <v>-</v>
      </c>
      <c r="R26" s="93" t="str">
        <f>IFERROR(R6/R16,"-")</f>
        <v>-</v>
      </c>
      <c r="S26" s="207" t="str">
        <f>IFERROR(S6/S16,"-")</f>
        <v>-</v>
      </c>
    </row>
    <row r="27" spans="1:20">
      <c r="A27" s="248" t="s">
        <v>75</v>
      </c>
      <c r="B27" s="249"/>
      <c r="C27" s="249"/>
      <c r="D27" s="250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 t="str">
        <f>IFERROR(Q8/Q16,"-")</f>
        <v>-</v>
      </c>
      <c r="R27" s="93" t="str">
        <f>IFERROR(R8/R16,"-")</f>
        <v>-</v>
      </c>
      <c r="S27" s="207" t="str">
        <f>IFERROR(S8/S16,"-")</f>
        <v>-</v>
      </c>
    </row>
    <row r="28" spans="1:20">
      <c r="A28" s="248" t="s">
        <v>76</v>
      </c>
      <c r="B28" s="249"/>
      <c r="C28" s="249"/>
      <c r="D28" s="250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 t="str">
        <f>IFERROR(Q8/(Q4+Q6+Q7+Q8),"-")</f>
        <v>-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48" t="s">
        <v>77</v>
      </c>
      <c r="B29" s="249"/>
      <c r="C29" s="249"/>
      <c r="D29" s="250"/>
      <c r="F29" s="113">
        <f>IFERROR(F13/F16,"-")</f>
        <v>0.017191383595692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0.0072551390568319</v>
      </c>
      <c r="Q29" s="93" t="str">
        <f>IFERROR(Q13/Q16,"-")</f>
        <v>-</v>
      </c>
      <c r="R29" s="93" t="str">
        <f>IFERROR(R13/R16,"-")</f>
        <v>-</v>
      </c>
      <c r="S29" s="207" t="str">
        <f>IFERROR(S13/S16,"-")</f>
        <v>-</v>
      </c>
    </row>
    <row r="30" spans="1:20">
      <c r="A30" s="248" t="s">
        <v>78</v>
      </c>
      <c r="B30" s="249"/>
      <c r="C30" s="249"/>
      <c r="D30" s="250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 t="str">
        <f>IFERROR(Q14/Q16,"-")</f>
        <v>-</v>
      </c>
      <c r="R30" s="93" t="str">
        <f>IFERROR(R14/R16,"-")</f>
        <v>-</v>
      </c>
      <c r="S30" s="207" t="str">
        <f>IFERROR(S14/S16,"-")</f>
        <v>-</v>
      </c>
    </row>
    <row r="31" spans="1:20">
      <c r="A31" s="248" t="s">
        <v>79</v>
      </c>
      <c r="B31" s="249"/>
      <c r="C31" s="249"/>
      <c r="D31" s="250"/>
      <c r="F31" s="113">
        <f>IFERROR((F5+F9+F10)/F16,"-")</f>
        <v>0.00020712510356255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</v>
      </c>
      <c r="Q31" s="93" t="str">
        <f>IFERROR((Q5+Q9+Q10)/Q16,"-")</f>
        <v>-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48" t="s">
        <v>80</v>
      </c>
      <c r="B32" s="249"/>
      <c r="C32" s="249"/>
      <c r="D32" s="250"/>
      <c r="F32" s="113">
        <f>IFERROR(F9/F16,"-")</f>
        <v>0.00020712510356255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</v>
      </c>
      <c r="Q32" s="93" t="str">
        <f>IFERROR(Q9/Q16,"-")</f>
        <v>-</v>
      </c>
      <c r="R32" s="93" t="str">
        <f>IFERROR(R9/R16,"-")</f>
        <v>-</v>
      </c>
      <c r="S32" s="207" t="str">
        <f>IFERROR(S9/S16,"-")</f>
        <v>-</v>
      </c>
    </row>
    <row r="33" spans="1:20">
      <c r="A33" s="248" t="s">
        <v>81</v>
      </c>
      <c r="B33" s="249"/>
      <c r="C33" s="249"/>
      <c r="D33" s="250"/>
      <c r="F33" s="113">
        <f>IFERROR(F10/F16,"-")</f>
        <v>0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 t="str">
        <f>IFERROR(Q10/Q16,"-")</f>
        <v>-</v>
      </c>
      <c r="R33" s="93" t="str">
        <f>IFERROR(R10/R16,"-")</f>
        <v>-</v>
      </c>
      <c r="S33" s="207" t="str">
        <f>IFERROR(S10/S16,"-")</f>
        <v>-</v>
      </c>
    </row>
    <row r="34" spans="1:20">
      <c r="A34" s="248" t="s">
        <v>82</v>
      </c>
      <c r="B34" s="249"/>
      <c r="C34" s="249"/>
      <c r="D34" s="250"/>
      <c r="F34" s="113">
        <f>IFERROR(F10/(F5+F9+F10),"-")</f>
        <v>0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 t="str">
        <f>IFERROR(P10/(P5+P9+P10),"-")</f>
        <v>-</v>
      </c>
      <c r="Q34" s="93" t="str">
        <f>IFERROR(Q10/(Q5+Q9+Q10),"-")</f>
        <v>-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48" t="s">
        <v>83</v>
      </c>
      <c r="B35" s="249"/>
      <c r="C35" s="249"/>
      <c r="D35" s="250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 t="str">
        <f>IFERROR((Q11+Q12)/Q16,"-")</f>
        <v>-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48" t="s">
        <v>84</v>
      </c>
      <c r="B36" s="249"/>
      <c r="C36" s="249"/>
      <c r="D36" s="250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 t="str">
        <f>IFERROR(Q11/Q16,"-")</f>
        <v>-</v>
      </c>
      <c r="R36" s="93" t="str">
        <f>IFERROR(R11/R16,"-")</f>
        <v>-</v>
      </c>
      <c r="S36" s="207" t="str">
        <f>IFERROR(S11/S16,"-")</f>
        <v>-</v>
      </c>
    </row>
    <row r="37" spans="1:20">
      <c r="A37" s="248" t="s">
        <v>85</v>
      </c>
      <c r="B37" s="249"/>
      <c r="C37" s="249"/>
      <c r="D37" s="250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 t="str">
        <f>IFERROR(Q12/Q16,"-")</f>
        <v>-</v>
      </c>
      <c r="R37" s="93" t="str">
        <f>IFERROR(R12/R16,"-")</f>
        <v>-</v>
      </c>
      <c r="S37" s="207" t="str">
        <f>IFERROR(S12/S16,"-")</f>
        <v>-</v>
      </c>
    </row>
    <row r="38" spans="1:20">
      <c r="A38" s="248" t="s">
        <v>86</v>
      </c>
      <c r="B38" s="249"/>
      <c r="C38" s="249"/>
      <c r="D38" s="250"/>
      <c r="F38" s="113">
        <f>IFERROR(F15/F16,"-")</f>
        <v>0.94117647058824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0.98307134220073</v>
      </c>
      <c r="Q38" s="93" t="str">
        <f>IFERROR(Q15/Q16,"-")</f>
        <v>-</v>
      </c>
      <c r="R38" s="93" t="str">
        <f>IFERROR(R15/R16,"-")</f>
        <v>-</v>
      </c>
      <c r="S38" s="207" t="str">
        <f>IFERROR(S15/S16,"-")</f>
        <v>-</v>
      </c>
    </row>
    <row r="39" spans="1:20">
      <c r="A39" s="248" t="s">
        <v>87</v>
      </c>
      <c r="B39" s="249"/>
      <c r="C39" s="249"/>
      <c r="D39" s="250"/>
      <c r="F39" s="113">
        <f>IFERROR(F4/F16,"-")</f>
        <v>0.0010356255178128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0.0012091898428053</v>
      </c>
      <c r="Q39" s="93" t="str">
        <f>IFERROR(Q4/Q16,"-")</f>
        <v>-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272" t="s">
        <v>88</v>
      </c>
      <c r="B40" s="273"/>
      <c r="C40" s="273"/>
      <c r="D40" s="274"/>
      <c r="F40" s="114">
        <f>IFERROR(F5/F16,"-")</f>
        <v>0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 t="str">
        <f>IFERROR(Q5/Q16,"-")</f>
        <v>-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89" t="s">
        <v>89</v>
      </c>
      <c r="B42" s="290"/>
      <c r="C42" s="290"/>
      <c r="D42" s="291"/>
      <c r="F42" s="72">
        <f>SUM(H42:S42)</f>
        <v>1756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117</v>
      </c>
      <c r="Q42" s="6">
        <f>Asso_102022!AN61</f>
        <v>0</v>
      </c>
      <c r="R42" s="6">
        <f>Asso_112022!AN61</f>
        <v>0</v>
      </c>
      <c r="S42" s="199">
        <f>Asso_122022!AN61</f>
        <v>0</v>
      </c>
    </row>
    <row r="43" spans="1:20">
      <c r="A43" s="242" t="s">
        <v>90</v>
      </c>
      <c r="B43" s="243"/>
      <c r="C43" s="243"/>
      <c r="D43" s="244"/>
      <c r="F43" s="73">
        <f>SUM(H43:S43)</f>
        <v>41961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2191</v>
      </c>
      <c r="Q43" s="8">
        <f>Asso_102022!AN62</f>
        <v>0</v>
      </c>
      <c r="R43" s="8">
        <f>Asso_112022!AN62</f>
        <v>0</v>
      </c>
      <c r="S43" s="200">
        <f>Asso_122022!AN62</f>
        <v>0</v>
      </c>
    </row>
    <row r="44" spans="1:20">
      <c r="A44" s="242" t="s">
        <v>91</v>
      </c>
      <c r="B44" s="243"/>
      <c r="C44" s="243"/>
      <c r="D44" s="244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Asso_102022!AN63</f>
        <v>0</v>
      </c>
      <c r="R44" s="8">
        <f>Asso_112022!AN63</f>
        <v>0</v>
      </c>
      <c r="S44" s="200">
        <f>Asso_122022!AN63</f>
        <v>0</v>
      </c>
    </row>
    <row r="45" spans="1:20">
      <c r="A45" s="242" t="s">
        <v>92</v>
      </c>
      <c r="B45" s="243"/>
      <c r="C45" s="243"/>
      <c r="D45" s="244"/>
      <c r="F45" s="73">
        <f>SUM(H45:S45)</f>
        <v>1355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79</v>
      </c>
      <c r="Q45" s="8">
        <f>Asso_102022!AN64</f>
        <v>0</v>
      </c>
      <c r="R45" s="8">
        <f>Asso_112022!AN64</f>
        <v>0</v>
      </c>
      <c r="S45" s="200">
        <f>Asso_122022!AN64</f>
        <v>0</v>
      </c>
    </row>
    <row r="46" spans="1:20">
      <c r="A46" s="242" t="s">
        <v>93</v>
      </c>
      <c r="B46" s="243"/>
      <c r="C46" s="243"/>
      <c r="D46" s="244"/>
      <c r="F46" s="73">
        <f>SUM(H46:S46)</f>
        <v>30103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8">
        <f>Asso_092022!AK65</f>
        <v>2057</v>
      </c>
      <c r="Q46" s="8">
        <f>Asso_102022!AN65</f>
        <v>0</v>
      </c>
      <c r="R46" s="8">
        <f>Asso_112022!AN65</f>
        <v>0</v>
      </c>
      <c r="S46" s="200">
        <f>Asso_122022!AN65</f>
        <v>0</v>
      </c>
    </row>
    <row r="47" spans="1:20">
      <c r="A47" s="242" t="s">
        <v>94</v>
      </c>
      <c r="B47" s="243"/>
      <c r="C47" s="243"/>
      <c r="D47" s="244"/>
      <c r="F47" s="73">
        <f>SUM(H47:S47)</f>
        <v>326345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26933</v>
      </c>
      <c r="Q47" s="8">
        <f>Asso_102022!AN66</f>
        <v>0</v>
      </c>
      <c r="R47" s="8">
        <f>Asso_112022!AN66</f>
        <v>0</v>
      </c>
      <c r="S47" s="200">
        <f>Asso_122022!AN66</f>
        <v>0</v>
      </c>
    </row>
    <row r="48" spans="1:20">
      <c r="A48" s="242" t="s">
        <v>95</v>
      </c>
      <c r="B48" s="243"/>
      <c r="C48" s="243"/>
      <c r="D48" s="244"/>
      <c r="F48" s="73">
        <f>SUM(H48:S48)</f>
        <v>196303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55331</v>
      </c>
      <c r="Q48" s="8">
        <f>Asso_102022!AN67</f>
        <v>0</v>
      </c>
      <c r="R48" s="8">
        <f>Asso_112022!AN67</f>
        <v>0</v>
      </c>
      <c r="S48" s="200">
        <f>Asso_122022!AN67</f>
        <v>0</v>
      </c>
    </row>
    <row r="49" spans="1:20" customHeight="1" ht="15.75">
      <c r="A49" s="266" t="s">
        <v>96</v>
      </c>
      <c r="B49" s="267"/>
      <c r="C49" s="267"/>
      <c r="D49" s="268"/>
      <c r="F49" s="115">
        <f>SUM(F16,F42:F46)</f>
        <v>84843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5271</v>
      </c>
      <c r="Q49" s="117">
        <f>SUM(Q16,Q42:Q46)</f>
        <v>0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69" t="s">
        <v>97</v>
      </c>
      <c r="B51" s="270"/>
      <c r="C51" s="270"/>
      <c r="D51" s="271"/>
      <c r="F51" s="72">
        <f>SUM(H51:S51)</f>
        <v>135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10</v>
      </c>
      <c r="Q51" s="20">
        <f>Asso_102022!AN70</f>
        <v>0</v>
      </c>
      <c r="R51" s="20">
        <f>Asso_112022!AN70</f>
        <v>0</v>
      </c>
      <c r="S51" s="210">
        <f>Asso_122022!AN70</f>
        <v>0</v>
      </c>
    </row>
    <row r="52" spans="1:20">
      <c r="A52" s="275" t="s">
        <v>98</v>
      </c>
      <c r="B52" s="276"/>
      <c r="C52" s="276"/>
      <c r="D52" s="277"/>
      <c r="F52" s="119">
        <f>SUM(H52:S52)</f>
        <v>227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8</v>
      </c>
      <c r="Q52" s="38">
        <f>Asso_102022!AN71</f>
        <v>0</v>
      </c>
      <c r="R52" s="38">
        <f>Asso_112022!AN71</f>
        <v>0</v>
      </c>
      <c r="S52" s="211">
        <f>Asso_122022!AN71</f>
        <v>0</v>
      </c>
    </row>
    <row r="53" spans="1:20">
      <c r="A53" s="260" t="s">
        <v>99</v>
      </c>
      <c r="B53" s="261"/>
      <c r="C53" s="261"/>
      <c r="D53" s="262"/>
      <c r="F53" s="120">
        <f>IFERROR(F51/F17,"-")</f>
        <v>0.33582089552239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1.25</v>
      </c>
      <c r="Q53" s="123" t="str">
        <f>IFERROR(Q51/Q17,"-")</f>
        <v>-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63" t="s">
        <v>100</v>
      </c>
      <c r="B54" s="264"/>
      <c r="C54" s="264"/>
      <c r="D54" s="265"/>
      <c r="F54" s="121">
        <f>IFERROR(F52/F17,"-")</f>
        <v>0.56467661691542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1</v>
      </c>
      <c r="Q54" s="126" t="str">
        <f>IFERROR(Q52/Q17,"-")</f>
        <v>-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51" t="s">
        <v>101</v>
      </c>
      <c r="B56" s="252"/>
      <c r="C56" s="252"/>
      <c r="D56" s="253"/>
      <c r="F56" s="128">
        <f>SUM(H56:S56)</f>
        <v>11172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375</v>
      </c>
      <c r="Q56" s="27">
        <f>Asso_102022!AN75</f>
        <v>10</v>
      </c>
      <c r="R56" s="27">
        <f>Asso_112022!AN75</f>
        <v>0</v>
      </c>
      <c r="S56" s="214">
        <f>Asso_122022!AN75</f>
        <v>0</v>
      </c>
    </row>
    <row r="57" spans="1:20">
      <c r="A57" s="254" t="s">
        <v>102</v>
      </c>
      <c r="B57" s="255"/>
      <c r="C57" s="255"/>
      <c r="D57" s="25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Asso_102022!AN76</f>
        <v>0</v>
      </c>
      <c r="R57" s="14">
        <f>Asso_112022!AN76</f>
        <v>0</v>
      </c>
      <c r="S57" s="215">
        <f>Asso_122022!AN76</f>
        <v>0</v>
      </c>
    </row>
    <row r="58" spans="1:20">
      <c r="A58" s="254" t="s">
        <v>103</v>
      </c>
      <c r="B58" s="255"/>
      <c r="C58" s="255"/>
      <c r="D58" s="25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Asso_102022!AN77</f>
        <v>0</v>
      </c>
      <c r="R58" s="14">
        <f>Asso_112022!AN77</f>
        <v>0</v>
      </c>
      <c r="S58" s="215">
        <f>Asso_122022!AN77</f>
        <v>0</v>
      </c>
    </row>
    <row r="59" spans="1:20">
      <c r="A59" s="254" t="s">
        <v>104</v>
      </c>
      <c r="B59" s="255"/>
      <c r="C59" s="255"/>
      <c r="D59" s="25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Asso_102022!AN78</f>
        <v>0</v>
      </c>
      <c r="R59" s="14">
        <f>Asso_112022!AN78</f>
        <v>0</v>
      </c>
      <c r="S59" s="215">
        <f>Asso_122022!AN78</f>
        <v>0</v>
      </c>
    </row>
    <row r="60" spans="1:20">
      <c r="A60" s="254" t="s">
        <v>105</v>
      </c>
      <c r="B60" s="255"/>
      <c r="C60" s="255"/>
      <c r="D60" s="25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Asso_102022!AN79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54" t="s">
        <v>106</v>
      </c>
      <c r="B61" s="255"/>
      <c r="C61" s="255"/>
      <c r="D61" s="25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Asso_102022!AN80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300" t="s">
        <v>107</v>
      </c>
      <c r="B62" s="301"/>
      <c r="C62" s="301"/>
      <c r="D62" s="302"/>
      <c r="F62" s="130">
        <f>IFERROR(F56/(F4+F6+F7+F8),"-")</f>
        <v>27.93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46.875</v>
      </c>
      <c r="Q62" s="219" t="str">
        <f>IFERROR(Q56/(Q4+Q6+Q7+Q8),"-")</f>
        <v>-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57" t="s">
        <v>108</v>
      </c>
      <c r="B63" s="258"/>
      <c r="C63" s="258"/>
      <c r="D63" s="259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 t="str">
        <f>IFERROR((P57/(P5+P9+P10))/12,"-")</f>
        <v>-</v>
      </c>
      <c r="Q63" s="136" t="str">
        <f>IFERROR((Q57/(Q5+Q9+Q10))/12,"-")</f>
        <v>-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57" t="s">
        <v>109</v>
      </c>
      <c r="B64" s="258"/>
      <c r="C64" s="258"/>
      <c r="D64" s="259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 t="str">
        <f>IFERROR(((P59-P58)/(P5+P9+P10))/12,"-")</f>
        <v>-</v>
      </c>
      <c r="Q64" s="136" t="str">
        <f>IFERROR(((Q59-Q58)/(Q5+Q9+Q10))/12,"-")</f>
        <v>-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57" t="s">
        <v>110</v>
      </c>
      <c r="B65" s="258"/>
      <c r="C65" s="258"/>
      <c r="D65" s="259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66" t="s">
        <v>111</v>
      </c>
      <c r="B66" s="267"/>
      <c r="C66" s="267"/>
      <c r="D66" s="268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69" t="s">
        <v>112</v>
      </c>
      <c r="B68" s="270"/>
      <c r="C68" s="270"/>
      <c r="D68" s="271"/>
      <c r="F68" s="72">
        <f>SUM(H68:S68)</f>
        <v>2126.97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125.84</v>
      </c>
      <c r="Q68" s="6">
        <f>Asso_102022!AN87</f>
        <v>344.02</v>
      </c>
      <c r="R68" s="6">
        <f>Asso_112022!AN87</f>
        <v>0</v>
      </c>
      <c r="S68" s="199">
        <f>Asso_122022!AN87</f>
        <v>0</v>
      </c>
    </row>
    <row r="69" spans="1:20">
      <c r="A69" s="254" t="s">
        <v>113</v>
      </c>
      <c r="B69" s="255"/>
      <c r="C69" s="255"/>
      <c r="D69" s="256"/>
      <c r="F69" s="146">
        <f>IFERROR(F17/F68,"-")</f>
        <v>0.18900125530685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0.063572790845518</v>
      </c>
      <c r="Q69" s="148">
        <f>IFERROR(Q17/Q68,"-")</f>
        <v>0</v>
      </c>
      <c r="R69" s="148" t="str">
        <f>IFERROR(R17/R68,"-")</f>
        <v>-</v>
      </c>
      <c r="S69" s="224" t="str">
        <f>IFERROR(S17/S68,"-")</f>
        <v>-</v>
      </c>
    </row>
    <row r="70" spans="1:20">
      <c r="A70" s="254" t="s">
        <v>114</v>
      </c>
      <c r="B70" s="255"/>
      <c r="C70" s="255"/>
      <c r="D70" s="256"/>
      <c r="F70" s="146">
        <f>IFERROR(F4/F68,"-")</f>
        <v>0.0047015237638519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0.0079465988556898</v>
      </c>
      <c r="Q70" s="148">
        <f>IFERROR(Q4/Q68,"-")</f>
        <v>0</v>
      </c>
      <c r="R70" s="148" t="str">
        <f>IFERROR(R4/R68,"-")</f>
        <v>-</v>
      </c>
      <c r="S70" s="224" t="str">
        <f>IFERROR(S4/S68,"-")</f>
        <v>-</v>
      </c>
    </row>
    <row r="71" spans="1:20">
      <c r="A71" s="254" t="s">
        <v>115</v>
      </c>
      <c r="B71" s="255"/>
      <c r="C71" s="255"/>
      <c r="D71" s="256"/>
      <c r="F71" s="146">
        <f>IFERROR(F5/F68,"-")</f>
        <v>0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>
        <f>IFERROR(Q5/Q68,"-")</f>
        <v>0</v>
      </c>
      <c r="R71" s="148" t="str">
        <f>IFERROR(R5/R68,"-")</f>
        <v>-</v>
      </c>
      <c r="S71" s="224" t="str">
        <f>IFERROR(S5/S68,"-")</f>
        <v>-</v>
      </c>
    </row>
    <row r="72" spans="1:20">
      <c r="A72" s="254" t="s">
        <v>116</v>
      </c>
      <c r="B72" s="255"/>
      <c r="C72" s="255"/>
      <c r="D72" s="256"/>
      <c r="F72" s="146">
        <f>IFERROR((F13+F14)/F68,"-")</f>
        <v>0.078045294479941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0.047679593134139</v>
      </c>
      <c r="Q72" s="148">
        <f>IFERROR((Q13+Q14)/Q68,"-")</f>
        <v>0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66" t="s">
        <v>117</v>
      </c>
      <c r="B73" s="267"/>
      <c r="C73" s="267"/>
      <c r="D73" s="268"/>
      <c r="F73" s="145">
        <f>IFERROR(F16/F68,"-")</f>
        <v>4.5397913463754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6.5718372536554</v>
      </c>
      <c r="Q73" s="143">
        <f>IFERROR(Q16/Q68,"-")</f>
        <v>0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51" t="s">
        <v>118</v>
      </c>
      <c r="B75" s="252"/>
      <c r="C75" s="252"/>
      <c r="D75" s="253"/>
      <c r="F75" s="72">
        <f>SUM(H75:S75)</f>
        <v>4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0</v>
      </c>
      <c r="Q75" s="20">
        <f>Asso_102022!AN94</f>
        <v>0</v>
      </c>
      <c r="R75" s="20">
        <f>Asso_112022!AN94</f>
        <v>0</v>
      </c>
      <c r="S75" s="210">
        <f>Asso_122022!AN94</f>
        <v>0</v>
      </c>
    </row>
    <row r="76" spans="1:20">
      <c r="A76" s="254" t="s">
        <v>119</v>
      </c>
      <c r="B76" s="255"/>
      <c r="C76" s="255"/>
      <c r="D76" s="256"/>
      <c r="F76" s="119">
        <f>SUM(H76:S76)</f>
        <v>5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0</v>
      </c>
      <c r="Q76" s="38">
        <f>Asso_102022!AN95</f>
        <v>0</v>
      </c>
      <c r="R76" s="38">
        <f>Asso_112022!AN95</f>
        <v>0</v>
      </c>
      <c r="S76" s="211">
        <f>Asso_122022!AN95</f>
        <v>0</v>
      </c>
    </row>
    <row r="77" spans="1:20">
      <c r="A77" s="254" t="s">
        <v>120</v>
      </c>
      <c r="B77" s="255"/>
      <c r="C77" s="255"/>
      <c r="D77" s="25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Asso_102022!AN96</f>
        <v>0</v>
      </c>
      <c r="R77" s="38">
        <f>Asso_112022!AN96</f>
        <v>0</v>
      </c>
      <c r="S77" s="211">
        <f>Asso_122022!AN96</f>
        <v>0</v>
      </c>
    </row>
    <row r="78" spans="1:20">
      <c r="A78" s="254" t="s">
        <v>121</v>
      </c>
      <c r="B78" s="255"/>
      <c r="C78" s="255"/>
      <c r="D78" s="256"/>
      <c r="F78" s="119">
        <f>SUM(H78:S78)</f>
        <v>196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3</v>
      </c>
      <c r="Q78" s="38">
        <f>Asso_102022!AN97</f>
        <v>0</v>
      </c>
      <c r="R78" s="38">
        <f>Asso_112022!AN97</f>
        <v>0</v>
      </c>
      <c r="S78" s="211">
        <f>Asso_122022!AN97</f>
        <v>0</v>
      </c>
    </row>
    <row r="79" spans="1:20">
      <c r="A79" s="257" t="s">
        <v>122</v>
      </c>
      <c r="B79" s="258"/>
      <c r="C79" s="258"/>
      <c r="D79" s="259"/>
      <c r="F79" s="229">
        <f>IFERROR((F75+F76)/SUM(F75:F78),"-")</f>
        <v>0.04390243902439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0.0090497737556561</v>
      </c>
      <c r="O79" s="123">
        <f>IFERROR((O75+O76)/SUM(F75:O78),"-")</f>
        <v>0.017199017199017</v>
      </c>
      <c r="P79" s="123">
        <f>IFERROR((P75+P76)/SUM(F75:P78),"-")</f>
        <v>0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57" t="s">
        <v>123</v>
      </c>
      <c r="B80" s="258"/>
      <c r="C80" s="258"/>
      <c r="D80" s="259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 t="str">
        <f>IFERROR(Q77/SUM(Q75:Q78),"-")</f>
        <v>-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66" t="s">
        <v>124</v>
      </c>
      <c r="B81" s="267"/>
      <c r="C81" s="267"/>
      <c r="D81" s="268"/>
      <c r="F81" s="121">
        <f>IFERROR(F78/SUM(F75:F78),"-")</f>
        <v>0.95609756097561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0.063348416289593</v>
      </c>
      <c r="O81" s="126">
        <f>IFERROR(O78/SUM(F75:O78),"-")</f>
        <v>0.43980343980344</v>
      </c>
      <c r="P81" s="126">
        <f>IFERROR(P78/SUM(F75:P78),"-")</f>
        <v>0.0073170731707317</v>
      </c>
      <c r="Q81" s="126">
        <f>IFERROR(Q78/SUM(F75:Q78),"-")</f>
        <v>0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51" t="s">
        <v>125</v>
      </c>
      <c r="B83" s="252"/>
      <c r="C83" s="252"/>
      <c r="D83" s="253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Asso_102022!AN102</f>
        <v>0</v>
      </c>
      <c r="R83" s="20">
        <f>Asso_112022!AN102</f>
        <v>0</v>
      </c>
      <c r="S83" s="210">
        <f>Asso_122022!AN102</f>
        <v>0</v>
      </c>
    </row>
    <row r="84" spans="1:20">
      <c r="A84" s="254" t="s">
        <v>126</v>
      </c>
      <c r="B84" s="255"/>
      <c r="C84" s="255"/>
      <c r="D84" s="25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Asso_102022!AN103</f>
        <v>0</v>
      </c>
      <c r="R84" s="38">
        <f>Asso_112022!AN103</f>
        <v>0</v>
      </c>
      <c r="S84" s="211">
        <f>Asso_122022!AN103</f>
        <v>0</v>
      </c>
    </row>
    <row r="85" spans="1:20">
      <c r="A85" s="254" t="s">
        <v>127</v>
      </c>
      <c r="B85" s="255"/>
      <c r="C85" s="255"/>
      <c r="D85" s="25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Asso_102022!AN104</f>
        <v>0</v>
      </c>
      <c r="R85" s="38">
        <f>Asso_112022!AN104</f>
        <v>0</v>
      </c>
      <c r="S85" s="211">
        <f>Asso_122022!AN104</f>
        <v>0</v>
      </c>
    </row>
    <row r="86" spans="1:20">
      <c r="A86" s="254" t="s">
        <v>128</v>
      </c>
      <c r="B86" s="255"/>
      <c r="C86" s="255"/>
      <c r="D86" s="256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Asso_102022!AN105</f>
        <v>0</v>
      </c>
      <c r="R86" s="38">
        <f>Asso_112022!AN105</f>
        <v>0</v>
      </c>
      <c r="S86" s="211">
        <f>Asso_122022!AN105</f>
        <v>0</v>
      </c>
    </row>
    <row r="87" spans="1:20">
      <c r="A87" s="257" t="s">
        <v>129</v>
      </c>
      <c r="B87" s="258"/>
      <c r="C87" s="258"/>
      <c r="D87" s="259"/>
      <c r="F87" s="119" t="str">
        <f>IFERROR((F83+F84)/SUM(F83:F86),"-")</f>
        <v>-</v>
      </c>
      <c r="H87" s="122" t="str">
        <f>IFERROR((H83+H84)/SUM(F83:H86),"-")</f>
        <v>-</v>
      </c>
      <c r="I87" s="123" t="str">
        <f>IFERROR((I83+I84)/SUM(F83:I86),"-")</f>
        <v>-</v>
      </c>
      <c r="J87" s="123" t="str">
        <f>IFERROR((J83+J84)/SUM(F83:J86),"-")</f>
        <v>-</v>
      </c>
      <c r="K87" s="123" t="str">
        <f>IFERROR((K83+K84)/SUM(F83:K86),"-")</f>
        <v>-</v>
      </c>
      <c r="L87" s="123" t="str">
        <f>IFERROR((L83+L84)/SUM(F83:L86),"-")</f>
        <v>-</v>
      </c>
      <c r="M87" s="123" t="str">
        <f>IFERROR((M83+M84)/SUM(F83:M86),"-")</f>
        <v>-</v>
      </c>
      <c r="N87" s="123" t="str">
        <f>IFERROR((N83+N84)/SUM(F83:N86),"-")</f>
        <v>-</v>
      </c>
      <c r="O87" s="123" t="str">
        <f>IFERROR((O83+O84)/SUM(F83:O86),"-")</f>
        <v>-</v>
      </c>
      <c r="P87" s="123" t="str">
        <f>IFERROR((P83+P84)/SUM(F83:P86),"-")</f>
        <v>-</v>
      </c>
      <c r="Q87" s="123" t="str">
        <f>IFERROR((Q83+Q84)/SUM(F83:Q86),"-")</f>
        <v>-</v>
      </c>
      <c r="R87" s="123" t="str">
        <f>IFERROR((R83+R84)/SUM(F83:R86),"-")</f>
        <v>-</v>
      </c>
      <c r="S87" s="212" t="str">
        <f>IFERROR((S83+S84)/SUM(F83:S86),"-")</f>
        <v>-</v>
      </c>
    </row>
    <row r="88" spans="1:20">
      <c r="A88" s="257" t="s">
        <v>130</v>
      </c>
      <c r="B88" s="258"/>
      <c r="C88" s="258"/>
      <c r="D88" s="259"/>
      <c r="F88" s="120" t="str">
        <f>IFERROR(F85/SUM(F83:F86),"-")</f>
        <v>-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 t="str">
        <f>IFERROR(Q85/SUM(Q83:Q86),"-")</f>
        <v>-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66" t="s">
        <v>131</v>
      </c>
      <c r="B89" s="267"/>
      <c r="C89" s="267"/>
      <c r="D89" s="268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12:D112"/>
    <mergeCell ref="A116:D116"/>
    <mergeCell ref="A111:D111"/>
    <mergeCell ref="A95:D95"/>
    <mergeCell ref="A61:D61"/>
    <mergeCell ref="A81:D81"/>
    <mergeCell ref="A62:D62"/>
    <mergeCell ref="A105:D105"/>
    <mergeCell ref="A68:D68"/>
    <mergeCell ref="A88:D88"/>
    <mergeCell ref="A89:D89"/>
    <mergeCell ref="A91:D91"/>
    <mergeCell ref="A87:D87"/>
    <mergeCell ref="A43:D43"/>
    <mergeCell ref="A44:D44"/>
    <mergeCell ref="A46:D46"/>
    <mergeCell ref="A120:D120"/>
    <mergeCell ref="A50:D50"/>
    <mergeCell ref="A51:D51"/>
    <mergeCell ref="A57:D57"/>
    <mergeCell ref="A55:D55"/>
    <mergeCell ref="A56:D56"/>
    <mergeCell ref="A98:D98"/>
    <mergeCell ref="A92:D92"/>
    <mergeCell ref="A94:D94"/>
    <mergeCell ref="A96:D96"/>
    <mergeCell ref="A97:D97"/>
    <mergeCell ref="A99:D99"/>
    <mergeCell ref="A100:D100"/>
    <mergeCell ref="A35:D35"/>
    <mergeCell ref="A36:D36"/>
    <mergeCell ref="A38:D38"/>
    <mergeCell ref="A39:D39"/>
    <mergeCell ref="A42:D42"/>
    <mergeCell ref="A48:D48"/>
    <mergeCell ref="A59:D59"/>
    <mergeCell ref="A71:D71"/>
    <mergeCell ref="A78:D78"/>
    <mergeCell ref="A1:B1"/>
    <mergeCell ref="C1:D1"/>
    <mergeCell ref="C4:D4"/>
    <mergeCell ref="A3:B3"/>
    <mergeCell ref="C3:D3"/>
    <mergeCell ref="A6:B6"/>
    <mergeCell ref="A4:B4"/>
    <mergeCell ref="A40:D40"/>
    <mergeCell ref="A23:D23"/>
    <mergeCell ref="B19:C19"/>
    <mergeCell ref="B20:C20"/>
    <mergeCell ref="A32:D32"/>
    <mergeCell ref="A103:D103"/>
    <mergeCell ref="A104:D104"/>
    <mergeCell ref="A83:D83"/>
    <mergeCell ref="A84:D84"/>
    <mergeCell ref="A75:D75"/>
    <mergeCell ref="A80:D80"/>
    <mergeCell ref="A82:D82"/>
    <mergeCell ref="A77:D77"/>
    <mergeCell ref="A85:D85"/>
    <mergeCell ref="A90:D90"/>
    <mergeCell ref="A76:D76"/>
    <mergeCell ref="A79:D79"/>
    <mergeCell ref="A45:D45"/>
    <mergeCell ref="A53:D53"/>
    <mergeCell ref="A54:D54"/>
    <mergeCell ref="A49:D49"/>
    <mergeCell ref="A102:D102"/>
    <mergeCell ref="A72:D72"/>
    <mergeCell ref="A73:D73"/>
    <mergeCell ref="A52:D52"/>
    <mergeCell ref="A70:D70"/>
    <mergeCell ref="A63:D63"/>
    <mergeCell ref="A64:D64"/>
    <mergeCell ref="A66:D66"/>
    <mergeCell ref="A67:D67"/>
    <mergeCell ref="A65:D65"/>
    <mergeCell ref="A58:D58"/>
    <mergeCell ref="A47:D47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145</v>
      </c>
      <c r="AN21" s="240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1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1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1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1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150</v>
      </c>
      <c r="AN21" s="240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1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1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1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1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155</v>
      </c>
      <c r="AN21" s="240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1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1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1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1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161</v>
      </c>
      <c r="AN21" s="240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1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1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1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1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166</v>
      </c>
      <c r="AN21" s="240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1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1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1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1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2022-09-04T08:08:13+00:00</dcterms:modified>
  <dc:title/>
  <dc:description/>
  <dc:subject/>
  <cp:keywords/>
  <cp:category/>
</cp:coreProperties>
</file>