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true" firstSheet="6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<sst xmlns="http://schemas.openxmlformats.org/spreadsheetml/2006/main" uniqueCount="220">
  <si>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</si>
  <si>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</si>
  <si>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</si>
  <si>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</si>
  <si>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</si>
  <si>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</si>
  <si>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</si>
  <si>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</si>
  <si>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</si>
  <si>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</si>
  <si>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</si>
  <si>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</si>
  <si>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</si>
  <si>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</si>
  <si>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</si>
  <si>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</si>
  <si>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</si>
  <si>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</si>
  <si>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</si>
  <si>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</si>
  <si>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</si>
  <si>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</si>
  <si>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</si>
  <si>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</si>
  <si>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</si>
  <si>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</si>
  <si>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</si>
  <si>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</si>
  <si>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</si>
  <si>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</si>
  <si>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</si>
  <si>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</si>
  <si>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</si>
  <si>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</si>
  <si>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</si>
  <si>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</si>
  <si>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</si>
  <si>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</si>
  <si>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</si>
  <si>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</si>
  <si>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</si>
  <si>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</si>
  <si>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</si>
  <si>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</si>
  <si>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</si>
  <si>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</si>
  <si>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</si>
  <si>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</si>
  <si>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</si>
  <si>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</si>
  <si>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</si>
  <si>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</si>
  <si>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</si>
  <si>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</si>
  <si>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</si>
  <si>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</si>
  <si>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</si>
  <si>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</si>
  <si>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</si>
  <si>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</si>
  <si>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</si>
  <si>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</si>
  <si>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</si>
  <si>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</si>
  <si>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</si>
  <si>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</si>
  <si>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</si>
  <si>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</si>
  <si>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</si>
  <si>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</si>
  <si>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</si>
  <si>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</si>
  <si>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</si>
  <si>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</si>
  <si>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</si>
  <si>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</si>
  <si>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</si>
  <si>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</si>
  <si>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</si>
  <si>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</si>
  <si>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</si>
  <si>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</si>
  <si>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</si>
  <si>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</si>
  <si>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</si>
  <si>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</si>
  <si>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</si>
  <si>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</si>
  <si>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</si>
  <si>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</si>
  <si>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</si>
  <si>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</si>
  <si>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</si>
  <si>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</si>
  <si>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</si>
  <si>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</si>
  <si>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</si>
  <si>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</si>
  <si>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</si>
  <si>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</si>
  <si>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</si>
  <si>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</si>
  <si>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</si>
  <si>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</si>
  <si>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</si>
  <si>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</si>
  <si>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</si>
  <si>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</si>
  <si>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</si>
  <si>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</si>
  <si>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</si>
  <si>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</si>
  <si>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</si>
  <si>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</si>
  <si>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</si>
  <si>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</si>
  <si>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</si>
  <si>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</si>
  <si>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</si>
  <si>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</si>
  <si>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</si>
  <si>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</si>
  <si>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</si>
  <si>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</si>
  <si>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</si>
  <si>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</si>
  <si>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</si>
  <si>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</si>
  <si>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</si>
  <si>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</si>
  <si>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</si>
  <si>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</si>
  <si>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</si>
  <si>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</si>
  <si>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</si>
  <si>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</si>
  <si>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</si>
  <si>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</si>
  <si>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</si>
  <si>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</si>
  <si>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</si>
  <si>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</si>
  <si>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</si>
  <si>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</si>
  <si>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</si>
  <si>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</si>
  <si>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</si>
  <si>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</si>
  <si>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</si>
  <si>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</si>
  <si>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</si>
  <si>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</si>
  <si>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</si>
  <si>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</si>
  <si>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</si>
  <si>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</si>
  <si>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</si>
  <si>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</si>
  <si>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</si>
  <si>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</si>
  <si>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</si>
  <si>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</si>
  <si>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</si>
  <si>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</si>
  <si>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</si>
  <si>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</si>
  <si>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</si>
  <si>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</si>
  <si>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</si>
  <si>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</si>
  <si>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</si>
  <si>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</si>
  <si>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</si>
  <si>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</si>
  <si>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</si>
  <si>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</si>
  <si>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</si>
  <si>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</si>
  <si>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</si>
  <si>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</si>
  <si>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rFont val="Arial"/>
        <b val="false"/>
        <i val="false"/>
        <strike val="false"/>
        <color rgb="FF000000"/>
        <sz val="11"/>
        <u val="none"/>
      </rPr>
      <t xml:space="preserve">2120 </t>
    </r>
  </si>
  <si>
    <t>Vendredi</t>
  </si>
  <si>
    <t>Samedi</t>
  </si>
  <si>
    <t>SEM 36</t>
  </si>
  <si>
    <t>SEM 37</t>
  </si>
  <si>
    <t>SEM 38</t>
  </si>
  <si>
    <t>SEM 39</t>
  </si>
  <si>
    <t>TOTAL SEPTEMBRE</t>
  </si>
  <si>
    <t>dimanche</t>
  </si>
  <si>
    <t>lundi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</si>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</sst>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68" applyFont="1" applyNumberFormat="1" applyFill="1" applyBorder="1" applyAlignment="1">
      <alignment horizontal="center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3" numFmtId="0" fillId="4" borderId="74" applyFont="1" applyNumberFormat="0" applyFill="1" applyBorder="1" applyAlignment="1">
      <alignment horizontal="left" vertical="bottom" textRotation="0" wrapText="false" shrinkToFit="false"/>
    </xf>
    <xf xfId="0" fontId="3" numFmtId="0" fillId="4" borderId="75" applyFont="1" applyNumberFormat="0" applyFill="1" applyBorder="1" applyAlignment="1">
      <alignment horizontal="left" vertical="bottom" textRotation="0" wrapText="false" shrinkToFit="false"/>
    </xf>
    <xf xfId="0" fontId="3" numFmtId="0" fillId="4" borderId="76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center" vertical="center" textRotation="0" wrapText="true" shrinkToFit="false"/>
    </xf>
    <xf xfId="0" fontId="2" numFmtId="0" fillId="3" borderId="79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80" applyFont="1" applyNumberFormat="0" applyFill="1" applyBorder="1" applyAlignment="1">
      <alignment horizontal="left" vertical="center" textRotation="0" wrapText="false" shrinkToFit="false"/>
    </xf>
    <xf xfId="0" fontId="2" numFmtId="0" fillId="3" borderId="81" applyFont="1" applyNumberFormat="0" applyFill="1" applyBorder="1" applyAlignment="1">
      <alignment horizontal="left" vertical="center" textRotation="0" wrapText="false" shrinkToFit="false"/>
    </xf>
    <xf xfId="0" fontId="2" numFmtId="0" fillId="3" borderId="82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center" textRotation="0" wrapText="false" shrinkToFit="false"/>
    </xf>
    <xf xfId="0" fontId="3" numFmtId="0" fillId="4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3" numFmtId="0" fillId="4" borderId="83" applyFont="1" applyNumberFormat="0" applyFill="1" applyBorder="1" applyAlignment="1">
      <alignment horizontal="left" vertical="center" textRotation="0" wrapText="false" shrinkToFit="false"/>
    </xf>
    <xf xfId="0" fontId="3" numFmtId="0" fillId="4" borderId="84" applyFont="1" applyNumberFormat="0" applyFill="1" applyBorder="1" applyAlignment="1">
      <alignment horizontal="left" vertical="center" textRotation="0" wrapText="false" shrinkToFit="false"/>
    </xf>
    <xf xfId="0" fontId="3" numFmtId="0" fillId="4" borderId="85" applyFont="1" applyNumberFormat="0" applyFill="1" applyBorder="1" applyAlignment="1">
      <alignment horizontal="left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1" applyFont="0" applyNumberFormat="0" applyFill="1" applyBorder="1" applyAlignment="1">
      <alignment horizontal="left" vertical="bottom" textRotation="0" wrapText="false" shrinkToFit="false"/>
    </xf>
    <xf xfId="0" fontId="0" numFmtId="0" fillId="8" borderId="75" applyFont="0" applyNumberFormat="0" applyFill="1" applyBorder="1" applyAlignment="1">
      <alignment horizontal="left" vertical="bottom" textRotation="0" wrapText="false" shrinkToFit="false"/>
    </xf>
    <xf xfId="0" fontId="0" numFmtId="0" fillId="8" borderId="76" applyFont="0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2" numFmtId="0" fillId="3" borderId="83" applyFont="1" applyNumberFormat="0" applyFill="1" applyBorder="1" applyAlignment="1">
      <alignment horizontal="left" vertical="bottom" textRotation="0" wrapText="false" shrinkToFit="false"/>
    </xf>
    <xf xfId="0" fontId="2" numFmtId="0" fillId="3" borderId="84" applyFont="1" applyNumberFormat="0" applyFill="1" applyBorder="1" applyAlignment="1">
      <alignment horizontal="left" vertical="bottom" textRotation="0" wrapText="false" shrinkToFit="false"/>
    </xf>
    <xf xfId="0" fontId="2" numFmtId="0" fillId="3" borderId="85" applyFont="1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0" numFmtId="0" fillId="4" borderId="75" applyFont="0" applyNumberFormat="0" applyFill="1" applyBorder="1" applyAlignment="1">
      <alignment horizontal="left" vertical="bottom" textRotation="0" wrapText="false" shrinkToFit="false"/>
    </xf>
    <xf xfId="0" fontId="0" numFmtId="0" fillId="4" borderId="76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1" numFmtId="0" fillId="3" borderId="83" applyFont="1" applyNumberFormat="0" applyFill="1" applyBorder="1" applyAlignment="1">
      <alignment horizontal="left" vertical="bottom" textRotation="0" wrapText="false" shrinkToFit="false"/>
    </xf>
    <xf xfId="0" fontId="1" numFmtId="0" fillId="3" borderId="84" applyFont="1" applyNumberFormat="0" applyFill="1" applyBorder="1" applyAlignment="1">
      <alignment horizontal="left" vertical="bottom" textRotation="0" wrapText="false" shrinkToFit="false"/>
    </xf>
    <xf xfId="0" fontId="1" numFmtId="0" fillId="3" borderId="85" applyFont="1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8" borderId="71" applyFont="0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2" numFmtId="0" fillId="3" borderId="75" applyFont="1" applyNumberFormat="0" applyFill="1" applyBorder="1" applyAlignment="1">
      <alignment horizontal="left" vertical="bottom" textRotation="0" wrapText="false" shrinkToFit="false"/>
    </xf>
    <xf xfId="0" fontId="2" numFmtId="0" fillId="3" borderId="76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3" numFmtId="0" fillId="4" borderId="83" applyFont="1" applyNumberFormat="0" applyFill="1" applyBorder="1" applyAlignment="1">
      <alignment horizontal="left" vertical="bottom" textRotation="0" wrapText="false" shrinkToFit="false"/>
    </xf>
    <xf xfId="0" fontId="3" numFmtId="0" fillId="4" borderId="84" applyFont="1" applyNumberFormat="0" applyFill="1" applyBorder="1" applyAlignment="1">
      <alignment horizontal="left" vertical="bottom" textRotation="0" wrapText="false" shrinkToFit="false"/>
    </xf>
    <xf xfId="0" fontId="3" numFmtId="0" fillId="4" borderId="85" applyFont="1" applyNumberFormat="0" applyFill="1" applyBorder="1" applyAlignment="1">
      <alignment horizontal="left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9" t="s">
        <v>0</v>
      </c>
      <c r="B2" s="240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AD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4" customWidth="true" style="2"/>
    <col min="35" max="35" width="11.5703125" customWidth="true" style="2"/>
    <col min="36" max="36" width="11.85546875" customWidth="true" style="2"/>
    <col min="37" max="37" width="11.85546875" customWidth="true" style="2"/>
    <col min="38" max="38" width="11.85546875" customWidth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6.2554523528506</v>
      </c>
      <c r="D8" s="63">
        <f>IFERROR((IF(B8="-","-",C8/B8)),"-")</f>
        <v>0.78193154410633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0.044298605414274</v>
      </c>
      <c r="D9" s="63">
        <f>IFERROR((IF(B9="-","-",C9/B9)),"-")</f>
        <v>0.7383100902379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0.0016406890894176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0.0016406890894176</v>
      </c>
      <c r="D11" s="63">
        <f>IFERROR((IF(B11="-","-",C11/B11)),"-")</f>
        <v>0.32813781788351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0.0032813781788351</v>
      </c>
      <c r="D14" s="63">
        <f>IFERROR((IF(B14="-","-",C14/B14)),"-")</f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0</v>
      </c>
      <c r="D15" s="63">
        <f>IFERROR((IF(B15="-","-",C15/B15)),"-")</f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171</v>
      </c>
      <c r="AN21" s="241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2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2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2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2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2"/>
      <c r="AN22" s="242"/>
    </row>
    <row r="23" spans="1:41" customHeight="1" ht="16.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>SUM(AG23:AL23)</f>
        <v>2</v>
      </c>
      <c r="AN23" s="72">
        <f>K23+R23+Y23+AF23+AM23</f>
        <v>2</v>
      </c>
    </row>
    <row r="24" spans="1:41" customHeight="1" ht="16.5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>SUM(AG24:AL24)</f>
        <v>0</v>
      </c>
      <c r="AN24" s="73">
        <f>K24+R24+Y24+AF24+AM24</f>
        <v>0</v>
      </c>
    </row>
    <row r="25" spans="1:41" customHeight="1" ht="16.5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>SUM(AG25:AL25)</f>
        <v>32</v>
      </c>
      <c r="AN25" s="73">
        <f>K25+R25+Y25+AF25+AM25</f>
        <v>32</v>
      </c>
    </row>
    <row r="26" spans="1:41" customHeight="1" ht="16.5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>SUM(AG26:AL26)</f>
        <v>18</v>
      </c>
      <c r="AN26" s="73">
        <f>K26+R26+Y26+AF26+AM26</f>
        <v>18</v>
      </c>
    </row>
    <row r="27" spans="1:41" customHeight="1" ht="16.5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>SUM(AG27:AL27)</f>
        <v>0</v>
      </c>
      <c r="AN27" s="73">
        <f>K27+R27+Y27+AF27+AM27</f>
        <v>0</v>
      </c>
    </row>
    <row r="28" spans="1:41" customHeight="1" ht="16.5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>SUM(AG28:AL28)</f>
        <v>2</v>
      </c>
      <c r="AN28" s="73">
        <f>K28+R28+Y28+AF28+AM28</f>
        <v>2</v>
      </c>
    </row>
    <row r="29" spans="1:41" customHeight="1" ht="16.5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>SUM(AG29:AL29)</f>
        <v>0</v>
      </c>
      <c r="AN29" s="73">
        <f>K29+R29+Y29+AF29+AM29</f>
        <v>0</v>
      </c>
    </row>
    <row r="30" spans="1:41" customHeight="1" ht="16.5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>SUM(AG30:AL30)</f>
        <v>0</v>
      </c>
      <c r="AN30" s="73">
        <f>K30+R30+Y30+AF30+AM30</f>
        <v>0</v>
      </c>
    </row>
    <row r="31" spans="1:41" customHeight="1" ht="16.5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>SUM(AG31:AL31)</f>
        <v>0</v>
      </c>
      <c r="AN31" s="74">
        <f>K31+R31+Y31+AF31+AM31</f>
        <v>0</v>
      </c>
    </row>
    <row r="32" spans="1:41" customHeight="1" ht="16.5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>SUM(AG32:AL32)</f>
        <v>4</v>
      </c>
      <c r="AN32" s="73">
        <f>K32+R32+Y32+AF32+AM32</f>
        <v>4</v>
      </c>
    </row>
    <row r="33" spans="1:41" customHeight="1" ht="15.75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>SUM(AG34:AL34)</f>
        <v>1161</v>
      </c>
      <c r="AN34" s="73">
        <f>K34+R34+Y34+AF34+AM34</f>
        <v>1161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101</v>
      </c>
      <c r="AH35" s="77">
        <f>SUM(AH23:AH34)</f>
        <v>348</v>
      </c>
      <c r="AI35" s="77">
        <f>SUM(AI23:AI34)</f>
        <v>203</v>
      </c>
      <c r="AJ35" s="77">
        <f>SUM(AJ23:AJ34)</f>
        <v>259</v>
      </c>
      <c r="AK35" s="77">
        <f>SUM(AK23:AK34)</f>
        <v>308</v>
      </c>
      <c r="AL35" s="78">
        <f>SUM(AL23:AL34)</f>
        <v>0</v>
      </c>
      <c r="AM35" s="75">
        <f>SUM(AM23:AM34)</f>
        <v>1219</v>
      </c>
      <c r="AN35" s="75">
        <f>SUM(AN23:AN34)</f>
        <v>1219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9</v>
      </c>
      <c r="AI36" s="77">
        <f>SUM(AI23:AI31)</f>
        <v>9</v>
      </c>
      <c r="AJ36" s="77">
        <f>SUM(AJ23:AJ31)</f>
        <v>18</v>
      </c>
      <c r="AK36" s="77">
        <f>SUM(AK23:AK31)</f>
        <v>18</v>
      </c>
      <c r="AL36" s="78">
        <f>SUM(AL23:AL31)</f>
        <v>0</v>
      </c>
      <c r="AM36" s="75">
        <f>SUM(AM23:AM31)</f>
        <v>54</v>
      </c>
      <c r="AN36" s="75">
        <f>SUM(AN23:AN31)</f>
        <v>54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>
        <f>IFERROR(AG36/AG35,"-")</f>
        <v>0</v>
      </c>
      <c r="AH42" s="87">
        <f>IFERROR(AH36/AH35,"-")</f>
        <v>0.025862068965517</v>
      </c>
      <c r="AI42" s="87">
        <f>IFERROR(AI36/AI35,"-")</f>
        <v>0.044334975369458</v>
      </c>
      <c r="AJ42" s="87">
        <f>IFERROR(AJ36/AJ35,"-")</f>
        <v>0.069498069498069</v>
      </c>
      <c r="AK42" s="87">
        <f>IFERROR(AK36/AK35,"-")</f>
        <v>0.058441558441558</v>
      </c>
      <c r="AL42" s="88" t="str">
        <f>IFERROR(AL36/AL35,"-")</f>
        <v>-</v>
      </c>
      <c r="AM42" s="111">
        <f>IFERROR(AM36/AM35,"-")</f>
        <v>0.044298605414274</v>
      </c>
      <c r="AN42" s="111">
        <f>IFERROR(AN36/AN35,"-")</f>
        <v>0.044298605414274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>
        <f>IFERROR((AG23+AG25+AG26+AG27)/AG35,"-")</f>
        <v>0</v>
      </c>
      <c r="AH43" s="90">
        <f>IFERROR((AH23+AH25+AH26+AH27)/AH35,"-")</f>
        <v>0.020114942528736</v>
      </c>
      <c r="AI43" s="90">
        <f>IFERROR((AI23+AI25+AI26+AI27)/AI35,"-")</f>
        <v>0.044334975369458</v>
      </c>
      <c r="AJ43" s="90">
        <f>IFERROR((AJ23+AJ25+AJ26+AJ27)/AJ35,"-")</f>
        <v>0.069498069498069</v>
      </c>
      <c r="AK43" s="90">
        <f>IFERROR((AK23+AK25+AK26+AK27)/AK35,"-")</f>
        <v>0.058441558441558</v>
      </c>
      <c r="AL43" s="91" t="str">
        <f>IFERROR((AL23+AL25+AL26+AL27)/AL35,"-")</f>
        <v>-</v>
      </c>
      <c r="AM43" s="112">
        <f>IFERROR((AM23+AM25+AM26+AM27)/AM35,"-")</f>
        <v>0.042657916324856</v>
      </c>
      <c r="AN43" s="112">
        <f>IFERROR((AN23+AN25+AN26+AN27)/AN35,"-")</f>
        <v>0.042657916324856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>
        <f>IFERROR(AG26/AG35,"-")</f>
        <v>0</v>
      </c>
      <c r="AH44" s="93">
        <f>IFERROR(AH26/AH35,"-")</f>
        <v>0</v>
      </c>
      <c r="AI44" s="93">
        <f>IFERROR(AI26/AI35,"-")</f>
        <v>0.019704433497537</v>
      </c>
      <c r="AJ44" s="93">
        <f>IFERROR(AJ26/AJ35,"-")</f>
        <v>0.030888030888031</v>
      </c>
      <c r="AK44" s="93">
        <f>IFERROR(AK26/AK35,"-")</f>
        <v>0.019480519480519</v>
      </c>
      <c r="AL44" s="94" t="str">
        <f>IFERROR(AL26/AL35,"-")</f>
        <v>-</v>
      </c>
      <c r="AM44" s="113">
        <f>IFERROR(AM26/AM35,"-")</f>
        <v>0.014766201804758</v>
      </c>
      <c r="AN44" s="113">
        <f>IFERROR(AN26/AN35,"-")</f>
        <v>0.014766201804758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>
        <f>IFERROR(AG25/AG35,"-")</f>
        <v>0</v>
      </c>
      <c r="AH45" s="93">
        <f>IFERROR(AH25/AH35,"-")</f>
        <v>0.020114942528736</v>
      </c>
      <c r="AI45" s="93">
        <f>IFERROR(AI25/AI35,"-")</f>
        <v>0.024630541871921</v>
      </c>
      <c r="AJ45" s="93">
        <f>IFERROR(AJ25/AJ35,"-")</f>
        <v>0.034749034749035</v>
      </c>
      <c r="AK45" s="93">
        <f>IFERROR(AK25/AK35,"-")</f>
        <v>0.035714285714286</v>
      </c>
      <c r="AL45" s="94" t="str">
        <f>IFERROR(AL25/AL35,"-")</f>
        <v>-</v>
      </c>
      <c r="AM45" s="113">
        <f>IFERROR(AM25/AM35,"-")</f>
        <v>0.026251025430681</v>
      </c>
      <c r="AN45" s="113">
        <f>IFERROR(AN25/AN35,"-")</f>
        <v>0.026251025430681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>
        <f>IFERROR(AJ27/AJ35,"-")</f>
        <v>0</v>
      </c>
      <c r="AK46" s="93">
        <f>IFERROR(AK27/AK35,"-")</f>
        <v>0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>
        <f>IFERROR(AH27/(AH23+AH25+AH26+AH27),"-")</f>
        <v>0</v>
      </c>
      <c r="AI47" s="93">
        <f>IFERROR(AI27/(AI23+AI25+AI26+AI27),"-")</f>
        <v>0</v>
      </c>
      <c r="AJ47" s="93">
        <f>IFERROR(AJ27/(AJ23+AJ25+AJ26+AJ27),"-")</f>
        <v>0</v>
      </c>
      <c r="AK47" s="93">
        <f>IFERROR(AK27/(AK23+AK25+AK26+AK27),"-")</f>
        <v>0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>
        <f>IFERROR(AG32/AG35,"-")</f>
        <v>0</v>
      </c>
      <c r="AH48" s="93">
        <f>IFERROR(AH32/AH35,"-")</f>
        <v>0</v>
      </c>
      <c r="AI48" s="93">
        <f>IFERROR(AI32/AI35,"-")</f>
        <v>0.0049261083743842</v>
      </c>
      <c r="AJ48" s="93">
        <f>IFERROR(AJ32/AJ35,"-")</f>
        <v>0.011583011583012</v>
      </c>
      <c r="AK48" s="93">
        <f>IFERROR(AK32/AK35,"-")</f>
        <v>0</v>
      </c>
      <c r="AL48" s="94" t="str">
        <f>IFERROR(AL32/AL35,"-")</f>
        <v>-</v>
      </c>
      <c r="AM48" s="113">
        <f>IFERROR(AM32/AM35,"-")</f>
        <v>0.0032813781788351</v>
      </c>
      <c r="AN48" s="113">
        <f>IFERROR(AN32/AN35,"-")</f>
        <v>0.0032813781788351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>
        <f>IFERROR(AJ33/AJ35,"-")</f>
        <v>0</v>
      </c>
      <c r="AK49" s="93">
        <f>IFERROR(AK33/AK35,"-")</f>
        <v>0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>
        <f>IFERROR((AG24+AG28+AG29)/AG35,"-")</f>
        <v>0</v>
      </c>
      <c r="AH50" s="93">
        <f>IFERROR((AH24+AH28+AH29)/AH35,"-")</f>
        <v>0.0057471264367816</v>
      </c>
      <c r="AI50" s="93">
        <f>IFERROR((AI24+AI28+AI29)/AI35,"-")</f>
        <v>0</v>
      </c>
      <c r="AJ50" s="93">
        <f>IFERROR((AJ24+AJ28+AJ29)/AJ35,"-")</f>
        <v>0</v>
      </c>
      <c r="AK50" s="93">
        <f>IFERROR((AK24+AK28+AK29)/AK35,"-")</f>
        <v>0</v>
      </c>
      <c r="AL50" s="94" t="str">
        <f>IFERROR((AL24+AL28+AL29)/AL35,"-")</f>
        <v>-</v>
      </c>
      <c r="AM50" s="113">
        <f>IFERROR((AM24+AM28+AM29)/AM35,"-")</f>
        <v>0.0016406890894176</v>
      </c>
      <c r="AN50" s="113">
        <f>IFERROR((AN24+AN28+AN29)/AN35,"-")</f>
        <v>0.0016406890894176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>
        <f>IFERROR(AG28/AG35,"-")</f>
        <v>0</v>
      </c>
      <c r="AH51" s="93">
        <f>IFERROR(AH28/AH35,"-")</f>
        <v>0.0057471264367816</v>
      </c>
      <c r="AI51" s="93">
        <f>IFERROR(AI28/AI35,"-")</f>
        <v>0</v>
      </c>
      <c r="AJ51" s="93">
        <f>IFERROR(AJ28/AJ35,"-")</f>
        <v>0</v>
      </c>
      <c r="AK51" s="93">
        <f>IFERROR(AK28/AK35,"-")</f>
        <v>0</v>
      </c>
      <c r="AL51" s="94" t="str">
        <f>IFERROR(AL28/AL35,"-")</f>
        <v>-</v>
      </c>
      <c r="AM51" s="113">
        <f>IFERROR(AM28/AM35,"-")</f>
        <v>0.0016406890894176</v>
      </c>
      <c r="AN51" s="113">
        <f>IFERROR(AN28/AN35,"-")</f>
        <v>0.0016406890894176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>
        <f>IFERROR(AJ29/AJ35,"-")</f>
        <v>0</v>
      </c>
      <c r="AK52" s="93">
        <f>IFERROR(AK29/AK35,"-")</f>
        <v>0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>
        <f>IFERROR(AH29/(AH24+AH28+AH29),"-")</f>
        <v>0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>
        <f>IFERROR(AM29/(AM24+AM28+AM29),"-")</f>
        <v>0</v>
      </c>
      <c r="AN53" s="113">
        <f>IFERROR(AN29/(AN24+AN28+AN29),"-")</f>
        <v>0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>
        <f>IFERROR((AJ30+AJ31)/AJ35,"-")</f>
        <v>0</v>
      </c>
      <c r="AK54" s="93">
        <f>IFERROR((AK30+AK31)/AK35,"-")</f>
        <v>0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>
        <f>IFERROR(AJ30/AJ35,"-")</f>
        <v>0</v>
      </c>
      <c r="AK55" s="93">
        <f>IFERROR(AK30/AK35,"-")</f>
        <v>0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>
        <f>IFERROR(AJ31/AJ35,"-")</f>
        <v>0</v>
      </c>
      <c r="AK56" s="93">
        <f>IFERROR(AK31/AK35,"-")</f>
        <v>0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>
        <f>IFERROR(AG34/AG35,"-")</f>
        <v>1</v>
      </c>
      <c r="AH57" s="93">
        <f>IFERROR(AH34/AH35,"-")</f>
        <v>0.97413793103448</v>
      </c>
      <c r="AI57" s="93">
        <f>IFERROR(AI34/AI35,"-")</f>
        <v>0.95073891625616</v>
      </c>
      <c r="AJ57" s="93">
        <f>IFERROR(AJ34/AJ35,"-")</f>
        <v>0.91891891891892</v>
      </c>
      <c r="AK57" s="93">
        <f>IFERROR(AK34/AK35,"-")</f>
        <v>0.94155844155844</v>
      </c>
      <c r="AL57" s="94" t="str">
        <f>IFERROR(AL34/AL35,"-")</f>
        <v>-</v>
      </c>
      <c r="AM57" s="113">
        <f>IFERROR(AM34/AM35,"-")</f>
        <v>0.95242001640689</v>
      </c>
      <c r="AN57" s="113">
        <f>IFERROR(AN34/AN35,"-")</f>
        <v>0.95242001640689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>
        <f>IFERROR(AJ23/AJ35,"-")</f>
        <v>0.0038610038610039</v>
      </c>
      <c r="AK58" s="93">
        <f>IFERROR(AK23/AK35,"-")</f>
        <v>0.0032467532467532</v>
      </c>
      <c r="AL58" s="94" t="str">
        <f>IFERROR(AL23/AL35,"-")</f>
        <v>-</v>
      </c>
      <c r="AM58" s="113">
        <f>IFERROR(AM23/AM35,"-")</f>
        <v>0.0016406890894176</v>
      </c>
      <c r="AN58" s="113">
        <f>IFERROR(AN23/AN35,"-")</f>
        <v>0.0016406890894176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>
        <f>IFERROR(AJ24/AJ35,"-")</f>
        <v>0</v>
      </c>
      <c r="AK59" s="96">
        <f>IFERROR(AK24/AK35,"-")</f>
        <v>0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6.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>SUM(AG61:AL61)</f>
        <v>125</v>
      </c>
      <c r="AN61" s="72">
        <f>K61+R61+Y61+AF61+AM61</f>
        <v>125</v>
      </c>
    </row>
    <row r="62" spans="1:41" customHeight="1" ht="15.75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>SUM(AG62:AL62)</f>
        <v>7108</v>
      </c>
      <c r="AN62" s="73">
        <f>K62+R62+Y62+AF62+AM62</f>
        <v>7108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>SUM(AG63:AL63)</f>
        <v>5</v>
      </c>
      <c r="AN63" s="73">
        <f>K63+R63+Y63+AF63+AM63</f>
        <v>5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>SUM(AG64:AL64)</f>
        <v>113</v>
      </c>
      <c r="AN64" s="73">
        <f>K64+R64+Y64+AF64+AM64</f>
        <v>113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>SUM(AG65:AL65)</f>
        <v>3566</v>
      </c>
      <c r="AN65" s="73">
        <f>K65+R65+Y65+AF65+AM65</f>
        <v>3566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>SUM(AG66:AL66)</f>
        <v>29123</v>
      </c>
      <c r="AN66" s="73">
        <f>K66+R66+Y66+AF66+AM66</f>
        <v>29123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>SUM(AG67:AL67)</f>
        <v>4546</v>
      </c>
      <c r="AN67" s="73">
        <f>K67+R67+Y67+AF67+AM67</f>
        <v>4546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1685</v>
      </c>
      <c r="AH68" s="117">
        <f>SUM(AH35,AH61:AH65)</f>
        <v>4075</v>
      </c>
      <c r="AI68" s="117">
        <f>SUM(AI35,AI61:AI65)</f>
        <v>1424</v>
      </c>
      <c r="AJ68" s="117">
        <f>SUM(AJ35,AJ61:AJ65)</f>
        <v>2581</v>
      </c>
      <c r="AK68" s="117">
        <f>SUM(AK35,AK61:AK65)</f>
        <v>2371</v>
      </c>
      <c r="AL68" s="118">
        <f>SUM(AL35,AL61:AL65)</f>
        <v>0</v>
      </c>
      <c r="AM68" s="115">
        <f>SUM(AM35,AM61:AM65)</f>
        <v>12136</v>
      </c>
      <c r="AN68" s="115">
        <f>SUM(AN35,AN61:AN65)</f>
        <v>12136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>
        <f>IFERROR(AH70/AH36,"-")</f>
        <v>0.77777777777778</v>
      </c>
      <c r="AI72" s="123">
        <f>IFERROR(AI70/AI36,"-")</f>
        <v>1</v>
      </c>
      <c r="AJ72" s="123">
        <f>IFERROR(AJ70/AJ36,"-")</f>
        <v>0.55555555555556</v>
      </c>
      <c r="AK72" s="123">
        <f>IFERROR(AK70/AK36,"-")</f>
        <v>0.61111111111111</v>
      </c>
      <c r="AL72" s="124" t="str">
        <f>IFERROR(AL70/AL36,"-")</f>
        <v>-</v>
      </c>
      <c r="AM72" s="120">
        <f>IFERROR(AM70/AM36,"-")</f>
        <v>0.68518518518519</v>
      </c>
      <c r="AN72" s="120">
        <f>IFERROR(AN70/AN36,"-")</f>
        <v>0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>
        <f>IFERROR(AH71/AH36,"-")</f>
        <v>0.22222222222222</v>
      </c>
      <c r="AI73" s="126">
        <f>IFERROR(AI71/AI36,"-")</f>
        <v>0.55555555555556</v>
      </c>
      <c r="AJ73" s="126">
        <f>IFERROR(AJ71/AJ36,"-")</f>
        <v>0.44444444444444</v>
      </c>
      <c r="AK73" s="126">
        <f>IFERROR(AK71/AK36,"-")</f>
        <v>0.33333333333333</v>
      </c>
      <c r="AL73" s="127" t="str">
        <f>IFERROR(AL71/AL36,"-")</f>
        <v>-</v>
      </c>
      <c r="AM73" s="121">
        <f>IFERROR(AM71/AM36,"-")</f>
        <v>0.38888888888889</v>
      </c>
      <c r="AN73" s="121">
        <f>IFERROR(AN71/AN36,"-")</f>
        <v>0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6.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>SUM(AG75:AL75)</f>
        <v>0</v>
      </c>
      <c r="AN75" s="128">
        <f>K75+R75+Y75+AF75+AM75</f>
        <v>0</v>
      </c>
    </row>
    <row r="76" spans="1:41" customHeight="1" ht="16.5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>SUM(AG76:AL76)</f>
        <v>0</v>
      </c>
      <c r="AN76" s="129">
        <f>K76+R76+Y76+AF76+AM76</f>
        <v>0</v>
      </c>
    </row>
    <row r="77" spans="1:41" customHeight="1" ht="16.5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>SUM(AG77:AL77)</f>
        <v>0</v>
      </c>
      <c r="AN77" s="129">
        <f>K77+R77+Y77+AF77+AM77</f>
        <v>0</v>
      </c>
    </row>
    <row r="78" spans="1:41" customHeight="1" ht="16.5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>SUM(AG78:AL78)</f>
        <v>0</v>
      </c>
      <c r="AN78" s="129">
        <f>K78+R78+Y78+AF78+AM78</f>
        <v>0</v>
      </c>
    </row>
    <row r="79" spans="1:41" customHeight="1" ht="16.5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>SUM(AG79:AL79)</f>
        <v>0</v>
      </c>
      <c r="AN79" s="129">
        <f>K79+R79+Y79+AF79+AM79</f>
        <v>0</v>
      </c>
    </row>
    <row r="80" spans="1:41" customHeight="1" ht="16.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>
        <f>IFERROR(AH75/(AH23+AH25+AH26+AH27),"-")</f>
        <v>0</v>
      </c>
      <c r="AI81" s="133">
        <f>IFERROR(AI75/(AI23+AI25+AI26+AI27),"-")</f>
        <v>0</v>
      </c>
      <c r="AJ81" s="133">
        <f>IFERROR(AJ75/(AJ23+AJ25+AJ26+AJ27),"-")</f>
        <v>0</v>
      </c>
      <c r="AK81" s="133">
        <f>IFERROR(AK75/(AK23+AK25+AK26+AK27),"-")</f>
        <v>0</v>
      </c>
      <c r="AL81" s="134" t="str">
        <f>IFERROR(AL75/(AL23+AL25+AL26+AL27),"-")</f>
        <v>-</v>
      </c>
      <c r="AM81" s="130">
        <f>IFERROR(AM75/(AM23+AM25+AM26+AM27),"-")</f>
        <v>0</v>
      </c>
      <c r="AN81" s="130">
        <f>IFERROR(AN75/(AN23+AN25+AN26+AN27),"-")</f>
        <v>0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>
        <f>IFERROR((AH76/(AH24+AH28+AH29))/12,"-")</f>
        <v>0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>
        <f>IFERROR((AM76/(AM24+AM28+AM29))/12,"-")</f>
        <v>0</v>
      </c>
      <c r="AN82" s="131">
        <f>IFERROR((AN76/(AN24+AN28+AN29))/12,"-")</f>
        <v>0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>
        <f>IFERROR(((AH78-AH77)/(AH24+AH28+AH29))/12,"-")</f>
        <v>0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>
        <f>IFERROR(((AM78-AM77)/(AM24+AM28+AM29))/12,"-")</f>
        <v>0</v>
      </c>
      <c r="AN83" s="131">
        <f>IFERROR(((AN78-AN77)/(AN24+AN28+AN29))/12,"-")</f>
        <v>0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>
        <f>IFERROR(AH36/AH87,"-")</f>
        <v>0.18606574322927</v>
      </c>
      <c r="AI88" s="148">
        <f>IFERROR(AI36/AI87,"-")</f>
        <v>0.23646873357856</v>
      </c>
      <c r="AJ88" s="148">
        <f>IFERROR(AJ36/AJ87,"-")</f>
        <v>0.33764772087788</v>
      </c>
      <c r="AK88" s="148">
        <f>IFERROR(AK36/AK87,"-")</f>
        <v>0.32650099764194</v>
      </c>
      <c r="AL88" s="149" t="str">
        <f>IFERROR(AL36/AL87,"-")</f>
        <v>-</v>
      </c>
      <c r="AM88" s="146">
        <f>IFERROR(AM36/AM87,"-")</f>
        <v>0.27710781546672</v>
      </c>
      <c r="AN88" s="146">
        <f>IFERROR(AN36/AN87,"-")</f>
        <v>0.27710781546672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>
        <f>IFERROR(AH23/AH87,"-")</f>
        <v>0</v>
      </c>
      <c r="AI89" s="148">
        <f>IFERROR(AI23/AI87,"-")</f>
        <v>0</v>
      </c>
      <c r="AJ89" s="148">
        <f>IFERROR(AJ23/AJ87,"-")</f>
        <v>0.018758206715438</v>
      </c>
      <c r="AK89" s="148">
        <f>IFERROR(AK23/AK87,"-")</f>
        <v>0.018138944313441</v>
      </c>
      <c r="AL89" s="149" t="str">
        <f>IFERROR(AL23/AL87,"-")</f>
        <v>-</v>
      </c>
      <c r="AM89" s="146">
        <f>IFERROR(AM23/AM87,"-")</f>
        <v>0.010263252424693</v>
      </c>
      <c r="AN89" s="146">
        <f>IFERROR(AN23/AN87,"-")</f>
        <v>0.010263252424693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>
        <f>IFERROR(AH24/AH87,"-")</f>
        <v>0</v>
      </c>
      <c r="AI90" s="148">
        <f>IFERROR(AI24/AI87,"-")</f>
        <v>0</v>
      </c>
      <c r="AJ90" s="148">
        <f>IFERROR(AJ24/AJ87,"-")</f>
        <v>0</v>
      </c>
      <c r="AK90" s="148">
        <f>IFERROR(AK24/AK87,"-")</f>
        <v>0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>
        <f>IFERROR((AH32+AH33)/AH87,"-")</f>
        <v>0</v>
      </c>
      <c r="AI91" s="148">
        <f>IFERROR((AI32+AI33)/AI87,"-")</f>
        <v>0.026274303730951</v>
      </c>
      <c r="AJ91" s="148">
        <f>IFERROR((AJ32+AJ33)/AJ87,"-")</f>
        <v>0.056274620146314</v>
      </c>
      <c r="AK91" s="148">
        <f>IFERROR((AK32+AK33)/AK87,"-")</f>
        <v>0</v>
      </c>
      <c r="AL91" s="149" t="str">
        <f>IFERROR((AL32+AL33)/AL87,"-")</f>
        <v>-</v>
      </c>
      <c r="AM91" s="146">
        <f>IFERROR((AM32+AM33)/AM87,"-")</f>
        <v>0.020526504849387</v>
      </c>
      <c r="AN91" s="146">
        <f>IFERROR((AN32+AN33)/AN87,"-")</f>
        <v>0.020526504849387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>
        <f>IFERROR(AH35/AH87,"-")</f>
        <v>7.1945420715319</v>
      </c>
      <c r="AI92" s="143">
        <f>IFERROR(AI35/AI87,"-")</f>
        <v>5.3336836573831</v>
      </c>
      <c r="AJ92" s="143">
        <f>IFERROR(AJ35/AJ87,"-")</f>
        <v>4.8583755392984</v>
      </c>
      <c r="AK92" s="143">
        <f>IFERROR(AK35/AK87,"-")</f>
        <v>5.5867948485398</v>
      </c>
      <c r="AL92" s="144" t="str">
        <f>IFERROR(AL35/AL87,"-")</f>
        <v>-</v>
      </c>
      <c r="AM92" s="145">
        <f>IFERROR(AM35/AM87,"-")</f>
        <v>6.2554523528506</v>
      </c>
      <c r="AN92" s="145">
        <f>IFERROR(AN35/AN87,"-")</f>
        <v>6.2554523528506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6.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1" customHeight="1" ht="16.5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1" customHeight="1" ht="16.5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1" customHeight="1" ht="15.75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0.11111111111111</v>
      </c>
      <c r="AK98" s="227">
        <f>IFERROR((AK94+AK95)/SUM(F94:AK97),"-")</f>
        <v>0.0625</v>
      </c>
      <c r="AL98" s="228">
        <f>IFERROR((AL94+AL95)/SUM(F94:AL97),"-")</f>
        <v>0</v>
      </c>
      <c r="AM98" s="229">
        <f>IFERROR((AM94+AM95)/SUM(F94:AM97),"-")</f>
        <v>0.0625</v>
      </c>
      <c r="AN98" s="229">
        <f>IFERROR((AN94+AN95)/SUM(F94:AN97),"-")</f>
        <v>0.041666666666667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>
        <f>IFERROR(AJ96/SUM(AJ94:AJ97),"-")</f>
        <v>0</v>
      </c>
      <c r="AK99" s="123">
        <f>IFERROR(AK96/SUM(AK94:AK97),"-")</f>
        <v>0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0.88888888888889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6.06</v>
      </c>
      <c r="AH111" s="34">
        <f>IFERROR(AH35*$B$9,"-")</f>
        <v>20.88</v>
      </c>
      <c r="AI111" s="34">
        <f>IFERROR(AI35*$B$9,"-")</f>
        <v>12.18</v>
      </c>
      <c r="AJ111" s="34">
        <f>IFERROR(AJ35*$B$9,"-")</f>
        <v>15.54</v>
      </c>
      <c r="AK111" s="34">
        <f>IFERROR(AK35*$B$9,"-")</f>
        <v>18.48</v>
      </c>
      <c r="AL111" s="34">
        <f>IFERROR(AL35*$B$9,"-")</f>
        <v>0</v>
      </c>
      <c r="AM111" s="153">
        <f>IFERROR(AM35*$B$9,"-")</f>
        <v>73.14</v>
      </c>
      <c r="AN111" s="153">
        <f>IFERROR(AN35*$B$9,"-")</f>
        <v>73.14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0.505</v>
      </c>
      <c r="AH112" s="36">
        <f>IFERROR(AH35*$B$11,"-")</f>
        <v>1.74</v>
      </c>
      <c r="AI112" s="36">
        <f>IFERROR(AI35*$B$11,"-")</f>
        <v>1.015</v>
      </c>
      <c r="AJ112" s="36">
        <f>IFERROR(AJ35*$B$11,"-")</f>
        <v>1.295</v>
      </c>
      <c r="AK112" s="36">
        <f>IFERROR(AK35*$B$11,"-")</f>
        <v>1.54</v>
      </c>
      <c r="AL112" s="36">
        <f>IFERROR(AL35*$B$11,"-")</f>
        <v>0</v>
      </c>
      <c r="AM112" s="154">
        <f>IFERROR(AM35*$B$11,"-")</f>
        <v>6.095</v>
      </c>
      <c r="AN112" s="154">
        <f>IFERROR(AN35*$B$11,"-")</f>
        <v>6.095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-6.06</v>
      </c>
      <c r="AH116" s="38">
        <f>IFERROR((AH25+AH26+AH27)-AH111,"-")</f>
        <v>-13.88</v>
      </c>
      <c r="AI116" s="38">
        <f>IFERROR((AI25+AI26+AI27)-AI111,"-")</f>
        <v>-3.18</v>
      </c>
      <c r="AJ116" s="38">
        <f>IFERROR((AJ25+AJ26+AJ27)-AJ111,"-")</f>
        <v>1.46</v>
      </c>
      <c r="AK116" s="38">
        <f>IFERROR((AK25+AK26+AK27)-AK111,"-")</f>
        <v>-1.48</v>
      </c>
      <c r="AL116" s="38">
        <f>IFERROR((AL25+AL26+AL27)-AL111,"-")</f>
        <v>0</v>
      </c>
      <c r="AM116" s="155">
        <f>IFERROR((AM25+AM26+AM27)-AM111,"-")</f>
        <v>-23.14</v>
      </c>
      <c r="AN116" s="155">
        <f>IFERROR((AN25+AN26+AN27)-AN111,"-")</f>
        <v>-23.14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-0.505</v>
      </c>
      <c r="AH117" s="38">
        <f>IFERROR((AH23-AH112),"-")</f>
        <v>-1.74</v>
      </c>
      <c r="AI117" s="38">
        <f>IFERROR((AI23-AI112),"-")</f>
        <v>-1.015</v>
      </c>
      <c r="AJ117" s="38">
        <f>IFERROR((AJ23-AJ112),"-")</f>
        <v>-0.295</v>
      </c>
      <c r="AK117" s="38">
        <f>IFERROR((AK23-AK112),"-")</f>
        <v>-0.54</v>
      </c>
      <c r="AL117" s="38">
        <f>IFERROR((AL23-AL112),"-")</f>
        <v>0</v>
      </c>
      <c r="AM117" s="155">
        <f>IFERROR((AM23-AM112),"-")</f>
        <v>-4.095</v>
      </c>
      <c r="AN117" s="155">
        <f>IFERROR((AN23-AN112),"-")</f>
        <v>-4.095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V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2.85546875" customWidth="true" style="2"/>
    <col min="9" max="9" width="13.85546875" customWidth="true" style="2"/>
    <col min="10" max="10" width="11.42578125" style="2"/>
    <col min="11" max="11" width="11.42578125" style="2"/>
    <col min="12" max="12" width="12.85546875" customWidth="true" style="2"/>
    <col min="13" max="13" width="11.85546875" customWidth="true" style="2"/>
    <col min="14" max="14" width="12.140625" customWidth="true" style="2"/>
    <col min="15" max="15" width="11.85546875" customWidth="true" style="2"/>
    <col min="16" max="16" width="11.85546875" customWidth="true" style="2"/>
    <col min="17" max="17" width="11.85546875" customWidth="true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5.2043440201335</v>
      </c>
      <c r="D8" s="63">
        <f>IFERROR((IF(B8="-","-",C8/B8)),"-")</f>
        <v>0.65054300251669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0.044678055190539</v>
      </c>
      <c r="D9" s="63">
        <f>IFERROR((IF(B9="-","-",C9/B9)),"-")</f>
        <v>0.74463425317565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0.00091984231274639</v>
      </c>
      <c r="D11" s="63">
        <f>IFERROR((IF(B11="-","-",C11/B11)),"-")</f>
        <v>0.18396846254928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0.020499342969777</v>
      </c>
      <c r="D14" s="63">
        <f>IFERROR((IF(B14="-","-",C14/B14)),"-")</f>
        <v>0.68331143232589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31.726470588235</v>
      </c>
      <c r="D15" s="63">
        <f>IFERROR((IF(B15="-","-",C15/B15)),"-")</f>
        <v>1.0575490196078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177</v>
      </c>
      <c r="AN21" s="241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2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2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2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2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>SUM(AG23:AL23)</f>
        <v>0</v>
      </c>
      <c r="AN23" s="72">
        <f>K23+R23+Y23+AF23+AM23</f>
        <v>7</v>
      </c>
    </row>
    <row r="24" spans="1:41">
      <c r="A24" s="243" t="s">
        <v>55</v>
      </c>
      <c r="B24" s="244"/>
      <c r="C24" s="244"/>
      <c r="D24" s="245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>SUM(E24:J24)</f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>SUM(L24:Q24)</f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>SUM(S24:X24)</f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>SUM(Z24:AE24)</f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>SUM(E25:J25)</f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>SUM(L25:Q25)</f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>SUM(S25:X25)</f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>SUM(Z25:AE25)</f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>SUM(AG25:AL25)</f>
        <v>13</v>
      </c>
      <c r="AN25" s="73">
        <f>K25+R25+Y25+AF25+AM25</f>
        <v>162</v>
      </c>
    </row>
    <row r="26" spans="1:41">
      <c r="A26" s="243" t="s">
        <v>57</v>
      </c>
      <c r="B26" s="244"/>
      <c r="C26" s="244"/>
      <c r="D26" s="245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>SUM(E26:J26)</f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>SUM(L26:Q26)</f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>SUM(S26:X26)</f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>SUM(Z26:AE26)</f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>SUM(AG26:AL26)</f>
        <v>18</v>
      </c>
      <c r="AN26" s="73">
        <f>K26+R26+Y26+AF26+AM26</f>
        <v>171</v>
      </c>
    </row>
    <row r="27" spans="1:41">
      <c r="A27" s="243" t="s">
        <v>58</v>
      </c>
      <c r="B27" s="244"/>
      <c r="C27" s="244"/>
      <c r="D27" s="245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>SUM(E27:J27)</f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>SUM(L27:Q27)</f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>SUM(S27:X27)</f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>SUM(Z27:AE27)</f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>SUM(E28:J28)</f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>SUM(L28:Q28)</f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>SUM(S28:X28)</f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>SUM(Z28:AE28)</f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>SUM(E29:J29)</f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>SUM(L29:Q29)</f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>SUM(S29:X29)</f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>SUM(Z29:AE29)</f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>SUM(E30:J30)</f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>SUM(L30:Q30)</f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>SUM(S30:X30)</f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>SUM(Z30:AE30)</f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>SUM(E31:J31)</f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>SUM(L31:Q31)</f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>SUM(S31:X31)</f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>SUM(Z31:AE31)</f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>SUM(E32:J32)</f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>SUM(L32:Q32)</f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>SUM(S32:X32)</f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>SUM(Z32:AE32)</f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>SUM(AG32:AL32)</f>
        <v>20</v>
      </c>
      <c r="AN32" s="73">
        <f>K32+R32+Y32+AF32+AM32</f>
        <v>156</v>
      </c>
    </row>
    <row r="33" spans="1:41">
      <c r="A33" s="246" t="s">
        <v>64</v>
      </c>
      <c r="B33" s="247"/>
      <c r="C33" s="247"/>
      <c r="D33" s="248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>SUM(E33:J33)</f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>SUM(L33:Q33)</f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>SUM(S33:X33)</f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>SUM(Z33:AE33)</f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>SUM(E34:J34)</f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>SUM(L34:Q34)</f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>SUM(S34:X34)</f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>SUM(Z34:AE34)</f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>SUM(AG34:AL34)</f>
        <v>1372</v>
      </c>
      <c r="AN34" s="73">
        <f>K34+R34+Y34+AF34+AM34</f>
        <v>7114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277</v>
      </c>
      <c r="F35" s="77">
        <f>SUM(F23:F34)</f>
        <v>246</v>
      </c>
      <c r="G35" s="77">
        <f>SUM(G23:G34)</f>
        <v>300</v>
      </c>
      <c r="H35" s="77">
        <f>SUM(H23:H34)</f>
        <v>218</v>
      </c>
      <c r="I35" s="77">
        <f>SUM(I23:I34)</f>
        <v>189</v>
      </c>
      <c r="J35" s="78">
        <f>SUM(J23:J34)</f>
        <v>0</v>
      </c>
      <c r="K35" s="75">
        <f>SUM(K23:K34)</f>
        <v>1230</v>
      </c>
      <c r="L35" s="76">
        <f>SUM(L23:L34)</f>
        <v>459</v>
      </c>
      <c r="M35" s="77">
        <f>SUM(M23:M34)</f>
        <v>341</v>
      </c>
      <c r="N35" s="77">
        <f>SUM(N23:N34)</f>
        <v>404</v>
      </c>
      <c r="O35" s="77">
        <f>SUM(O23:O34)</f>
        <v>369</v>
      </c>
      <c r="P35" s="77">
        <f>SUM(P23:P34)</f>
        <v>383</v>
      </c>
      <c r="Q35" s="78">
        <f>SUM(Q23:Q34)</f>
        <v>0</v>
      </c>
      <c r="R35" s="75">
        <f>SUM(R23:R34)</f>
        <v>1956</v>
      </c>
      <c r="S35" s="76">
        <f>SUM(S23:S34)</f>
        <v>341</v>
      </c>
      <c r="T35" s="77">
        <f>SUM(T23:T34)</f>
        <v>436</v>
      </c>
      <c r="U35" s="77">
        <f>SUM(U23:U34)</f>
        <v>442</v>
      </c>
      <c r="V35" s="77">
        <f>SUM(V23:V34)</f>
        <v>294</v>
      </c>
      <c r="W35" s="77">
        <f>SUM(W23:W34)</f>
        <v>290</v>
      </c>
      <c r="X35" s="78">
        <f>SUM(X23:X34)</f>
        <v>0</v>
      </c>
      <c r="Y35" s="75">
        <f>SUM(Y23:Y34)</f>
        <v>1803</v>
      </c>
      <c r="Z35" s="77">
        <f>SUM(Z23:Z34)</f>
        <v>250</v>
      </c>
      <c r="AA35" s="77">
        <f>SUM(AA23:AA34)</f>
        <v>249</v>
      </c>
      <c r="AB35" s="77">
        <f>SUM(AB23:AB34)</f>
        <v>264</v>
      </c>
      <c r="AC35" s="77">
        <f>SUM(AC23:AC34)</f>
        <v>188</v>
      </c>
      <c r="AD35" s="77">
        <f>SUM(AD23:AD34)</f>
        <v>247</v>
      </c>
      <c r="AE35" s="78">
        <f>SUM(AE23:AE34)</f>
        <v>0</v>
      </c>
      <c r="AF35" s="75">
        <f>SUM(AF23:AF34)</f>
        <v>1198</v>
      </c>
      <c r="AG35" s="76">
        <f>SUM(AG23:AG34)</f>
        <v>497</v>
      </c>
      <c r="AH35" s="77">
        <f>SUM(AH23:AH34)</f>
        <v>419</v>
      </c>
      <c r="AI35" s="77">
        <f>SUM(AI23:AI34)</f>
        <v>507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1423</v>
      </c>
      <c r="AN35" s="75">
        <f>SUM(AN23:AN34)</f>
        <v>7610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6</v>
      </c>
      <c r="F36" s="77">
        <f>SUM(F23:F31)</f>
        <v>10</v>
      </c>
      <c r="G36" s="77">
        <f>SUM(G23:G31)</f>
        <v>12</v>
      </c>
      <c r="H36" s="77">
        <f>SUM(H23:H31)</f>
        <v>16</v>
      </c>
      <c r="I36" s="77">
        <f>SUM(I23:I31)</f>
        <v>10</v>
      </c>
      <c r="J36" s="78">
        <f>SUM(J23:J31)</f>
        <v>0</v>
      </c>
      <c r="K36" s="75">
        <f>SUM(K23:K31)</f>
        <v>54</v>
      </c>
      <c r="L36" s="76">
        <f>SUM(L23:L31)</f>
        <v>28</v>
      </c>
      <c r="M36" s="77">
        <f>SUM(M23:M31)</f>
        <v>18</v>
      </c>
      <c r="N36" s="77">
        <f>SUM(N23:N31)</f>
        <v>28</v>
      </c>
      <c r="O36" s="77">
        <f>SUM(O23:O31)</f>
        <v>13</v>
      </c>
      <c r="P36" s="77">
        <f>SUM(P23:P31)</f>
        <v>24</v>
      </c>
      <c r="Q36" s="78">
        <f>SUM(Q23:Q31)</f>
        <v>0</v>
      </c>
      <c r="R36" s="75">
        <f>SUM(R23:R31)</f>
        <v>111</v>
      </c>
      <c r="S36" s="76">
        <f>SUM(S23:S31)</f>
        <v>18</v>
      </c>
      <c r="T36" s="77">
        <f>SUM(T23:T31)</f>
        <v>39</v>
      </c>
      <c r="U36" s="77">
        <f>SUM(U23:U31)</f>
        <v>43</v>
      </c>
      <c r="V36" s="77">
        <f>SUM(V23:V31)</f>
        <v>4</v>
      </c>
      <c r="W36" s="77">
        <f>SUM(W23:W31)</f>
        <v>13</v>
      </c>
      <c r="X36" s="78">
        <f>SUM(X23:X31)</f>
        <v>0</v>
      </c>
      <c r="Y36" s="75">
        <f>SUM(Y23:Y31)</f>
        <v>117</v>
      </c>
      <c r="Z36" s="77">
        <f>SUM(Z23:Z31)</f>
        <v>6</v>
      </c>
      <c r="AA36" s="77">
        <f>SUM(AA23:AA31)</f>
        <v>6</v>
      </c>
      <c r="AB36" s="77"/>
      <c r="AC36" s="77">
        <f>SUM(AC23:AC31)</f>
        <v>1</v>
      </c>
      <c r="AD36" s="77">
        <f>SUM(AD23:AD31)</f>
        <v>7</v>
      </c>
      <c r="AE36" s="78">
        <f>SUM(AE23:AE31)</f>
        <v>0</v>
      </c>
      <c r="AF36" s="75">
        <f>SUM(AF23:AF31)</f>
        <v>27</v>
      </c>
      <c r="AG36" s="76">
        <f>SUM(AG23:AG31)</f>
        <v>17</v>
      </c>
      <c r="AH36" s="77">
        <f>SUM(AH23:AH31)</f>
        <v>7</v>
      </c>
      <c r="AI36" s="77">
        <f>SUM(AI23:AI31)</f>
        <v>7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31</v>
      </c>
      <c r="AN36" s="75">
        <f>SUM(AN23:AN31)</f>
        <v>340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>
        <f>IFERROR(E36/E35,"-")</f>
        <v>0.021660649819495</v>
      </c>
      <c r="F42" s="87">
        <f>IFERROR(F36/F35,"-")</f>
        <v>0.040650406504065</v>
      </c>
      <c r="G42" s="87">
        <f>IFERROR(G36/G35,"-")</f>
        <v>0.04</v>
      </c>
      <c r="H42" s="87">
        <f>IFERROR(H36/H35,"-")</f>
        <v>0.073394495412844</v>
      </c>
      <c r="I42" s="87">
        <f>IFERROR(I36/I35,"-")</f>
        <v>0.052910052910053</v>
      </c>
      <c r="J42" s="88" t="str">
        <f>IFERROR(J36/J35,"-")</f>
        <v>-</v>
      </c>
      <c r="K42" s="111">
        <f>IFERROR(K36/K35,"-")</f>
        <v>0.04390243902439</v>
      </c>
      <c r="L42" s="86">
        <f>IFERROR(L36/L35,"-")</f>
        <v>0.061002178649237</v>
      </c>
      <c r="M42" s="87">
        <f>IFERROR(M36/M35,"-")</f>
        <v>0.052785923753666</v>
      </c>
      <c r="N42" s="87">
        <f>IFERROR(N36/N35,"-")</f>
        <v>0.069306930693069</v>
      </c>
      <c r="O42" s="87">
        <f>IFERROR(O36/O35,"-")</f>
        <v>0.035230352303523</v>
      </c>
      <c r="P42" s="87">
        <f>IFERROR(P36/P35,"-")</f>
        <v>0.06266318537859</v>
      </c>
      <c r="Q42" s="88" t="str">
        <f>IFERROR(Q36/Q35,"-")</f>
        <v>-</v>
      </c>
      <c r="R42" s="111">
        <f>IFERROR(R36/R35,"-")</f>
        <v>0.056748466257669</v>
      </c>
      <c r="S42" s="86">
        <f>IFERROR(S36/S35,"-")</f>
        <v>0.052785923753666</v>
      </c>
      <c r="T42" s="87">
        <f>IFERROR(T36/T35,"-")</f>
        <v>0.089449541284404</v>
      </c>
      <c r="U42" s="87">
        <f>IFERROR(U36/U35,"-")</f>
        <v>0.097285067873303</v>
      </c>
      <c r="V42" s="87">
        <f>IFERROR(V36/V35,"-")</f>
        <v>0.013605442176871</v>
      </c>
      <c r="W42" s="87">
        <f>IFERROR(W36/W35,"-")</f>
        <v>0.044827586206897</v>
      </c>
      <c r="X42" s="88" t="str">
        <f>IFERROR(X36/X35,"-")</f>
        <v>-</v>
      </c>
      <c r="Y42" s="111">
        <f>IFERROR(Y36/Y35,"-")</f>
        <v>0.064891846921797</v>
      </c>
      <c r="Z42" s="87">
        <f>IFERROR(Z36/Z35,"-")</f>
        <v>0.024</v>
      </c>
      <c r="AA42" s="87">
        <f>IFERROR(AA36/AA35,"-")</f>
        <v>0.024096385542169</v>
      </c>
      <c r="AB42" s="87">
        <f>IFERROR(AB36/AB35,"-")</f>
        <v>0</v>
      </c>
      <c r="AC42" s="87">
        <f>IFERROR(AC36/AC35,"-")</f>
        <v>0.0053191489361702</v>
      </c>
      <c r="AD42" s="87">
        <f>IFERROR(AD36/AD35,"-")</f>
        <v>0.02834008097166</v>
      </c>
      <c r="AE42" s="88" t="str">
        <f>IFERROR(AE36/AE35,"-")</f>
        <v>-</v>
      </c>
      <c r="AF42" s="111">
        <f>IFERROR(AF36/AF35,"-")</f>
        <v>0.022537562604341</v>
      </c>
      <c r="AG42" s="86">
        <f>IFERROR(AG36/AG35,"-")</f>
        <v>0.03420523138833</v>
      </c>
      <c r="AH42" s="87">
        <f>IFERROR(AH36/AH35,"-")</f>
        <v>0.016706443914081</v>
      </c>
      <c r="AI42" s="87">
        <f>IFERROR(AI36/AI35,"-")</f>
        <v>0.013806706114398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>
        <f>IFERROR(AM36/AM35,"-")</f>
        <v>0.021784961349262</v>
      </c>
      <c r="AN42" s="111">
        <f>IFERROR(AN36/AN35,"-")</f>
        <v>0.044678055190539</v>
      </c>
    </row>
    <row r="43" spans="1:41">
      <c r="A43" s="264" t="s">
        <v>72</v>
      </c>
      <c r="B43" s="265"/>
      <c r="C43" s="265"/>
      <c r="D43" s="266"/>
      <c r="E43" s="89">
        <f>IFERROR((E23+E25+E26+E27)/E35,"-")</f>
        <v>0.021660649819495</v>
      </c>
      <c r="F43" s="90">
        <f>IFERROR((F23+F25+F26+F27)/F35,"-")</f>
        <v>0.040650406504065</v>
      </c>
      <c r="G43" s="90">
        <f>IFERROR((G23+G25+G26+G27)/G35,"-")</f>
        <v>0.04</v>
      </c>
      <c r="H43" s="90">
        <f>IFERROR((H23+H25+H26+H27)/H35,"-")</f>
        <v>0.073394495412844</v>
      </c>
      <c r="I43" s="90">
        <f>IFERROR((I23+I25+I26+I27)/I35,"-")</f>
        <v>0.052910052910053</v>
      </c>
      <c r="J43" s="91" t="str">
        <f>IFERROR((J23+J25+J26+J27)/J35,"-")</f>
        <v>-</v>
      </c>
      <c r="K43" s="112">
        <f>IFERROR((K23+K25+K26+K27)/K35,"-")</f>
        <v>0.04390243902439</v>
      </c>
      <c r="L43" s="89">
        <f>IFERROR((L23+L25+L26+L27)/L35,"-")</f>
        <v>0.061002178649237</v>
      </c>
      <c r="M43" s="90">
        <f>IFERROR((M23+M25+M26+M27)/M35,"-")</f>
        <v>0.052785923753666</v>
      </c>
      <c r="N43" s="90">
        <f>IFERROR((N23+N25+N26+N27)/N35,"-")</f>
        <v>0.069306930693069</v>
      </c>
      <c r="O43" s="90">
        <f>IFERROR((O23+O25+O26+O27)/O35,"-")</f>
        <v>0.035230352303523</v>
      </c>
      <c r="P43" s="90">
        <f>IFERROR((P23+P25+P26+P27)/P35,"-")</f>
        <v>0.06266318537859</v>
      </c>
      <c r="Q43" s="91" t="str">
        <f>IFERROR((Q23+Q25+Q26+Q27)/Q35,"-")</f>
        <v>-</v>
      </c>
      <c r="R43" s="112">
        <f>IFERROR((R23+R25+R26+R27)/R35,"-")</f>
        <v>0.056748466257669</v>
      </c>
      <c r="S43" s="89">
        <f>IFERROR((S23+S25+S26+S27)/S35,"-")</f>
        <v>0.052785923753666</v>
      </c>
      <c r="T43" s="90">
        <f>IFERROR((T23+T25+T26+T27)/T35,"-")</f>
        <v>0.089449541284404</v>
      </c>
      <c r="U43" s="90">
        <f>IFERROR((U23+U25+U26+U27)/U35,"-")</f>
        <v>0.097285067873303</v>
      </c>
      <c r="V43" s="90">
        <f>IFERROR((V23+V25+V26+V27)/V35,"-")</f>
        <v>0.013605442176871</v>
      </c>
      <c r="W43" s="90">
        <f>IFERROR((W23+W25+W26+W27)/W35,"-")</f>
        <v>0.044827586206897</v>
      </c>
      <c r="X43" s="91" t="str">
        <f>IFERROR((X23+X25+X26+X27)/X35,"-")</f>
        <v>-</v>
      </c>
      <c r="Y43" s="112">
        <f>IFERROR((Y23+Y25+Y26+Y27)/Y35,"-")</f>
        <v>0.064891846921797</v>
      </c>
      <c r="Z43" s="90">
        <f>IFERROR((Z23+Z25+Z26+Z27)/Z35,"-")</f>
        <v>0.024</v>
      </c>
      <c r="AA43" s="90">
        <f>IFERROR((AA23+AA25+AA26+AA27)/AA35,"-")</f>
        <v>0.024096385542169</v>
      </c>
      <c r="AB43" s="90">
        <f>IFERROR((AB23+AB25+AB26+AB27)/AB35,"-")</f>
        <v>0.026515151515152</v>
      </c>
      <c r="AC43" s="90">
        <f>IFERROR((AC23+AC25+AC26+AC27)/AC35,"-")</f>
        <v>0.0053191489361702</v>
      </c>
      <c r="AD43" s="90">
        <f>IFERROR((AD23+AD25+AD26+AD27)/AD35,"-")</f>
        <v>0.02834008097166</v>
      </c>
      <c r="AE43" s="91" t="str">
        <f>IFERROR((AE23+AE25+AE26+AE27)/AE35,"-")</f>
        <v>-</v>
      </c>
      <c r="AF43" s="112">
        <f>IFERROR((AF23+AF25+AF26+AF27)/AF35,"-")</f>
        <v>0.022537562604341</v>
      </c>
      <c r="AG43" s="89">
        <f>IFERROR((AG23+AG25+AG26+AG27)/AG35,"-")</f>
        <v>0.03420523138833</v>
      </c>
      <c r="AH43" s="90">
        <f>IFERROR((AH23+AH25+AH26+AH27)/AH35,"-")</f>
        <v>0.016706443914081</v>
      </c>
      <c r="AI43" s="90">
        <f>IFERROR((AI23+AI25+AI26+AI27)/AI35,"-")</f>
        <v>0.013806706114398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>
        <f>IFERROR((AM23+AM25+AM26+AM27)/AM35,"-")</f>
        <v>0.021784961349262</v>
      </c>
      <c r="AN43" s="112">
        <f>IFERROR((AN23+AN25+AN26+AN27)/AN35,"-")</f>
        <v>0.044678055190539</v>
      </c>
    </row>
    <row r="44" spans="1:41">
      <c r="A44" s="264" t="s">
        <v>73</v>
      </c>
      <c r="B44" s="265"/>
      <c r="C44" s="265"/>
      <c r="D44" s="266"/>
      <c r="E44" s="92">
        <f>IFERROR(E26/E35,"-")</f>
        <v>0.0036101083032491</v>
      </c>
      <c r="F44" s="93">
        <f>IFERROR(F26/F35,"-")</f>
        <v>0.008130081300813</v>
      </c>
      <c r="G44" s="93">
        <f>IFERROR(G26/G35,"-")</f>
        <v>0.01</v>
      </c>
      <c r="H44" s="93">
        <f>IFERROR(H26/H35,"-")</f>
        <v>0.018348623853211</v>
      </c>
      <c r="I44" s="93">
        <f>IFERROR(I26/I35,"-")</f>
        <v>0.015873015873016</v>
      </c>
      <c r="J44" s="94" t="str">
        <f>IFERROR(J26/J35,"-")</f>
        <v>-</v>
      </c>
      <c r="K44" s="113">
        <f>IFERROR(K26/K35,"-")</f>
        <v>0.010569105691057</v>
      </c>
      <c r="L44" s="92">
        <f>IFERROR(L26/L35,"-")</f>
        <v>0.047930283224401</v>
      </c>
      <c r="M44" s="93">
        <f>IFERROR(M26/M35,"-")</f>
        <v>0.038123167155425</v>
      </c>
      <c r="N44" s="93">
        <f>IFERROR(N26/N35,"-")</f>
        <v>0.037128712871287</v>
      </c>
      <c r="O44" s="93">
        <f>IFERROR(O26/O35,"-")</f>
        <v>0.016260162601626</v>
      </c>
      <c r="P44" s="93">
        <f>IFERROR(P26/P35,"-")</f>
        <v>0.033942558746736</v>
      </c>
      <c r="Q44" s="94" t="str">
        <f>IFERROR(Q26/Q35,"-")</f>
        <v>-</v>
      </c>
      <c r="R44" s="113">
        <f>IFERROR(R26/R35,"-")</f>
        <v>0.035276073619632</v>
      </c>
      <c r="S44" s="92">
        <f>IFERROR(S26/S35,"-")</f>
        <v>0.011730205278592</v>
      </c>
      <c r="T44" s="93">
        <f>IFERROR(T26/T35,"-")</f>
        <v>0.048165137614679</v>
      </c>
      <c r="U44" s="93">
        <f>IFERROR(U26/U35,"-")</f>
        <v>0.049773755656109</v>
      </c>
      <c r="V44" s="93">
        <f>IFERROR(V26/V35,"-")</f>
        <v>0.010204081632653</v>
      </c>
      <c r="W44" s="93">
        <f>IFERROR(W26/W35,"-")</f>
        <v>0.027586206896552</v>
      </c>
      <c r="X44" s="94" t="str">
        <f>IFERROR(X26/X35,"-")</f>
        <v>-</v>
      </c>
      <c r="Y44" s="113">
        <f>IFERROR(Y26/Y35,"-")</f>
        <v>0.032168607875763</v>
      </c>
      <c r="Z44" s="93">
        <f>IFERROR(Z26/Z35,"-")</f>
        <v>0.004</v>
      </c>
      <c r="AA44" s="93">
        <f>IFERROR(AA26/AA35,"-")</f>
        <v>0.016064257028112</v>
      </c>
      <c r="AB44" s="93">
        <f>IFERROR(AB26/AB35,"-")</f>
        <v>0.0075757575757576</v>
      </c>
      <c r="AC44" s="93">
        <f>IFERROR(AC26/AC35,"-")</f>
        <v>0.0053191489361702</v>
      </c>
      <c r="AD44" s="93">
        <f>IFERROR(AD26/AD35,"-")</f>
        <v>0.020242914979757</v>
      </c>
      <c r="AE44" s="94" t="str">
        <f>IFERROR(AE26/AE35,"-")</f>
        <v>-</v>
      </c>
      <c r="AF44" s="113">
        <f>IFERROR(AF26/AF35,"-")</f>
        <v>0.01085141903172</v>
      </c>
      <c r="AG44" s="92">
        <f>IFERROR(AG26/AG35,"-")</f>
        <v>0.026156941649899</v>
      </c>
      <c r="AH44" s="93">
        <f>IFERROR(AH26/AH35,"-")</f>
        <v>0.0023866348448687</v>
      </c>
      <c r="AI44" s="93">
        <f>IFERROR(AI26/AI35,"-")</f>
        <v>0.0078895463510848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>
        <f>IFERROR(AM26/AM35,"-")</f>
        <v>0.012649332396346</v>
      </c>
      <c r="AN44" s="113">
        <f>IFERROR(AN26/AN35,"-")</f>
        <v>0.022470433639947</v>
      </c>
    </row>
    <row r="45" spans="1:41">
      <c r="A45" s="264" t="s">
        <v>74</v>
      </c>
      <c r="B45" s="265"/>
      <c r="C45" s="265"/>
      <c r="D45" s="266"/>
      <c r="E45" s="92">
        <f>IFERROR(E25/E35,"-")</f>
        <v>0.014440433212996</v>
      </c>
      <c r="F45" s="93">
        <f>IFERROR(F25/F35,"-")</f>
        <v>0.028455284552846</v>
      </c>
      <c r="G45" s="93">
        <f>IFERROR(G25/G35,"-")</f>
        <v>0.026666666666667</v>
      </c>
      <c r="H45" s="93">
        <f>IFERROR(H25/H35,"-")</f>
        <v>0.055045871559633</v>
      </c>
      <c r="I45" s="93">
        <f>IFERROR(I25/I35,"-")</f>
        <v>0.031746031746032</v>
      </c>
      <c r="J45" s="94" t="str">
        <f>IFERROR(J25/J35,"-")</f>
        <v>-</v>
      </c>
      <c r="K45" s="113">
        <f>IFERROR(K25/K35,"-")</f>
        <v>0.030081300813008</v>
      </c>
      <c r="L45" s="92">
        <f>IFERROR(L25/L35,"-")</f>
        <v>0.010893246187364</v>
      </c>
      <c r="M45" s="93">
        <f>IFERROR(M25/M35,"-")</f>
        <v>0.01466275659824</v>
      </c>
      <c r="N45" s="93">
        <f>IFERROR(N25/N35,"-")</f>
        <v>0.02970297029703</v>
      </c>
      <c r="O45" s="93">
        <f>IFERROR(O25/O35,"-")</f>
        <v>0.018970189701897</v>
      </c>
      <c r="P45" s="93">
        <f>IFERROR(P25/P35,"-")</f>
        <v>0.028720626631854</v>
      </c>
      <c r="Q45" s="94" t="str">
        <f>IFERROR(Q25/Q35,"-")</f>
        <v>-</v>
      </c>
      <c r="R45" s="113">
        <f>IFERROR(R25/R35,"-")</f>
        <v>0.020449897750511</v>
      </c>
      <c r="S45" s="92">
        <f>IFERROR(S25/S35,"-")</f>
        <v>0.041055718475073</v>
      </c>
      <c r="T45" s="93">
        <f>IFERROR(T25/T35,"-")</f>
        <v>0.041284403669725</v>
      </c>
      <c r="U45" s="93">
        <f>IFERROR(U25/U35,"-")</f>
        <v>0.047511312217195</v>
      </c>
      <c r="V45" s="93">
        <f>IFERROR(V25/V35,"-")</f>
        <v>0.0034013605442177</v>
      </c>
      <c r="W45" s="93">
        <f>IFERROR(W25/W35,"-")</f>
        <v>0.017241379310345</v>
      </c>
      <c r="X45" s="94" t="str">
        <f>IFERROR(X25/X35,"-")</f>
        <v>-</v>
      </c>
      <c r="Y45" s="113">
        <f>IFERROR(Y25/Y35,"-")</f>
        <v>0.032723239046034</v>
      </c>
      <c r="Z45" s="93">
        <f>IFERROR(Z25/Z35,"-")</f>
        <v>0.02</v>
      </c>
      <c r="AA45" s="93">
        <f>IFERROR(AA25/AA35,"-")</f>
        <v>0.0040160642570281</v>
      </c>
      <c r="AB45" s="93">
        <f>IFERROR(AB25/AB35,"-")</f>
        <v>0.018939393939394</v>
      </c>
      <c r="AC45" s="93">
        <f>IFERROR(AC25/AC35,"-")</f>
        <v>0</v>
      </c>
      <c r="AD45" s="93">
        <f>IFERROR(AD25/AD35,"-")</f>
        <v>0.0080971659919028</v>
      </c>
      <c r="AE45" s="94" t="str">
        <f>IFERROR(AE25/AE35,"-")</f>
        <v>-</v>
      </c>
      <c r="AF45" s="113">
        <f>IFERROR(AF25/AF35,"-")</f>
        <v>0.01085141903172</v>
      </c>
      <c r="AG45" s="92">
        <f>IFERROR(AG25/AG35,"-")</f>
        <v>0.0080482897384306</v>
      </c>
      <c r="AH45" s="93">
        <f>IFERROR(AH25/AH35,"-")</f>
        <v>0.014319809069212</v>
      </c>
      <c r="AI45" s="93">
        <f>IFERROR(AI25/AI35,"-")</f>
        <v>0.0059171597633136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>
        <f>IFERROR(AM25/AM35,"-")</f>
        <v>0.0091356289529164</v>
      </c>
      <c r="AN45" s="113">
        <f>IFERROR(AN25/AN35,"-")</f>
        <v>0.021287779237845</v>
      </c>
    </row>
    <row r="46" spans="1:41">
      <c r="A46" s="264" t="s">
        <v>75</v>
      </c>
      <c r="B46" s="265"/>
      <c r="C46" s="265"/>
      <c r="D46" s="266"/>
      <c r="E46" s="92">
        <f>IFERROR(E27/E35,"-")</f>
        <v>0</v>
      </c>
      <c r="F46" s="93">
        <f>IFERROR(F27/F35,"-")</f>
        <v>0</v>
      </c>
      <c r="G46" s="93">
        <f>IFERROR(G27/G35,"-")</f>
        <v>0</v>
      </c>
      <c r="H46" s="93">
        <f>IFERROR(H27/H35,"-")</f>
        <v>0</v>
      </c>
      <c r="I46" s="93">
        <f>IFERROR(I27/I35,"-")</f>
        <v>0</v>
      </c>
      <c r="J46" s="94" t="str">
        <f>IFERROR(J27/J35,"-")</f>
        <v>-</v>
      </c>
      <c r="K46" s="113">
        <f>IFERROR(K27/K35,"-")</f>
        <v>0</v>
      </c>
      <c r="L46" s="92">
        <f>IFERROR(L27/L35,"-")</f>
        <v>0</v>
      </c>
      <c r="M46" s="93">
        <f>IFERROR(M27/M35,"-")</f>
        <v>0</v>
      </c>
      <c r="N46" s="93">
        <f>IFERROR(N27/N35,"-")</f>
        <v>0</v>
      </c>
      <c r="O46" s="93">
        <f>IFERROR(O27/O35,"-")</f>
        <v>0</v>
      </c>
      <c r="P46" s="93">
        <f>IFERROR(P27/P35,"-")</f>
        <v>0</v>
      </c>
      <c r="Q46" s="94" t="str">
        <f>IFERROR(Q27/Q35,"-")</f>
        <v>-</v>
      </c>
      <c r="R46" s="113">
        <f>IFERROR(R27/R35,"-")</f>
        <v>0</v>
      </c>
      <c r="S46" s="92">
        <f>IFERROR(S27/S35,"-")</f>
        <v>0</v>
      </c>
      <c r="T46" s="93">
        <f>IFERROR(T27/T35,"-")</f>
        <v>0</v>
      </c>
      <c r="U46" s="93">
        <f>IFERROR(U27/U35,"-")</f>
        <v>0</v>
      </c>
      <c r="V46" s="93">
        <f>IFERROR(V27/V35,"-")</f>
        <v>0</v>
      </c>
      <c r="W46" s="93">
        <f>IFERROR(W27/W35,"-")</f>
        <v>0</v>
      </c>
      <c r="X46" s="94" t="str">
        <f>IFERROR(X27/X35,"-")</f>
        <v>-</v>
      </c>
      <c r="Y46" s="113">
        <f>IFERROR(Y27/Y35,"-")</f>
        <v>0</v>
      </c>
      <c r="Z46" s="93">
        <f>IFERROR(Z27/Z35,"-")</f>
        <v>0</v>
      </c>
      <c r="AA46" s="93">
        <f>IFERROR(AA27/AA35,"-")</f>
        <v>0</v>
      </c>
      <c r="AB46" s="93">
        <f>IFERROR(AB27/AB35,"-")</f>
        <v>0</v>
      </c>
      <c r="AC46" s="93">
        <f>IFERROR(AC27/AC35,"-")</f>
        <v>0</v>
      </c>
      <c r="AD46" s="93">
        <f>IFERROR(AD27/AD35,"-")</f>
        <v>0</v>
      </c>
      <c r="AE46" s="94" t="str">
        <f>IFERROR(AE27/AE35,"-")</f>
        <v>-</v>
      </c>
      <c r="AF46" s="113">
        <f>IFERROR(AF27/AF35,"-")</f>
        <v>0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64" t="s">
        <v>76</v>
      </c>
      <c r="B47" s="265"/>
      <c r="C47" s="265"/>
      <c r="D47" s="266"/>
      <c r="E47" s="92">
        <f>IFERROR(E27/(E23+E25+E26+E27),"-")</f>
        <v>0</v>
      </c>
      <c r="F47" s="93">
        <f>IFERROR(F27/(F23+F25+F26+F27),"-")</f>
        <v>0</v>
      </c>
      <c r="G47" s="93">
        <f>IFERROR(G27/(G23+G25+G26+G27),"-")</f>
        <v>0</v>
      </c>
      <c r="H47" s="93">
        <f>IFERROR(H27/(H23+H25+H26+H27),"-")</f>
        <v>0</v>
      </c>
      <c r="I47" s="93">
        <f>IFERROR(I27/(I23+I25+I26+I27),"-")</f>
        <v>0</v>
      </c>
      <c r="J47" s="94" t="str">
        <f>IFERROR(J27/(J23+J25+J26+J27),"-")</f>
        <v>-</v>
      </c>
      <c r="K47" s="113">
        <f>IFERROR(K27/(K23+K25+K26+K27),"-")</f>
        <v>0</v>
      </c>
      <c r="L47" s="92">
        <f>IFERROR(L27/(L23+L25+L26+L27),"-")</f>
        <v>0</v>
      </c>
      <c r="M47" s="93">
        <f>IFERROR(M27/(M23+M25+M26+M27),"-")</f>
        <v>0</v>
      </c>
      <c r="N47" s="93">
        <f>IFERROR(N27/(N23+N25+N26+N27),"-")</f>
        <v>0</v>
      </c>
      <c r="O47" s="93">
        <f>IFERROR(O27/(O23+O25+O26+O27),"-")</f>
        <v>0</v>
      </c>
      <c r="P47" s="93">
        <f>IFERROR(P27/(P23+P25+P26+P27),"-")</f>
        <v>0</v>
      </c>
      <c r="Q47" s="94" t="str">
        <f>IFERROR(Q27/(Q23+Q25+Q26+Q27),"-")</f>
        <v>-</v>
      </c>
      <c r="R47" s="113">
        <f>IFERROR(R27/(R23+R25+R26+R27),"-")</f>
        <v>0</v>
      </c>
      <c r="S47" s="92">
        <f>IFERROR(S27/(S23+S25+S26+S27),"-")</f>
        <v>0</v>
      </c>
      <c r="T47" s="93">
        <f>IFERROR(T27/(T23+T25+T26+T27),"-")</f>
        <v>0</v>
      </c>
      <c r="U47" s="93">
        <f>IFERROR(U27/(U23+U25+U26+U27),"-")</f>
        <v>0</v>
      </c>
      <c r="V47" s="93">
        <f>IFERROR(V27/(V23+V25+V26+V27),"-")</f>
        <v>0</v>
      </c>
      <c r="W47" s="93">
        <f>IFERROR(W27/(W23+W25+W26+W27),"-")</f>
        <v>0</v>
      </c>
      <c r="X47" s="94" t="str">
        <f>IFERROR(X27/(X23+X25+X26+X27),"-")</f>
        <v>-</v>
      </c>
      <c r="Y47" s="11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3">
        <f>IFERROR(AB27/(AB23+AB25+AB26+AB27),"-")</f>
        <v>0</v>
      </c>
      <c r="AC47" s="93">
        <f>IFERROR(AC27/(AC23+AC25+AC26+AC27),"-")</f>
        <v>0</v>
      </c>
      <c r="AD47" s="93">
        <f>IFERROR(AD27/(AD23+AD25+AD26+AD27),"-")</f>
        <v>0</v>
      </c>
      <c r="AE47" s="94" t="str">
        <f>IFERROR(AE27/(AE23+AE25+AE26+AE27),"-")</f>
        <v>-</v>
      </c>
      <c r="AF47" s="113">
        <f>IFERROR(AF27/(AF23+AF25+AF26+AF27),"-")</f>
        <v>0</v>
      </c>
      <c r="AG47" s="92">
        <f>IFERROR(AG27/(AG23+AG25+AG26+AG27),"-")</f>
        <v>0</v>
      </c>
      <c r="AH47" s="93">
        <f>IFERROR(AH27/(AH23+AH25+AH26+AH27),"-")</f>
        <v>0</v>
      </c>
      <c r="AI47" s="93">
        <f>IFERROR(AI27/(AI23+AI25+AI26+AI27),"-")</f>
        <v>0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64" t="s">
        <v>77</v>
      </c>
      <c r="B48" s="265"/>
      <c r="C48" s="265"/>
      <c r="D48" s="266"/>
      <c r="E48" s="92">
        <f>IFERROR(E32/E35,"-")</f>
        <v>0</v>
      </c>
      <c r="F48" s="93">
        <f>IFERROR(F32/F35,"-")</f>
        <v>0</v>
      </c>
      <c r="G48" s="93">
        <f>IFERROR(G32/G35,"-")</f>
        <v>0.016666666666667</v>
      </c>
      <c r="H48" s="93">
        <f>IFERROR(H32/H35,"-")</f>
        <v>0.0091743119266055</v>
      </c>
      <c r="I48" s="93">
        <f>IFERROR(I32/I35,"-")</f>
        <v>0.0052910052910053</v>
      </c>
      <c r="J48" s="94" t="str">
        <f>IFERROR(J32/J35,"-")</f>
        <v>-</v>
      </c>
      <c r="K48" s="113">
        <f>IFERROR(K32/K35,"-")</f>
        <v>0.0065040650406504</v>
      </c>
      <c r="L48" s="92">
        <f>IFERROR(L32/L35,"-")</f>
        <v>0.032679738562092</v>
      </c>
      <c r="M48" s="93">
        <f>IFERROR(M32/M35,"-")</f>
        <v>0.032258064516129</v>
      </c>
      <c r="N48" s="93">
        <f>IFERROR(N32/N35,"-")</f>
        <v>0.022277227722772</v>
      </c>
      <c r="O48" s="93">
        <f>IFERROR(O32/O35,"-")</f>
        <v>0.035230352303523</v>
      </c>
      <c r="P48" s="93">
        <f>IFERROR(P32/P35,"-")</f>
        <v>0.013054830287206</v>
      </c>
      <c r="Q48" s="94" t="str">
        <f>IFERROR(Q32/Q35,"-")</f>
        <v>-</v>
      </c>
      <c r="R48" s="113">
        <f>IFERROR(R32/R35,"-")</f>
        <v>0.027096114519427</v>
      </c>
      <c r="S48" s="92">
        <f>IFERROR(S32/S35,"-")</f>
        <v>0.011730205278592</v>
      </c>
      <c r="T48" s="93">
        <f>IFERROR(T32/T35,"-")</f>
        <v>0.027522935779817</v>
      </c>
      <c r="U48" s="93">
        <f>IFERROR(U32/U35,"-")</f>
        <v>0.040723981900452</v>
      </c>
      <c r="V48" s="93">
        <f>IFERROR(V32/V35,"-")</f>
        <v>0.027210884353741</v>
      </c>
      <c r="W48" s="93">
        <f>IFERROR(W32/W35,"-")</f>
        <v>0.03448275862069</v>
      </c>
      <c r="X48" s="94" t="str">
        <f>IFERROR(X32/X35,"-")</f>
        <v>-</v>
      </c>
      <c r="Y48" s="113">
        <f>IFERROR(Y32/Y35,"-")</f>
        <v>0.028840820854132</v>
      </c>
      <c r="Z48" s="93">
        <f>IFERROR(Z32/Z35,"-")</f>
        <v>0.024</v>
      </c>
      <c r="AA48" s="93">
        <f>IFERROR(AA32/AA35,"-")</f>
        <v>0.028112449799197</v>
      </c>
      <c r="AB48" s="93">
        <f>IFERROR(AB32/AB35,"-")</f>
        <v>0.0075757575757576</v>
      </c>
      <c r="AC48" s="93">
        <f>IFERROR(AC32/AC35,"-")</f>
        <v>0.021276595744681</v>
      </c>
      <c r="AD48" s="93">
        <f>IFERROR(AD32/AD35,"-")</f>
        <v>0.016194331983806</v>
      </c>
      <c r="AE48" s="94" t="str">
        <f>IFERROR(AE32/AE35,"-")</f>
        <v>-</v>
      </c>
      <c r="AF48" s="113">
        <f>IFERROR(AF32/AF35,"-")</f>
        <v>0.019198664440735</v>
      </c>
      <c r="AG48" s="92">
        <f>IFERROR(AG32/AG35,"-")</f>
        <v>0.016096579476861</v>
      </c>
      <c r="AH48" s="93">
        <f>IFERROR(AH32/AH35,"-")</f>
        <v>0.016706443914081</v>
      </c>
      <c r="AI48" s="93">
        <f>IFERROR(AI32/AI35,"-")</f>
        <v>0.009861932938856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>
        <f>IFERROR(AM32/AM35,"-")</f>
        <v>0.014054813773717</v>
      </c>
      <c r="AN48" s="113">
        <f>IFERROR(AN32/AN35,"-")</f>
        <v>0.020499342969777</v>
      </c>
    </row>
    <row r="49" spans="1:41">
      <c r="A49" s="264" t="s">
        <v>78</v>
      </c>
      <c r="B49" s="265"/>
      <c r="C49" s="265"/>
      <c r="D49" s="266"/>
      <c r="E49" s="92">
        <f>IFERROR(E33/E35,"-")</f>
        <v>0</v>
      </c>
      <c r="F49" s="93">
        <f>IFERROR(F33/F35,"-")</f>
        <v>0</v>
      </c>
      <c r="G49" s="93">
        <f>IFERROR(G33/G35,"-")</f>
        <v>0</v>
      </c>
      <c r="H49" s="93">
        <f>IFERROR(H33/H35,"-")</f>
        <v>0</v>
      </c>
      <c r="I49" s="93">
        <f>IFERROR(I33/I35,"-")</f>
        <v>0</v>
      </c>
      <c r="J49" s="94" t="str">
        <f>IFERROR(J33/J35,"-")</f>
        <v>-</v>
      </c>
      <c r="K49" s="113">
        <f>IFERROR(K33/K35,"-")</f>
        <v>0</v>
      </c>
      <c r="L49" s="92">
        <f>IFERROR(L33/L35,"-")</f>
        <v>0</v>
      </c>
      <c r="M49" s="93">
        <f>IFERROR(M33/M35,"-")</f>
        <v>0</v>
      </c>
      <c r="N49" s="93">
        <f>IFERROR(N33/N35,"-")</f>
        <v>0</v>
      </c>
      <c r="O49" s="93">
        <f>IFERROR(O33/O35,"-")</f>
        <v>0</v>
      </c>
      <c r="P49" s="93">
        <f>IFERROR(P33/P35,"-")</f>
        <v>0</v>
      </c>
      <c r="Q49" s="94" t="str">
        <f>IFERROR(Q33/Q35,"-")</f>
        <v>-</v>
      </c>
      <c r="R49" s="113">
        <f>IFERROR(R33/R35,"-")</f>
        <v>0</v>
      </c>
      <c r="S49" s="92">
        <f>IFERROR(S33/S35,"-")</f>
        <v>0</v>
      </c>
      <c r="T49" s="93">
        <f>IFERROR(T33/T35,"-")</f>
        <v>0</v>
      </c>
      <c r="U49" s="93">
        <f>IFERROR(U33/U35,"-")</f>
        <v>0</v>
      </c>
      <c r="V49" s="93">
        <f>IFERROR(V33/V35,"-")</f>
        <v>0</v>
      </c>
      <c r="W49" s="93">
        <f>IFERROR(W33/W35,"-")</f>
        <v>0</v>
      </c>
      <c r="X49" s="94" t="str">
        <f>IFERROR(X33/X35,"-")</f>
        <v>-</v>
      </c>
      <c r="Y49" s="113">
        <f>IFERROR(Y33/Y35,"-")</f>
        <v>0</v>
      </c>
      <c r="Z49" s="93">
        <f>IFERROR(Z33/Z35,"-")</f>
        <v>0</v>
      </c>
      <c r="AA49" s="93">
        <f>IFERROR(AA33/AA35,"-")</f>
        <v>0</v>
      </c>
      <c r="AB49" s="93">
        <f>IFERROR(AB33/AB35,"-")</f>
        <v>0</v>
      </c>
      <c r="AC49" s="93">
        <f>IFERROR(AC33/AC35,"-")</f>
        <v>0</v>
      </c>
      <c r="AD49" s="93">
        <f>IFERROR(AD33/AD35,"-")</f>
        <v>0</v>
      </c>
      <c r="AE49" s="94" t="str">
        <f>IFERROR(AE33/AE35,"-")</f>
        <v>-</v>
      </c>
      <c r="AF49" s="113">
        <f>IFERROR(AF33/AF35,"-")</f>
        <v>0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64" t="s">
        <v>79</v>
      </c>
      <c r="B50" s="265"/>
      <c r="C50" s="265"/>
      <c r="D50" s="266"/>
      <c r="E50" s="92">
        <f>IFERROR((E24+E28+E29)/E35,"-")</f>
        <v>0</v>
      </c>
      <c r="F50" s="93">
        <f>IFERROR((F24+F28+F29)/F35,"-")</f>
        <v>0</v>
      </c>
      <c r="G50" s="93">
        <f>IFERROR((G24+G28+G29)/G35,"-")</f>
        <v>0</v>
      </c>
      <c r="H50" s="93">
        <f>IFERROR((H24+H28+H29)/H35,"-")</f>
        <v>0</v>
      </c>
      <c r="I50" s="93">
        <f>IFERROR((I24+I28+I29)/I35,"-")</f>
        <v>0</v>
      </c>
      <c r="J50" s="94" t="str">
        <f>IFERROR((J24+J28+J29)/J35,"-")</f>
        <v>-</v>
      </c>
      <c r="K50" s="113">
        <f>IFERROR((K24+K28+K29)/K35,"-")</f>
        <v>0</v>
      </c>
      <c r="L50" s="92">
        <f>IFERROR((L24+L28+L29)/L35,"-")</f>
        <v>0</v>
      </c>
      <c r="M50" s="93">
        <f>IFERROR((M24+M28+M29)/M35,"-")</f>
        <v>0</v>
      </c>
      <c r="N50" s="93">
        <f>IFERROR((N24+N28+N29)/N35,"-")</f>
        <v>0</v>
      </c>
      <c r="O50" s="93">
        <f>IFERROR((O24+O28+O29)/O35,"-")</f>
        <v>0</v>
      </c>
      <c r="P50" s="93">
        <f>IFERROR((P24+P28+P29)/P35,"-")</f>
        <v>0</v>
      </c>
      <c r="Q50" s="94" t="str">
        <f>IFERROR((Q24+Q28+Q29)/Q35,"-")</f>
        <v>-</v>
      </c>
      <c r="R50" s="113">
        <f>IFERROR((R24+R28+R29)/R35,"-")</f>
        <v>0</v>
      </c>
      <c r="S50" s="92">
        <f>IFERROR((S24+S28+S29)/S35,"-")</f>
        <v>0</v>
      </c>
      <c r="T50" s="93">
        <f>IFERROR((T24+T28+T29)/T35,"-")</f>
        <v>0</v>
      </c>
      <c r="U50" s="93">
        <f>IFERROR((U24+U28+U29)/U35,"-")</f>
        <v>0</v>
      </c>
      <c r="V50" s="93">
        <f>IFERROR((V24+V28+V29)/V35,"-")</f>
        <v>0</v>
      </c>
      <c r="W50" s="93">
        <f>IFERROR((W24+W28+W29)/W35,"-")</f>
        <v>0</v>
      </c>
      <c r="X50" s="94" t="str">
        <f>IFERROR((X24+X28+X29)/X35,"-")</f>
        <v>-</v>
      </c>
      <c r="Y50" s="11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3">
        <f>IFERROR((AB24+AB28+AB29)/AB35,"-")</f>
        <v>0</v>
      </c>
      <c r="AC50" s="93">
        <f>IFERROR((AC24+AC28+AC29)/AC35,"-")</f>
        <v>0</v>
      </c>
      <c r="AD50" s="93">
        <f>IFERROR((AD24+AD28+AD29)/AD35,"-")</f>
        <v>0</v>
      </c>
      <c r="AE50" s="94" t="str">
        <f>IFERROR((AE24+AE28+AE29)/AE35,"-")</f>
        <v>-</v>
      </c>
      <c r="AF50" s="113">
        <f>IFERROR((AF24+AF28+AF29)/AF35,"-")</f>
        <v>0</v>
      </c>
      <c r="AG50" s="92">
        <f>IFERROR((AG24+AG28+AG29)/AG35,"-")</f>
        <v>0</v>
      </c>
      <c r="AH50" s="93">
        <f>IFERROR((AH24+AH28+AH29)/AH35,"-")</f>
        <v>0</v>
      </c>
      <c r="AI50" s="93">
        <f>IFERROR((AI24+AI28+AI29)/AI35,"-")</f>
        <v>0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>
        <f>IFERROR((AM24+AM28+AM29)/AM35,"-")</f>
        <v>0</v>
      </c>
      <c r="AN50" s="113">
        <f>IFERROR((AN24+AN28+AN29)/AN35,"-")</f>
        <v>0</v>
      </c>
    </row>
    <row r="51" spans="1:41">
      <c r="A51" s="264" t="s">
        <v>80</v>
      </c>
      <c r="B51" s="265"/>
      <c r="C51" s="265"/>
      <c r="D51" s="266"/>
      <c r="E51" s="92">
        <f>IFERROR(E28/E35,"-")</f>
        <v>0</v>
      </c>
      <c r="F51" s="93">
        <f>IFERROR(F28/F35,"-")</f>
        <v>0</v>
      </c>
      <c r="G51" s="93">
        <f>IFERROR(G28/G35,"-")</f>
        <v>0</v>
      </c>
      <c r="H51" s="93">
        <f>IFERROR(H28/H35,"-")</f>
        <v>0</v>
      </c>
      <c r="I51" s="93">
        <f>IFERROR(I28/I35,"-")</f>
        <v>0</v>
      </c>
      <c r="J51" s="94" t="str">
        <f>IFERROR(J28/J35,"-")</f>
        <v>-</v>
      </c>
      <c r="K51" s="113">
        <f>IFERROR(K28/K35,"-")</f>
        <v>0</v>
      </c>
      <c r="L51" s="92">
        <f>IFERROR(L28/L35,"-")</f>
        <v>0</v>
      </c>
      <c r="M51" s="93">
        <f>IFERROR(M28/M35,"-")</f>
        <v>0</v>
      </c>
      <c r="N51" s="93">
        <f>IFERROR(N28/N35,"-")</f>
        <v>0</v>
      </c>
      <c r="O51" s="93">
        <f>IFERROR(O28/O35,"-")</f>
        <v>0</v>
      </c>
      <c r="P51" s="93">
        <f>IFERROR(P28/P35,"-")</f>
        <v>0</v>
      </c>
      <c r="Q51" s="94" t="str">
        <f>IFERROR(Q28/Q35,"-")</f>
        <v>-</v>
      </c>
      <c r="R51" s="113">
        <f>IFERROR(R28/R35,"-")</f>
        <v>0</v>
      </c>
      <c r="S51" s="92">
        <f>IFERROR(S28/S35,"-")</f>
        <v>0</v>
      </c>
      <c r="T51" s="93">
        <f>IFERROR(T28/T35,"-")</f>
        <v>0</v>
      </c>
      <c r="U51" s="93">
        <f>IFERROR(U28/U35,"-")</f>
        <v>0</v>
      </c>
      <c r="V51" s="93">
        <f>IFERROR(V28/V35,"-")</f>
        <v>0</v>
      </c>
      <c r="W51" s="93">
        <f>IFERROR(W28/W35,"-")</f>
        <v>0</v>
      </c>
      <c r="X51" s="94" t="str">
        <f>IFERROR(X28/X35,"-")</f>
        <v>-</v>
      </c>
      <c r="Y51" s="113">
        <f>IFERROR(Y28/Y35,"-")</f>
        <v>0</v>
      </c>
      <c r="Z51" s="93">
        <f>IFERROR(Z28/Z35,"-")</f>
        <v>0</v>
      </c>
      <c r="AA51" s="93">
        <f>IFERROR(AA28/AA35,"-")</f>
        <v>0</v>
      </c>
      <c r="AB51" s="93">
        <f>IFERROR(AB28/AB35,"-")</f>
        <v>0</v>
      </c>
      <c r="AC51" s="93">
        <f>IFERROR(AC28/AC35,"-")</f>
        <v>0</v>
      </c>
      <c r="AD51" s="93">
        <f>IFERROR(AD28/AD35,"-")</f>
        <v>0</v>
      </c>
      <c r="AE51" s="94" t="str">
        <f>IFERROR(AE28/AE35,"-")</f>
        <v>-</v>
      </c>
      <c r="AF51" s="113">
        <f>IFERROR(AF28/AF35,"-")</f>
        <v>0</v>
      </c>
      <c r="AG51" s="92">
        <f>IFERROR(AG28/AG35,"-")</f>
        <v>0</v>
      </c>
      <c r="AH51" s="93">
        <f>IFERROR(AH28/AH35,"-")</f>
        <v>0</v>
      </c>
      <c r="AI51" s="93">
        <f>IFERROR(AI28/AI35,"-")</f>
        <v>0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>
        <f>IFERROR(AM28/AM35,"-")</f>
        <v>0</v>
      </c>
      <c r="AN51" s="113">
        <f>IFERROR(AN28/AN35,"-")</f>
        <v>0</v>
      </c>
    </row>
    <row r="52" spans="1:41">
      <c r="A52" s="264" t="s">
        <v>81</v>
      </c>
      <c r="B52" s="265"/>
      <c r="C52" s="265"/>
      <c r="D52" s="266"/>
      <c r="E52" s="92">
        <f>IFERROR(E29/E35,"-")</f>
        <v>0</v>
      </c>
      <c r="F52" s="93">
        <f>IFERROR(F29/F35,"-")</f>
        <v>0</v>
      </c>
      <c r="G52" s="93">
        <f>IFERROR(G29/G35,"-")</f>
        <v>0</v>
      </c>
      <c r="H52" s="93">
        <f>IFERROR(H29/H35,"-")</f>
        <v>0</v>
      </c>
      <c r="I52" s="93">
        <f>IFERROR(I29/I35,"-")</f>
        <v>0</v>
      </c>
      <c r="J52" s="94" t="str">
        <f>IFERROR(J29/J35,"-")</f>
        <v>-</v>
      </c>
      <c r="K52" s="113">
        <f>IFERROR(K29/K35,"-")</f>
        <v>0</v>
      </c>
      <c r="L52" s="92">
        <f>IFERROR(L29/L35,"-")</f>
        <v>0</v>
      </c>
      <c r="M52" s="93">
        <f>IFERROR(M29/M35,"-")</f>
        <v>0</v>
      </c>
      <c r="N52" s="93">
        <f>IFERROR(N29/N35,"-")</f>
        <v>0</v>
      </c>
      <c r="O52" s="93">
        <f>IFERROR(O29/O35,"-")</f>
        <v>0</v>
      </c>
      <c r="P52" s="93">
        <f>IFERROR(P29/P35,"-")</f>
        <v>0</v>
      </c>
      <c r="Q52" s="94" t="str">
        <f>IFERROR(Q29/Q35,"-")</f>
        <v>-</v>
      </c>
      <c r="R52" s="113">
        <f>IFERROR(R29/R35,"-")</f>
        <v>0</v>
      </c>
      <c r="S52" s="92">
        <f>IFERROR(S29/S35,"-")</f>
        <v>0</v>
      </c>
      <c r="T52" s="93">
        <f>IFERROR(T29/T35,"-")</f>
        <v>0</v>
      </c>
      <c r="U52" s="93">
        <f>IFERROR(U29/U35,"-")</f>
        <v>0</v>
      </c>
      <c r="V52" s="93">
        <f>IFERROR(V29/V35,"-")</f>
        <v>0</v>
      </c>
      <c r="W52" s="93">
        <f>IFERROR(W29/W35,"-")</f>
        <v>0</v>
      </c>
      <c r="X52" s="94" t="str">
        <f>IFERROR(X29/X35,"-")</f>
        <v>-</v>
      </c>
      <c r="Y52" s="113">
        <f>IFERROR(Y29/Y35,"-")</f>
        <v>0</v>
      </c>
      <c r="Z52" s="93">
        <f>IFERROR(Z29/Z35,"-")</f>
        <v>0</v>
      </c>
      <c r="AA52" s="93">
        <f>IFERROR(AA29/AA35,"-")</f>
        <v>0</v>
      </c>
      <c r="AB52" s="93">
        <f>IFERROR(AB29/AB35,"-")</f>
        <v>0</v>
      </c>
      <c r="AC52" s="93">
        <f>IFERROR(AC29/AC35,"-")</f>
        <v>0</v>
      </c>
      <c r="AD52" s="93">
        <f>IFERROR(AD29/AD35,"-")</f>
        <v>0</v>
      </c>
      <c r="AE52" s="94" t="str">
        <f>IFERROR(AE29/AE35,"-")</f>
        <v>-</v>
      </c>
      <c r="AF52" s="113">
        <f>IFERROR(AF29/AF35,"-")</f>
        <v>0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>
        <f>IFERROR((E30+E31)/E35,"-")</f>
        <v>0</v>
      </c>
      <c r="F54" s="93">
        <f>IFERROR((F30+F31)/F35,"-")</f>
        <v>0</v>
      </c>
      <c r="G54" s="93">
        <f>IFERROR((G30+G31)/G35,"-")</f>
        <v>0</v>
      </c>
      <c r="H54" s="93">
        <f>IFERROR((H30+H31)/H35,"-")</f>
        <v>0</v>
      </c>
      <c r="I54" s="93">
        <f>IFERROR((I30+I31)/I35,"-")</f>
        <v>0</v>
      </c>
      <c r="J54" s="94" t="str">
        <f>IFERROR((J30+J31)/J35,"-")</f>
        <v>-</v>
      </c>
      <c r="K54" s="113">
        <f>IFERROR((K30+K31)/K35,"-")</f>
        <v>0</v>
      </c>
      <c r="L54" s="92">
        <f>IFERROR((L30+L31)/L35,"-")</f>
        <v>0</v>
      </c>
      <c r="M54" s="93">
        <f>IFERROR((M30+M31)/M35,"-")</f>
        <v>0</v>
      </c>
      <c r="N54" s="93">
        <f>IFERROR((N30+N31)/N35,"-")</f>
        <v>0</v>
      </c>
      <c r="O54" s="93">
        <f>IFERROR((O30+O31)/O35,"-")</f>
        <v>0</v>
      </c>
      <c r="P54" s="93">
        <f>IFERROR((P30+P31)/P35,"-")</f>
        <v>0</v>
      </c>
      <c r="Q54" s="94" t="str">
        <f>IFERROR((Q30+Q31)/Q35,"-")</f>
        <v>-</v>
      </c>
      <c r="R54" s="113">
        <f>IFERROR((R30+R31)/R35,"-")</f>
        <v>0</v>
      </c>
      <c r="S54" s="92">
        <f>IFERROR((S30+S31)/S35,"-")</f>
        <v>0</v>
      </c>
      <c r="T54" s="93">
        <f>IFERROR((T30+T31)/T35,"-")</f>
        <v>0</v>
      </c>
      <c r="U54" s="93">
        <f>IFERROR((U30+U31)/U35,"-")</f>
        <v>0</v>
      </c>
      <c r="V54" s="93">
        <f>IFERROR((V30+V31)/V35,"-")</f>
        <v>0</v>
      </c>
      <c r="W54" s="93">
        <f>IFERROR((W30+W31)/W35,"-")</f>
        <v>0</v>
      </c>
      <c r="X54" s="94" t="str">
        <f>IFERROR((X30+X31)/X35,"-")</f>
        <v>-</v>
      </c>
      <c r="Y54" s="11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3">
        <f>IFERROR((AB30+AB31)/AB35,"-")</f>
        <v>0</v>
      </c>
      <c r="AC54" s="93">
        <f>IFERROR((AC30+AC31)/AC35,"-")</f>
        <v>0</v>
      </c>
      <c r="AD54" s="93">
        <f>IFERROR((AD30+AD31)/AD35,"-")</f>
        <v>0</v>
      </c>
      <c r="AE54" s="94" t="str">
        <f>IFERROR((AE30+AE31)/AE35,"-")</f>
        <v>-</v>
      </c>
      <c r="AF54" s="113">
        <f>IFERROR((AF30+AF31)/AF35,"-")</f>
        <v>0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64" t="s">
        <v>84</v>
      </c>
      <c r="B55" s="265"/>
      <c r="C55" s="265"/>
      <c r="D55" s="266"/>
      <c r="E55" s="92">
        <f>IFERROR(E30/E35,"-")</f>
        <v>0</v>
      </c>
      <c r="F55" s="93">
        <f>IFERROR(F30/F35,"-")</f>
        <v>0</v>
      </c>
      <c r="G55" s="93">
        <f>IFERROR(G30/G35,"-")</f>
        <v>0</v>
      </c>
      <c r="H55" s="93">
        <f>IFERROR(H30/H35,"-")</f>
        <v>0</v>
      </c>
      <c r="I55" s="93">
        <f>IFERROR(I30/I35,"-")</f>
        <v>0</v>
      </c>
      <c r="J55" s="94" t="str">
        <f>IFERROR(J30/J35,"-")</f>
        <v>-</v>
      </c>
      <c r="K55" s="113">
        <f>IFERROR(K30/K35,"-")</f>
        <v>0</v>
      </c>
      <c r="L55" s="92">
        <f>IFERROR(L30/L35,"-")</f>
        <v>0</v>
      </c>
      <c r="M55" s="93">
        <f>IFERROR(M30/M35,"-")</f>
        <v>0</v>
      </c>
      <c r="N55" s="93">
        <f>IFERROR(N30/N35,"-")</f>
        <v>0</v>
      </c>
      <c r="O55" s="93">
        <f>IFERROR(O30/O35,"-")</f>
        <v>0</v>
      </c>
      <c r="P55" s="93">
        <f>IFERROR(P30/P35,"-")</f>
        <v>0</v>
      </c>
      <c r="Q55" s="94" t="str">
        <f>IFERROR(Q30/Q35,"-")</f>
        <v>-</v>
      </c>
      <c r="R55" s="113">
        <f>IFERROR(R30/R35,"-")</f>
        <v>0</v>
      </c>
      <c r="S55" s="92">
        <f>IFERROR(S30/S35,"-")</f>
        <v>0</v>
      </c>
      <c r="T55" s="93">
        <f>IFERROR(T30/T35,"-")</f>
        <v>0</v>
      </c>
      <c r="U55" s="93">
        <f>IFERROR(U30/U35,"-")</f>
        <v>0</v>
      </c>
      <c r="V55" s="93">
        <f>IFERROR(V30/V35,"-")</f>
        <v>0</v>
      </c>
      <c r="W55" s="93">
        <f>IFERROR(W30/W35,"-")</f>
        <v>0</v>
      </c>
      <c r="X55" s="94" t="str">
        <f>IFERROR(X30/X35,"-")</f>
        <v>-</v>
      </c>
      <c r="Y55" s="113">
        <f>IFERROR(Y30/Y35,"-")</f>
        <v>0</v>
      </c>
      <c r="Z55" s="93">
        <f>IFERROR(Z30/Z35,"-")</f>
        <v>0</v>
      </c>
      <c r="AA55" s="93">
        <f>IFERROR(AA30/AA35,"-")</f>
        <v>0</v>
      </c>
      <c r="AB55" s="93">
        <f>IFERROR(AB30/AB35,"-")</f>
        <v>0</v>
      </c>
      <c r="AC55" s="93">
        <f>IFERROR(AC30/AC35,"-")</f>
        <v>0</v>
      </c>
      <c r="AD55" s="93">
        <f>IFERROR(AD30/AD35,"-")</f>
        <v>0</v>
      </c>
      <c r="AE55" s="94" t="str">
        <f>IFERROR(AE30/AE35,"-")</f>
        <v>-</v>
      </c>
      <c r="AF55" s="113">
        <f>IFERROR(AF30/AF35,"-")</f>
        <v>0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64" t="s">
        <v>85</v>
      </c>
      <c r="B56" s="265"/>
      <c r="C56" s="265"/>
      <c r="D56" s="266"/>
      <c r="E56" s="92">
        <f>IFERROR(E31/E35,"-")</f>
        <v>0</v>
      </c>
      <c r="F56" s="93">
        <f>IFERROR(F31/F35,"-")</f>
        <v>0</v>
      </c>
      <c r="G56" s="93">
        <f>IFERROR(G31/G35,"-")</f>
        <v>0</v>
      </c>
      <c r="H56" s="93">
        <f>IFERROR(H31/H35,"-")</f>
        <v>0</v>
      </c>
      <c r="I56" s="93">
        <f>IFERROR(I31/I35,"-")</f>
        <v>0</v>
      </c>
      <c r="J56" s="94" t="str">
        <f>IFERROR(J31/J35,"-")</f>
        <v>-</v>
      </c>
      <c r="K56" s="113">
        <f>IFERROR(K31/K35,"-")</f>
        <v>0</v>
      </c>
      <c r="L56" s="92">
        <f>IFERROR(L31/L35,"-")</f>
        <v>0</v>
      </c>
      <c r="M56" s="93">
        <f>IFERROR(M31/M35,"-")</f>
        <v>0</v>
      </c>
      <c r="N56" s="93">
        <f>IFERROR(N31/N35,"-")</f>
        <v>0</v>
      </c>
      <c r="O56" s="93">
        <f>IFERROR(O31/O35,"-")</f>
        <v>0</v>
      </c>
      <c r="P56" s="93">
        <f>IFERROR(P31/P35,"-")</f>
        <v>0</v>
      </c>
      <c r="Q56" s="94" t="str">
        <f>IFERROR(Q31/Q35,"-")</f>
        <v>-</v>
      </c>
      <c r="R56" s="113">
        <f>IFERROR(R31/R35,"-")</f>
        <v>0</v>
      </c>
      <c r="S56" s="92">
        <f>IFERROR(S31/S35,"-")</f>
        <v>0</v>
      </c>
      <c r="T56" s="93">
        <f>IFERROR(T31/T35,"-")</f>
        <v>0</v>
      </c>
      <c r="U56" s="93">
        <f>IFERROR(U31/U35,"-")</f>
        <v>0</v>
      </c>
      <c r="V56" s="93">
        <f>IFERROR(V31/V35,"-")</f>
        <v>0</v>
      </c>
      <c r="W56" s="93">
        <f>IFERROR(W31/W35,"-")</f>
        <v>0</v>
      </c>
      <c r="X56" s="94" t="str">
        <f>IFERROR(X31/X35,"-")</f>
        <v>-</v>
      </c>
      <c r="Y56" s="113">
        <f>IFERROR(Y31/Y35,"-")</f>
        <v>0</v>
      </c>
      <c r="Z56" s="93">
        <f>IFERROR(Z31/Z35,"-")</f>
        <v>0</v>
      </c>
      <c r="AA56" s="93">
        <f>IFERROR(AA31/AA35,"-")</f>
        <v>0</v>
      </c>
      <c r="AB56" s="93">
        <f>IFERROR(AB31/AB35,"-")</f>
        <v>0</v>
      </c>
      <c r="AC56" s="93">
        <f>IFERROR(AC31/AC35,"-")</f>
        <v>0</v>
      </c>
      <c r="AD56" s="93">
        <f>IFERROR(AD31/AD35,"-")</f>
        <v>0</v>
      </c>
      <c r="AE56" s="94" t="str">
        <f>IFERROR(AE31/AE35,"-")</f>
        <v>-</v>
      </c>
      <c r="AF56" s="113">
        <f>IFERROR(AF31/AF35,"-")</f>
        <v>0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64" t="s">
        <v>86</v>
      </c>
      <c r="B57" s="265"/>
      <c r="C57" s="265"/>
      <c r="D57" s="266"/>
      <c r="E57" s="92">
        <f>IFERROR(E34/E35,"-")</f>
        <v>0.97833935018051</v>
      </c>
      <c r="F57" s="93">
        <f>IFERROR(F34/F35,"-")</f>
        <v>0.95934959349593</v>
      </c>
      <c r="G57" s="93">
        <f>IFERROR(G34/G35,"-")</f>
        <v>0.94333333333333</v>
      </c>
      <c r="H57" s="93">
        <f>IFERROR(H34/H35,"-")</f>
        <v>0.91743119266055</v>
      </c>
      <c r="I57" s="93">
        <f>IFERROR(I34/I35,"-")</f>
        <v>0.94179894179894</v>
      </c>
      <c r="J57" s="94" t="str">
        <f>IFERROR(J34/J35,"-")</f>
        <v>-</v>
      </c>
      <c r="K57" s="113">
        <f>IFERROR(K34/K35,"-")</f>
        <v>0.94959349593496</v>
      </c>
      <c r="L57" s="92">
        <f>IFERROR(L34/L35,"-")</f>
        <v>0.90631808278867</v>
      </c>
      <c r="M57" s="93">
        <f>IFERROR(M34/M35,"-")</f>
        <v>0.91495601173021</v>
      </c>
      <c r="N57" s="93">
        <f>IFERROR(N34/N35,"-")</f>
        <v>0.90841584158416</v>
      </c>
      <c r="O57" s="93">
        <f>IFERROR(O34/O35,"-")</f>
        <v>0.92953929539295</v>
      </c>
      <c r="P57" s="93">
        <f>IFERROR(P34/P35,"-")</f>
        <v>0.9242819843342</v>
      </c>
      <c r="Q57" s="94" t="str">
        <f>IFERROR(Q34/Q35,"-")</f>
        <v>-</v>
      </c>
      <c r="R57" s="113">
        <f>IFERROR(R34/R35,"-")</f>
        <v>0.9161554192229</v>
      </c>
      <c r="S57" s="92">
        <f>IFERROR(S34/S35,"-")</f>
        <v>0.93548387096774</v>
      </c>
      <c r="T57" s="93">
        <f>IFERROR(T34/T35,"-")</f>
        <v>0.88302752293578</v>
      </c>
      <c r="U57" s="93">
        <f>IFERROR(U34/U35,"-")</f>
        <v>0.86199095022624</v>
      </c>
      <c r="V57" s="93">
        <f>IFERROR(V34/V35,"-")</f>
        <v>0.95918367346939</v>
      </c>
      <c r="W57" s="93">
        <f>IFERROR(W34/W35,"-")</f>
        <v>0.92068965517241</v>
      </c>
      <c r="X57" s="94" t="str">
        <f>IFERROR(X34/X35,"-")</f>
        <v>-</v>
      </c>
      <c r="Y57" s="113">
        <f>IFERROR(Y34/Y35,"-")</f>
        <v>0.90626733222407</v>
      </c>
      <c r="Z57" s="93">
        <f>IFERROR(Z34/Z35,"-")</f>
        <v>0.952</v>
      </c>
      <c r="AA57" s="93">
        <f>IFERROR(AA34/AA35,"-")</f>
        <v>0.94779116465863</v>
      </c>
      <c r="AB57" s="93">
        <f>IFERROR(AB34/AB35,"-")</f>
        <v>0.96590909090909</v>
      </c>
      <c r="AC57" s="93">
        <f>IFERROR(AC34/AC35,"-")</f>
        <v>0.97340425531915</v>
      </c>
      <c r="AD57" s="93">
        <f>IFERROR(AD34/AD35,"-")</f>
        <v>0.95546558704453</v>
      </c>
      <c r="AE57" s="94" t="str">
        <f>IFERROR(AE34/AE35,"-")</f>
        <v>-</v>
      </c>
      <c r="AF57" s="113">
        <f>IFERROR(AF34/AF35,"-")</f>
        <v>0.95826377295492</v>
      </c>
      <c r="AG57" s="92">
        <f>IFERROR(AG34/AG35,"-")</f>
        <v>0.94969818913481</v>
      </c>
      <c r="AH57" s="93">
        <f>IFERROR(AH34/AH35,"-")</f>
        <v>0.96658711217184</v>
      </c>
      <c r="AI57" s="93">
        <f>IFERROR(AI34/AI35,"-")</f>
        <v>0.97633136094675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>
        <f>IFERROR(AM34/AM35,"-")</f>
        <v>0.96416022487702</v>
      </c>
      <c r="AN57" s="113">
        <f>IFERROR(AN34/AN35,"-")</f>
        <v>0.93482260183968</v>
      </c>
    </row>
    <row r="58" spans="1:41">
      <c r="A58" s="264" t="s">
        <v>87</v>
      </c>
      <c r="B58" s="265"/>
      <c r="C58" s="265"/>
      <c r="D58" s="266"/>
      <c r="E58" s="92">
        <f>IFERROR(E23/E35,"-")</f>
        <v>0.0036101083032491</v>
      </c>
      <c r="F58" s="93">
        <f>IFERROR(F23/F35,"-")</f>
        <v>0.0040650406504065</v>
      </c>
      <c r="G58" s="93">
        <f>IFERROR(G23/G35,"-")</f>
        <v>0.0033333333333333</v>
      </c>
      <c r="H58" s="93">
        <f>IFERROR(H23/H35,"-")</f>
        <v>0</v>
      </c>
      <c r="I58" s="93">
        <f>IFERROR(I23/I35,"-")</f>
        <v>0.0052910052910053</v>
      </c>
      <c r="J58" s="94" t="str">
        <f>IFERROR(J23/J35,"-")</f>
        <v>-</v>
      </c>
      <c r="K58" s="113">
        <f>IFERROR(K23/K35,"-")</f>
        <v>0.0032520325203252</v>
      </c>
      <c r="L58" s="92">
        <f>IFERROR(L23/L35,"-")</f>
        <v>0.0021786492374728</v>
      </c>
      <c r="M58" s="93">
        <f>IFERROR(M23/M35,"-")</f>
        <v>0</v>
      </c>
      <c r="N58" s="93">
        <f>IFERROR(N23/N35,"-")</f>
        <v>0.0024752475247525</v>
      </c>
      <c r="O58" s="93">
        <f>IFERROR(O23/O35,"-")</f>
        <v>0</v>
      </c>
      <c r="P58" s="93">
        <f>IFERROR(P23/P35,"-")</f>
        <v>0</v>
      </c>
      <c r="Q58" s="94" t="str">
        <f>IFERROR(Q23/Q35,"-")</f>
        <v>-</v>
      </c>
      <c r="R58" s="113">
        <f>IFERROR(R23/R35,"-")</f>
        <v>0.0010224948875256</v>
      </c>
      <c r="S58" s="92">
        <f>IFERROR(S23/S35,"-")</f>
        <v>0</v>
      </c>
      <c r="T58" s="93">
        <f>IFERROR(T23/T35,"-")</f>
        <v>0</v>
      </c>
      <c r="U58" s="93">
        <f>IFERROR(U23/U35,"-")</f>
        <v>0</v>
      </c>
      <c r="V58" s="93">
        <f>IFERROR(V23/V35,"-")</f>
        <v>0</v>
      </c>
      <c r="W58" s="93">
        <f>IFERROR(W23/W35,"-")</f>
        <v>0</v>
      </c>
      <c r="X58" s="94" t="str">
        <f>IFERROR(X23/X35,"-")</f>
        <v>-</v>
      </c>
      <c r="Y58" s="113">
        <f>IFERROR(Y23/Y35,"-")</f>
        <v>0</v>
      </c>
      <c r="Z58" s="93">
        <f>IFERROR(Z23/Z35,"-")</f>
        <v>0</v>
      </c>
      <c r="AA58" s="93">
        <f>IFERROR(AA23/AA35,"-")</f>
        <v>0.0040160642570281</v>
      </c>
      <c r="AB58" s="93">
        <f>IFERROR(AB23/AB35,"-")</f>
        <v>0</v>
      </c>
      <c r="AC58" s="93">
        <f>IFERROR(AC23/AC35,"-")</f>
        <v>0</v>
      </c>
      <c r="AD58" s="93">
        <f>IFERROR(AD23/AD35,"-")</f>
        <v>0</v>
      </c>
      <c r="AE58" s="94" t="str">
        <f>IFERROR(AE23/AE35,"-")</f>
        <v>-</v>
      </c>
      <c r="AF58" s="113">
        <f>IFERROR(AF23/AF35,"-")</f>
        <v>0.0008347245409015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>
        <f>IFERROR(AM23/AM35,"-")</f>
        <v>0</v>
      </c>
      <c r="AN58" s="113">
        <f>IFERROR(AN23/AN35,"-")</f>
        <v>0.00091984231274639</v>
      </c>
    </row>
    <row r="59" spans="1:41" customHeight="1" ht="15.75">
      <c r="A59" s="301" t="s">
        <v>88</v>
      </c>
      <c r="B59" s="302"/>
      <c r="C59" s="302"/>
      <c r="D59" s="303"/>
      <c r="E59" s="95">
        <f>IFERROR(E24/E35,"-")</f>
        <v>0</v>
      </c>
      <c r="F59" s="96">
        <f>IFERROR(F24/F35,"-")</f>
        <v>0</v>
      </c>
      <c r="G59" s="96">
        <f>IFERROR(G24/G35,"-")</f>
        <v>0</v>
      </c>
      <c r="H59" s="96">
        <f>IFERROR(H24/H35,"-")</f>
        <v>0</v>
      </c>
      <c r="I59" s="96">
        <f>IFERROR(I24/I35,"-")</f>
        <v>0</v>
      </c>
      <c r="J59" s="97" t="str">
        <f>IFERROR(J24/J35,"-")</f>
        <v>-</v>
      </c>
      <c r="K59" s="114">
        <f>IFERROR(K24/K35,"-")</f>
        <v>0</v>
      </c>
      <c r="L59" s="95">
        <f>IFERROR(L24/L35,"-")</f>
        <v>0</v>
      </c>
      <c r="M59" s="96">
        <f>IFERROR(M24/M35,"-")</f>
        <v>0</v>
      </c>
      <c r="N59" s="96">
        <f>IFERROR(N24/N35,"-")</f>
        <v>0</v>
      </c>
      <c r="O59" s="96">
        <f>IFERROR(O24/O35,"-")</f>
        <v>0</v>
      </c>
      <c r="P59" s="96">
        <f>IFERROR(P24/P35,"-")</f>
        <v>0</v>
      </c>
      <c r="Q59" s="97" t="str">
        <f>IFERROR(Q24/Q35,"-")</f>
        <v>-</v>
      </c>
      <c r="R59" s="114">
        <f>IFERROR(R24/R35,"-")</f>
        <v>0</v>
      </c>
      <c r="S59" s="95">
        <f>IFERROR(S24/S35,"-")</f>
        <v>0</v>
      </c>
      <c r="T59" s="96">
        <f>IFERROR(T24/T35,"-")</f>
        <v>0</v>
      </c>
      <c r="U59" s="96">
        <f>IFERROR(U24/U35,"-")</f>
        <v>0</v>
      </c>
      <c r="V59" s="96">
        <f>IFERROR(V24/V35,"-")</f>
        <v>0</v>
      </c>
      <c r="W59" s="96">
        <f>IFERROR(W24/W35,"-")</f>
        <v>0</v>
      </c>
      <c r="X59" s="97" t="str">
        <f>IFERROR(X24/X35,"-")</f>
        <v>-</v>
      </c>
      <c r="Y59" s="114">
        <f>IFERROR(Y24/Y35,"-")</f>
        <v>0</v>
      </c>
      <c r="Z59" s="96">
        <f>IFERROR(Z24/Z35,"-")</f>
        <v>0</v>
      </c>
      <c r="AA59" s="96">
        <f>IFERROR(AA24/AA35,"-")</f>
        <v>0</v>
      </c>
      <c r="AB59" s="96">
        <f>IFERROR(AB24/AB35,"-")</f>
        <v>0</v>
      </c>
      <c r="AC59" s="96">
        <f>IFERROR(AC24/AC35,"-")</f>
        <v>0</v>
      </c>
      <c r="AD59" s="96">
        <f>IFERROR(AD24/AD35,"-")</f>
        <v>0</v>
      </c>
      <c r="AE59" s="97" t="str">
        <f>IFERROR(AE24/AE35,"-")</f>
        <v>-</v>
      </c>
      <c r="AF59" s="114">
        <f>IFERROR(AF24/AF35,"-")</f>
        <v>0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>SUM(AG61:AL61)</f>
        <v>258</v>
      </c>
      <c r="AN61" s="72">
        <f>K61+R61+Y61+AF61+AM61</f>
        <v>1514</v>
      </c>
    </row>
    <row r="62" spans="1:41" customHeight="1" ht="15.75">
      <c r="A62" s="243" t="s">
        <v>90</v>
      </c>
      <c r="B62" s="244"/>
      <c r="C62" s="244"/>
      <c r="D62" s="245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>SUM(E62:J62)</f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>SUM(L62:Q62)</f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>SUM(S62:X62)</f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>SUM(Z62:AE62)</f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>SUM(AG62:AL62)</f>
        <v>9161</v>
      </c>
      <c r="AN62" s="73">
        <f>K62+R62+Y62+AF62+AM62</f>
        <v>32662</v>
      </c>
    </row>
    <row r="63" spans="1:41">
      <c r="A63" s="243" t="s">
        <v>91</v>
      </c>
      <c r="B63" s="244"/>
      <c r="C63" s="244"/>
      <c r="D63" s="245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>SUM(E63:J63)</f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>SUM(L63:Q63)</f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>SUM(S63:X63)</f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>SUM(Z63:AE63)</f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>SUM(AG63:AL63)</f>
        <v>0</v>
      </c>
      <c r="AN63" s="73">
        <f>K63+R63+Y63+AF63+AM63</f>
        <v>7</v>
      </c>
    </row>
    <row r="64" spans="1:41">
      <c r="A64" s="243" t="s">
        <v>92</v>
      </c>
      <c r="B64" s="244"/>
      <c r="C64" s="244"/>
      <c r="D64" s="245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>SUM(E64:J64)</f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>SUM(L64:Q64)</f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>SUM(S64:X64)</f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>SUM(Z64:AE64)</f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>SUM(AG64:AL64)</f>
        <v>181</v>
      </c>
      <c r="AN64" s="73">
        <f>K64+R64+Y64+AF64+AM64</f>
        <v>1163</v>
      </c>
    </row>
    <row r="65" spans="1:41">
      <c r="A65" s="243" t="s">
        <v>93</v>
      </c>
      <c r="B65" s="244"/>
      <c r="C65" s="244"/>
      <c r="D65" s="245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>SUM(E65:J65)</f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>SUM(L65:Q65)</f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>SUM(S65:X65)</f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>SUM(Z65:AE65)</f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>SUM(AG65:AL65)</f>
        <v>3391</v>
      </c>
      <c r="AN65" s="73">
        <f>K65+R65+Y65+AF65+AM65</f>
        <v>24480</v>
      </c>
    </row>
    <row r="66" spans="1:41">
      <c r="A66" s="243" t="s">
        <v>94</v>
      </c>
      <c r="B66" s="244"/>
      <c r="C66" s="244"/>
      <c r="D66" s="245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>SUM(E66:J66)</f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>SUM(L66:Q66)</f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>SUM(S66:X66)</f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>SUM(Z66:AE66)</f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>SUM(AG66:AL66)</f>
        <v>65018</v>
      </c>
      <c r="AN66" s="73">
        <f>K66+R66+Y66+AF66+AM66</f>
        <v>270289</v>
      </c>
    </row>
    <row r="67" spans="1:41">
      <c r="A67" s="243" t="s">
        <v>95</v>
      </c>
      <c r="B67" s="244"/>
      <c r="C67" s="244"/>
      <c r="D67" s="245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>SUM(E67:J67)</f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>SUM(L67:Q67)</f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>SUM(S67:X67)</f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>SUM(Z67:AE67)</f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>SUM(AG67:AL67)</f>
        <v>17635</v>
      </c>
      <c r="AN67" s="73">
        <f>K67+R67+Y67+AF67+AM67</f>
        <v>136426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>SUM(K35,K61:K65)</f>
        <v>10686</v>
      </c>
      <c r="L68" s="116">
        <f>SUM(L35,L61:L65)</f>
        <v>3754</v>
      </c>
      <c r="M68" s="117">
        <f>SUM(M35,M61:M65)</f>
        <v>1836</v>
      </c>
      <c r="N68" s="117">
        <f>SUM(N35,N61:N65)</f>
        <v>3384</v>
      </c>
      <c r="O68" s="117">
        <f>SUM(O35,O61:O65)</f>
        <v>2151</v>
      </c>
      <c r="P68" s="117">
        <f>SUM(P35,P61:P65)</f>
        <v>3428</v>
      </c>
      <c r="Q68" s="118">
        <f>SUM(Q35,Q61:Q65)</f>
        <v>0</v>
      </c>
      <c r="R68" s="115">
        <f>SUM(R35,R61:R65)</f>
        <v>14553</v>
      </c>
      <c r="S68" s="116">
        <f>SUM(S35,S61:S65)</f>
        <v>2916</v>
      </c>
      <c r="T68" s="117">
        <f>SUM(T35,T61:T65)</f>
        <v>5138</v>
      </c>
      <c r="U68" s="117">
        <f>SUM(U35,U61:U65)</f>
        <v>4249</v>
      </c>
      <c r="V68" s="117">
        <f>SUM(V35,V61:V65)</f>
        <v>2812</v>
      </c>
      <c r="W68" s="117">
        <f>SUM(W35,W61:W65)</f>
        <v>1365</v>
      </c>
      <c r="X68" s="118">
        <f>SUM(X35,X61:X65)</f>
        <v>0</v>
      </c>
      <c r="Y68" s="115">
        <f>SUM(Y35,Y61:Y65)</f>
        <v>16480</v>
      </c>
      <c r="Z68" s="117">
        <f>SUM(Z35,Z61:Z65)</f>
        <v>3274</v>
      </c>
      <c r="AA68" s="117">
        <f>SUM(AA35,AA61:AA65)</f>
        <v>1994</v>
      </c>
      <c r="AB68" s="117">
        <f>SUM(AB35,AB61:AB65)</f>
        <v>3056</v>
      </c>
      <c r="AC68" s="117">
        <f>SUM(AC35,AC61:AC65)</f>
        <v>1837</v>
      </c>
      <c r="AD68" s="117">
        <f>SUM(AD35,AD61:AD65)</f>
        <v>1142</v>
      </c>
      <c r="AE68" s="118">
        <f>SUM(AE35,AE61:AE65)</f>
        <v>0</v>
      </c>
      <c r="AF68" s="115">
        <f>SUM(AF35,AF61:AF65)</f>
        <v>11303</v>
      </c>
      <c r="AG68" s="116">
        <f>SUM(AG35,AG61:AG65)</f>
        <v>8010</v>
      </c>
      <c r="AH68" s="117">
        <f>SUM(AH35,AH61:AH65)</f>
        <v>2857</v>
      </c>
      <c r="AI68" s="117">
        <f>SUM(AI35,AI61:AI65)</f>
        <v>3547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14414</v>
      </c>
      <c r="AN68" s="115">
        <f>SUM(AN35,AN61:AN65)</f>
        <v>67436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1">
      <c r="A71" s="292" t="s">
        <v>98</v>
      </c>
      <c r="B71" s="293"/>
      <c r="C71" s="293"/>
      <c r="D71" s="294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1">
      <c r="A72" s="295" t="s">
        <v>99</v>
      </c>
      <c r="B72" s="296"/>
      <c r="C72" s="296"/>
      <c r="D72" s="297"/>
      <c r="E72" s="122">
        <f>IFERROR(E70/E36,"-")</f>
        <v>0.33333333333333</v>
      </c>
      <c r="F72" s="123">
        <f>IFERROR(F70/F36,"-")</f>
        <v>0.7</v>
      </c>
      <c r="G72" s="123">
        <f>IFERROR(G70/G36,"-")</f>
        <v>0.66666666666667</v>
      </c>
      <c r="H72" s="123">
        <f>IFERROR(H70/H36,"-")</f>
        <v>0.6875</v>
      </c>
      <c r="I72" s="123">
        <f>IFERROR(I70/I36,"-")</f>
        <v>0.6</v>
      </c>
      <c r="J72" s="124" t="str">
        <f>IFERROR(J70/J36,"-")</f>
        <v>-</v>
      </c>
      <c r="K72" s="120">
        <f>IFERROR(K70/K36,"-")</f>
        <v>0.62962962962963</v>
      </c>
      <c r="L72" s="122">
        <f>IFERROR(L70/L36,"-")</f>
        <v>0.035714285714286</v>
      </c>
      <c r="M72" s="123">
        <f>IFERROR(M70/M36,"-")</f>
        <v>0.27777777777778</v>
      </c>
      <c r="N72" s="123">
        <f>IFERROR(N70/N36,"-")</f>
        <v>0.10714285714286</v>
      </c>
      <c r="O72" s="123">
        <f>IFERROR(O70/O36,"-")</f>
        <v>0.46153846153846</v>
      </c>
      <c r="P72" s="123">
        <f>IFERROR(P70/P36,"-")</f>
        <v>0.29166666666667</v>
      </c>
      <c r="Q72" s="124" t="str">
        <f>IFERROR(Q70/Q36,"-")</f>
        <v>-</v>
      </c>
      <c r="R72" s="120">
        <f>IFERROR(R70/R36,"-")</f>
        <v>0.1981981981982</v>
      </c>
      <c r="S72" s="122">
        <f>IFERROR(S70/S36,"-")</f>
        <v>0.11111111111111</v>
      </c>
      <c r="T72" s="123">
        <f>IFERROR(T70/T36,"-")</f>
        <v>0.25641025641026</v>
      </c>
      <c r="U72" s="123">
        <f>IFERROR(U70/U36,"-")</f>
        <v>0.44186046511628</v>
      </c>
      <c r="V72" s="123">
        <f>IFERROR(V70/V36,"-")</f>
        <v>1.75</v>
      </c>
      <c r="W72" s="123">
        <f>IFERROR(W70/W36,"-")</f>
        <v>0.76923076923077</v>
      </c>
      <c r="X72" s="124" t="str">
        <f>IFERROR(X70/X36,"-")</f>
        <v>-</v>
      </c>
      <c r="Y72" s="120">
        <f>IFERROR(Y70/Y36,"-")</f>
        <v>0.41025641025641</v>
      </c>
      <c r="Z72" s="123">
        <f>IFERROR(Z70/Z36,"-")</f>
        <v>0.33333333333333</v>
      </c>
      <c r="AA72" s="123">
        <f>IFERROR(AA70/AA36,"-")</f>
        <v>0.5</v>
      </c>
      <c r="AB72" s="123" t="str">
        <f>IFERROR(AB70/AB36,"-")</f>
        <v>-</v>
      </c>
      <c r="AC72" s="123">
        <f>IFERROR(AC70/AC36,"-")</f>
        <v>4</v>
      </c>
      <c r="AD72" s="123">
        <f>IFERROR(AD70/AD36,"-")</f>
        <v>0.85714285714286</v>
      </c>
      <c r="AE72" s="124" t="str">
        <f>IFERROR(AE70/AE36,"-")</f>
        <v>-</v>
      </c>
      <c r="AF72" s="120">
        <f>IFERROR(AF70/AF36,"-")</f>
        <v>0.77777777777778</v>
      </c>
      <c r="AG72" s="122">
        <f>IFERROR(AG70/AG36,"-")</f>
        <v>0.23529411764706</v>
      </c>
      <c r="AH72" s="123">
        <f>IFERROR(AH70/AH36,"-")</f>
        <v>0.42857142857143</v>
      </c>
      <c r="AI72" s="123">
        <f>IFERROR(AI70/AI36,"-")</f>
        <v>0.42857142857143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>
        <f>IFERROR(AM70/AM36,"-")</f>
        <v>0.32258064516129</v>
      </c>
      <c r="AN72" s="120">
        <f>IFERROR(AN70/AN36,"-")</f>
        <v>0.36764705882353</v>
      </c>
    </row>
    <row r="73" spans="1:41" customHeight="1" ht="15.75">
      <c r="A73" s="289" t="s">
        <v>100</v>
      </c>
      <c r="B73" s="290"/>
      <c r="C73" s="290"/>
      <c r="D73" s="291"/>
      <c r="E73" s="125">
        <f>IFERROR(E71/E36,"-")</f>
        <v>0.5</v>
      </c>
      <c r="F73" s="126">
        <f>IFERROR(F71/F36,"-")</f>
        <v>0.3</v>
      </c>
      <c r="G73" s="126">
        <f>IFERROR(G71/G36,"-")</f>
        <v>0.33333333333333</v>
      </c>
      <c r="H73" s="126">
        <f>IFERROR(H71/H36,"-")</f>
        <v>0.3125</v>
      </c>
      <c r="I73" s="126">
        <f>IFERROR(I71/I36,"-")</f>
        <v>0.3</v>
      </c>
      <c r="J73" s="127" t="str">
        <f>IFERROR(J71/J36,"-")</f>
        <v>-</v>
      </c>
      <c r="K73" s="121">
        <f>IFERROR(K71/K36,"-")</f>
        <v>0.33333333333333</v>
      </c>
      <c r="L73" s="125">
        <f>IFERROR(L71/L36,"-")</f>
        <v>0.78571428571429</v>
      </c>
      <c r="M73" s="126">
        <f>IFERROR(M71/M36,"-")</f>
        <v>0.66666666666667</v>
      </c>
      <c r="N73" s="126">
        <f>IFERROR(N71/N36,"-")</f>
        <v>0.42857142857143</v>
      </c>
      <c r="O73" s="126">
        <f>IFERROR(O71/O36,"-")</f>
        <v>0.53846153846154</v>
      </c>
      <c r="P73" s="126">
        <f>IFERROR(P71/P36,"-")</f>
        <v>0.54166666666667</v>
      </c>
      <c r="Q73" s="127" t="str">
        <f>IFERROR(Q71/Q36,"-")</f>
        <v>-</v>
      </c>
      <c r="R73" s="121">
        <f>IFERROR(R71/R36,"-")</f>
        <v>0.59459459459459</v>
      </c>
      <c r="S73" s="125">
        <f>IFERROR(S71/S36,"-")</f>
        <v>0.22222222222222</v>
      </c>
      <c r="T73" s="126">
        <f>IFERROR(T71/T36,"-")</f>
        <v>0.71794871794872</v>
      </c>
      <c r="U73" s="126">
        <f>IFERROR(U71/U36,"-")</f>
        <v>0.62790697674419</v>
      </c>
      <c r="V73" s="126">
        <f>IFERROR(V71/V36,"-")</f>
        <v>2.75</v>
      </c>
      <c r="W73" s="126">
        <f>IFERROR(W71/W36,"-")</f>
        <v>1.5384615384615</v>
      </c>
      <c r="X73" s="127" t="str">
        <f>IFERROR(X71/X36,"-")</f>
        <v>-</v>
      </c>
      <c r="Y73" s="121">
        <f>IFERROR(Y71/Y36,"-")</f>
        <v>0.76923076923077</v>
      </c>
      <c r="Z73" s="126">
        <f>IFERROR(Z71/Z36,"-")</f>
        <v>1.3333333333333</v>
      </c>
      <c r="AA73" s="126">
        <f>IFERROR(AA71/AA36,"-")</f>
        <v>1.6666666666667</v>
      </c>
      <c r="AB73" s="126" t="str">
        <f>IFERROR(AB71/AB36,"-")</f>
        <v>-</v>
      </c>
      <c r="AC73" s="126">
        <f>IFERROR(AC71/AC36,"-")</f>
        <v>6</v>
      </c>
      <c r="AD73" s="126">
        <f>IFERROR(AD71/AD36,"-")</f>
        <v>1.8571428571429</v>
      </c>
      <c r="AE73" s="127" t="str">
        <f>IFERROR(AE71/AE36,"-")</f>
        <v>-</v>
      </c>
      <c r="AF73" s="121">
        <f>IFERROR(AF71/AF36,"-")</f>
        <v>1.6666666666667</v>
      </c>
      <c r="AG73" s="125">
        <f>IFERROR(AG71/AG36,"-")</f>
        <v>1.1176470588235</v>
      </c>
      <c r="AH73" s="126">
        <f>IFERROR(AH71/AH36,"-")</f>
        <v>1</v>
      </c>
      <c r="AI73" s="126">
        <f>IFERROR(AI71/AI36,"-")</f>
        <v>1.4285714285714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>
        <f>IFERROR(AM71/AM36,"-")</f>
        <v>1.1612903225806</v>
      </c>
      <c r="AN73" s="121">
        <f>IFERROR(AN71/AN36,"-")</f>
        <v>0.64411764705882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>SUM(AG75:AL75)</f>
        <v>1217</v>
      </c>
      <c r="AN75" s="128">
        <f>K75+R75+Y75+AF75+AM75</f>
        <v>10787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4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4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4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4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4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>
        <f>IFERROR(E75/(E23+E25+E26+E27),"-")</f>
        <v>29.166666666667</v>
      </c>
      <c r="F81" s="133">
        <f>IFERROR(F75/(F23+F25+F26+F27),"-")</f>
        <v>20</v>
      </c>
      <c r="G81" s="133">
        <f>IFERROR(G75/(G23+G25+G26+G27),"-")</f>
        <v>19.166666666667</v>
      </c>
      <c r="H81" s="133">
        <f>IFERROR(H75/(H23+H25+H26+H27),"-")</f>
        <v>22.1875</v>
      </c>
      <c r="I81" s="133">
        <f>IFERROR(I75/(I23+I25+I26+I27),"-")</f>
        <v>36</v>
      </c>
      <c r="J81" s="134" t="str">
        <f>IFERROR(J75/(J23+J25+J26+J27),"-")</f>
        <v>-</v>
      </c>
      <c r="K81" s="130">
        <f>IFERROR(K75/(K23+K25+K26+K27),"-")</f>
        <v>24.444444444444</v>
      </c>
      <c r="L81" s="135">
        <f>IFERROR(L75/(L23+L25+L26+L27),"-")</f>
        <v>26.964285714286</v>
      </c>
      <c r="M81" s="133">
        <f>IFERROR(M75/(M23+M25+M26+M27),"-")</f>
        <v>39.444444444444</v>
      </c>
      <c r="N81" s="133">
        <f>IFERROR(N75/(N23+N25+N26+N27),"-")</f>
        <v>40</v>
      </c>
      <c r="O81" s="133">
        <f>IFERROR(O75/(O23+O25+O26+O27),"-")</f>
        <v>35.769230769231</v>
      </c>
      <c r="P81" s="133">
        <f>IFERROR(P75/(P23+P25+P26+P27),"-")</f>
        <v>21.875</v>
      </c>
      <c r="Q81" s="134" t="str">
        <f>IFERROR(Q75/(Q23+Q25+Q26+Q27),"-")</f>
        <v>-</v>
      </c>
      <c r="R81" s="130">
        <f>IFERROR(R75/(R23+R25+R26+R27),"-")</f>
        <v>32.207207207207</v>
      </c>
      <c r="S81" s="135">
        <f>IFERROR(S75/(S23+S25+S26+S27),"-")</f>
        <v>32.5</v>
      </c>
      <c r="T81" s="133">
        <f>IFERROR(T75/(T23+T25+T26+T27),"-")</f>
        <v>23.205128205128</v>
      </c>
      <c r="U81" s="133">
        <f>IFERROR(U75/(U23+U25+U26+U27),"-")</f>
        <v>25.813953488372</v>
      </c>
      <c r="V81" s="133">
        <f>IFERROR(V75/(V23+V25+V26+V27),"-")</f>
        <v>67.5</v>
      </c>
      <c r="W81" s="133">
        <f>IFERROR(W75/(W23+W25+W26+W27),"-")</f>
        <v>43.076923076923</v>
      </c>
      <c r="X81" s="134" t="str">
        <f>IFERROR(X75/(X23+X25+X26+X27),"-")</f>
        <v>-</v>
      </c>
      <c r="Y81" s="130">
        <f>IFERROR(Y75/(Y23+Y25+Y26+Y27),"-")</f>
        <v>29.316239316239</v>
      </c>
      <c r="Z81" s="133">
        <f>IFERROR(Z75/(Z23+Z25+Z26+Z27),"-")</f>
        <v>58.333333333333</v>
      </c>
      <c r="AA81" s="133">
        <f>IFERROR(AA75/(AA23+AA25+AA26+AA27),"-")</f>
        <v>54.166666666667</v>
      </c>
      <c r="AB81" s="133">
        <f>IFERROR(AB75/(AB23+AB25+AB26+AB27),"-")</f>
        <v>30</v>
      </c>
      <c r="AC81" s="133">
        <f>IFERROR(AC75/(AC23+AC25+AC26+AC27),"-")</f>
        <v>50</v>
      </c>
      <c r="AD81" s="133">
        <f>IFERROR(AD75/(AD23+AD25+AD26+AD27),"-")</f>
        <v>44.285714285714</v>
      </c>
      <c r="AE81" s="134" t="str">
        <f>IFERROR(AE75/(AE23+AE25+AE26+AE27),"-")</f>
        <v>-</v>
      </c>
      <c r="AF81" s="130">
        <f>IFERROR(AF75/(AF23+AF25+AF26+AF27),"-")</f>
        <v>46.111111111111</v>
      </c>
      <c r="AG81" s="135">
        <f>IFERROR(AG75/(AG23+AG25+AG26+AG27),"-")</f>
        <v>31.588235294118</v>
      </c>
      <c r="AH81" s="133">
        <f>IFERROR(AH75/(AH23+AH25+AH26+AH27),"-")</f>
        <v>31.428571428571</v>
      </c>
      <c r="AI81" s="133">
        <f>IFERROR(AI75/(AI23+AI25+AI26+AI27),"-")</f>
        <v>65.714285714286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>
        <f>IFERROR(AM75/(AM23+AM25+AM26+AM27),"-")</f>
        <v>39.258064516129</v>
      </c>
      <c r="AN81" s="130">
        <f>IFERROR(AN75/(AN23+AN25+AN26+AN27),"-")</f>
        <v>31.726470588235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>
        <v>49.41</v>
      </c>
      <c r="F87" s="6">
        <v>50.2</v>
      </c>
      <c r="G87" s="6">
        <v>40.16</v>
      </c>
      <c r="H87" s="6">
        <v>35.37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71.85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79.57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</v>
      </c>
      <c r="AI87" s="6">
        <v>75.32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1">
      <c r="A88" s="274" t="s">
        <v>113</v>
      </c>
      <c r="B88" s="275"/>
      <c r="C88" s="275"/>
      <c r="D88" s="276"/>
      <c r="E88" s="147">
        <v>5.89</v>
      </c>
      <c r="F88" s="148">
        <f>IFERROR(F36/F87,"-")</f>
        <v>0.199203187251</v>
      </c>
      <c r="G88" s="148">
        <f>IFERROR(G36/G87,"-")</f>
        <v>0.29880478087649</v>
      </c>
      <c r="H88" s="148">
        <f>IFERROR(H36/H87,"-")</f>
        <v>0.45236075770427</v>
      </c>
      <c r="I88" s="148">
        <f>IFERROR(I36/I87,"-")</f>
        <v>0.24271844660194</v>
      </c>
      <c r="J88" s="149" t="str">
        <f>IFERROR(J36/J87,"-")</f>
        <v>-</v>
      </c>
      <c r="K88" s="146">
        <f>IFERROR(K36/K87,"-")</f>
        <v>0.24960709993529</v>
      </c>
      <c r="L88" s="147">
        <f>IFERROR(L36/L87,"-")</f>
        <v>0.37976400379764</v>
      </c>
      <c r="M88" s="148">
        <f>IFERROR(M36/M87,"-")</f>
        <v>0.24235896054935</v>
      </c>
      <c r="N88" s="148">
        <f>IFERROR(N36/N87,"-")</f>
        <v>0.39475539264063</v>
      </c>
      <c r="O88" s="148">
        <f>IFERROR(O36/O87,"-")</f>
        <v>0.17708759024656</v>
      </c>
      <c r="P88" s="148">
        <f>IFERROR(P36/P87,"-")</f>
        <v>0.37435657463734</v>
      </c>
      <c r="Q88" s="149" t="str">
        <f>IFERROR(Q36/Q87,"-")</f>
        <v>-</v>
      </c>
      <c r="R88" s="146">
        <f>IFERROR(R36/R87,"-")</f>
        <v>0.31140412400056</v>
      </c>
      <c r="S88" s="147" t="str">
        <f>IFERROR(S36/S87,"-")</f>
        <v>-</v>
      </c>
      <c r="T88" s="148">
        <f>IFERROR(T36/T87,"-")</f>
        <v>0.46132008516678</v>
      </c>
      <c r="U88" s="148">
        <f>IFERROR(U36/U87,"-")</f>
        <v>0.51509343555343</v>
      </c>
      <c r="V88" s="148">
        <f>IFERROR(V36/V87,"-")</f>
        <v>0.069637883008357</v>
      </c>
      <c r="W88" s="148">
        <f>IFERROR(W36/W87,"-")</f>
        <v>0.18093249826026</v>
      </c>
      <c r="X88" s="149" t="str">
        <f>IFERROR(X36/X87,"-")</f>
        <v>-</v>
      </c>
      <c r="Y88" s="146">
        <f>IFERROR(Y36/Y87,"-")</f>
        <v>0.39352864013992</v>
      </c>
      <c r="Z88" s="148">
        <f>IFERROR(Z36/Z87,"-")</f>
        <v>0.10018367006178</v>
      </c>
      <c r="AA88" s="148">
        <f>IFERROR(AA36/AA87,"-")</f>
        <v>0.071727435744172</v>
      </c>
      <c r="AB88" s="148">
        <f>IFERROR(AB36/AB87,"-")</f>
        <v>0</v>
      </c>
      <c r="AC88" s="148">
        <f>IFERROR(AC36/AC87,"-")</f>
        <v>0.012567550584391</v>
      </c>
      <c r="AD88" s="148">
        <f>IFERROR(AD36/AD87,"-")</f>
        <v>0.10696821515892</v>
      </c>
      <c r="AE88" s="149" t="str">
        <f>IFERROR(AE36/AE87,"-")</f>
        <v>-</v>
      </c>
      <c r="AF88" s="146">
        <f>IFERROR(AF36/AF87,"-")</f>
        <v>0.073067763585192</v>
      </c>
      <c r="AG88" s="147">
        <f>IFERROR(AG36/AG87,"-")</f>
        <v>0.2072917936837</v>
      </c>
      <c r="AH88" s="148">
        <f>IFERROR(AH36/AH87,"-")</f>
        <v>0.10721396844846</v>
      </c>
      <c r="AI88" s="148">
        <f>IFERROR(AI36/AI87,"-")</f>
        <v>0.092936802973978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>
        <f>IFERROR(AM36/AM87,"-")</f>
        <v>0.1392507411733</v>
      </c>
      <c r="AN88" s="146">
        <f>IFERROR(AN36/AN87,"-")</f>
        <v>0.23251996936207</v>
      </c>
    </row>
    <row r="89" spans="1:41">
      <c r="A89" s="274" t="s">
        <v>114</v>
      </c>
      <c r="B89" s="275"/>
      <c r="C89" s="275"/>
      <c r="D89" s="276"/>
      <c r="E89" s="147">
        <v>1</v>
      </c>
      <c r="F89" s="148">
        <f>IFERROR(F23/F87,"-")</f>
        <v>0.0199203187251</v>
      </c>
      <c r="G89" s="148">
        <f>IFERROR(G23/G87,"-")</f>
        <v>0.024900398406375</v>
      </c>
      <c r="H89" s="148">
        <f>IFERROR(H23/H87,"-")</f>
        <v>0</v>
      </c>
      <c r="I89" s="148">
        <f>IFERROR(I23/I87,"-")</f>
        <v>0.024271844660194</v>
      </c>
      <c r="J89" s="149" t="str">
        <f>IFERROR(J23/J87,"-")</f>
        <v>-</v>
      </c>
      <c r="K89" s="146">
        <f>IFERROR(K23/K87,"-")</f>
        <v>0.018489414810021</v>
      </c>
      <c r="L89" s="147">
        <f>IFERROR(L23/L87,"-")</f>
        <v>0.01356300013563</v>
      </c>
      <c r="M89" s="148">
        <f>IFERROR(M23/M87,"-")</f>
        <v>0</v>
      </c>
      <c r="N89" s="148">
        <f>IFERROR(N23/N87,"-")</f>
        <v>0.014098406880023</v>
      </c>
      <c r="O89" s="148">
        <f>IFERROR(O23/O87,"-")</f>
        <v>0</v>
      </c>
      <c r="P89" s="148">
        <f>IFERROR(P23/P87,"-")</f>
        <v>0</v>
      </c>
      <c r="Q89" s="149" t="str">
        <f>IFERROR(Q23/Q87,"-")</f>
        <v>-</v>
      </c>
      <c r="R89" s="146">
        <f>IFERROR(R23/R87,"-")</f>
        <v>0.0056108851171272</v>
      </c>
      <c r="S89" s="147" t="str">
        <f>IFERROR(S23/S87,"-")</f>
        <v>-</v>
      </c>
      <c r="T89" s="148">
        <f>IFERROR(T23/T87,"-")</f>
        <v>0</v>
      </c>
      <c r="U89" s="148">
        <f>IFERROR(U23/U87,"-")</f>
        <v>0</v>
      </c>
      <c r="V89" s="148">
        <f>IFERROR(V23/V87,"-")</f>
        <v>0</v>
      </c>
      <c r="W89" s="148">
        <f>IFERROR(W23/W87,"-")</f>
        <v>0</v>
      </c>
      <c r="X89" s="149" t="str">
        <f>IFERROR(X23/X87,"-")</f>
        <v>-</v>
      </c>
      <c r="Y89" s="146">
        <f>IFERROR(Y23/Y87,"-")</f>
        <v>0</v>
      </c>
      <c r="Z89" s="148">
        <f>IFERROR(Z23/Z87,"-")</f>
        <v>0</v>
      </c>
      <c r="AA89" s="148">
        <f>IFERROR(AA23/AA87,"-")</f>
        <v>0.011954572624029</v>
      </c>
      <c r="AB89" s="148">
        <f>IFERROR(AB23/AB87,"-")</f>
        <v>0</v>
      </c>
      <c r="AC89" s="148">
        <f>IFERROR(AC23/AC87,"-")</f>
        <v>0</v>
      </c>
      <c r="AD89" s="148">
        <f>IFERROR(AD23/AD87,"-")</f>
        <v>0</v>
      </c>
      <c r="AE89" s="149" t="str">
        <f>IFERROR(AE23/AE87,"-")</f>
        <v>-</v>
      </c>
      <c r="AF89" s="146">
        <f>IFERROR(AF23/AF87,"-")</f>
        <v>0.0027062134661182</v>
      </c>
      <c r="AG89" s="147">
        <f>IFERROR(AG23/AG87,"-")</f>
        <v>0</v>
      </c>
      <c r="AH89" s="148">
        <f>IFERROR(AH23/AH87,"-")</f>
        <v>0</v>
      </c>
      <c r="AI89" s="148">
        <f>IFERROR(AI23/AI87,"-")</f>
        <v>0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>
        <f>IFERROR(AM23/AM87,"-")</f>
        <v>0</v>
      </c>
      <c r="AN89" s="146">
        <f>IFERROR(AN23/AN87,"-")</f>
        <v>0.0047871758398074</v>
      </c>
    </row>
    <row r="90" spans="1:41">
      <c r="A90" s="274" t="s">
        <v>115</v>
      </c>
      <c r="B90" s="275"/>
      <c r="C90" s="275"/>
      <c r="D90" s="276"/>
      <c r="E90" s="147">
        <v>0</v>
      </c>
      <c r="F90" s="148">
        <f>IFERROR(F24/F87,"-")</f>
        <v>0</v>
      </c>
      <c r="G90" s="148">
        <f>IFERROR(G24/G87,"-")</f>
        <v>0</v>
      </c>
      <c r="H90" s="148">
        <f>IFERROR(H24/H87,"-")</f>
        <v>0</v>
      </c>
      <c r="I90" s="148">
        <f>IFERROR(I24/I87,"-")</f>
        <v>0</v>
      </c>
      <c r="J90" s="149" t="str">
        <f>IFERROR(J24/J87,"-")</f>
        <v>-</v>
      </c>
      <c r="K90" s="146">
        <f>IFERROR(K24/K87,"-")</f>
        <v>0</v>
      </c>
      <c r="L90" s="147">
        <f>IFERROR(L24/L87,"-")</f>
        <v>0</v>
      </c>
      <c r="M90" s="148">
        <f>IFERROR(M24/M87,"-")</f>
        <v>0</v>
      </c>
      <c r="N90" s="148">
        <f>IFERROR(N24/N87,"-")</f>
        <v>0</v>
      </c>
      <c r="O90" s="148">
        <f>IFERROR(O24/O87,"-")</f>
        <v>0</v>
      </c>
      <c r="P90" s="148">
        <f>IFERROR(P24/P87,"-")</f>
        <v>0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>
        <f>IFERROR(T24/T87,"-")</f>
        <v>0</v>
      </c>
      <c r="U90" s="148">
        <f>IFERROR(U24/U87,"-")</f>
        <v>0</v>
      </c>
      <c r="V90" s="148">
        <f>IFERROR(V24/V87,"-")</f>
        <v>0</v>
      </c>
      <c r="W90" s="148">
        <f>IFERROR(W24/W87,"-")</f>
        <v>0</v>
      </c>
      <c r="X90" s="149" t="str">
        <f>IFERROR(X24/X87,"-")</f>
        <v>-</v>
      </c>
      <c r="Y90" s="146">
        <f>IFERROR(Y24/Y87,"-")</f>
        <v>0</v>
      </c>
      <c r="Z90" s="148">
        <f>IFERROR(Z24/Z87,"-")</f>
        <v>0</v>
      </c>
      <c r="AA90" s="148">
        <f>IFERROR(AA24/AA87,"-")</f>
        <v>0</v>
      </c>
      <c r="AB90" s="148">
        <f>IFERROR(AB24/AB87,"-")</f>
        <v>0</v>
      </c>
      <c r="AC90" s="148">
        <f>IFERROR(AC24/AC87,"-")</f>
        <v>0</v>
      </c>
      <c r="AD90" s="148">
        <f>IFERROR(AD24/AD87,"-")</f>
        <v>0</v>
      </c>
      <c r="AE90" s="149" t="str">
        <f>IFERROR(AE24/AE87,"-")</f>
        <v>-</v>
      </c>
      <c r="AF90" s="146">
        <f>IFERROR(AF24/AF87,"-")</f>
        <v>0</v>
      </c>
      <c r="AG90" s="147">
        <f>IFERROR(AG24/AG87,"-")</f>
        <v>0</v>
      </c>
      <c r="AH90" s="148">
        <f>IFERROR(AH24/AH87,"-")</f>
        <v>0</v>
      </c>
      <c r="AI90" s="148">
        <f>IFERROR(AI24/AI87,"-")</f>
        <v>0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74" t="s">
        <v>116</v>
      </c>
      <c r="B91" s="275"/>
      <c r="C91" s="275"/>
      <c r="D91" s="276"/>
      <c r="E91" s="147">
        <f>IFERROR((E32+E33)/E87,"-")</f>
        <v>0</v>
      </c>
      <c r="F91" s="148">
        <f>IFERROR((F32+F33)/F87,"-")</f>
        <v>0</v>
      </c>
      <c r="G91" s="148">
        <f>IFERROR((G32+G33)/G87,"-")</f>
        <v>0.12450199203187</v>
      </c>
      <c r="H91" s="148">
        <f>IFERROR((H32+H33)/H87,"-")</f>
        <v>0.056545094713034</v>
      </c>
      <c r="I91" s="148">
        <f>IFERROR((I32+I33)/I87,"-")</f>
        <v>0.024271844660194</v>
      </c>
      <c r="J91" s="149" t="str">
        <f>IFERROR((J32+J33)/J87,"-")</f>
        <v>-</v>
      </c>
      <c r="K91" s="146">
        <f>IFERROR((K32+K33)/K87,"-")</f>
        <v>0.036978829620043</v>
      </c>
      <c r="L91" s="147">
        <f>IFERROR((L32+L33)/L87,"-")</f>
        <v>0.20344500203445</v>
      </c>
      <c r="M91" s="148">
        <f>IFERROR((M32+M33)/M87,"-")</f>
        <v>0.14810825366905</v>
      </c>
      <c r="N91" s="148">
        <f>IFERROR((N32+N33)/N87,"-")</f>
        <v>0.1268856619202</v>
      </c>
      <c r="O91" s="148">
        <f>IFERROR((O32+O33)/O87,"-")</f>
        <v>0.17708759024656</v>
      </c>
      <c r="P91" s="148">
        <f>IFERROR((P32+P33)/P87,"-")</f>
        <v>0.077990953049446</v>
      </c>
      <c r="Q91" s="149" t="str">
        <f>IFERROR((Q32+Q33)/Q87,"-")</f>
        <v>-</v>
      </c>
      <c r="R91" s="146">
        <f>IFERROR((R32+R33)/R87,"-")</f>
        <v>0.14868845560387</v>
      </c>
      <c r="S91" s="147" t="str">
        <f>IFERROR((S32+S33)/S87,"-")</f>
        <v>-</v>
      </c>
      <c r="T91" s="148">
        <f>IFERROR((T32+T33)/T87,"-")</f>
        <v>0.14194464158978</v>
      </c>
      <c r="U91" s="148">
        <f>IFERROR((U32+U33)/U87,"-")</f>
        <v>0.21562050790609</v>
      </c>
      <c r="V91" s="148">
        <f>IFERROR((V32+V33)/V87,"-")</f>
        <v>0.13927576601671</v>
      </c>
      <c r="W91" s="148">
        <f>IFERROR((W32+W33)/W87,"-")</f>
        <v>0.13917884481559</v>
      </c>
      <c r="X91" s="149" t="str">
        <f>IFERROR((X32+X33)/X87,"-")</f>
        <v>-</v>
      </c>
      <c r="Y91" s="146">
        <f>IFERROR((Y32+Y33)/Y87,"-")</f>
        <v>0.17490161783997</v>
      </c>
      <c r="Z91" s="148">
        <f>IFERROR((Z32+Z33)/Z87,"-")</f>
        <v>0.10018367006178</v>
      </c>
      <c r="AA91" s="148">
        <f>IFERROR((AA32+AA33)/AA87,"-")</f>
        <v>0.083682008368201</v>
      </c>
      <c r="AB91" s="148">
        <f>IFERROR((AB32+AB33)/AB87,"-")</f>
        <v>0.02470050636038</v>
      </c>
      <c r="AC91" s="148">
        <f>IFERROR((AC32+AC33)/AC87,"-")</f>
        <v>0.050270202337564</v>
      </c>
      <c r="AD91" s="148">
        <f>IFERROR((AD32+AD33)/AD87,"-")</f>
        <v>0.061124694376528</v>
      </c>
      <c r="AE91" s="149" t="str">
        <f>IFERROR((AE32+AE33)/AE87,"-")</f>
        <v>-</v>
      </c>
      <c r="AF91" s="146">
        <f>IFERROR((AF32+AF33)/AF87,"-")</f>
        <v>0.062242909720719</v>
      </c>
      <c r="AG91" s="147">
        <f>IFERROR((AG32+AG33)/AG87,"-")</f>
        <v>0.097549079380563</v>
      </c>
      <c r="AH91" s="148">
        <f>IFERROR((AH32+AH33)/AH87,"-")</f>
        <v>0.10721396844846</v>
      </c>
      <c r="AI91" s="148">
        <f>IFERROR((AI32+AI33)/AI87,"-")</f>
        <v>0.066383430695698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>
        <f>IFERROR((AM32+AM33)/AM87,"-")</f>
        <v>0.089839187853742</v>
      </c>
      <c r="AN91" s="146">
        <f>IFERROR((AN32+AN33)/AN87,"-")</f>
        <v>0.10668563300142</v>
      </c>
    </row>
    <row r="92" spans="1:41" customHeight="1" ht="15.75">
      <c r="A92" s="280" t="s">
        <v>117</v>
      </c>
      <c r="B92" s="281"/>
      <c r="C92" s="281"/>
      <c r="D92" s="282"/>
      <c r="E92" s="142">
        <f>IFERROR(E35/E87,"-")</f>
        <v>5.6061526006881</v>
      </c>
      <c r="F92" s="143">
        <f>IFERROR(F35/F87,"-")</f>
        <v>4.9003984063745</v>
      </c>
      <c r="G92" s="143">
        <f>IFERROR(G35/G87,"-")</f>
        <v>7.4701195219124</v>
      </c>
      <c r="H92" s="143">
        <f>IFERROR(H35/H87,"-")</f>
        <v>6.1634153237207</v>
      </c>
      <c r="I92" s="143">
        <f>IFERROR(I35/I87,"-")</f>
        <v>4.5873786407767</v>
      </c>
      <c r="J92" s="144" t="str">
        <f>IFERROR(J35/J87,"-")</f>
        <v>-</v>
      </c>
      <c r="K92" s="145">
        <f>IFERROR(K35/K87,"-")</f>
        <v>5.6854950540815</v>
      </c>
      <c r="L92" s="142">
        <f>IFERROR(L35/L87,"-")</f>
        <v>6.2254170622542</v>
      </c>
      <c r="M92" s="143">
        <f>IFERROR(M35/M87,"-")</f>
        <v>4.5913558637404</v>
      </c>
      <c r="N92" s="143">
        <f>IFERROR(N35/N87,"-")</f>
        <v>5.6957563795291</v>
      </c>
      <c r="O92" s="143">
        <f>IFERROR(O35/O87,"-")</f>
        <v>5.026563138537</v>
      </c>
      <c r="P92" s="143">
        <f>IFERROR(P35/P87,"-")</f>
        <v>5.9741070035876</v>
      </c>
      <c r="Q92" s="144" t="str">
        <f>IFERROR(Q35/Q87,"-")</f>
        <v>-</v>
      </c>
      <c r="R92" s="145">
        <f>IFERROR(R35/R87,"-")</f>
        <v>5.4874456445504</v>
      </c>
      <c r="S92" s="142" t="str">
        <f>IFERROR(S35/S87,"-")</f>
        <v>-</v>
      </c>
      <c r="T92" s="143">
        <f>IFERROR(T35/T87,"-")</f>
        <v>5.157321977762</v>
      </c>
      <c r="U92" s="143">
        <f>IFERROR(U35/U87,"-")</f>
        <v>5.294681360805</v>
      </c>
      <c r="V92" s="143">
        <f>IFERROR(V35/V87,"-")</f>
        <v>5.1183844011142</v>
      </c>
      <c r="W92" s="143">
        <f>IFERROR(W35/W87,"-")</f>
        <v>4.0361864996521</v>
      </c>
      <c r="X92" s="144" t="str">
        <f>IFERROR(X35/X87,"-")</f>
        <v>-</v>
      </c>
      <c r="Y92" s="145">
        <f>IFERROR(Y35/Y87,"-")</f>
        <v>6.0643772493357</v>
      </c>
      <c r="Z92" s="143">
        <f>IFERROR(Z35/Z87,"-")</f>
        <v>4.1743195859075</v>
      </c>
      <c r="AA92" s="143">
        <f>IFERROR(AA35/AA87,"-")</f>
        <v>2.9766885833831</v>
      </c>
      <c r="AB92" s="143">
        <f>IFERROR(AB35/AB87,"-")</f>
        <v>3.2604668395702</v>
      </c>
      <c r="AC92" s="143">
        <f>IFERROR(AC35/AC87,"-")</f>
        <v>2.3626995098655</v>
      </c>
      <c r="AD92" s="143">
        <f>IFERROR(AD35/AD87,"-")</f>
        <v>3.7744498777506</v>
      </c>
      <c r="AE92" s="144" t="str">
        <f>IFERROR(AE35/AE87,"-")</f>
        <v>-</v>
      </c>
      <c r="AF92" s="145">
        <f>IFERROR(AF35/AF87,"-")</f>
        <v>3.2420437324096</v>
      </c>
      <c r="AG92" s="142">
        <f>IFERROR(AG35/AG87,"-")</f>
        <v>6.0602365565175</v>
      </c>
      <c r="AH92" s="143">
        <f>IFERROR(AH35/AH87,"-")</f>
        <v>6.4175218257007</v>
      </c>
      <c r="AI92" s="143">
        <f>IFERROR(AI35/AI87,"-")</f>
        <v>6.7312798725438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>
        <f>IFERROR(AM35/AM87,"-")</f>
        <v>6.3920582157937</v>
      </c>
      <c r="AN92" s="145">
        <f>IFERROR(AN35/AN87,"-")</f>
        <v>5.2043440201335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1">
      <c r="A95" s="274" t="s">
        <v>119</v>
      </c>
      <c r="B95" s="275"/>
      <c r="C95" s="275"/>
      <c r="D95" s="27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1">
      <c r="A96" s="274" t="s">
        <v>120</v>
      </c>
      <c r="B96" s="275"/>
      <c r="C96" s="275"/>
      <c r="D96" s="27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1">
      <c r="A98" s="283" t="s">
        <v>122</v>
      </c>
      <c r="B98" s="284"/>
      <c r="C98" s="284"/>
      <c r="D98" s="285"/>
      <c r="E98" s="226">
        <f>IFERROR((E94+E95)/SUM(E94:E97),"-")</f>
        <v>0.14285714285714</v>
      </c>
      <c r="F98" s="227">
        <f>IFERROR((F94+F95)/SUM(F94:F97),"-")</f>
        <v>0.1</v>
      </c>
      <c r="G98" s="227">
        <f>IFERROR((G94+G95)/SUM(F94:G97),"-")</f>
        <v>0.071428571428571</v>
      </c>
      <c r="H98" s="227">
        <f>IFERROR((H94+H95)/SUM(F94:H97),"-")</f>
        <v>0</v>
      </c>
      <c r="I98" s="227">
        <f>IFERROR((I94+I95)/SUM(F94:I97),"-")</f>
        <v>0.045454545454545</v>
      </c>
      <c r="J98" s="228">
        <f>IFERROR((J94+J95)/SUM(F94:J97),"-")</f>
        <v>0</v>
      </c>
      <c r="K98" s="229">
        <f>IFERROR((K94+K95)/SUM(F94:K97),"-")</f>
        <v>0.07843137254902</v>
      </c>
      <c r="L98" s="226">
        <f>IFERROR((L94+L95)/SUM(F94:L97),"-")</f>
        <v>0.013513513513514</v>
      </c>
      <c r="M98" s="227">
        <f>IFERROR((M94+M95)/SUM(F94:M97),"-")</f>
        <v>0</v>
      </c>
      <c r="N98" s="227">
        <f>IFERROR((N94+N95)/SUM(F94:N97),"-")</f>
        <v>0.0097087378640777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0.010362694300518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0.0031847133757962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0.0042372881355932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0.012704174228675</v>
      </c>
    </row>
    <row r="99" spans="1:41">
      <c r="A99" s="283" t="s">
        <v>123</v>
      </c>
      <c r="B99" s="284"/>
      <c r="C99" s="284"/>
      <c r="D99" s="285"/>
      <c r="E99" s="122">
        <f>IFERROR(E96/SUM(E94:E97),"-")</f>
        <v>0</v>
      </c>
      <c r="F99" s="123">
        <f>IFERROR(F96/SUM(F94:F97),"-")</f>
        <v>0</v>
      </c>
      <c r="G99" s="123">
        <f>IFERROR(G96/SUM(G94:G97),"-")</f>
        <v>0</v>
      </c>
      <c r="H99" s="123">
        <f>IFERROR(H96/SUM(H94:H97),"-")</f>
        <v>0</v>
      </c>
      <c r="I99" s="123">
        <f>IFERROR(I96/SUM(I94:I97),"-")</f>
        <v>0</v>
      </c>
      <c r="J99" s="124" t="str">
        <f>IFERROR(J96/SUM(J94:J97),"-")</f>
        <v>-</v>
      </c>
      <c r="K99" s="120">
        <f>IFERROR(K96/SUM(K94:K97),"-")</f>
        <v>0</v>
      </c>
      <c r="L99" s="122">
        <f>IFERROR(L96/SUM(L94:L97),"-")</f>
        <v>0</v>
      </c>
      <c r="M99" s="123">
        <f>IFERROR(M96/SUM(M94:M97),"-")</f>
        <v>0</v>
      </c>
      <c r="N99" s="123">
        <f>IFERROR(N96/SUM(N94:N97),"-")</f>
        <v>0</v>
      </c>
      <c r="O99" s="123">
        <f>IFERROR(O96/SUM(O94:O97),"-")</f>
        <v>0</v>
      </c>
      <c r="P99" s="123">
        <f>IFERROR(P96/SUM(P94:P97),"-")</f>
        <v>0</v>
      </c>
      <c r="Q99" s="124" t="str">
        <f>IFERROR(Q96/SUM(Q94:Q97),"-")</f>
        <v>-</v>
      </c>
      <c r="R99" s="120">
        <f>IFERROR(R96/SUM(R94:R97),"-")</f>
        <v>0</v>
      </c>
      <c r="S99" s="122" t="str">
        <f>IFERROR(S96/SUM(S94:S97),"-")</f>
        <v>-</v>
      </c>
      <c r="T99" s="123">
        <f>IFERROR(T96/SUM(T94:T97),"-")</f>
        <v>0</v>
      </c>
      <c r="U99" s="123">
        <f>IFERROR(U96/SUM(U94:U97),"-")</f>
        <v>0</v>
      </c>
      <c r="V99" s="123">
        <f>IFERROR(V96/SUM(V94:V97),"-")</f>
        <v>0</v>
      </c>
      <c r="W99" s="123">
        <f>IFERROR(W96/SUM(W94:W97),"-")</f>
        <v>0</v>
      </c>
      <c r="X99" s="124" t="str">
        <f>IFERROR(X96/SUM(X94:X97),"-")</f>
        <v>-</v>
      </c>
      <c r="Y99" s="120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3">
        <f>IFERROR(AB96/SUM(AB94:AB97),"-")</f>
        <v>0</v>
      </c>
      <c r="AC99" s="123">
        <f>IFERROR(AC96/SUM(AC94:AC97),"-")</f>
        <v>0</v>
      </c>
      <c r="AD99" s="123">
        <f>IFERROR(AD96/SUM(AD94:AD97),"-")</f>
        <v>0</v>
      </c>
      <c r="AE99" s="124" t="str">
        <f>IFERROR(AE96/SUM(AE94:AE97),"-")</f>
        <v>-</v>
      </c>
      <c r="AF99" s="120">
        <f>IFERROR(AF96/SUM(AF94:AF97),"-")</f>
        <v>0</v>
      </c>
      <c r="AG99" s="122">
        <f>IFERROR(AG96/SUM(AG94:AG97),"-")</f>
        <v>0</v>
      </c>
      <c r="AH99" s="123">
        <f>IFERROR(AH96/SUM(AH94:AH97),"-")</f>
        <v>0</v>
      </c>
      <c r="AI99" s="123">
        <f>IFERROR(AI96/SUM(AI94:AI97),"-")</f>
        <v>0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80" t="s">
        <v>124</v>
      </c>
      <c r="B100" s="281"/>
      <c r="C100" s="281"/>
      <c r="D100" s="282"/>
      <c r="E100" s="125">
        <f>IFERROR(E97/SUM(E94:E97),"-")</f>
        <v>0.85714285714286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0.22222222222222</v>
      </c>
      <c r="I100" s="126">
        <f>IFERROR(I97/SUM(F94:I97),"-")</f>
        <v>0.13636363636364</v>
      </c>
      <c r="J100" s="127">
        <f>IFERROR(J97/SUM(F94:J97),"-")</f>
        <v>0</v>
      </c>
      <c r="K100" s="121">
        <f>IFERROR(K97/SUM(F94:K97),"-")</f>
        <v>0.49019607843137</v>
      </c>
      <c r="L100" s="125">
        <f>IFERROR(L97/SUM(F94:L97),"-")</f>
        <v>0.2972972972973</v>
      </c>
      <c r="M100" s="126">
        <f>IFERROR(M97/SUM(F94:M97),"-")</f>
        <v>0.14942528735632</v>
      </c>
      <c r="N100" s="126">
        <f>IFERROR(N97/SUM(F94:N97),"-")</f>
        <v>0.14563106796117</v>
      </c>
      <c r="O100" s="126">
        <f>IFERROR(O97/SUM(F94:O97),"-")</f>
        <v>0.055045871559633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</v>
      </c>
      <c r="S100" s="125">
        <f>IFERROR(S97/SUM(F94:S97),"-")</f>
        <v>0</v>
      </c>
      <c r="T100" s="126">
        <f>IFERROR(T97/SUM(F94:T97),"-")</f>
        <v>0.098130841121495</v>
      </c>
      <c r="U100" s="126">
        <f>IFERROR(U97/SUM(F94:U97),"-")</f>
        <v>0.093220338983051</v>
      </c>
      <c r="V100" s="126">
        <f>IFERROR(V97/SUM(F94:V97),"-")</f>
        <v>0.01255230125523</v>
      </c>
      <c r="W100" s="126">
        <f>IFERROR(W97/SUM(F94:W97),"-")</f>
        <v>0.032388663967611</v>
      </c>
      <c r="X100" s="127">
        <f>IFERROR(X97/SUM(F94:X97),"-")</f>
        <v>0</v>
      </c>
      <c r="Y100" s="121">
        <f>IFERROR(Y97/SUM(F94:Y97),"-")</f>
        <v>0.17940199335548</v>
      </c>
      <c r="Z100" s="126">
        <f>IFERROR(Z97/SUM(E94:Z97),"-")</f>
        <v>0.0032362459546926</v>
      </c>
      <c r="AA100" s="126">
        <f>IFERROR(AA97/SUM(E94:AA97),"-")</f>
        <v>0.012738853503185</v>
      </c>
      <c r="AB100" s="126">
        <f>IFERROR(AB97/SUM(F94:AB97),"-")</f>
        <v>0.0064724919093851</v>
      </c>
      <c r="AC100" s="126">
        <f>IFERROR(AC97/SUM(F94:AC97),"-")</f>
        <v>0.0032258064516129</v>
      </c>
      <c r="AD100" s="126">
        <f>IFERROR(AD97/SUM(F94:AD97),"-")</f>
        <v>0.015873015873016</v>
      </c>
      <c r="AE100" s="127">
        <f>IFERROR(AE97/SUM(F94:AE97),"-")</f>
        <v>0</v>
      </c>
      <c r="AF100" s="121">
        <f>IFERROR(AF97/SUM(F94:AF97),"-")</f>
        <v>0.03951367781155</v>
      </c>
      <c r="AG100" s="125">
        <f>IFERROR(AG97/SUM(F94:AG97),"-")</f>
        <v>0.038011695906433</v>
      </c>
      <c r="AH100" s="126">
        <f>IFERROR(AH97/SUM(F94:AH97),"-")</f>
        <v>0.0029154518950437</v>
      </c>
      <c r="AI100" s="126">
        <f>IFERROR(AI97/SUM(F94:AI97),"-")</f>
        <v>0.011527377521614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0.049315068493151</v>
      </c>
      <c r="AN100" s="121">
        <f>IFERROR(AN97/SUM(F94:AN97),"-")</f>
        <v>0.32486388384755</v>
      </c>
    </row>
    <row r="101" spans="1:41" customHeight="1" ht="16.5">
      <c r="Z101" s="197"/>
      <c r="AA101" s="197"/>
    </row>
    <row r="102" spans="1:41" customHeight="1" ht="16.5">
      <c r="A102" s="286" t="s">
        <v>125</v>
      </c>
      <c r="B102" s="287"/>
      <c r="C102" s="287"/>
      <c r="D102" s="288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 customHeight="1" ht="16.5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 customHeight="1" ht="16.5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 customHeight="1" ht="15.75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>
      <c r="Z109" s="197"/>
      <c r="AA109" s="197"/>
    </row>
    <row r="110" spans="1:41" customHeight="1" ht="15.75">
      <c r="Z110" s="197"/>
      <c r="AA110" s="197"/>
    </row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16.62</v>
      </c>
      <c r="F111" s="34">
        <f>IFERROR(F35*$B$9,"-")</f>
        <v>14.76</v>
      </c>
      <c r="G111" s="34">
        <f>IFERROR(G35*$B$9,"-")</f>
        <v>18</v>
      </c>
      <c r="H111" s="34">
        <f>IFERROR(H35*$B$9,"-")</f>
        <v>13.08</v>
      </c>
      <c r="I111" s="34">
        <f>IFERROR(I35*$B$9,"-")</f>
        <v>11.34</v>
      </c>
      <c r="J111" s="41">
        <f>IFERROR(J35*$B$9,"-")</f>
        <v>0</v>
      </c>
      <c r="K111" s="153">
        <f>IFERROR(K35*$B$9,"-")</f>
        <v>73.8</v>
      </c>
      <c r="L111" s="45">
        <f>IFERROR(L35*$B$9,"-")</f>
        <v>27.54</v>
      </c>
      <c r="M111" s="34">
        <f>IFERROR(M35*$B$9,"-")</f>
        <v>20.46</v>
      </c>
      <c r="N111" s="34">
        <f>IFERROR(N35*$B$9,"-")</f>
        <v>24.24</v>
      </c>
      <c r="O111" s="34">
        <f>IFERROR(O35*$B$9,"-")</f>
        <v>22.14</v>
      </c>
      <c r="P111" s="34">
        <f>IFERROR(P35*$B$9,"-")</f>
        <v>22.98</v>
      </c>
      <c r="Q111" s="34">
        <f>IFERROR(Q35*$B$9,"-")</f>
        <v>0</v>
      </c>
      <c r="R111" s="153">
        <f>IFERROR(R35*$B$9,"-")</f>
        <v>117.36</v>
      </c>
      <c r="S111" s="34">
        <f>IFERROR(S35*$B$9,"-")</f>
        <v>20.46</v>
      </c>
      <c r="T111" s="34">
        <f>IFERROR(T35*$B$9,"-")</f>
        <v>26.16</v>
      </c>
      <c r="U111" s="34">
        <f>IFERROR(U35*$B$9,"-")</f>
        <v>26.52</v>
      </c>
      <c r="V111" s="34">
        <f>IFERROR(V35*$B$9,"-")</f>
        <v>17.64</v>
      </c>
      <c r="W111" s="34">
        <f>IFERROR(W35*$B$9,"-")</f>
        <v>17.4</v>
      </c>
      <c r="X111" s="34">
        <f>IFERROR(X35*$B$9,"-")</f>
        <v>0</v>
      </c>
      <c r="Y111" s="153">
        <f>IFERROR(Y35*$B$9,"-")</f>
        <v>108.18</v>
      </c>
      <c r="Z111" s="34">
        <f>IFERROR(Z35*$B$9,"-")</f>
        <v>15</v>
      </c>
      <c r="AA111" s="34">
        <f>IFERROR(AA35*$B$9,"-")</f>
        <v>14.94</v>
      </c>
      <c r="AB111" s="34">
        <f>IFERROR(AB35*$B$9,"-")</f>
        <v>15.84</v>
      </c>
      <c r="AC111" s="34">
        <f>IFERROR(AC35*$B$9,"-")</f>
        <v>11.28</v>
      </c>
      <c r="AD111" s="34">
        <f>IFERROR(AD35*$B$9,"-")</f>
        <v>14.82</v>
      </c>
      <c r="AE111" s="34">
        <f>IFERROR(AE35*$B$9,"-")</f>
        <v>0</v>
      </c>
      <c r="AF111" s="153">
        <f>IFERROR(AF35*$B$9,"-")</f>
        <v>71.88</v>
      </c>
      <c r="AG111" s="34">
        <f>IFERROR(AG35*$B$9,"-")</f>
        <v>29.82</v>
      </c>
      <c r="AH111" s="34">
        <f>IFERROR(AH35*$B$9,"-")</f>
        <v>25.14</v>
      </c>
      <c r="AI111" s="34">
        <f>IFERROR(AI35*$B$9,"-")</f>
        <v>30.42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85.38</v>
      </c>
      <c r="AN111" s="153">
        <f>IFERROR(AN35*$B$9,"-")</f>
        <v>456.6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1.385</v>
      </c>
      <c r="F112" s="36">
        <f>IFERROR(F35*$B$11,"-")</f>
        <v>1.23</v>
      </c>
      <c r="G112" s="36">
        <f>IFERROR(G35*$B$11,"-")</f>
        <v>1.5</v>
      </c>
      <c r="H112" s="36">
        <f>IFERROR(H35*$B$11,"-")</f>
        <v>1.09</v>
      </c>
      <c r="I112" s="36">
        <f>IFERROR(I35*$B$11,"-")</f>
        <v>0.945</v>
      </c>
      <c r="J112" s="42">
        <f>IFERROR(J35*$B$11,"-")</f>
        <v>0</v>
      </c>
      <c r="K112" s="154">
        <f>IFERROR(K35*$B$11,"-")</f>
        <v>6.15</v>
      </c>
      <c r="L112" s="46">
        <f>IFERROR(L35*$B$11,"-")</f>
        <v>2.295</v>
      </c>
      <c r="M112" s="36">
        <f>IFERROR(M35*$B$11,"-")</f>
        <v>1.705</v>
      </c>
      <c r="N112" s="36">
        <f>IFERROR(N35*$B$11,"-")</f>
        <v>2.02</v>
      </c>
      <c r="O112" s="36">
        <f>IFERROR(O35*$B$11,"-")</f>
        <v>1.845</v>
      </c>
      <c r="P112" s="36">
        <f>IFERROR(P35*$B$11,"-")</f>
        <v>1.915</v>
      </c>
      <c r="Q112" s="36">
        <f>IFERROR(Q35*$B$11,"-")</f>
        <v>0</v>
      </c>
      <c r="R112" s="154">
        <f>IFERROR(R35*$B$11,"-")</f>
        <v>9.78</v>
      </c>
      <c r="S112" s="36">
        <f>IFERROR(S35*$B$11,"-")</f>
        <v>1.705</v>
      </c>
      <c r="T112" s="36">
        <f>IFERROR(T35*$B$11,"-")</f>
        <v>2.18</v>
      </c>
      <c r="U112" s="36">
        <f>IFERROR(U35*$B$11,"-")</f>
        <v>2.21</v>
      </c>
      <c r="V112" s="36">
        <f>IFERROR(V35*$B$11,"-")</f>
        <v>1.47</v>
      </c>
      <c r="W112" s="36">
        <f>IFERROR(W35*$B$11,"-")</f>
        <v>1.45</v>
      </c>
      <c r="X112" s="36">
        <f>IFERROR(X35*$B$11,"-")</f>
        <v>0</v>
      </c>
      <c r="Y112" s="154">
        <f>IFERROR(Y35*$B$11,"-")</f>
        <v>9.015</v>
      </c>
      <c r="Z112" s="38">
        <f>IFERROR(Z35*$B$11,"-")</f>
        <v>1.25</v>
      </c>
      <c r="AA112" s="38">
        <f>IFERROR(AA35*$B$11,"-")</f>
        <v>1.245</v>
      </c>
      <c r="AB112" s="36">
        <f>IFERROR(AB35*$B$11,"-")</f>
        <v>1.32</v>
      </c>
      <c r="AC112" s="36">
        <f>IFERROR(AC35*$B$11,"-")</f>
        <v>0.94</v>
      </c>
      <c r="AD112" s="36">
        <f>IFERROR(AD35*$B$11,"-")</f>
        <v>1.235</v>
      </c>
      <c r="AE112" s="36">
        <f>IFERROR(AE35*$B$11,"-")</f>
        <v>0</v>
      </c>
      <c r="AF112" s="154">
        <f>IFERROR(AF35*$B$11,"-")</f>
        <v>5.99</v>
      </c>
      <c r="AG112" s="36">
        <f>IFERROR(AG35*$B$11,"-")</f>
        <v>2.485</v>
      </c>
      <c r="AH112" s="36">
        <f>IFERROR(AH35*$B$11,"-")</f>
        <v>2.095</v>
      </c>
      <c r="AI112" s="36">
        <f>IFERROR(AI35*$B$11,"-")</f>
        <v>2.535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7.115</v>
      </c>
      <c r="AN112" s="154">
        <f>IFERROR(AN35*$B$11,"-")</f>
        <v>38.05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-11.62</v>
      </c>
      <c r="F116" s="38">
        <f>IFERROR((F25+F26+F27)-F111,"-")</f>
        <v>-5.76</v>
      </c>
      <c r="G116" s="38">
        <f>IFERROR((G25+G26+G27)-G111,"-")</f>
        <v>-7</v>
      </c>
      <c r="H116" s="38">
        <f>IFERROR((H25+H26+H27)-H111,"-")</f>
        <v>2.92</v>
      </c>
      <c r="I116" s="38">
        <f>IFERROR((I25+I26+I27)-I111,"-")</f>
        <v>-2.34</v>
      </c>
      <c r="J116" s="43">
        <f>IFERROR((J25+J26+J27)-J111,"-")</f>
        <v>0</v>
      </c>
      <c r="K116" s="155">
        <f>IFERROR((K25+K26+K27)-K111,"-")</f>
        <v>-23.8</v>
      </c>
      <c r="L116" s="47">
        <f>IFERROR((L25+L26+L27)-L111,"-")</f>
        <v>-0.54</v>
      </c>
      <c r="M116" s="38">
        <f>IFERROR((M25+M26+M27)-M111,"-")</f>
        <v>-2.46</v>
      </c>
      <c r="N116" s="38">
        <f>IFERROR((N25+N26+N27)-N111,"-")</f>
        <v>2.76</v>
      </c>
      <c r="O116" s="38">
        <f>IFERROR((O25+O26+O27)-O111,"-")</f>
        <v>-9.14</v>
      </c>
      <c r="P116" s="38">
        <f>IFERROR((P25+P26+P27)-P111,"-")</f>
        <v>1.02</v>
      </c>
      <c r="Q116" s="38">
        <f>IFERROR((Q25+Q26+Q27)-Q111,"-")</f>
        <v>0</v>
      </c>
      <c r="R116" s="155">
        <f>IFERROR((R25+R26+R27)-R111,"-")</f>
        <v>-8.36</v>
      </c>
      <c r="S116" s="38">
        <f>IFERROR((S25+S26+S27)-S111,"-")</f>
        <v>-2.46</v>
      </c>
      <c r="T116" s="38">
        <f>IFERROR((T25+T26+T27)-T111,"-")</f>
        <v>12.84</v>
      </c>
      <c r="U116" s="38">
        <f>IFERROR((U25+U26+U27)-U111,"-")</f>
        <v>16.48</v>
      </c>
      <c r="V116" s="38">
        <f>IFERROR((V25+V26+V27)-V111,"-")</f>
        <v>-13.64</v>
      </c>
      <c r="W116" s="38">
        <f>IFERROR((W25+W26+W27)-W111,"-")</f>
        <v>-4.4</v>
      </c>
      <c r="X116" s="38">
        <f>IFERROR((X25+X26+X27)-X111,"-")</f>
        <v>0</v>
      </c>
      <c r="Y116" s="155">
        <f>IFERROR((Y25+Y26+Y27)-Y111,"-")</f>
        <v>8.82</v>
      </c>
      <c r="Z116" s="38">
        <f>IFERROR((Z25+Z26+Z27)-Z111,"-")</f>
        <v>-9</v>
      </c>
      <c r="AA116" s="38">
        <f>IFERROR((AA25+AA26+AA27)-AA111,"-")</f>
        <v>-9.94</v>
      </c>
      <c r="AB116" s="38">
        <f>IFERROR((AB25+AB26+AB27)-AB111,"-")</f>
        <v>-8.84</v>
      </c>
      <c r="AC116" s="38">
        <f>IFERROR((AC25+AC26+AC27)-AC111,"-")</f>
        <v>-10.28</v>
      </c>
      <c r="AD116" s="38">
        <f>IFERROR((AD25+AD26+AD27)-AD111,"-")</f>
        <v>-7.82</v>
      </c>
      <c r="AE116" s="38">
        <f>IFERROR((AE25+AE26+AE27)-AE111,"-")</f>
        <v>0</v>
      </c>
      <c r="AF116" s="155">
        <f>IFERROR((AF25+AF26+AF27)-AF111,"-")</f>
        <v>-45.88</v>
      </c>
      <c r="AG116" s="38">
        <f>IFERROR((AG25+AG26+AG27)-AG111,"-")</f>
        <v>-12.82</v>
      </c>
      <c r="AH116" s="38">
        <f>IFERROR((AH25+AH26+AH27)-AH111,"-")</f>
        <v>-18.14</v>
      </c>
      <c r="AI116" s="38">
        <f>IFERROR((AI25+AI26+AI27)-AI111,"-")</f>
        <v>-23.42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-54.38</v>
      </c>
      <c r="AN116" s="155">
        <f>IFERROR((AN25+AN26+AN27)-AN111,"-")</f>
        <v>-123.6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-0.385</v>
      </c>
      <c r="F117" s="38">
        <f>IFERROR((F23-F112),"-")</f>
        <v>-0.23</v>
      </c>
      <c r="G117" s="38">
        <f>IFERROR((G23-G112),"-")</f>
        <v>-0.5</v>
      </c>
      <c r="H117" s="38">
        <f>IFERROR((H23-H112),"-")</f>
        <v>-1.09</v>
      </c>
      <c r="I117" s="38">
        <f>IFERROR((I23-I112),"-")</f>
        <v>0.055</v>
      </c>
      <c r="J117" s="43">
        <f>IFERROR((J23-J112),"-")</f>
        <v>0</v>
      </c>
      <c r="K117" s="155">
        <f>IFERROR((K23-K112),"-")</f>
        <v>-2.15</v>
      </c>
      <c r="L117" s="47">
        <f>IFERROR((L23-L112),"-")</f>
        <v>-1.295</v>
      </c>
      <c r="M117" s="38">
        <f>IFERROR((M23-M112),"-")</f>
        <v>-1.705</v>
      </c>
      <c r="N117" s="38">
        <f>IFERROR((N23-N112),"-")</f>
        <v>-1.02</v>
      </c>
      <c r="O117" s="38">
        <f>IFERROR((O23-O112),"-")</f>
        <v>-1.845</v>
      </c>
      <c r="P117" s="38">
        <f>IFERROR((P23-P112),"-")</f>
        <v>-1.915</v>
      </c>
      <c r="Q117" s="38">
        <f>IFERROR((Q23-Q112),"-")</f>
        <v>0</v>
      </c>
      <c r="R117" s="155">
        <f>IFERROR((R23-R112),"-")</f>
        <v>-7.78</v>
      </c>
      <c r="S117" s="38">
        <f>IFERROR((S23-S112),"-")</f>
        <v>-1.705</v>
      </c>
      <c r="T117" s="38">
        <f>IFERROR((T23-T112),"-")</f>
        <v>-2.18</v>
      </c>
      <c r="U117" s="38">
        <f>IFERROR((U23-U112),"-")</f>
        <v>-2.21</v>
      </c>
      <c r="V117" s="38">
        <f>IFERROR((V23-V112),"-")</f>
        <v>-1.47</v>
      </c>
      <c r="W117" s="38">
        <f>IFERROR((W23-W112),"-")</f>
        <v>-1.45</v>
      </c>
      <c r="X117" s="38">
        <f>IFERROR((X23-X112),"-")</f>
        <v>0</v>
      </c>
      <c r="Y117" s="155">
        <f>IFERROR((Y23-Y112),"-")</f>
        <v>-9.015</v>
      </c>
      <c r="Z117" s="38">
        <f>IFERROR((Z23-Z112),"-")</f>
        <v>-1.25</v>
      </c>
      <c r="AA117" s="38">
        <f>IFERROR((AA23-AA112),"-")</f>
        <v>-0.245</v>
      </c>
      <c r="AB117" s="38">
        <f>IFERROR((AB23-AB112),"-")</f>
        <v>-1.32</v>
      </c>
      <c r="AC117" s="38">
        <f>IFERROR((AC23-AC112),"-")</f>
        <v>-0.94</v>
      </c>
      <c r="AD117" s="38">
        <f>IFERROR((AD23-AD112),"-")</f>
        <v>-1.235</v>
      </c>
      <c r="AE117" s="38">
        <f>IFERROR((AE23-AE112),"-")</f>
        <v>0</v>
      </c>
      <c r="AF117" s="155">
        <f>IFERROR((AF23-AF112),"-")</f>
        <v>-4.99</v>
      </c>
      <c r="AG117" s="38">
        <f>IFERROR((AG23-AG112),"-")</f>
        <v>-2.485</v>
      </c>
      <c r="AH117" s="38">
        <f>IFERROR((AH23-AH112),"-")</f>
        <v>-2.095</v>
      </c>
      <c r="AI117" s="38">
        <f>IFERROR((AI23-AI112),"-")</f>
        <v>-2.535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-7.115</v>
      </c>
      <c r="AN117" s="155">
        <f>IFERROR((AN23-AN112),"-")</f>
        <v>-31.05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L121"/>
  <sheetViews>
    <sheetView tabSelected="0" workbookViewId="0" zoomScale="70" zoomScaleNormal="70" showGridLines="true" showRowColHeaders="1">
      <pane xSplit="4" ySplit="22" topLeftCell="E8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5.85546875" customWidth="true" style="2"/>
    <col min="6" max="6" width="14.85546875" customWidth="true" style="2"/>
    <col min="7" max="7" width="13.85546875" customWidth="true" style="2"/>
    <col min="8" max="8" width="11.42578125" style="2"/>
    <col min="9" max="9" width="12.85546875" customWidth="true" style="2"/>
    <col min="10" max="10" width="13.42578125" customWidth="true" style="2"/>
    <col min="11" max="11" width="11.5703125" customWidth="true" style="2"/>
    <col min="12" max="12" width="14.5703125" customWidth="true" style="2"/>
    <col min="13" max="13" width="22.5703125" customWidth="true" style="2"/>
    <col min="14" max="14" width="21.5703125" customWidth="true" style="2"/>
    <col min="15" max="15" width="11.42578125" style="2"/>
    <col min="16" max="16" width="19.85546875" customWidth="true" style="2"/>
    <col min="17" max="17" width="19.140625" customWidth="true" style="2"/>
    <col min="18" max="18" width="20" customWidth="true" style="2"/>
    <col min="19" max="19" width="14.42578125" customWidth="true" style="2"/>
    <col min="20" max="20" width="14.42578125" customWidth="true" style="2"/>
    <col min="21" max="21" width="14.42578125" customWidth="true" style="2"/>
    <col min="22" max="22" width="11.42578125" style="2"/>
    <col min="23" max="23" width="14.42578125" customWidth="true" style="2"/>
    <col min="24" max="24" width="14.85546875" customWidth="true" style="2"/>
    <col min="25" max="25" width="17.140625" customWidth="true" style="2"/>
    <col min="26" max="26" width="16.5703125" customWidth="true" style="2"/>
    <col min="27" max="27" width="17.5703125" customWidth="true" style="2"/>
    <col min="28" max="28" width="11.42578125" style="2"/>
    <col min="29" max="29" width="11.42578125" style="2"/>
    <col min="30" max="30" width="16.140625" customWidth="true" style="2"/>
    <col min="31" max="31" width="16.140625" customWidth="true" style="2"/>
    <col min="32" max="32" width="14.85546875" customWidth="true" style="2"/>
    <col min="33" max="33" width="15.28515625" customWidth="true" style="2"/>
    <col min="34" max="34" width="15.5703125" customWidth="true" style="2"/>
    <col min="35" max="35" width="3.42578125" customWidth="true" style="2"/>
    <col min="36" max="36" width="11.42578125" style="2"/>
    <col min="37" max="37" width="30.85546875" customWidth="true" style="2"/>
    <col min="38" max="38" width="11.42578125" style="2"/>
  </cols>
  <sheetData>
    <row r="1" spans="1:38" customHeight="1" ht="16.5">
      <c r="A1" s="252" t="s">
        <v>40</v>
      </c>
      <c r="B1" s="253"/>
      <c r="C1" s="252" t="e">
        <f>MID(CELL("nomfichier",E1),FIND("]",CELL("nomfichier",E1))+1,32)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8" customHeight="1" ht="16.5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8" customHeight="1" ht="16.5">
      <c r="A3" s="256" t="s">
        <v>42</v>
      </c>
      <c r="B3" s="257"/>
      <c r="C3" s="254" t="s">
        <v>3</v>
      </c>
      <c r="D3" s="255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8" customHeight="1" ht="16.5">
      <c r="A4" s="256" t="s">
        <v>43</v>
      </c>
      <c r="B4" s="257"/>
      <c r="C4" s="254" t="s">
        <v>2</v>
      </c>
      <c r="D4" s="255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8" customHeight="1" ht="16.5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8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8" customHeight="1" ht="15.75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8">
      <c r="A8" s="54" t="s">
        <v>14</v>
      </c>
      <c r="B8" s="66">
        <f>HLOOKUP(C3,Objectifs!B6:K17,3,FALSE)</f>
        <v>8</v>
      </c>
      <c r="C8" s="173">
        <f>AK92</f>
        <v>5.5231926270486</v>
      </c>
      <c r="D8" s="63">
        <f>IFERROR((IF(B8="-","-",C8/B8)),"-")</f>
        <v>0.69039907838108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8">
      <c r="A9" s="54" t="s">
        <v>15</v>
      </c>
      <c r="B9" s="67">
        <f>HLOOKUP(C3,Objectifs!B6:K17,4,FALSE)</f>
        <v>0.06</v>
      </c>
      <c r="C9" s="160">
        <f>AK42</f>
        <v>0.025186934277843</v>
      </c>
      <c r="D9" s="63">
        <f>IFERROR((IF(B9="-","-",C9/B9)),"-")</f>
        <v>0.41978223796406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8">
      <c r="A10" s="54" t="s">
        <v>17</v>
      </c>
      <c r="B10" s="67" t="str">
        <f>HLOOKUP(C3,Objectifs!B6:K17,5,FALSE)</f>
        <v>-</v>
      </c>
      <c r="C10" s="160">
        <f>AK51</f>
        <v>0.0003935458480913</v>
      </c>
      <c r="D10" s="63" t="str">
        <f>IFERROR((IF(B10="-","-",C10/B10)),"-")</f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8">
      <c r="A11" s="54" t="s">
        <v>18</v>
      </c>
      <c r="B11" s="67">
        <f>HLOOKUP(C3,Objectifs!B6:K17,6,FALSE)</f>
        <v>0.005</v>
      </c>
      <c r="C11" s="160">
        <f>AK58</f>
        <v>0.002230093139184</v>
      </c>
      <c r="D11" s="63">
        <f>IFERROR((IF(B11="-","-",C11/B11)),"-")</f>
        <v>0.44601862783681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8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>IFERROR((IF(B12="-","-",C12/B12)),"-")</f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8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>IFERROR((IF(B13="-","-",C13/B13)),"-")</f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8">
      <c r="A14" s="54" t="s">
        <v>21</v>
      </c>
      <c r="B14" s="67">
        <f>HLOOKUP(C3,Objectifs!B6:K17,9,FALSE)</f>
        <v>0.03</v>
      </c>
      <c r="C14" s="160">
        <f>AK48</f>
        <v>0.023088023088023</v>
      </c>
      <c r="D14" s="63">
        <f>IFERROR((IF(B14="-","-",C14/B14)),"-")</f>
        <v>0.76960076960077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8">
      <c r="A15" s="54" t="s">
        <v>22</v>
      </c>
      <c r="B15" s="68">
        <f>HLOOKUP(C3,Objectifs!B6:K17,10,FALSE)</f>
        <v>30</v>
      </c>
      <c r="C15" s="174">
        <f>AK81</f>
        <v>41.941798941799</v>
      </c>
      <c r="D15" s="63">
        <f>IFERROR((IF(B15="-","-",C15/B15)),"-")</f>
        <v>1.3980599647266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8">
      <c r="A16" s="56" t="s">
        <v>23</v>
      </c>
      <c r="B16" s="69" t="str">
        <f>HLOOKUP(C3,Objectifs!B6:K17,11,FALSE)</f>
        <v>-</v>
      </c>
      <c r="C16" s="174">
        <f>IF(AK82=0,AK83,AK82)</f>
        <v>0</v>
      </c>
      <c r="D16" s="63" t="str">
        <f>IFERROR((IF(B16="-","-",C16/B16)),"-")</f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8" customHeight="1" ht="15.75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>IFERROR((IF(B17="-","-",C17/B17)),"-")</f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8" customHeight="1" ht="16.5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8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8" customHeight="1" ht="17.45">
      <c r="A20" s="193" t="s">
        <v>47</v>
      </c>
      <c r="B20" s="273" t="str">
        <f>IFERROR(AK35/$B$19,"-")</f>
        <v>-</v>
      </c>
      <c r="C20" s="27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8" customHeight="1" ht="16.5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1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">
        <v>181</v>
      </c>
      <c r="N21" s="82" t="s">
        <v>182</v>
      </c>
      <c r="O21" s="241" t="s">
        <v>183</v>
      </c>
      <c r="P21" s="79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2" t="str">
        <f>TEXT(U22,"jjjj")</f>
        <v>jjjj</v>
      </c>
      <c r="V21" s="241" t="s">
        <v>184</v>
      </c>
      <c r="W21" s="79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2" t="str">
        <f>TEXT(AB22,"jjjj")</f>
        <v>jjjj</v>
      </c>
      <c r="AC21" s="241" t="s">
        <v>185</v>
      </c>
      <c r="AD21" s="79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2" t="str">
        <f>TEXT(AI22,"jjjj")</f>
        <v>jjjj</v>
      </c>
      <c r="AJ21" s="241" t="s">
        <v>186</v>
      </c>
      <c r="AK21" s="241" t="s">
        <v>187</v>
      </c>
    </row>
    <row r="22" spans="1:38" customHeight="1" ht="16.5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2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v>44813</v>
      </c>
      <c r="N22" s="85">
        <f>+M22+1</f>
        <v>44814</v>
      </c>
      <c r="O22" s="242"/>
      <c r="P22" s="83">
        <f>N22+2</f>
        <v>44816</v>
      </c>
      <c r="Q22" s="84">
        <f>+P22+1</f>
        <v>44817</v>
      </c>
      <c r="R22" s="84"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2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2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2"/>
      <c r="AK22" s="242"/>
    </row>
    <row r="23" spans="1:38" customHeight="1" ht="15.75">
      <c r="A23" s="249" t="s">
        <v>179</v>
      </c>
      <c r="B23" s="250"/>
      <c r="C23" s="250"/>
      <c r="D23" s="251"/>
      <c r="E23" s="33">
        <v>0</v>
      </c>
      <c r="F23" s="232">
        <v>1</v>
      </c>
      <c r="G23" s="233"/>
      <c r="H23" s="72">
        <f>SUM(E23:G23)</f>
        <v>1</v>
      </c>
      <c r="I23" s="5">
        <v>1</v>
      </c>
      <c r="J23" s="6">
        <v>0</v>
      </c>
      <c r="K23" s="6">
        <v>1</v>
      </c>
      <c r="L23" s="6">
        <v>0</v>
      </c>
      <c r="M23" s="6">
        <v>0</v>
      </c>
      <c r="N23" s="15"/>
      <c r="O23" s="72">
        <f>SUM(I23:N23)</f>
        <v>2</v>
      </c>
      <c r="P23" s="5">
        <v>0</v>
      </c>
      <c r="Q23" s="6">
        <v>1</v>
      </c>
      <c r="R23" s="6">
        <v>0</v>
      </c>
      <c r="S23" s="6">
        <v>0</v>
      </c>
      <c r="T23" s="6">
        <v>0</v>
      </c>
      <c r="U23" s="15"/>
      <c r="V23" s="72">
        <f>SUM(P23:U23)</f>
        <v>1</v>
      </c>
      <c r="W23" s="5">
        <v>0</v>
      </c>
      <c r="X23" s="6">
        <v>1</v>
      </c>
      <c r="Y23" s="6">
        <v>2</v>
      </c>
      <c r="Z23" s="6">
        <v>2</v>
      </c>
      <c r="AA23" s="6">
        <v>3</v>
      </c>
      <c r="AB23" s="15"/>
      <c r="AC23" s="72">
        <f>SUM(W23:AB23)</f>
        <v>8</v>
      </c>
      <c r="AD23" s="5">
        <v>1</v>
      </c>
      <c r="AE23" s="6">
        <v>0</v>
      </c>
      <c r="AF23" s="6">
        <v>2</v>
      </c>
      <c r="AG23" s="6">
        <v>1</v>
      </c>
      <c r="AH23" s="6">
        <v>1</v>
      </c>
      <c r="AI23" s="15"/>
      <c r="AJ23" s="72">
        <f>SUM(AD23:AI23)</f>
        <v>5</v>
      </c>
      <c r="AK23" s="72">
        <f>H23+O23+V23+AC23+AJ23</f>
        <v>17</v>
      </c>
    </row>
    <row r="24" spans="1:38">
      <c r="A24" s="243" t="s">
        <v>55</v>
      </c>
      <c r="B24" s="244"/>
      <c r="C24" s="244"/>
      <c r="D24" s="245"/>
      <c r="E24" s="37">
        <v>0</v>
      </c>
      <c r="F24" s="234">
        <v>0</v>
      </c>
      <c r="G24" s="235"/>
      <c r="H24" s="73">
        <f>SUM(E24:G24)</f>
        <v>0</v>
      </c>
      <c r="I24" s="7">
        <v>0</v>
      </c>
      <c r="J24" s="8">
        <v>0</v>
      </c>
      <c r="K24" s="8">
        <v>0</v>
      </c>
      <c r="L24" s="8">
        <v>0</v>
      </c>
      <c r="M24" s="8">
        <v>0</v>
      </c>
      <c r="N24" s="16"/>
      <c r="O24" s="73">
        <f>SUM(I24:N24)</f>
        <v>0</v>
      </c>
      <c r="P24" s="7">
        <v>0</v>
      </c>
      <c r="Q24" s="8">
        <v>0</v>
      </c>
      <c r="R24" s="8">
        <v>0</v>
      </c>
      <c r="S24" s="8">
        <v>0</v>
      </c>
      <c r="T24" s="8">
        <v>0</v>
      </c>
      <c r="U24" s="16"/>
      <c r="V24" s="73">
        <f>SUM(P24:U24)</f>
        <v>0</v>
      </c>
      <c r="W24" s="7">
        <v>0</v>
      </c>
      <c r="X24" s="8">
        <v>0</v>
      </c>
      <c r="Y24" s="8">
        <v>0</v>
      </c>
      <c r="Z24" s="8">
        <v>0</v>
      </c>
      <c r="AA24" s="8">
        <v>0</v>
      </c>
      <c r="AB24" s="16"/>
      <c r="AC24" s="73">
        <f>SUM(W24:AB24)</f>
        <v>0</v>
      </c>
      <c r="AD24" s="7">
        <v>0</v>
      </c>
      <c r="AE24" s="8">
        <v>0</v>
      </c>
      <c r="AF24" s="8">
        <v>0</v>
      </c>
      <c r="AG24" s="8">
        <v>0</v>
      </c>
      <c r="AH24" s="8">
        <v>0</v>
      </c>
      <c r="AI24" s="16"/>
      <c r="AJ24" s="73">
        <f>SUM(AD24:AI24)</f>
        <v>0</v>
      </c>
      <c r="AK24" s="73">
        <f>H24+O24+V24+AC24+AJ24</f>
        <v>0</v>
      </c>
    </row>
    <row r="25" spans="1:38">
      <c r="A25" s="243" t="s">
        <v>56</v>
      </c>
      <c r="B25" s="244"/>
      <c r="C25" s="244"/>
      <c r="D25" s="245"/>
      <c r="E25" s="37">
        <v>2</v>
      </c>
      <c r="F25" s="234">
        <v>2</v>
      </c>
      <c r="G25" s="235"/>
      <c r="H25" s="73">
        <f>SUM(E25:G25)</f>
        <v>4</v>
      </c>
      <c r="I25" s="7">
        <v>3</v>
      </c>
      <c r="J25" s="8">
        <v>1</v>
      </c>
      <c r="K25" s="8">
        <v>0</v>
      </c>
      <c r="L25" s="8">
        <v>2</v>
      </c>
      <c r="M25" s="8">
        <v>1</v>
      </c>
      <c r="N25" s="16"/>
      <c r="O25" s="73">
        <f>SUM(I25:N25)</f>
        <v>7</v>
      </c>
      <c r="P25" s="7">
        <v>3</v>
      </c>
      <c r="Q25" s="8">
        <v>0</v>
      </c>
      <c r="R25" s="8">
        <v>1</v>
      </c>
      <c r="S25" s="8">
        <v>3</v>
      </c>
      <c r="T25" s="8">
        <v>2</v>
      </c>
      <c r="U25" s="16"/>
      <c r="V25" s="73">
        <f>SUM(P25:U25)</f>
        <v>9</v>
      </c>
      <c r="W25" s="7">
        <v>8</v>
      </c>
      <c r="X25" s="8">
        <v>9</v>
      </c>
      <c r="Y25" s="8">
        <v>11</v>
      </c>
      <c r="Z25" s="8">
        <v>9</v>
      </c>
      <c r="AA25" s="8">
        <v>10</v>
      </c>
      <c r="AB25" s="16"/>
      <c r="AC25" s="73">
        <f>SUM(W25:AB25)</f>
        <v>47</v>
      </c>
      <c r="AD25" s="7">
        <v>6</v>
      </c>
      <c r="AE25" s="8">
        <v>11</v>
      </c>
      <c r="AF25" s="8">
        <v>8</v>
      </c>
      <c r="AG25" s="8">
        <v>4</v>
      </c>
      <c r="AH25" s="8">
        <v>2</v>
      </c>
      <c r="AI25" s="16"/>
      <c r="AJ25" s="73">
        <f>SUM(AD25:AI25)</f>
        <v>31</v>
      </c>
      <c r="AK25" s="73">
        <f>H25+O25+V25+AC25+AJ25</f>
        <v>98</v>
      </c>
    </row>
    <row r="26" spans="1:38">
      <c r="A26" s="243" t="s">
        <v>57</v>
      </c>
      <c r="B26" s="244"/>
      <c r="C26" s="244"/>
      <c r="D26" s="245"/>
      <c r="E26" s="37">
        <v>1</v>
      </c>
      <c r="F26" s="234">
        <v>2</v>
      </c>
      <c r="G26" s="235"/>
      <c r="H26" s="73">
        <f>SUM(E26:G26)</f>
        <v>3</v>
      </c>
      <c r="I26" s="7">
        <v>2</v>
      </c>
      <c r="J26" s="8">
        <v>1</v>
      </c>
      <c r="K26" s="8">
        <v>1</v>
      </c>
      <c r="L26" s="8">
        <v>1</v>
      </c>
      <c r="M26" s="8">
        <v>1</v>
      </c>
      <c r="N26" s="16"/>
      <c r="O26" s="73">
        <f>SUM(I26:N26)</f>
        <v>6</v>
      </c>
      <c r="P26" s="7">
        <v>3</v>
      </c>
      <c r="Q26" s="8">
        <v>1</v>
      </c>
      <c r="R26" s="8">
        <v>0</v>
      </c>
      <c r="S26" s="8">
        <v>6</v>
      </c>
      <c r="T26" s="8">
        <v>5</v>
      </c>
      <c r="U26" s="16"/>
      <c r="V26" s="73">
        <f>SUM(P26:U26)</f>
        <v>15</v>
      </c>
      <c r="W26" s="7">
        <v>7</v>
      </c>
      <c r="X26" s="8">
        <v>6</v>
      </c>
      <c r="Y26" s="8">
        <v>5</v>
      </c>
      <c r="Z26" s="8">
        <v>3</v>
      </c>
      <c r="AA26" s="8">
        <v>2</v>
      </c>
      <c r="AB26" s="16"/>
      <c r="AC26" s="73">
        <f>SUM(W26:AB26)</f>
        <v>23</v>
      </c>
      <c r="AD26" s="7">
        <v>4</v>
      </c>
      <c r="AE26" s="8">
        <v>7</v>
      </c>
      <c r="AF26" s="8">
        <v>6</v>
      </c>
      <c r="AG26" s="8">
        <v>6</v>
      </c>
      <c r="AH26" s="8">
        <v>4</v>
      </c>
      <c r="AI26" s="16"/>
      <c r="AJ26" s="73">
        <f>SUM(AD26:AI26)</f>
        <v>27</v>
      </c>
      <c r="AK26" s="73">
        <f>H26+O26+V26+AC26+AJ26</f>
        <v>74</v>
      </c>
    </row>
    <row r="27" spans="1:38">
      <c r="A27" s="243" t="s">
        <v>58</v>
      </c>
      <c r="B27" s="244"/>
      <c r="C27" s="244"/>
      <c r="D27" s="245"/>
      <c r="E27" s="37">
        <v>0</v>
      </c>
      <c r="F27" s="234">
        <v>0</v>
      </c>
      <c r="G27" s="235"/>
      <c r="H27" s="73">
        <f>SUM(E27:G27)</f>
        <v>0</v>
      </c>
      <c r="I27" s="7">
        <v>0</v>
      </c>
      <c r="J27" s="8">
        <v>0</v>
      </c>
      <c r="K27" s="8">
        <v>0</v>
      </c>
      <c r="L27" s="8">
        <v>0</v>
      </c>
      <c r="M27" s="8">
        <v>0</v>
      </c>
      <c r="N27" s="16"/>
      <c r="O27" s="73">
        <f>SUM(I27:N27)</f>
        <v>0</v>
      </c>
      <c r="P27" s="7">
        <v>0</v>
      </c>
      <c r="Q27" s="8">
        <v>0</v>
      </c>
      <c r="R27" s="8">
        <v>0</v>
      </c>
      <c r="S27" s="8">
        <v>0</v>
      </c>
      <c r="T27" s="8">
        <v>0</v>
      </c>
      <c r="U27" s="16"/>
      <c r="V27" s="73">
        <f>SUM(P27:U27)</f>
        <v>0</v>
      </c>
      <c r="W27" s="7">
        <v>0</v>
      </c>
      <c r="X27" s="8">
        <v>0</v>
      </c>
      <c r="Y27" s="8">
        <v>0</v>
      </c>
      <c r="Z27" s="8">
        <v>0</v>
      </c>
      <c r="AA27" s="8">
        <v>0</v>
      </c>
      <c r="AB27" s="16"/>
      <c r="AC27" s="73">
        <f>SUM(W27:AB27)</f>
        <v>0</v>
      </c>
      <c r="AD27" s="7">
        <v>0</v>
      </c>
      <c r="AE27" s="8">
        <v>0</v>
      </c>
      <c r="AF27" s="8">
        <v>0</v>
      </c>
      <c r="AG27" s="8">
        <v>0</v>
      </c>
      <c r="AH27" s="8">
        <v>0</v>
      </c>
      <c r="AI27" s="16"/>
      <c r="AJ27" s="73">
        <f>SUM(AD27:AI27)</f>
        <v>0</v>
      </c>
      <c r="AK27" s="73">
        <f>H27+O27+V27+AC27+AJ27</f>
        <v>0</v>
      </c>
    </row>
    <row r="28" spans="1:38">
      <c r="A28" s="243" t="s">
        <v>59</v>
      </c>
      <c r="B28" s="244"/>
      <c r="C28" s="244"/>
      <c r="D28" s="245"/>
      <c r="E28" s="37">
        <v>0</v>
      </c>
      <c r="F28" s="234">
        <v>0</v>
      </c>
      <c r="G28" s="235"/>
      <c r="H28" s="73">
        <f>SUM(E28:G28)</f>
        <v>0</v>
      </c>
      <c r="I28" s="7">
        <v>0</v>
      </c>
      <c r="J28" s="8">
        <v>0</v>
      </c>
      <c r="K28" s="8">
        <v>0</v>
      </c>
      <c r="L28" s="8">
        <v>0</v>
      </c>
      <c r="M28" s="8">
        <v>0</v>
      </c>
      <c r="N28" s="16"/>
      <c r="O28" s="73">
        <f>SUM(I28:N28)</f>
        <v>0</v>
      </c>
      <c r="P28" s="7">
        <v>0</v>
      </c>
      <c r="Q28" s="8">
        <v>0</v>
      </c>
      <c r="R28" s="8">
        <v>0</v>
      </c>
      <c r="S28" s="8">
        <v>1</v>
      </c>
      <c r="T28" s="8">
        <v>0</v>
      </c>
      <c r="U28" s="16"/>
      <c r="V28" s="73">
        <f>SUM(P28:U28)</f>
        <v>1</v>
      </c>
      <c r="W28" s="7">
        <v>0</v>
      </c>
      <c r="X28" s="8">
        <v>0</v>
      </c>
      <c r="Y28" s="8">
        <v>0</v>
      </c>
      <c r="Z28" s="8">
        <v>0</v>
      </c>
      <c r="AA28" s="8">
        <v>0</v>
      </c>
      <c r="AB28" s="16"/>
      <c r="AC28" s="73">
        <f>SUM(W28:AB28)</f>
        <v>0</v>
      </c>
      <c r="AD28" s="7">
        <v>1</v>
      </c>
      <c r="AE28" s="8">
        <v>0</v>
      </c>
      <c r="AF28" s="8">
        <v>0</v>
      </c>
      <c r="AG28" s="8">
        <v>1</v>
      </c>
      <c r="AH28" s="8">
        <v>0</v>
      </c>
      <c r="AI28" s="16"/>
      <c r="AJ28" s="73">
        <f>SUM(AD28:AI28)</f>
        <v>2</v>
      </c>
      <c r="AK28" s="73">
        <f>H28+O28+V28+AC28+AJ28</f>
        <v>3</v>
      </c>
    </row>
    <row r="29" spans="1:38">
      <c r="A29" s="243" t="s">
        <v>60</v>
      </c>
      <c r="B29" s="244"/>
      <c r="C29" s="244"/>
      <c r="D29" s="245"/>
      <c r="E29" s="37">
        <v>0</v>
      </c>
      <c r="F29" s="234">
        <v>0</v>
      </c>
      <c r="G29" s="235"/>
      <c r="H29" s="73">
        <f>SUM(E29:G29)</f>
        <v>0</v>
      </c>
      <c r="I29" s="7">
        <v>0</v>
      </c>
      <c r="J29" s="8">
        <v>0</v>
      </c>
      <c r="K29" s="8">
        <v>0</v>
      </c>
      <c r="L29" s="8">
        <v>0</v>
      </c>
      <c r="M29" s="8">
        <v>0</v>
      </c>
      <c r="N29" s="16"/>
      <c r="O29" s="73">
        <f>SUM(I29:N29)</f>
        <v>0</v>
      </c>
      <c r="P29" s="7">
        <v>0</v>
      </c>
      <c r="Q29" s="8">
        <v>0</v>
      </c>
      <c r="R29" s="8">
        <v>0</v>
      </c>
      <c r="S29" s="8">
        <v>0</v>
      </c>
      <c r="T29" s="8">
        <v>0</v>
      </c>
      <c r="U29" s="16"/>
      <c r="V29" s="73">
        <f>SUM(P29:U29)</f>
        <v>0</v>
      </c>
      <c r="W29" s="7">
        <v>0</v>
      </c>
      <c r="X29" s="8">
        <v>0</v>
      </c>
      <c r="Y29" s="8">
        <v>0</v>
      </c>
      <c r="Z29" s="8">
        <v>0</v>
      </c>
      <c r="AA29" s="8">
        <v>0</v>
      </c>
      <c r="AB29" s="16"/>
      <c r="AC29" s="73">
        <f>SUM(W29:AB29)</f>
        <v>0</v>
      </c>
      <c r="AD29" s="7">
        <v>0</v>
      </c>
      <c r="AE29" s="8">
        <v>0</v>
      </c>
      <c r="AF29" s="8">
        <v>0</v>
      </c>
      <c r="AG29" s="8">
        <v>0</v>
      </c>
      <c r="AH29" s="8">
        <v>0</v>
      </c>
      <c r="AI29" s="16"/>
      <c r="AJ29" s="73">
        <f>SUM(AD29:AI29)</f>
        <v>0</v>
      </c>
      <c r="AK29" s="73">
        <f>H29+O29+V29+AC29+AJ29</f>
        <v>0</v>
      </c>
    </row>
    <row r="30" spans="1:38">
      <c r="A30" s="243" t="s">
        <v>61</v>
      </c>
      <c r="B30" s="244"/>
      <c r="C30" s="244"/>
      <c r="D30" s="245"/>
      <c r="E30" s="37">
        <v>0</v>
      </c>
      <c r="F30" s="234">
        <v>0</v>
      </c>
      <c r="G30" s="235"/>
      <c r="H30" s="73">
        <f>SUM(E30:G30)</f>
        <v>0</v>
      </c>
      <c r="I30" s="7">
        <v>0</v>
      </c>
      <c r="J30" s="8">
        <v>0</v>
      </c>
      <c r="K30" s="8">
        <v>0</v>
      </c>
      <c r="L30" s="8">
        <v>0</v>
      </c>
      <c r="M30" s="8">
        <v>0</v>
      </c>
      <c r="N30" s="16"/>
      <c r="O30" s="73">
        <f>SUM(I30:N30)</f>
        <v>0</v>
      </c>
      <c r="P30" s="7">
        <v>0</v>
      </c>
      <c r="Q30" s="8">
        <v>0</v>
      </c>
      <c r="R30" s="8">
        <v>0</v>
      </c>
      <c r="S30" s="8">
        <v>0</v>
      </c>
      <c r="T30" s="8">
        <v>0</v>
      </c>
      <c r="U30" s="16"/>
      <c r="V30" s="73">
        <f>SUM(P30:U30)</f>
        <v>0</v>
      </c>
      <c r="W30" s="7">
        <v>0</v>
      </c>
      <c r="X30" s="8">
        <v>0</v>
      </c>
      <c r="Y30" s="8">
        <v>0</v>
      </c>
      <c r="Z30" s="8">
        <v>0</v>
      </c>
      <c r="AA30" s="8">
        <v>0</v>
      </c>
      <c r="AB30" s="16"/>
      <c r="AC30" s="73">
        <f>SUM(W30:AB30)</f>
        <v>0</v>
      </c>
      <c r="AD30" s="7">
        <v>0</v>
      </c>
      <c r="AE30" s="8">
        <v>0</v>
      </c>
      <c r="AF30" s="8">
        <v>0</v>
      </c>
      <c r="AG30" s="8">
        <v>0</v>
      </c>
      <c r="AH30" s="8">
        <v>0</v>
      </c>
      <c r="AI30" s="16"/>
      <c r="AJ30" s="73">
        <f>SUM(AD30:AI30)</f>
        <v>0</v>
      </c>
      <c r="AK30" s="73">
        <f>H30+O30+V30+AC30+AJ30</f>
        <v>0</v>
      </c>
    </row>
    <row r="31" spans="1:38">
      <c r="A31" s="243" t="s">
        <v>62</v>
      </c>
      <c r="B31" s="244"/>
      <c r="C31" s="244"/>
      <c r="D31" s="245"/>
      <c r="E31" s="9">
        <v>0</v>
      </c>
      <c r="F31" s="236">
        <v>0</v>
      </c>
      <c r="G31" s="237"/>
      <c r="H31" s="74">
        <f>SUM(E31:G31)</f>
        <v>0</v>
      </c>
      <c r="I31" s="9">
        <v>0</v>
      </c>
      <c r="J31" s="10">
        <v>0</v>
      </c>
      <c r="K31" s="10">
        <v>0</v>
      </c>
      <c r="L31" s="10">
        <v>0</v>
      </c>
      <c r="M31" s="10">
        <v>0</v>
      </c>
      <c r="N31" s="17"/>
      <c r="O31" s="74">
        <f>SUM(I31:N31)</f>
        <v>0</v>
      </c>
      <c r="P31" s="9">
        <v>0</v>
      </c>
      <c r="Q31" s="10">
        <v>0</v>
      </c>
      <c r="R31" s="10">
        <v>0</v>
      </c>
      <c r="S31" s="10">
        <v>0</v>
      </c>
      <c r="T31" s="10">
        <v>0</v>
      </c>
      <c r="U31" s="17"/>
      <c r="V31" s="74">
        <f>SUM(P31:U31)</f>
        <v>0</v>
      </c>
      <c r="W31" s="9">
        <v>0</v>
      </c>
      <c r="X31" s="10">
        <v>0</v>
      </c>
      <c r="Y31" s="10">
        <v>0</v>
      </c>
      <c r="Z31" s="10">
        <v>0</v>
      </c>
      <c r="AA31" s="10">
        <v>0</v>
      </c>
      <c r="AB31" s="17"/>
      <c r="AC31" s="74">
        <f>SUM(W31:AB31)</f>
        <v>0</v>
      </c>
      <c r="AD31" s="9">
        <v>0</v>
      </c>
      <c r="AE31" s="10">
        <v>0</v>
      </c>
      <c r="AF31" s="10">
        <v>0</v>
      </c>
      <c r="AG31" s="10">
        <v>0</v>
      </c>
      <c r="AH31" s="10">
        <v>0</v>
      </c>
      <c r="AI31" s="17"/>
      <c r="AJ31" s="74">
        <f>SUM(AD31:AI31)</f>
        <v>0</v>
      </c>
      <c r="AK31" s="74">
        <f>H31+O31+V31+AC31+AJ31</f>
        <v>0</v>
      </c>
    </row>
    <row r="32" spans="1:38">
      <c r="A32" s="246" t="s">
        <v>63</v>
      </c>
      <c r="B32" s="247"/>
      <c r="C32" s="247"/>
      <c r="D32" s="248"/>
      <c r="E32" s="37">
        <v>4</v>
      </c>
      <c r="F32" s="234">
        <v>2</v>
      </c>
      <c r="G32" s="235"/>
      <c r="H32" s="73">
        <f>SUM(E32:G32)</f>
        <v>6</v>
      </c>
      <c r="I32" s="7">
        <v>5</v>
      </c>
      <c r="J32" s="8">
        <v>4</v>
      </c>
      <c r="K32" s="8">
        <v>1</v>
      </c>
      <c r="L32" s="8">
        <v>4</v>
      </c>
      <c r="M32" s="8">
        <v>5</v>
      </c>
      <c r="N32" s="16"/>
      <c r="O32" s="73">
        <f>SUM(I32:N32)</f>
        <v>19</v>
      </c>
      <c r="P32" s="7">
        <v>4</v>
      </c>
      <c r="Q32" s="8">
        <v>8</v>
      </c>
      <c r="R32" s="8">
        <v>3</v>
      </c>
      <c r="S32" s="8">
        <v>10</v>
      </c>
      <c r="T32" s="8">
        <v>9</v>
      </c>
      <c r="U32" s="16"/>
      <c r="V32" s="73">
        <f>SUM(P32:U32)</f>
        <v>34</v>
      </c>
      <c r="W32" s="7">
        <v>9</v>
      </c>
      <c r="X32" s="8">
        <v>14</v>
      </c>
      <c r="Y32" s="8">
        <v>9</v>
      </c>
      <c r="Z32" s="8">
        <v>14</v>
      </c>
      <c r="AA32" s="8">
        <v>19</v>
      </c>
      <c r="AB32" s="16"/>
      <c r="AC32" s="73">
        <f>SUM(W32:AB32)</f>
        <v>65</v>
      </c>
      <c r="AD32" s="7">
        <v>6</v>
      </c>
      <c r="AE32" s="8">
        <v>10</v>
      </c>
      <c r="AF32" s="8">
        <v>18</v>
      </c>
      <c r="AG32" s="8">
        <v>8</v>
      </c>
      <c r="AH32" s="8">
        <v>10</v>
      </c>
      <c r="AI32" s="16"/>
      <c r="AJ32" s="73">
        <f>SUM(AD32:AI32)</f>
        <v>52</v>
      </c>
      <c r="AK32" s="73">
        <f>H32+O32+V32+AC32+AJ32</f>
        <v>176</v>
      </c>
    </row>
    <row r="33" spans="1:38">
      <c r="A33" s="246" t="s">
        <v>64</v>
      </c>
      <c r="B33" s="247"/>
      <c r="C33" s="247"/>
      <c r="D33" s="248"/>
      <c r="E33" s="37">
        <v>0</v>
      </c>
      <c r="F33" s="234">
        <v>0</v>
      </c>
      <c r="G33" s="235"/>
      <c r="H33" s="73">
        <f>SUM(E33:G33)</f>
        <v>0</v>
      </c>
      <c r="I33" s="7">
        <v>0</v>
      </c>
      <c r="J33" s="8">
        <v>0</v>
      </c>
      <c r="K33" s="8">
        <v>0</v>
      </c>
      <c r="L33" s="8">
        <v>0</v>
      </c>
      <c r="M33" s="8">
        <v>0</v>
      </c>
      <c r="N33" s="16"/>
      <c r="O33" s="73">
        <f>SUM(I33:N33)</f>
        <v>0</v>
      </c>
      <c r="P33" s="7">
        <v>0</v>
      </c>
      <c r="Q33" s="8">
        <v>0</v>
      </c>
      <c r="R33" s="8">
        <v>0</v>
      </c>
      <c r="S33" s="8">
        <v>0</v>
      </c>
      <c r="T33" s="8">
        <v>0</v>
      </c>
      <c r="U33" s="16"/>
      <c r="V33" s="73">
        <f>SUM(P33:U33)</f>
        <v>0</v>
      </c>
      <c r="W33" s="7">
        <v>0</v>
      </c>
      <c r="X33" s="8">
        <v>0</v>
      </c>
      <c r="Y33" s="8">
        <v>0</v>
      </c>
      <c r="Z33" s="8">
        <v>0</v>
      </c>
      <c r="AA33" s="8">
        <v>0</v>
      </c>
      <c r="AB33" s="16"/>
      <c r="AC33" s="73">
        <f>SUM(W33:AB33)</f>
        <v>0</v>
      </c>
      <c r="AD33" s="7">
        <v>0</v>
      </c>
      <c r="AE33" s="8">
        <v>0</v>
      </c>
      <c r="AF33" s="8">
        <v>0</v>
      </c>
      <c r="AG33" s="8">
        <v>0</v>
      </c>
      <c r="AH33" s="8">
        <v>0</v>
      </c>
      <c r="AI33" s="16"/>
      <c r="AJ33" s="73">
        <f>SUM(AD33:AI33)</f>
        <v>0</v>
      </c>
      <c r="AK33" s="73">
        <f>H33+O33+V33+AC33+AJ33</f>
        <v>0</v>
      </c>
    </row>
    <row r="34" spans="1:38" customHeight="1" ht="15.75">
      <c r="A34" s="243" t="s">
        <v>65</v>
      </c>
      <c r="B34" s="244"/>
      <c r="C34" s="244"/>
      <c r="D34" s="245"/>
      <c r="E34" s="37">
        <v>417</v>
      </c>
      <c r="F34" s="234">
        <v>396</v>
      </c>
      <c r="G34" s="235"/>
      <c r="H34" s="73">
        <f>SUM(E34:G34)</f>
        <v>813</v>
      </c>
      <c r="I34" s="7">
        <v>328</v>
      </c>
      <c r="J34" s="8">
        <v>207</v>
      </c>
      <c r="K34" s="8">
        <v>171</v>
      </c>
      <c r="L34" s="8">
        <v>144</v>
      </c>
      <c r="M34" s="8">
        <v>139</v>
      </c>
      <c r="N34" s="16"/>
      <c r="O34" s="73">
        <f>SUM(I34:N34)</f>
        <v>989</v>
      </c>
      <c r="P34" s="7">
        <v>235</v>
      </c>
      <c r="Q34" s="8">
        <v>189</v>
      </c>
      <c r="R34" s="8">
        <v>195</v>
      </c>
      <c r="S34" s="8">
        <v>245</v>
      </c>
      <c r="T34" s="8">
        <v>292</v>
      </c>
      <c r="U34" s="16"/>
      <c r="V34" s="73">
        <f>SUM(P34:U34)</f>
        <v>1156</v>
      </c>
      <c r="W34" s="7">
        <v>425</v>
      </c>
      <c r="X34" s="8">
        <v>460</v>
      </c>
      <c r="Y34" s="8">
        <v>427</v>
      </c>
      <c r="Z34" s="8">
        <v>399</v>
      </c>
      <c r="AA34" s="8">
        <v>450</v>
      </c>
      <c r="AB34" s="16"/>
      <c r="AC34" s="73">
        <f>SUM(W34:AB34)</f>
        <v>2161</v>
      </c>
      <c r="AD34" s="7">
        <v>503</v>
      </c>
      <c r="AE34" s="8">
        <v>403</v>
      </c>
      <c r="AF34" s="8">
        <v>479</v>
      </c>
      <c r="AG34" s="8">
        <v>380</v>
      </c>
      <c r="AH34" s="8">
        <v>371</v>
      </c>
      <c r="AI34" s="16"/>
      <c r="AJ34" s="73">
        <f>SUM(AD34:AI34)</f>
        <v>2136</v>
      </c>
      <c r="AK34" s="73">
        <f>H34+O34+V34+AC34+AJ34</f>
        <v>7255</v>
      </c>
    </row>
    <row r="35" spans="1:38" customHeight="1" ht="16.5">
      <c r="A35" s="258" t="s">
        <v>66</v>
      </c>
      <c r="B35" s="259"/>
      <c r="C35" s="259"/>
      <c r="D35" s="260"/>
      <c r="E35" s="76">
        <f>SUM(E23:E34)</f>
        <v>424</v>
      </c>
      <c r="F35" s="77">
        <f>SUM(F23:F34)</f>
        <v>403</v>
      </c>
      <c r="G35" s="78">
        <f>SUM(G23:G34)</f>
        <v>0</v>
      </c>
      <c r="H35" s="75">
        <f>SUM(H23:H34)</f>
        <v>827</v>
      </c>
      <c r="I35" s="76">
        <f>SUM(I23:I34)</f>
        <v>339</v>
      </c>
      <c r="J35" s="77">
        <f>SUM(J23:J34)</f>
        <v>213</v>
      </c>
      <c r="K35" s="77">
        <f>SUM(K23:K34)</f>
        <v>174</v>
      </c>
      <c r="L35" s="77">
        <f>SUM(L23:L34)</f>
        <v>151</v>
      </c>
      <c r="M35" s="77">
        <f>SUM(M23:M34)</f>
        <v>146</v>
      </c>
      <c r="N35" s="78">
        <f>SUM(N23:N34)</f>
        <v>0</v>
      </c>
      <c r="O35" s="75">
        <f>SUM(O23:O34)</f>
        <v>1023</v>
      </c>
      <c r="P35" s="76">
        <f>SUM(P23:P34)</f>
        <v>245</v>
      </c>
      <c r="Q35" s="77">
        <f>SUM(Q23:Q34)</f>
        <v>199</v>
      </c>
      <c r="R35" s="77">
        <f>SUM(R23:R34)</f>
        <v>199</v>
      </c>
      <c r="S35" s="77">
        <f>SUM(S23:S34)</f>
        <v>265</v>
      </c>
      <c r="T35" s="77">
        <f>SUM(T23:T34)</f>
        <v>308</v>
      </c>
      <c r="U35" s="78">
        <f>SUM(U23:U34)</f>
        <v>0</v>
      </c>
      <c r="V35" s="75">
        <f>SUM(V23:V34)</f>
        <v>1216</v>
      </c>
      <c r="W35" s="76">
        <f>SUM(W23:W34)</f>
        <v>449</v>
      </c>
      <c r="X35" s="77">
        <f>SUM(X23:X34)</f>
        <v>490</v>
      </c>
      <c r="Y35" s="77">
        <f>SUM(Y23:Y34)</f>
        <v>454</v>
      </c>
      <c r="Z35" s="77">
        <f>SUM(Z23:Z34)</f>
        <v>427</v>
      </c>
      <c r="AA35" s="77">
        <f>SUM(AA23:AA34)</f>
        <v>484</v>
      </c>
      <c r="AB35" s="78">
        <f>SUM(AB23:AB34)</f>
        <v>0</v>
      </c>
      <c r="AC35" s="75">
        <f>SUM(AC23:AC34)</f>
        <v>2304</v>
      </c>
      <c r="AD35" s="76">
        <f>SUM(AD23:AD34)</f>
        <v>521</v>
      </c>
      <c r="AE35" s="77">
        <f>SUM(AE23:AE34)</f>
        <v>431</v>
      </c>
      <c r="AF35" s="77">
        <f>SUM(AF23:AF34)</f>
        <v>513</v>
      </c>
      <c r="AG35" s="77">
        <f>SUM(AG23:AG34)</f>
        <v>400</v>
      </c>
      <c r="AH35" s="77">
        <f>SUM(AH23:AH34)</f>
        <v>388</v>
      </c>
      <c r="AI35" s="78">
        <f>SUM(AI23:AI34)</f>
        <v>0</v>
      </c>
      <c r="AJ35" s="75">
        <f>SUM(AJ23:AJ34)</f>
        <v>2253</v>
      </c>
      <c r="AK35" s="75">
        <f>SUM(AK23:AK34)</f>
        <v>7623</v>
      </c>
    </row>
    <row r="36" spans="1:38" customHeight="1" ht="16.5">
      <c r="A36" s="258" t="s">
        <v>67</v>
      </c>
      <c r="B36" s="259"/>
      <c r="C36" s="259"/>
      <c r="D36" s="260"/>
      <c r="E36" s="76">
        <f>SUM(E23:E31)</f>
        <v>3</v>
      </c>
      <c r="F36" s="77">
        <f>SUM(F23:F31)</f>
        <v>5</v>
      </c>
      <c r="G36" s="78">
        <f>SUM(G23:G31)</f>
        <v>0</v>
      </c>
      <c r="H36" s="78">
        <f>SUM(H23:H31)</f>
        <v>8</v>
      </c>
      <c r="I36" s="76">
        <f>SUM(I23:I31)</f>
        <v>6</v>
      </c>
      <c r="J36" s="77">
        <f>SUM(J23:J31)</f>
        <v>2</v>
      </c>
      <c r="K36" s="77">
        <f>SUM(K23:K31)</f>
        <v>2</v>
      </c>
      <c r="L36" s="77">
        <f>SUM(L23:L31)</f>
        <v>3</v>
      </c>
      <c r="M36" s="77">
        <f>SUM(M23:M31)</f>
        <v>2</v>
      </c>
      <c r="N36" s="78">
        <f>SUM(N23:N31)</f>
        <v>0</v>
      </c>
      <c r="O36" s="75">
        <f>SUM(O23:O31)</f>
        <v>15</v>
      </c>
      <c r="P36" s="76">
        <f>SUM(P23:P31)</f>
        <v>6</v>
      </c>
      <c r="Q36" s="77">
        <f>SUM(Q23:Q31)</f>
        <v>2</v>
      </c>
      <c r="R36" s="77">
        <f>SUM(R23:R31)</f>
        <v>1</v>
      </c>
      <c r="S36" s="77">
        <f>SUM(S23:S31)</f>
        <v>10</v>
      </c>
      <c r="T36" s="77">
        <f>SUM(T23:T31)</f>
        <v>7</v>
      </c>
      <c r="U36" s="78">
        <f>SUM(U23:U31)</f>
        <v>0</v>
      </c>
      <c r="V36" s="75">
        <f>SUM(V23:V31)</f>
        <v>26</v>
      </c>
      <c r="W36" s="76">
        <f>SUM(W23:W31)</f>
        <v>15</v>
      </c>
      <c r="X36" s="77">
        <f>SUM(X23:X31)</f>
        <v>16</v>
      </c>
      <c r="Y36" s="77">
        <f>SUM(Y23:Y31)</f>
        <v>18</v>
      </c>
      <c r="Z36" s="77">
        <f>SUM(Z23:Z31)</f>
        <v>14</v>
      </c>
      <c r="AA36" s="77">
        <f>SUM(AA23:AA31)</f>
        <v>15</v>
      </c>
      <c r="AB36" s="78">
        <f>SUM(AB23:AB31)</f>
        <v>0</v>
      </c>
      <c r="AC36" s="75">
        <f>SUM(AC23:AC31)</f>
        <v>78</v>
      </c>
      <c r="AD36" s="76">
        <f>SUM(AD23:AD31)</f>
        <v>12</v>
      </c>
      <c r="AE36" s="77">
        <f>SUM(AE23:AE31)</f>
        <v>18</v>
      </c>
      <c r="AF36" s="77">
        <f>SUM(AF23:AF31)</f>
        <v>16</v>
      </c>
      <c r="AG36" s="77">
        <f>SUM(AG23:AG31)</f>
        <v>12</v>
      </c>
      <c r="AH36" s="77">
        <f>SUM(AH23:AH31)</f>
        <v>7</v>
      </c>
      <c r="AI36" s="78">
        <f>SUM(AI23:AI31)</f>
        <v>0</v>
      </c>
      <c r="AJ36" s="75">
        <f>SUM(AJ23:AJ31)</f>
        <v>65</v>
      </c>
      <c r="AK36" s="75">
        <f>SUM(AK23:AK31)</f>
        <v>192</v>
      </c>
    </row>
    <row r="37" spans="1:38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8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4" t="str">
        <f>IF($C$4="oui",G35-(G36/$B$9),"-")</f>
        <v>-</v>
      </c>
      <c r="H38" s="108" t="str">
        <f>IF($C$4="oui",H35-(H36/$B$9),"-")</f>
        <v>-</v>
      </c>
      <c r="I38" s="102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4" t="str">
        <f>IF($C$4="oui",N35-(N36/$B$9),"-")</f>
        <v>-</v>
      </c>
      <c r="O38" s="108" t="str">
        <f>IF($C$4="oui",O35-(O36/$B$9),"-")</f>
        <v>-</v>
      </c>
      <c r="P38" s="102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4" t="str">
        <f>IF($C$4="oui",U35-(U36/$B$9),"-")</f>
        <v>-</v>
      </c>
      <c r="V38" s="108" t="str">
        <f>IF($C$4="oui",V35-(V36/$B$9),"-")</f>
        <v>-</v>
      </c>
      <c r="W38" s="102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4" t="str">
        <f>IF($C$4="oui",AB35-(AB36/$B$9),"-")</f>
        <v>-</v>
      </c>
      <c r="AC38" s="108" t="str">
        <f>IF($C$4="oui",AC35-(AC36/$B$9),"-")</f>
        <v>-</v>
      </c>
      <c r="AD38" s="102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4" t="str">
        <f>IF($C$4="oui",AI35-(AI36/$B$9),"-")</f>
        <v>-</v>
      </c>
      <c r="AJ38" s="108" t="str">
        <f>IF($C$4="oui",AJ35-(AJ36/$B$9),"-")</f>
        <v>-</v>
      </c>
      <c r="AK38" s="108" t="str">
        <f>IF($C$4="oui",AK35-(AK36/$B$9),"-")</f>
        <v>-</v>
      </c>
    </row>
    <row r="39" spans="1:38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7" t="str">
        <f>IF($C$4="oui",G35-G38,"-")</f>
        <v>-</v>
      </c>
      <c r="H39" s="109" t="str">
        <f>IF($C$4="oui",H35-H38,"-")</f>
        <v>-</v>
      </c>
      <c r="I39" s="105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7" t="str">
        <f>IF($C$4="oui",N35-N38,"-")</f>
        <v>-</v>
      </c>
      <c r="O39" s="109" t="str">
        <f>IF($C$4="oui",O35-O38,"-")</f>
        <v>-</v>
      </c>
      <c r="P39" s="105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7" t="str">
        <f>IF($C$4="oui",U35-U38,"-")</f>
        <v>-</v>
      </c>
      <c r="V39" s="109" t="str">
        <f>IF($C$4="oui",V35-V38,"-")</f>
        <v>-</v>
      </c>
      <c r="W39" s="105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7" t="str">
        <f>IF($C$4="oui",AB35-AB38,"-")</f>
        <v>-</v>
      </c>
      <c r="AC39" s="109" t="str">
        <f>IF($C$4="oui",AC35-AC38,"-")</f>
        <v>-</v>
      </c>
      <c r="AD39" s="105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7" t="str">
        <f>IF($C$4="oui",AI35-AI38,"-")</f>
        <v>-</v>
      </c>
      <c r="AJ39" s="109" t="str">
        <f>IF($C$4="oui",AJ35-AJ38,"-")</f>
        <v>-</v>
      </c>
      <c r="AK39" s="109" t="str">
        <f>IF($C$4="oui",AK35-AK38,"-")</f>
        <v>-</v>
      </c>
    </row>
    <row r="40" spans="1:38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100" t="str">
        <f>IFERROR(G38/G35,"-")</f>
        <v>-</v>
      </c>
      <c r="H40" s="110" t="str">
        <f>IFERROR(H38/H35,"-")</f>
        <v>-</v>
      </c>
      <c r="I40" s="98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100" t="str">
        <f>IFERROR(N38/N35,"-")</f>
        <v>-</v>
      </c>
      <c r="O40" s="110" t="str">
        <f>IFERROR(O38/O35,"-")</f>
        <v>-</v>
      </c>
      <c r="P40" s="98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100" t="str">
        <f>IFERROR(U38/U35,"-")</f>
        <v>-</v>
      </c>
      <c r="V40" s="110" t="str">
        <f>IFERROR(V38/V35,"-")</f>
        <v>-</v>
      </c>
      <c r="W40" s="98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100" t="str">
        <f>IFERROR(AB38/AB35,"-")</f>
        <v>-</v>
      </c>
      <c r="AC40" s="110" t="str">
        <f>IFERROR(AC38/AC35,"-")</f>
        <v>-</v>
      </c>
      <c r="AD40" s="98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100" t="str">
        <f>IFERROR(AI38/AI35,"-")</f>
        <v>-</v>
      </c>
      <c r="AJ40" s="110" t="str">
        <f>IFERROR(AJ38/AJ35,"-")</f>
        <v>-</v>
      </c>
      <c r="AK40" s="110" t="str">
        <f>IFERROR(AK38/AK35,"-")</f>
        <v>-</v>
      </c>
    </row>
    <row r="41" spans="1:38" customHeight="1" ht="16.5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8" customHeight="1" ht="15.75">
      <c r="A42" s="261" t="s">
        <v>71</v>
      </c>
      <c r="B42" s="262"/>
      <c r="C42" s="262"/>
      <c r="D42" s="263"/>
      <c r="E42" s="86">
        <f>IFERROR(E36/E35,"-")</f>
        <v>0.0070754716981132</v>
      </c>
      <c r="F42" s="87">
        <f>IFERROR(F36/F35,"-")</f>
        <v>0.012406947890819</v>
      </c>
      <c r="G42" s="88" t="str">
        <f>IFERROR(G36/G35,"-")</f>
        <v>-</v>
      </c>
      <c r="H42" s="111">
        <f>IFERROR(H36/H35,"-")</f>
        <v>0.0096735187424426</v>
      </c>
      <c r="I42" s="86">
        <f>IFERROR(I36/I35,"-")</f>
        <v>0.017699115044248</v>
      </c>
      <c r="J42" s="87">
        <f>IFERROR(J36/J35,"-")</f>
        <v>0.0093896713615023</v>
      </c>
      <c r="K42" s="87">
        <f>IFERROR(K36/K35,"-")</f>
        <v>0.011494252873563</v>
      </c>
      <c r="L42" s="87">
        <f>IFERROR(L36/L35,"-")</f>
        <v>0.019867549668874</v>
      </c>
      <c r="M42" s="87">
        <f>IFERROR(M36/M35,"-")</f>
        <v>0.013698630136986</v>
      </c>
      <c r="N42" s="88" t="str">
        <f>IFERROR(N36/N35,"-")</f>
        <v>-</v>
      </c>
      <c r="O42" s="111">
        <f>IFERROR(O36/O35,"-")</f>
        <v>0.01466275659824</v>
      </c>
      <c r="P42" s="86">
        <f>IFERROR(P36/P35,"-")</f>
        <v>0.024489795918367</v>
      </c>
      <c r="Q42" s="87">
        <f>IFERROR(Q36/Q35,"-")</f>
        <v>0.010050251256281</v>
      </c>
      <c r="R42" s="87">
        <f>IFERROR(R36/R35,"-")</f>
        <v>0.0050251256281407</v>
      </c>
      <c r="S42" s="87">
        <f>IFERROR(S36/S35,"-")</f>
        <v>0.037735849056604</v>
      </c>
      <c r="T42" s="87">
        <f>IFERROR(T36/T35,"-")</f>
        <v>0.022727272727273</v>
      </c>
      <c r="U42" s="88" t="str">
        <f>IFERROR(U36/U35,"-")</f>
        <v>-</v>
      </c>
      <c r="V42" s="111">
        <f>IFERROR(V36/V35,"-")</f>
        <v>0.021381578947368</v>
      </c>
      <c r="W42" s="86">
        <f>IFERROR(W36/W35,"-")</f>
        <v>0.033407572383073</v>
      </c>
      <c r="X42" s="87">
        <f>IFERROR(X36/X35,"-")</f>
        <v>0.03265306122449</v>
      </c>
      <c r="Y42" s="87">
        <f>IFERROR(Y36/Y35,"-")</f>
        <v>0.039647577092511</v>
      </c>
      <c r="Z42" s="87">
        <f>IFERROR(Z36/Z35,"-")</f>
        <v>0.032786885245902</v>
      </c>
      <c r="AA42" s="87">
        <f>IFERROR(AA36/AA35,"-")</f>
        <v>0.03099173553719</v>
      </c>
      <c r="AB42" s="88" t="str">
        <f>IFERROR(AB36/AB35,"-")</f>
        <v>-</v>
      </c>
      <c r="AC42" s="111">
        <f>IFERROR(AC36/AC35,"-")</f>
        <v>0.033854166666667</v>
      </c>
      <c r="AD42" s="86">
        <f>IFERROR(AD36/AD35,"-")</f>
        <v>0.023032629558541</v>
      </c>
      <c r="AE42" s="87">
        <f>IFERROR(AE36/AE35,"-")</f>
        <v>0.041763341067285</v>
      </c>
      <c r="AF42" s="87">
        <f>IFERROR(AF36/AF35,"-")</f>
        <v>0.031189083820663</v>
      </c>
      <c r="AG42" s="87">
        <f>IFERROR(AG36/AG35,"-")</f>
        <v>0.03</v>
      </c>
      <c r="AH42" s="87">
        <f>IFERROR(AH36/AH35,"-")</f>
        <v>0.018041237113402</v>
      </c>
      <c r="AI42" s="88" t="str">
        <f>IFERROR(AI36/AI35,"-")</f>
        <v>-</v>
      </c>
      <c r="AJ42" s="111">
        <f>IFERROR(AJ36/AJ35,"-")</f>
        <v>0.028850421660009</v>
      </c>
      <c r="AK42" s="111">
        <f>IFERROR(AK36/AK35,"-")</f>
        <v>0.025186934277843</v>
      </c>
    </row>
    <row r="43" spans="1:38">
      <c r="A43" s="264" t="s">
        <v>72</v>
      </c>
      <c r="B43" s="265"/>
      <c r="C43" s="265"/>
      <c r="D43" s="266"/>
      <c r="E43" s="89">
        <f>IFERROR((E23+E25+E26+E27)/E35,"-")</f>
        <v>0.0070754716981132</v>
      </c>
      <c r="F43" s="90">
        <f>IFERROR((F23+F25+F26+F27)/F35,"-")</f>
        <v>0.012406947890819</v>
      </c>
      <c r="G43" s="91" t="str">
        <f>IFERROR((G23+G25+G26+G27)/G35,"-")</f>
        <v>-</v>
      </c>
      <c r="H43" s="112">
        <f>IFERROR((H23+H25+H26+H27)/H35,"-")</f>
        <v>0.0096735187424426</v>
      </c>
      <c r="I43" s="89">
        <f>IFERROR((I23+I25+I26+I27)/I35,"-")</f>
        <v>0.017699115044248</v>
      </c>
      <c r="J43" s="90">
        <f>IFERROR((J23+J25+J26+J27)/J35,"-")</f>
        <v>0.0093896713615023</v>
      </c>
      <c r="K43" s="90">
        <f>IFERROR((K23+K25+K26+K27)/K35,"-")</f>
        <v>0.011494252873563</v>
      </c>
      <c r="L43" s="90">
        <f>IFERROR((L23+L25+L26+L27)/L35,"-")</f>
        <v>0.019867549668874</v>
      </c>
      <c r="M43" s="90">
        <f>IFERROR((M23+M25+M26+M27)/M35,"-")</f>
        <v>0.013698630136986</v>
      </c>
      <c r="N43" s="91" t="str">
        <f>IFERROR((N23+N25+N26+N27)/N35,"-")</f>
        <v>-</v>
      </c>
      <c r="O43" s="112">
        <f>IFERROR((O23+O25+O26+O27)/O35,"-")</f>
        <v>0.01466275659824</v>
      </c>
      <c r="P43" s="89">
        <f>IFERROR((P23+P25+P26+P27)/P35,"-")</f>
        <v>0.024489795918367</v>
      </c>
      <c r="Q43" s="90">
        <f>IFERROR((Q23+Q25+Q26+Q27)/Q35,"-")</f>
        <v>0.010050251256281</v>
      </c>
      <c r="R43" s="90">
        <f>IFERROR((R23+R25+R26+R27)/R35,"-")</f>
        <v>0.0050251256281407</v>
      </c>
      <c r="S43" s="90">
        <f>IFERROR((S23+S25+S26+S27)/S35,"-")</f>
        <v>0.033962264150943</v>
      </c>
      <c r="T43" s="90">
        <f>IFERROR((T23+T25+T26+T27)/T35,"-")</f>
        <v>0.022727272727273</v>
      </c>
      <c r="U43" s="91" t="str">
        <f>IFERROR((U23+U25+U26+U27)/U35,"-")</f>
        <v>-</v>
      </c>
      <c r="V43" s="112">
        <f>IFERROR((V23+V25+V26+V27)/V35,"-")</f>
        <v>0.020559210526316</v>
      </c>
      <c r="W43" s="89">
        <f>IFERROR((W23+W25+W26+W27)/W35,"-")</f>
        <v>0.033407572383073</v>
      </c>
      <c r="X43" s="90">
        <f>IFERROR((X23+X25+X26+X27)/X35,"-")</f>
        <v>0.03265306122449</v>
      </c>
      <c r="Y43" s="90">
        <f>IFERROR((Y23+Y25+Y26+Y27)/Y35,"-")</f>
        <v>0.039647577092511</v>
      </c>
      <c r="Z43" s="90">
        <f>IFERROR((Z23+Z25+Z26+Z27)/Z35,"-")</f>
        <v>0.032786885245902</v>
      </c>
      <c r="AA43" s="90">
        <f>IFERROR((AA23+AA25+AA26+AA27)/AA35,"-")</f>
        <v>0.03099173553719</v>
      </c>
      <c r="AB43" s="91" t="str">
        <f>IFERROR((AB23+AB25+AB26+AB27)/AB35,"-")</f>
        <v>-</v>
      </c>
      <c r="AC43" s="112">
        <f>IFERROR((AC23+AC25+AC26+AC27)/AC35,"-")</f>
        <v>0.033854166666667</v>
      </c>
      <c r="AD43" s="89">
        <f>IFERROR((AD23+AD25+AD26+AD27)/AD35,"-")</f>
        <v>0.021113243761996</v>
      </c>
      <c r="AE43" s="90">
        <f>IFERROR((AE23+AE25+AE26+AE27)/AE35,"-")</f>
        <v>0.041763341067285</v>
      </c>
      <c r="AF43" s="90">
        <f>IFERROR((AF23+AF25+AF26+AF27)/AF35,"-")</f>
        <v>0.031189083820663</v>
      </c>
      <c r="AG43" s="90">
        <f>IFERROR((AG23+AG25+AG26+AG27)/AG35,"-")</f>
        <v>0.0275</v>
      </c>
      <c r="AH43" s="90">
        <f>IFERROR((AH23+AH25+AH26+AH27)/AH35,"-")</f>
        <v>0.018041237113402</v>
      </c>
      <c r="AI43" s="91" t="str">
        <f>IFERROR((AI23+AI25+AI26+AI27)/AI35,"-")</f>
        <v>-</v>
      </c>
      <c r="AJ43" s="112">
        <f>IFERROR((AJ23+AJ25+AJ26+AJ27)/AJ35,"-")</f>
        <v>0.027962716378162</v>
      </c>
      <c r="AK43" s="112">
        <f>IFERROR((AK23+AK25+AK26+AK27)/AK35,"-")</f>
        <v>0.024793388429752</v>
      </c>
    </row>
    <row r="44" spans="1:38">
      <c r="A44" s="264" t="s">
        <v>73</v>
      </c>
      <c r="B44" s="265"/>
      <c r="C44" s="265"/>
      <c r="D44" s="266"/>
      <c r="E44" s="92">
        <f>IFERROR(E26/E35,"-")</f>
        <v>0.0023584905660377</v>
      </c>
      <c r="F44" s="93">
        <f>IFERROR(F26/F35,"-")</f>
        <v>0.0049627791563275</v>
      </c>
      <c r="G44" s="94" t="str">
        <f>IFERROR(G26/G35,"-")</f>
        <v>-</v>
      </c>
      <c r="H44" s="113">
        <f>IFERROR(H26/H35,"-")</f>
        <v>0.003627569528416</v>
      </c>
      <c r="I44" s="92">
        <f>IFERROR(I26/I35,"-")</f>
        <v>0.0058997050147493</v>
      </c>
      <c r="J44" s="93">
        <f>IFERROR(J26/J35,"-")</f>
        <v>0.0046948356807512</v>
      </c>
      <c r="K44" s="93">
        <f>IFERROR(K26/K35,"-")</f>
        <v>0.0057471264367816</v>
      </c>
      <c r="L44" s="93">
        <f>IFERROR(L26/L35,"-")</f>
        <v>0.0066225165562914</v>
      </c>
      <c r="M44" s="93">
        <f>IFERROR(M26/M35,"-")</f>
        <v>0.0068493150684932</v>
      </c>
      <c r="N44" s="94" t="str">
        <f>IFERROR(N26/N35,"-")</f>
        <v>-</v>
      </c>
      <c r="O44" s="113">
        <f>IFERROR(O26/O35,"-")</f>
        <v>0.0058651026392962</v>
      </c>
      <c r="P44" s="92">
        <f>IFERROR(P26/P35,"-")</f>
        <v>0.012244897959184</v>
      </c>
      <c r="Q44" s="93">
        <f>IFERROR(Q26/Q35,"-")</f>
        <v>0.0050251256281407</v>
      </c>
      <c r="R44" s="93">
        <f>IFERROR(R26/R35,"-")</f>
        <v>0</v>
      </c>
      <c r="S44" s="93">
        <f>IFERROR(S26/S35,"-")</f>
        <v>0.022641509433962</v>
      </c>
      <c r="T44" s="93">
        <f>IFERROR(T26/T35,"-")</f>
        <v>0.016233766233766</v>
      </c>
      <c r="U44" s="94" t="str">
        <f>IFERROR(U26/U35,"-")</f>
        <v>-</v>
      </c>
      <c r="V44" s="113">
        <f>IFERROR(V26/V35,"-")</f>
        <v>0.012335526315789</v>
      </c>
      <c r="W44" s="92">
        <f>IFERROR(W26/W35,"-")</f>
        <v>0.015590200445434</v>
      </c>
      <c r="X44" s="93">
        <f>IFERROR(X26/X35,"-")</f>
        <v>0.012244897959184</v>
      </c>
      <c r="Y44" s="93">
        <f>IFERROR(Y26/Y35,"-")</f>
        <v>0.011013215859031</v>
      </c>
      <c r="Z44" s="93">
        <f>IFERROR(Z26/Z35,"-")</f>
        <v>0.0070257611241218</v>
      </c>
      <c r="AA44" s="93">
        <f>IFERROR(AA26/AA35,"-")</f>
        <v>0.0041322314049587</v>
      </c>
      <c r="AB44" s="94" t="str">
        <f>IFERROR(AB26/AB35,"-")</f>
        <v>-</v>
      </c>
      <c r="AC44" s="113">
        <f>IFERROR(AC26/AC35,"-")</f>
        <v>0.0099826388888889</v>
      </c>
      <c r="AD44" s="92">
        <f>IFERROR(AD26/AD35,"-")</f>
        <v>0.0076775431861804</v>
      </c>
      <c r="AE44" s="93">
        <f>IFERROR(AE26/AE35,"-")</f>
        <v>0.016241299303944</v>
      </c>
      <c r="AF44" s="93">
        <f>IFERROR(AF26/AF35,"-")</f>
        <v>0.011695906432749</v>
      </c>
      <c r="AG44" s="93">
        <f>IFERROR(AG26/AG35,"-")</f>
        <v>0.015</v>
      </c>
      <c r="AH44" s="93">
        <f>IFERROR(AH26/AH35,"-")</f>
        <v>0.010309278350515</v>
      </c>
      <c r="AI44" s="94" t="str">
        <f>IFERROR(AI26/AI35,"-")</f>
        <v>-</v>
      </c>
      <c r="AJ44" s="113">
        <f>IFERROR(AJ26/AJ35,"-")</f>
        <v>0.011984021304927</v>
      </c>
      <c r="AK44" s="113">
        <f>IFERROR(AK26/AK35,"-")</f>
        <v>0.0097074642529188</v>
      </c>
    </row>
    <row r="45" spans="1:38">
      <c r="A45" s="264" t="s">
        <v>74</v>
      </c>
      <c r="B45" s="265"/>
      <c r="C45" s="265"/>
      <c r="D45" s="266"/>
      <c r="E45" s="92">
        <f>IFERROR(E25/E35,"-")</f>
        <v>0.0047169811320755</v>
      </c>
      <c r="F45" s="93">
        <f>IFERROR(F25/F35,"-")</f>
        <v>0.0049627791563275</v>
      </c>
      <c r="G45" s="94" t="str">
        <f>IFERROR(G25/G35,"-")</f>
        <v>-</v>
      </c>
      <c r="H45" s="113">
        <f>IFERROR(H25/H35,"-")</f>
        <v>0.0048367593712213</v>
      </c>
      <c r="I45" s="92">
        <f>IFERROR(I25/I35,"-")</f>
        <v>0.0088495575221239</v>
      </c>
      <c r="J45" s="93">
        <f>IFERROR(J25/J35,"-")</f>
        <v>0.0046948356807512</v>
      </c>
      <c r="K45" s="93">
        <f>IFERROR(K25/K35,"-")</f>
        <v>0</v>
      </c>
      <c r="L45" s="93">
        <f>IFERROR(L25/L35,"-")</f>
        <v>0.013245033112583</v>
      </c>
      <c r="M45" s="93">
        <f>IFERROR(M25/M35,"-")</f>
        <v>0.0068493150684932</v>
      </c>
      <c r="N45" s="94" t="str">
        <f>IFERROR(N25/N35,"-")</f>
        <v>-</v>
      </c>
      <c r="O45" s="113">
        <f>IFERROR(O25/O35,"-")</f>
        <v>0.0068426197458456</v>
      </c>
      <c r="P45" s="92">
        <f>IFERROR(P25/P35,"-")</f>
        <v>0.012244897959184</v>
      </c>
      <c r="Q45" s="93">
        <f>IFERROR(Q25/Q35,"-")</f>
        <v>0</v>
      </c>
      <c r="R45" s="93">
        <f>IFERROR(R25/R35,"-")</f>
        <v>0.0050251256281407</v>
      </c>
      <c r="S45" s="93">
        <f>IFERROR(S25/S35,"-")</f>
        <v>0.011320754716981</v>
      </c>
      <c r="T45" s="93">
        <f>IFERROR(T25/T35,"-")</f>
        <v>0.0064935064935065</v>
      </c>
      <c r="U45" s="94" t="str">
        <f>IFERROR(U25/U35,"-")</f>
        <v>-</v>
      </c>
      <c r="V45" s="113">
        <f>IFERROR(V25/V35,"-")</f>
        <v>0.0074013157894737</v>
      </c>
      <c r="W45" s="92">
        <f>IFERROR(W25/W35,"-")</f>
        <v>0.017817371937639</v>
      </c>
      <c r="X45" s="93">
        <f>IFERROR(X25/X35,"-")</f>
        <v>0.018367346938776</v>
      </c>
      <c r="Y45" s="93">
        <f>IFERROR(Y25/Y35,"-")</f>
        <v>0.024229074889868</v>
      </c>
      <c r="Z45" s="93">
        <f>IFERROR(Z25/Z35,"-")</f>
        <v>0.021077283372365</v>
      </c>
      <c r="AA45" s="93">
        <f>IFERROR(AA25/AA35,"-")</f>
        <v>0.020661157024793</v>
      </c>
      <c r="AB45" s="94" t="str">
        <f>IFERROR(AB25/AB35,"-")</f>
        <v>-</v>
      </c>
      <c r="AC45" s="113">
        <f>IFERROR(AC25/AC35,"-")</f>
        <v>0.020399305555556</v>
      </c>
      <c r="AD45" s="92">
        <f>IFERROR(AD25/AD35,"-")</f>
        <v>0.011516314779271</v>
      </c>
      <c r="AE45" s="93">
        <f>IFERROR(AE25/AE35,"-")</f>
        <v>0.025522041763341</v>
      </c>
      <c r="AF45" s="93">
        <f>IFERROR(AF25/AF35,"-")</f>
        <v>0.015594541910331</v>
      </c>
      <c r="AG45" s="93">
        <f>IFERROR(AG25/AG35,"-")</f>
        <v>0.01</v>
      </c>
      <c r="AH45" s="93">
        <f>IFERROR(AH25/AH35,"-")</f>
        <v>0.0051546391752577</v>
      </c>
      <c r="AI45" s="94" t="str">
        <f>IFERROR(AI25/AI35,"-")</f>
        <v>-</v>
      </c>
      <c r="AJ45" s="113">
        <f>IFERROR(AJ25/AJ35,"-")</f>
        <v>0.01375943186862</v>
      </c>
      <c r="AK45" s="113">
        <f>IFERROR(AK25/AK35,"-")</f>
        <v>0.012855831037649</v>
      </c>
    </row>
    <row r="46" spans="1:38">
      <c r="A46" s="264" t="s">
        <v>75</v>
      </c>
      <c r="B46" s="265"/>
      <c r="C46" s="265"/>
      <c r="D46" s="266"/>
      <c r="E46" s="92">
        <f>IFERROR(E27/E35,"-")</f>
        <v>0</v>
      </c>
      <c r="F46" s="93">
        <f>IFERROR(F27/F35,"-")</f>
        <v>0</v>
      </c>
      <c r="G46" s="94" t="str">
        <f>IFERROR(G27/G35,"-")</f>
        <v>-</v>
      </c>
      <c r="H46" s="113">
        <f>IFERROR(H27/H35,"-")</f>
        <v>0</v>
      </c>
      <c r="I46" s="92">
        <f>IFERROR(I27/I35,"-")</f>
        <v>0</v>
      </c>
      <c r="J46" s="93">
        <f>IFERROR(J27/J35,"-")</f>
        <v>0</v>
      </c>
      <c r="K46" s="93">
        <f>IFERROR(K27/K35,"-")</f>
        <v>0</v>
      </c>
      <c r="L46" s="93">
        <f>IFERROR(L27/L35,"-")</f>
        <v>0</v>
      </c>
      <c r="M46" s="93">
        <f>IFERROR(M27/M35,"-")</f>
        <v>0</v>
      </c>
      <c r="N46" s="94" t="str">
        <f>IFERROR(N27/N35,"-")</f>
        <v>-</v>
      </c>
      <c r="O46" s="113">
        <f>IFERROR(O27/O35,"-")</f>
        <v>0</v>
      </c>
      <c r="P46" s="92">
        <f>IFERROR(P27/P35,"-")</f>
        <v>0</v>
      </c>
      <c r="Q46" s="93">
        <f>IFERROR(Q27/Q35,"-")</f>
        <v>0</v>
      </c>
      <c r="R46" s="93">
        <f>IFERROR(R27/R35,"-")</f>
        <v>0</v>
      </c>
      <c r="S46" s="93">
        <f>IFERROR(S27/S35,"-")</f>
        <v>0</v>
      </c>
      <c r="T46" s="93">
        <f>IFERROR(T27/T35,"-")</f>
        <v>0</v>
      </c>
      <c r="U46" s="94" t="str">
        <f>IFERROR(U27/U35,"-")</f>
        <v>-</v>
      </c>
      <c r="V46" s="113">
        <f>IFERROR(V27/V35,"-")</f>
        <v>0</v>
      </c>
      <c r="W46" s="92">
        <f>IFERROR(W27/W35,"-")</f>
        <v>0</v>
      </c>
      <c r="X46" s="93">
        <f>IFERROR(X27/X35,"-")</f>
        <v>0</v>
      </c>
      <c r="Y46" s="93">
        <f>IFERROR(Y27/Y35,"-")</f>
        <v>0</v>
      </c>
      <c r="Z46" s="93">
        <f>IFERROR(Z27/Z35,"-")</f>
        <v>0</v>
      </c>
      <c r="AA46" s="93">
        <f>IFERROR(AA27/AA35,"-")</f>
        <v>0</v>
      </c>
      <c r="AB46" s="94" t="str">
        <f>IFERROR(AB27/AB35,"-")</f>
        <v>-</v>
      </c>
      <c r="AC46" s="113">
        <f>IFERROR(AC27/AC35,"-")</f>
        <v>0</v>
      </c>
      <c r="AD46" s="92">
        <f>IFERROR(AD27/AD35,"-")</f>
        <v>0</v>
      </c>
      <c r="AE46" s="93">
        <f>IFERROR(AE27/AE35,"-")</f>
        <v>0</v>
      </c>
      <c r="AF46" s="93">
        <f>IFERROR(AF27/AF35,"-")</f>
        <v>0</v>
      </c>
      <c r="AG46" s="93">
        <f>IFERROR(AG27/AG35,"-")</f>
        <v>0</v>
      </c>
      <c r="AH46" s="93">
        <f>IFERROR(AH27/AH35,"-")</f>
        <v>0</v>
      </c>
      <c r="AI46" s="94" t="str">
        <f>IFERROR(AI27/AI35,"-")</f>
        <v>-</v>
      </c>
      <c r="AJ46" s="113">
        <f>IFERROR(AJ27/AJ35,"-")</f>
        <v>0</v>
      </c>
      <c r="AK46" s="113">
        <f>IFERROR(AK27/AK35,"-")</f>
        <v>0</v>
      </c>
    </row>
    <row r="47" spans="1:38">
      <c r="A47" s="264" t="s">
        <v>76</v>
      </c>
      <c r="B47" s="265"/>
      <c r="C47" s="265"/>
      <c r="D47" s="266"/>
      <c r="E47" s="92">
        <f>IFERROR(E27/(E23+E25+E26+E27),"-")</f>
        <v>0</v>
      </c>
      <c r="F47" s="93">
        <f>IFERROR(F27/(F23+F25+F26+F27),"-")</f>
        <v>0</v>
      </c>
      <c r="G47" s="94" t="str">
        <f>IFERROR(G27/(G23+G25+G26+G27),"-")</f>
        <v>-</v>
      </c>
      <c r="H47" s="113">
        <f>IFERROR(H27/(H23+H25+H26+H27),"-")</f>
        <v>0</v>
      </c>
      <c r="I47" s="92">
        <f>IFERROR(I27/(I23+I25+I26+I27),"-")</f>
        <v>0</v>
      </c>
      <c r="J47" s="93">
        <f>IFERROR(J27/(J23+J25+J26+J27),"-")</f>
        <v>0</v>
      </c>
      <c r="K47" s="93">
        <f>IFERROR(K27/(K23+K25+K26+K27),"-")</f>
        <v>0</v>
      </c>
      <c r="L47" s="93">
        <f>IFERROR(L27/(L23+L25+L26+L27),"-")</f>
        <v>0</v>
      </c>
      <c r="M47" s="93">
        <f>IFERROR(M27/(M23+M25+M26+M27),"-")</f>
        <v>0</v>
      </c>
      <c r="N47" s="94" t="str">
        <f>IFERROR(N27/(N23+N25+N26+N27),"-")</f>
        <v>-</v>
      </c>
      <c r="O47" s="113">
        <f>IFERROR(O27/(O23+O25+O26+O27),"-")</f>
        <v>0</v>
      </c>
      <c r="P47" s="92">
        <f>IFERROR(P27/(P23+P25+P26+P27),"-")</f>
        <v>0</v>
      </c>
      <c r="Q47" s="93">
        <f>IFERROR(Q27/(Q23+Q25+Q26+Q27),"-")</f>
        <v>0</v>
      </c>
      <c r="R47" s="93">
        <f>IFERROR(R27/(R23+R25+R26+R27),"-")</f>
        <v>0</v>
      </c>
      <c r="S47" s="93">
        <f>IFERROR(S27/(S23+S25+S26+S27),"-")</f>
        <v>0</v>
      </c>
      <c r="T47" s="93">
        <f>IFERROR(T27/(T23+T25+T26+T27),"-")</f>
        <v>0</v>
      </c>
      <c r="U47" s="94" t="str">
        <f>IFERROR(U27/(U23+U25+U26+U27),"-")</f>
        <v>-</v>
      </c>
      <c r="V47" s="113">
        <f>IFERROR(V27/(V23+V25+V26+V27),"-")</f>
        <v>0</v>
      </c>
      <c r="W47" s="92">
        <f>IFERROR(W27/(W23+W25+W26+W27),"-")</f>
        <v>0</v>
      </c>
      <c r="X47" s="93">
        <f>IFERROR(X27/(X23+X25+X26+X27),"-")</f>
        <v>0</v>
      </c>
      <c r="Y47" s="9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4" t="str">
        <f>IFERROR(AB27/(AB23+AB25+AB26+AB27),"-")</f>
        <v>-</v>
      </c>
      <c r="AC47" s="113">
        <f>IFERROR(AC27/(AC23+AC25+AC26+AC27),"-")</f>
        <v>0</v>
      </c>
      <c r="AD47" s="92">
        <f>IFERROR(AD27/(AD23+AD25+AD26+AD27),"-")</f>
        <v>0</v>
      </c>
      <c r="AE47" s="93">
        <f>IFERROR(AE27/(AE23+AE25+AE26+AE27),"-")</f>
        <v>0</v>
      </c>
      <c r="AF47" s="93">
        <f>IFERROR(AF27/(AF23+AF25+AF26+AF27),"-")</f>
        <v>0</v>
      </c>
      <c r="AG47" s="93">
        <f>IFERROR(AG27/(AG23+AG25+AG26+AG27),"-")</f>
        <v>0</v>
      </c>
      <c r="AH47" s="93">
        <f>IFERROR(AH27/(AH23+AH25+AH26+AH27),"-")</f>
        <v>0</v>
      </c>
      <c r="AI47" s="94" t="str">
        <f>IFERROR(AI27/(AI23+AI25+AI26+AI27),"-")</f>
        <v>-</v>
      </c>
      <c r="AJ47" s="113">
        <f>IFERROR(AJ27/(AJ23+AJ25+AJ26+AJ27),"-")</f>
        <v>0</v>
      </c>
      <c r="AK47" s="113">
        <f>IFERROR(AK27/(AK23+AK25+AK26+AK27),"-")</f>
        <v>0</v>
      </c>
    </row>
    <row r="48" spans="1:38">
      <c r="A48" s="264" t="s">
        <v>77</v>
      </c>
      <c r="B48" s="265"/>
      <c r="C48" s="265"/>
      <c r="D48" s="266"/>
      <c r="E48" s="92">
        <f>IFERROR(E32/E35,"-")</f>
        <v>0.0094339622641509</v>
      </c>
      <c r="F48" s="93">
        <f>IFERROR(F32/F35,"-")</f>
        <v>0.0049627791563275</v>
      </c>
      <c r="G48" s="94" t="str">
        <f>IFERROR(G32/G35,"-")</f>
        <v>-</v>
      </c>
      <c r="H48" s="113">
        <f>IFERROR(H32/H35,"-")</f>
        <v>0.0072551390568319</v>
      </c>
      <c r="I48" s="92">
        <f>IFERROR(I32/I35,"-")</f>
        <v>0.014749262536873</v>
      </c>
      <c r="J48" s="93">
        <f>IFERROR(J32/J35,"-")</f>
        <v>0.018779342723005</v>
      </c>
      <c r="K48" s="93">
        <f>IFERROR(K32/K35,"-")</f>
        <v>0.0057471264367816</v>
      </c>
      <c r="L48" s="93">
        <f>IFERROR(L32/L35,"-")</f>
        <v>0.026490066225166</v>
      </c>
      <c r="M48" s="93">
        <f>IFERROR(M32/M35,"-")</f>
        <v>0.034246575342466</v>
      </c>
      <c r="N48" s="94" t="str">
        <f>IFERROR(N32/N35,"-")</f>
        <v>-</v>
      </c>
      <c r="O48" s="113">
        <f>IFERROR(O32/O35,"-")</f>
        <v>0.018572825024438</v>
      </c>
      <c r="P48" s="92">
        <f>IFERROR(P32/P35,"-")</f>
        <v>0.016326530612245</v>
      </c>
      <c r="Q48" s="93">
        <f>IFERROR(Q32/Q35,"-")</f>
        <v>0.040201005025126</v>
      </c>
      <c r="R48" s="93">
        <f>IFERROR(R32/R35,"-")</f>
        <v>0.015075376884422</v>
      </c>
      <c r="S48" s="93">
        <f>IFERROR(S32/S35,"-")</f>
        <v>0.037735849056604</v>
      </c>
      <c r="T48" s="93">
        <f>IFERROR(T32/T35,"-")</f>
        <v>0.029220779220779</v>
      </c>
      <c r="U48" s="94" t="str">
        <f>IFERROR(U32/U35,"-")</f>
        <v>-</v>
      </c>
      <c r="V48" s="113">
        <f>IFERROR(V32/V35,"-")</f>
        <v>0.027960526315789</v>
      </c>
      <c r="W48" s="92">
        <f>IFERROR(W32/W35,"-")</f>
        <v>0.020044543429844</v>
      </c>
      <c r="X48" s="93">
        <f>IFERROR(X32/X35,"-")</f>
        <v>0.028571428571429</v>
      </c>
      <c r="Y48" s="93">
        <f>IFERROR(Y32/Y35,"-")</f>
        <v>0.019823788546256</v>
      </c>
      <c r="Z48" s="93">
        <f>IFERROR(Z32/Z35,"-")</f>
        <v>0.032786885245902</v>
      </c>
      <c r="AA48" s="93">
        <f>IFERROR(AA32/AA35,"-")</f>
        <v>0.039256198347107</v>
      </c>
      <c r="AB48" s="94" t="str">
        <f>IFERROR(AB32/AB35,"-")</f>
        <v>-</v>
      </c>
      <c r="AC48" s="113">
        <f>IFERROR(AC32/AC35,"-")</f>
        <v>0.028211805555556</v>
      </c>
      <c r="AD48" s="92">
        <f>IFERROR(AD32/AD35,"-")</f>
        <v>0.011516314779271</v>
      </c>
      <c r="AE48" s="93">
        <f>IFERROR(AE32/AE35,"-")</f>
        <v>0.023201856148492</v>
      </c>
      <c r="AF48" s="93">
        <f>IFERROR(AF32/AF35,"-")</f>
        <v>0.035087719298246</v>
      </c>
      <c r="AG48" s="93">
        <f>IFERROR(AG32/AG35,"-")</f>
        <v>0.02</v>
      </c>
      <c r="AH48" s="93">
        <f>IFERROR(AH32/AH35,"-")</f>
        <v>0.025773195876289</v>
      </c>
      <c r="AI48" s="94" t="str">
        <f>IFERROR(AI32/AI35,"-")</f>
        <v>-</v>
      </c>
      <c r="AJ48" s="113">
        <f>IFERROR(AJ32/AJ35,"-")</f>
        <v>0.023080337328007</v>
      </c>
      <c r="AK48" s="113">
        <f>IFERROR(AK32/AK35,"-")</f>
        <v>0.023088023088023</v>
      </c>
    </row>
    <row r="49" spans="1:38">
      <c r="A49" s="264" t="s">
        <v>78</v>
      </c>
      <c r="B49" s="265"/>
      <c r="C49" s="265"/>
      <c r="D49" s="266"/>
      <c r="E49" s="92">
        <f>IFERROR(E33/E35,"-")</f>
        <v>0</v>
      </c>
      <c r="F49" s="93">
        <f>IFERROR(F33/F35,"-")</f>
        <v>0</v>
      </c>
      <c r="G49" s="94" t="str">
        <f>IFERROR(G33/G35,"-")</f>
        <v>-</v>
      </c>
      <c r="H49" s="113">
        <f>IFERROR(H33/H35,"-")</f>
        <v>0</v>
      </c>
      <c r="I49" s="92">
        <f>IFERROR(I33/I35,"-")</f>
        <v>0</v>
      </c>
      <c r="J49" s="93">
        <f>IFERROR(J33/J35,"-")</f>
        <v>0</v>
      </c>
      <c r="K49" s="93">
        <f>IFERROR(K33/K35,"-")</f>
        <v>0</v>
      </c>
      <c r="L49" s="93">
        <f>IFERROR(L33/L35,"-")</f>
        <v>0</v>
      </c>
      <c r="M49" s="93">
        <f>IFERROR(M33/M35,"-")</f>
        <v>0</v>
      </c>
      <c r="N49" s="94" t="str">
        <f>IFERROR(N33/N35,"-")</f>
        <v>-</v>
      </c>
      <c r="O49" s="113">
        <f>IFERROR(O33/O35,"-")</f>
        <v>0</v>
      </c>
      <c r="P49" s="92">
        <f>IFERROR(P33/P35,"-")</f>
        <v>0</v>
      </c>
      <c r="Q49" s="93">
        <f>IFERROR(Q33/Q35,"-")</f>
        <v>0</v>
      </c>
      <c r="R49" s="93">
        <f>IFERROR(R33/R35,"-")</f>
        <v>0</v>
      </c>
      <c r="S49" s="93">
        <f>IFERROR(S33/S35,"-")</f>
        <v>0</v>
      </c>
      <c r="T49" s="93">
        <f>IFERROR(T33/T35,"-")</f>
        <v>0</v>
      </c>
      <c r="U49" s="94" t="str">
        <f>IFERROR(U33/U35,"-")</f>
        <v>-</v>
      </c>
      <c r="V49" s="113">
        <f>IFERROR(V33/V35,"-")</f>
        <v>0</v>
      </c>
      <c r="W49" s="92">
        <f>IFERROR(W33/W35,"-")</f>
        <v>0</v>
      </c>
      <c r="X49" s="93">
        <f>IFERROR(X33/X35,"-")</f>
        <v>0</v>
      </c>
      <c r="Y49" s="93">
        <f>IFERROR(Y33/Y35,"-")</f>
        <v>0</v>
      </c>
      <c r="Z49" s="93">
        <f>IFERROR(Z33/Z35,"-")</f>
        <v>0</v>
      </c>
      <c r="AA49" s="93">
        <f>IFERROR(AA33/AA35,"-")</f>
        <v>0</v>
      </c>
      <c r="AB49" s="94" t="str">
        <f>IFERROR(AB33/AB35,"-")</f>
        <v>-</v>
      </c>
      <c r="AC49" s="113">
        <f>IFERROR(AC33/AC35,"-")</f>
        <v>0</v>
      </c>
      <c r="AD49" s="92">
        <f>IFERROR(AD33/AD35,"-")</f>
        <v>0</v>
      </c>
      <c r="AE49" s="93">
        <f>IFERROR(AE33/AE35,"-")</f>
        <v>0</v>
      </c>
      <c r="AF49" s="93">
        <f>IFERROR(AF33/AF35,"-")</f>
        <v>0</v>
      </c>
      <c r="AG49" s="93">
        <f>IFERROR(AG33/AG35,"-")</f>
        <v>0</v>
      </c>
      <c r="AH49" s="93">
        <f>IFERROR(AH33/AH35,"-")</f>
        <v>0</v>
      </c>
      <c r="AI49" s="94" t="str">
        <f>IFERROR(AI33/AI35,"-")</f>
        <v>-</v>
      </c>
      <c r="AJ49" s="113">
        <f>IFERROR(AJ33/AJ35,"-")</f>
        <v>0</v>
      </c>
      <c r="AK49" s="113">
        <f>IFERROR(AK33/AK35,"-")</f>
        <v>0</v>
      </c>
    </row>
    <row r="50" spans="1:38">
      <c r="A50" s="264" t="s">
        <v>79</v>
      </c>
      <c r="B50" s="265"/>
      <c r="C50" s="265"/>
      <c r="D50" s="266"/>
      <c r="E50" s="92">
        <f>IFERROR((E24+E28+E29)/E35,"-")</f>
        <v>0</v>
      </c>
      <c r="F50" s="93">
        <f>IFERROR((F24+F28+F29)/F35,"-")</f>
        <v>0</v>
      </c>
      <c r="G50" s="94" t="str">
        <f>IFERROR((G24+G28+G29)/G35,"-")</f>
        <v>-</v>
      </c>
      <c r="H50" s="113">
        <f>IFERROR((H24+H28+H29)/H35,"-")</f>
        <v>0</v>
      </c>
      <c r="I50" s="92">
        <f>IFERROR((I24+I28+I29)/I35,"-")</f>
        <v>0</v>
      </c>
      <c r="J50" s="93">
        <f>IFERROR((J24+J28+J29)/J35,"-")</f>
        <v>0</v>
      </c>
      <c r="K50" s="93">
        <f>IFERROR((K24+K28+K29)/K35,"-")</f>
        <v>0</v>
      </c>
      <c r="L50" s="93">
        <f>IFERROR((L24+L28+L29)/L35,"-")</f>
        <v>0</v>
      </c>
      <c r="M50" s="93">
        <f>IFERROR((M24+M28+M29)/M35,"-")</f>
        <v>0</v>
      </c>
      <c r="N50" s="94" t="str">
        <f>IFERROR((N24+N28+N29)/N35,"-")</f>
        <v>-</v>
      </c>
      <c r="O50" s="113">
        <f>IFERROR((O24+O28+O29)/O35,"-")</f>
        <v>0</v>
      </c>
      <c r="P50" s="92">
        <f>IFERROR((P24+P28+P29)/P35,"-")</f>
        <v>0</v>
      </c>
      <c r="Q50" s="93">
        <f>IFERROR((Q24+Q28+Q29)/Q35,"-")</f>
        <v>0</v>
      </c>
      <c r="R50" s="93">
        <f>IFERROR((R24+R28+R29)/R35,"-")</f>
        <v>0</v>
      </c>
      <c r="S50" s="93">
        <f>IFERROR((S24+S28+S29)/S35,"-")</f>
        <v>0.0037735849056604</v>
      </c>
      <c r="T50" s="93">
        <f>IFERROR((T24+T28+T29)/T35,"-")</f>
        <v>0</v>
      </c>
      <c r="U50" s="94" t="str">
        <f>IFERROR((U24+U28+U29)/U35,"-")</f>
        <v>-</v>
      </c>
      <c r="V50" s="113">
        <f>IFERROR((V24+V28+V29)/V35,"-")</f>
        <v>0.00082236842105263</v>
      </c>
      <c r="W50" s="92">
        <f>IFERROR((W24+W28+W29)/W35,"-")</f>
        <v>0</v>
      </c>
      <c r="X50" s="93">
        <f>IFERROR((X24+X28+X29)/X35,"-")</f>
        <v>0</v>
      </c>
      <c r="Y50" s="9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4" t="str">
        <f>IFERROR((AB24+AB28+AB29)/AB35,"-")</f>
        <v>-</v>
      </c>
      <c r="AC50" s="113">
        <f>IFERROR((AC24+AC28+AC29)/AC35,"-")</f>
        <v>0</v>
      </c>
      <c r="AD50" s="92">
        <f>IFERROR((AD24+AD28+AD29)/AD35,"-")</f>
        <v>0.0019193857965451</v>
      </c>
      <c r="AE50" s="93">
        <f>IFERROR((AE24+AE28+AE29)/AE35,"-")</f>
        <v>0</v>
      </c>
      <c r="AF50" s="93">
        <f>IFERROR((AF24+AF28+AF29)/AF35,"-")</f>
        <v>0</v>
      </c>
      <c r="AG50" s="93">
        <f>IFERROR((AG24+AG28+AG29)/AG35,"-")</f>
        <v>0.0025</v>
      </c>
      <c r="AH50" s="93">
        <f>IFERROR((AH24+AH28+AH29)/AH35,"-")</f>
        <v>0</v>
      </c>
      <c r="AI50" s="94" t="str">
        <f>IFERROR((AI24+AI28+AI29)/AI35,"-")</f>
        <v>-</v>
      </c>
      <c r="AJ50" s="113">
        <f>IFERROR((AJ24+AJ28+AJ29)/AJ35,"-")</f>
        <v>0.00088770528184643</v>
      </c>
      <c r="AK50" s="113">
        <f>IFERROR((AK24+AK28+AK29)/AK35,"-")</f>
        <v>0.0003935458480913</v>
      </c>
    </row>
    <row r="51" spans="1:38">
      <c r="A51" s="264" t="s">
        <v>80</v>
      </c>
      <c r="B51" s="265"/>
      <c r="C51" s="265"/>
      <c r="D51" s="266"/>
      <c r="E51" s="92">
        <f>IFERROR(E28/E35,"-")</f>
        <v>0</v>
      </c>
      <c r="F51" s="93">
        <f>IFERROR(F28/F35,"-")</f>
        <v>0</v>
      </c>
      <c r="G51" s="94" t="str">
        <f>IFERROR(G28/G35,"-")</f>
        <v>-</v>
      </c>
      <c r="H51" s="113">
        <f>IFERROR(H28/H35,"-")</f>
        <v>0</v>
      </c>
      <c r="I51" s="92">
        <f>IFERROR(I28/I35,"-")</f>
        <v>0</v>
      </c>
      <c r="J51" s="93">
        <f>IFERROR(J28/J35,"-")</f>
        <v>0</v>
      </c>
      <c r="K51" s="93">
        <f>IFERROR(K28/K35,"-")</f>
        <v>0</v>
      </c>
      <c r="L51" s="93">
        <f>IFERROR(L28/L35,"-")</f>
        <v>0</v>
      </c>
      <c r="M51" s="93">
        <f>IFERROR(M28/M35,"-")</f>
        <v>0</v>
      </c>
      <c r="N51" s="94" t="str">
        <f>IFERROR(N28/N35,"-")</f>
        <v>-</v>
      </c>
      <c r="O51" s="113">
        <f>IFERROR(O28/O35,"-")</f>
        <v>0</v>
      </c>
      <c r="P51" s="92">
        <f>IFERROR(P28/P35,"-")</f>
        <v>0</v>
      </c>
      <c r="Q51" s="93">
        <f>IFERROR(Q28/Q35,"-")</f>
        <v>0</v>
      </c>
      <c r="R51" s="93">
        <f>IFERROR(R28/R35,"-")</f>
        <v>0</v>
      </c>
      <c r="S51" s="93">
        <f>IFERROR(S28/S35,"-")</f>
        <v>0.0037735849056604</v>
      </c>
      <c r="T51" s="93">
        <f>IFERROR(T28/T35,"-")</f>
        <v>0</v>
      </c>
      <c r="U51" s="94" t="str">
        <f>IFERROR(U28/U35,"-")</f>
        <v>-</v>
      </c>
      <c r="V51" s="113">
        <f>IFERROR(V28/V35,"-")</f>
        <v>0.00082236842105263</v>
      </c>
      <c r="W51" s="92">
        <f>IFERROR(W28/W35,"-")</f>
        <v>0</v>
      </c>
      <c r="X51" s="93">
        <f>IFERROR(X28/X35,"-")</f>
        <v>0</v>
      </c>
      <c r="Y51" s="93">
        <f>IFERROR(Y28/Y35,"-")</f>
        <v>0</v>
      </c>
      <c r="Z51" s="93">
        <f>IFERROR(Z28/Z35,"-")</f>
        <v>0</v>
      </c>
      <c r="AA51" s="93">
        <f>IFERROR(AA28/AA35,"-")</f>
        <v>0</v>
      </c>
      <c r="AB51" s="94" t="str">
        <f>IFERROR(AB28/AB35,"-")</f>
        <v>-</v>
      </c>
      <c r="AC51" s="113">
        <f>IFERROR(AC28/AC35,"-")</f>
        <v>0</v>
      </c>
      <c r="AD51" s="92">
        <f>IFERROR(AD28/AD35,"-")</f>
        <v>0.0019193857965451</v>
      </c>
      <c r="AE51" s="93">
        <f>IFERROR(AE28/AE35,"-")</f>
        <v>0</v>
      </c>
      <c r="AF51" s="93">
        <f>IFERROR(AF28/AF35,"-")</f>
        <v>0</v>
      </c>
      <c r="AG51" s="93">
        <f>IFERROR(AG28/AG35,"-")</f>
        <v>0.0025</v>
      </c>
      <c r="AH51" s="93">
        <f>IFERROR(AH28/AH35,"-")</f>
        <v>0</v>
      </c>
      <c r="AI51" s="94" t="str">
        <f>IFERROR(AI28/AI35,"-")</f>
        <v>-</v>
      </c>
      <c r="AJ51" s="113">
        <f>IFERROR(AJ28/AJ35,"-")</f>
        <v>0.00088770528184643</v>
      </c>
      <c r="AK51" s="113">
        <f>IFERROR(AK28/AK35,"-")</f>
        <v>0.0003935458480913</v>
      </c>
    </row>
    <row r="52" spans="1:38">
      <c r="A52" s="264" t="s">
        <v>81</v>
      </c>
      <c r="B52" s="265"/>
      <c r="C52" s="265"/>
      <c r="D52" s="266"/>
      <c r="E52" s="92">
        <f>IFERROR(E29/E35,"-")</f>
        <v>0</v>
      </c>
      <c r="F52" s="93">
        <f>IFERROR(F29/F35,"-")</f>
        <v>0</v>
      </c>
      <c r="G52" s="94" t="str">
        <f>IFERROR(G29/G35,"-")</f>
        <v>-</v>
      </c>
      <c r="H52" s="113">
        <f>IFERROR(H29/H35,"-")</f>
        <v>0</v>
      </c>
      <c r="I52" s="92">
        <f>IFERROR(I29/I35,"-")</f>
        <v>0</v>
      </c>
      <c r="J52" s="93">
        <f>IFERROR(J29/J35,"-")</f>
        <v>0</v>
      </c>
      <c r="K52" s="93">
        <f>IFERROR(K29/K35,"-")</f>
        <v>0</v>
      </c>
      <c r="L52" s="93">
        <f>IFERROR(L29/L35,"-")</f>
        <v>0</v>
      </c>
      <c r="M52" s="93">
        <f>IFERROR(M29/M35,"-")</f>
        <v>0</v>
      </c>
      <c r="N52" s="94" t="str">
        <f>IFERROR(N29/N35,"-")</f>
        <v>-</v>
      </c>
      <c r="O52" s="113">
        <f>IFERROR(O29/O35,"-")</f>
        <v>0</v>
      </c>
      <c r="P52" s="92">
        <f>IFERROR(P29/P35,"-")</f>
        <v>0</v>
      </c>
      <c r="Q52" s="93">
        <f>IFERROR(Q29/Q35,"-")</f>
        <v>0</v>
      </c>
      <c r="R52" s="93">
        <f>IFERROR(R29/R35,"-")</f>
        <v>0</v>
      </c>
      <c r="S52" s="93">
        <f>IFERROR(S29/S35,"-")</f>
        <v>0</v>
      </c>
      <c r="T52" s="93">
        <f>IFERROR(T29/T35,"-")</f>
        <v>0</v>
      </c>
      <c r="U52" s="94" t="str">
        <f>IFERROR(U29/U35,"-")</f>
        <v>-</v>
      </c>
      <c r="V52" s="113">
        <f>IFERROR(V29/V35,"-")</f>
        <v>0</v>
      </c>
      <c r="W52" s="92">
        <f>IFERROR(W29/W35,"-")</f>
        <v>0</v>
      </c>
      <c r="X52" s="93">
        <f>IFERROR(X29/X35,"-")</f>
        <v>0</v>
      </c>
      <c r="Y52" s="93">
        <f>IFERROR(Y29/Y35,"-")</f>
        <v>0</v>
      </c>
      <c r="Z52" s="93">
        <f>IFERROR(Z29/Z35,"-")</f>
        <v>0</v>
      </c>
      <c r="AA52" s="93">
        <f>IFERROR(AA29/AA35,"-")</f>
        <v>0</v>
      </c>
      <c r="AB52" s="94" t="str">
        <f>IFERROR(AB29/AB35,"-")</f>
        <v>-</v>
      </c>
      <c r="AC52" s="113">
        <f>IFERROR(AC29/AC35,"-")</f>
        <v>0</v>
      </c>
      <c r="AD52" s="92">
        <f>IFERROR(AD29/AD35,"-")</f>
        <v>0</v>
      </c>
      <c r="AE52" s="93">
        <f>IFERROR(AE29/AE35,"-")</f>
        <v>0</v>
      </c>
      <c r="AF52" s="93">
        <f>IFERROR(AF29/AF35,"-")</f>
        <v>0</v>
      </c>
      <c r="AG52" s="93">
        <f>IFERROR(AG29/AG35,"-")</f>
        <v>0</v>
      </c>
      <c r="AH52" s="93">
        <f>IFERROR(AH29/AH35,"-")</f>
        <v>0</v>
      </c>
      <c r="AI52" s="94" t="str">
        <f>IFERROR(AI29/AI35,"-")</f>
        <v>-</v>
      </c>
      <c r="AJ52" s="113">
        <f>IFERROR(AJ29/AJ35,"-")</f>
        <v>0</v>
      </c>
      <c r="AK52" s="113">
        <f>IFERROR(AK29/AK35,"-")</f>
        <v>0</v>
      </c>
    </row>
    <row r="53" spans="1:38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4" t="str">
        <f>IFERROR(G29/(G24+G28+G29),"-")</f>
        <v>-</v>
      </c>
      <c r="H53" s="113" t="str">
        <f>IFERROR(H29/(H24+H28+H29),"-")</f>
        <v>-</v>
      </c>
      <c r="I53" s="92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4" t="str">
        <f>IFERROR(N29/(N24+N28+N29),"-")</f>
        <v>-</v>
      </c>
      <c r="O53" s="113" t="str">
        <f>IFERROR(O29/(O24+O28+O29),"-")</f>
        <v>-</v>
      </c>
      <c r="P53" s="92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3">
        <f>IFERROR(S29/(S24+S28+S29),"-")</f>
        <v>0</v>
      </c>
      <c r="T53" s="93" t="str">
        <f>IFERROR(T29/(T24+T28+T29),"-")</f>
        <v>-</v>
      </c>
      <c r="U53" s="94" t="str">
        <f>IFERROR(U29/(U24+U28+U29),"-")</f>
        <v>-</v>
      </c>
      <c r="V53" s="113">
        <f>IFERROR(V29/(V24+V28+V29),"-")</f>
        <v>0</v>
      </c>
      <c r="W53" s="92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4" t="str">
        <f>IFERROR(AB29/(AB24+AB28+AB29),"-")</f>
        <v>-</v>
      </c>
      <c r="AC53" s="113" t="str">
        <f>IFERROR(AC29/(AC24+AC28+AC29),"-")</f>
        <v>-</v>
      </c>
      <c r="AD53" s="92">
        <f>IFERROR(AD29/(AD24+AD28+AD29),"-")</f>
        <v>0</v>
      </c>
      <c r="AE53" s="93" t="str">
        <f>IFERROR(AE29/(AE24+AE28+AE29),"-")</f>
        <v>-</v>
      </c>
      <c r="AF53" s="93" t="str">
        <f>IFERROR(AF29/(AF24+AF28+AF29),"-")</f>
        <v>-</v>
      </c>
      <c r="AG53" s="93">
        <f>IFERROR(AG29/(AG24+AG28+AG29),"-")</f>
        <v>0</v>
      </c>
      <c r="AH53" s="93" t="str">
        <f>IFERROR(AH29/(AH24+AH28+AH29),"-")</f>
        <v>-</v>
      </c>
      <c r="AI53" s="94" t="str">
        <f>IFERROR(AI29/(AI24+AI28+AI29),"-")</f>
        <v>-</v>
      </c>
      <c r="AJ53" s="113">
        <f>IFERROR(AJ29/(AJ24+AJ28+AJ29),"-")</f>
        <v>0</v>
      </c>
      <c r="AK53" s="113">
        <f>IFERROR(AK29/(AK24+AK28+AK29),"-")</f>
        <v>0</v>
      </c>
    </row>
    <row r="54" spans="1:38">
      <c r="A54" s="264" t="s">
        <v>83</v>
      </c>
      <c r="B54" s="265"/>
      <c r="C54" s="265"/>
      <c r="D54" s="266"/>
      <c r="E54" s="92">
        <f>IFERROR((E30+E31)/E35,"-")</f>
        <v>0</v>
      </c>
      <c r="F54" s="93">
        <f>IFERROR((F30+F31)/F35,"-")</f>
        <v>0</v>
      </c>
      <c r="G54" s="94" t="str">
        <f>IFERROR((G30+G31)/G35,"-")</f>
        <v>-</v>
      </c>
      <c r="H54" s="113">
        <f>IFERROR((H30+H31)/H35,"-")</f>
        <v>0</v>
      </c>
      <c r="I54" s="92">
        <f>IFERROR((I30+I31)/I35,"-")</f>
        <v>0</v>
      </c>
      <c r="J54" s="93">
        <f>IFERROR((J30+J31)/J35,"-")</f>
        <v>0</v>
      </c>
      <c r="K54" s="93">
        <f>IFERROR((K30+K31)/K35,"-")</f>
        <v>0</v>
      </c>
      <c r="L54" s="93">
        <f>IFERROR((L30+L31)/L35,"-")</f>
        <v>0</v>
      </c>
      <c r="M54" s="93">
        <f>IFERROR((M30+M31)/M35,"-")</f>
        <v>0</v>
      </c>
      <c r="N54" s="94" t="str">
        <f>IFERROR((N30+N31)/N35,"-")</f>
        <v>-</v>
      </c>
      <c r="O54" s="113">
        <f>IFERROR((O30+O31)/O35,"-")</f>
        <v>0</v>
      </c>
      <c r="P54" s="92">
        <f>IFERROR((P30+P31)/P35,"-")</f>
        <v>0</v>
      </c>
      <c r="Q54" s="93">
        <f>IFERROR((Q30+Q31)/Q35,"-")</f>
        <v>0</v>
      </c>
      <c r="R54" s="93">
        <f>IFERROR((R30+R31)/R35,"-")</f>
        <v>0</v>
      </c>
      <c r="S54" s="93">
        <f>IFERROR((S30+S31)/S35,"-")</f>
        <v>0</v>
      </c>
      <c r="T54" s="93">
        <f>IFERROR((T30+T31)/T35,"-")</f>
        <v>0</v>
      </c>
      <c r="U54" s="94" t="str">
        <f>IFERROR((U30+U31)/U35,"-")</f>
        <v>-</v>
      </c>
      <c r="V54" s="113">
        <f>IFERROR((V30+V31)/V35,"-")</f>
        <v>0</v>
      </c>
      <c r="W54" s="92">
        <f>IFERROR((W30+W31)/W35,"-")</f>
        <v>0</v>
      </c>
      <c r="X54" s="93">
        <f>IFERROR((X30+X31)/X35,"-")</f>
        <v>0</v>
      </c>
      <c r="Y54" s="9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4" t="str">
        <f>IFERROR((AB30+AB31)/AB35,"-")</f>
        <v>-</v>
      </c>
      <c r="AC54" s="113">
        <f>IFERROR((AC30+AC31)/AC35,"-")</f>
        <v>0</v>
      </c>
      <c r="AD54" s="92">
        <f>IFERROR((AD30+AD31)/AD35,"-")</f>
        <v>0</v>
      </c>
      <c r="AE54" s="93">
        <f>IFERROR((AE30+AE31)/AE35,"-")</f>
        <v>0</v>
      </c>
      <c r="AF54" s="93">
        <f>IFERROR((AF30+AF31)/AF35,"-")</f>
        <v>0</v>
      </c>
      <c r="AG54" s="93">
        <f>IFERROR((AG30+AG31)/AG35,"-")</f>
        <v>0</v>
      </c>
      <c r="AH54" s="93">
        <f>IFERROR((AH30+AH31)/AH35,"-")</f>
        <v>0</v>
      </c>
      <c r="AI54" s="94" t="str">
        <f>IFERROR((AI30+AI31)/AI35,"-")</f>
        <v>-</v>
      </c>
      <c r="AJ54" s="113">
        <f>IFERROR((AJ30+AJ31)/AJ35,"-")</f>
        <v>0</v>
      </c>
      <c r="AK54" s="113">
        <f>IFERROR((AK30+AK31)/AK35,"-")</f>
        <v>0</v>
      </c>
    </row>
    <row r="55" spans="1:38">
      <c r="A55" s="264" t="s">
        <v>84</v>
      </c>
      <c r="B55" s="265"/>
      <c r="C55" s="265"/>
      <c r="D55" s="266"/>
      <c r="E55" s="92">
        <f>IFERROR(E30/E35,"-")</f>
        <v>0</v>
      </c>
      <c r="F55" s="93">
        <f>IFERROR(F30/F35,"-")</f>
        <v>0</v>
      </c>
      <c r="G55" s="94" t="str">
        <f>IFERROR(G30/G35,"-")</f>
        <v>-</v>
      </c>
      <c r="H55" s="113">
        <f>IFERROR(H30/H35,"-")</f>
        <v>0</v>
      </c>
      <c r="I55" s="92">
        <f>IFERROR(I30/I35,"-")</f>
        <v>0</v>
      </c>
      <c r="J55" s="93">
        <f>IFERROR(J30/J35,"-")</f>
        <v>0</v>
      </c>
      <c r="K55" s="93">
        <f>IFERROR(K30/K35,"-")</f>
        <v>0</v>
      </c>
      <c r="L55" s="93">
        <f>IFERROR(L30/L35,"-")</f>
        <v>0</v>
      </c>
      <c r="M55" s="93">
        <f>IFERROR(M30/M35,"-")</f>
        <v>0</v>
      </c>
      <c r="N55" s="94" t="str">
        <f>IFERROR(N30/N35,"-")</f>
        <v>-</v>
      </c>
      <c r="O55" s="113">
        <f>IFERROR(O30/O35,"-")</f>
        <v>0</v>
      </c>
      <c r="P55" s="92">
        <f>IFERROR(P30/P35,"-")</f>
        <v>0</v>
      </c>
      <c r="Q55" s="93">
        <f>IFERROR(Q30/Q35,"-")</f>
        <v>0</v>
      </c>
      <c r="R55" s="93">
        <f>IFERROR(R30/R35,"-")</f>
        <v>0</v>
      </c>
      <c r="S55" s="93">
        <f>IFERROR(S30/S35,"-")</f>
        <v>0</v>
      </c>
      <c r="T55" s="93">
        <f>IFERROR(T30/T35,"-")</f>
        <v>0</v>
      </c>
      <c r="U55" s="94" t="str">
        <f>IFERROR(U30/U35,"-")</f>
        <v>-</v>
      </c>
      <c r="V55" s="113">
        <f>IFERROR(V30/V35,"-")</f>
        <v>0</v>
      </c>
      <c r="W55" s="92">
        <f>IFERROR(W30/W35,"-")</f>
        <v>0</v>
      </c>
      <c r="X55" s="93">
        <f>IFERROR(X30/X35,"-")</f>
        <v>0</v>
      </c>
      <c r="Y55" s="93">
        <f>IFERROR(Y30/Y35,"-")</f>
        <v>0</v>
      </c>
      <c r="Z55" s="93">
        <f>IFERROR(Z30/Z35,"-")</f>
        <v>0</v>
      </c>
      <c r="AA55" s="93">
        <f>IFERROR(AA30/AA35,"-")</f>
        <v>0</v>
      </c>
      <c r="AB55" s="94" t="str">
        <f>IFERROR(AB30/AB35,"-")</f>
        <v>-</v>
      </c>
      <c r="AC55" s="113">
        <f>IFERROR(AC30/AC35,"-")</f>
        <v>0</v>
      </c>
      <c r="AD55" s="92">
        <f>IFERROR(AD30/AD35,"-")</f>
        <v>0</v>
      </c>
      <c r="AE55" s="93">
        <f>IFERROR(AE30/AE35,"-")</f>
        <v>0</v>
      </c>
      <c r="AF55" s="93">
        <f>IFERROR(AF30/AF35,"-")</f>
        <v>0</v>
      </c>
      <c r="AG55" s="93">
        <f>IFERROR(AG30/AG35,"-")</f>
        <v>0</v>
      </c>
      <c r="AH55" s="93">
        <f>IFERROR(AH30/AH35,"-")</f>
        <v>0</v>
      </c>
      <c r="AI55" s="94" t="str">
        <f>IFERROR(AI30/AI35,"-")</f>
        <v>-</v>
      </c>
      <c r="AJ55" s="113">
        <f>IFERROR(AJ30/AJ35,"-")</f>
        <v>0</v>
      </c>
      <c r="AK55" s="113">
        <f>IFERROR(AK30/AK35,"-")</f>
        <v>0</v>
      </c>
    </row>
    <row r="56" spans="1:38">
      <c r="A56" s="264" t="s">
        <v>85</v>
      </c>
      <c r="B56" s="265"/>
      <c r="C56" s="265"/>
      <c r="D56" s="266"/>
      <c r="E56" s="92">
        <f>IFERROR(E31/E35,"-")</f>
        <v>0</v>
      </c>
      <c r="F56" s="93">
        <f>IFERROR(F31/F35,"-")</f>
        <v>0</v>
      </c>
      <c r="G56" s="94" t="str">
        <f>IFERROR(G31/G35,"-")</f>
        <v>-</v>
      </c>
      <c r="H56" s="113">
        <f>IFERROR(H31/H35,"-")</f>
        <v>0</v>
      </c>
      <c r="I56" s="92">
        <f>IFERROR(I31/I35,"-")</f>
        <v>0</v>
      </c>
      <c r="J56" s="93">
        <f>IFERROR(J31/J35,"-")</f>
        <v>0</v>
      </c>
      <c r="K56" s="93">
        <f>IFERROR(K31/K35,"-")</f>
        <v>0</v>
      </c>
      <c r="L56" s="93">
        <f>IFERROR(L31/L35,"-")</f>
        <v>0</v>
      </c>
      <c r="M56" s="93">
        <f>IFERROR(M31/M35,"-")</f>
        <v>0</v>
      </c>
      <c r="N56" s="94" t="str">
        <f>IFERROR(N31/N35,"-")</f>
        <v>-</v>
      </c>
      <c r="O56" s="113">
        <f>IFERROR(O31/O35,"-")</f>
        <v>0</v>
      </c>
      <c r="P56" s="92">
        <f>IFERROR(P31/P35,"-")</f>
        <v>0</v>
      </c>
      <c r="Q56" s="93">
        <f>IFERROR(Q31/Q35,"-")</f>
        <v>0</v>
      </c>
      <c r="R56" s="93">
        <f>IFERROR(R31/R35,"-")</f>
        <v>0</v>
      </c>
      <c r="S56" s="93">
        <f>IFERROR(S31/S35,"-")</f>
        <v>0</v>
      </c>
      <c r="T56" s="93">
        <f>IFERROR(T31/T35,"-")</f>
        <v>0</v>
      </c>
      <c r="U56" s="94" t="str">
        <f>IFERROR(U31/U35,"-")</f>
        <v>-</v>
      </c>
      <c r="V56" s="113">
        <f>IFERROR(V31/V35,"-")</f>
        <v>0</v>
      </c>
      <c r="W56" s="92">
        <f>IFERROR(W31/W35,"-")</f>
        <v>0</v>
      </c>
      <c r="X56" s="93">
        <f>IFERROR(X31/X35,"-")</f>
        <v>0</v>
      </c>
      <c r="Y56" s="93">
        <f>IFERROR(Y31/Y35,"-")</f>
        <v>0</v>
      </c>
      <c r="Z56" s="93">
        <f>IFERROR(Z31/Z35,"-")</f>
        <v>0</v>
      </c>
      <c r="AA56" s="93">
        <f>IFERROR(AA31/AA35,"-")</f>
        <v>0</v>
      </c>
      <c r="AB56" s="94" t="str">
        <f>IFERROR(AB31/AB35,"-")</f>
        <v>-</v>
      </c>
      <c r="AC56" s="113">
        <f>IFERROR(AC31/AC35,"-")</f>
        <v>0</v>
      </c>
      <c r="AD56" s="92">
        <f>IFERROR(AD31/AD35,"-")</f>
        <v>0</v>
      </c>
      <c r="AE56" s="93">
        <f>IFERROR(AE31/AE35,"-")</f>
        <v>0</v>
      </c>
      <c r="AF56" s="93">
        <f>IFERROR(AF31/AF35,"-")</f>
        <v>0</v>
      </c>
      <c r="AG56" s="93">
        <f>IFERROR(AG31/AG35,"-")</f>
        <v>0</v>
      </c>
      <c r="AH56" s="93">
        <f>IFERROR(AH31/AH35,"-")</f>
        <v>0</v>
      </c>
      <c r="AI56" s="94" t="str">
        <f>IFERROR(AI31/AI35,"-")</f>
        <v>-</v>
      </c>
      <c r="AJ56" s="113">
        <f>IFERROR(AJ31/AJ35,"-")</f>
        <v>0</v>
      </c>
      <c r="AK56" s="113">
        <f>IFERROR(AK31/AK35,"-")</f>
        <v>0</v>
      </c>
    </row>
    <row r="57" spans="1:38">
      <c r="A57" s="264" t="s">
        <v>86</v>
      </c>
      <c r="B57" s="265"/>
      <c r="C57" s="265"/>
      <c r="D57" s="266"/>
      <c r="E57" s="92">
        <f>IFERROR(E34/E35,"-")</f>
        <v>0.98349056603774</v>
      </c>
      <c r="F57" s="93">
        <f>IFERROR(F34/F35,"-")</f>
        <v>0.98263027295285</v>
      </c>
      <c r="G57" s="94" t="str">
        <f>IFERROR(G34/G35,"-")</f>
        <v>-</v>
      </c>
      <c r="H57" s="113">
        <f>IFERROR(H34/H35,"-")</f>
        <v>0.98307134220073</v>
      </c>
      <c r="I57" s="92">
        <f>IFERROR(I34/I35,"-")</f>
        <v>0.96755162241888</v>
      </c>
      <c r="J57" s="93">
        <f>IFERROR(J34/J35,"-")</f>
        <v>0.97183098591549</v>
      </c>
      <c r="K57" s="93">
        <f>IFERROR(K34/K35,"-")</f>
        <v>0.98275862068966</v>
      </c>
      <c r="L57" s="93">
        <f>IFERROR(L34/L35,"-")</f>
        <v>0.95364238410596</v>
      </c>
      <c r="M57" s="93">
        <f>IFERROR(M34/M35,"-")</f>
        <v>0.95205479452055</v>
      </c>
      <c r="N57" s="94" t="str">
        <f>IFERROR(N34/N35,"-")</f>
        <v>-</v>
      </c>
      <c r="O57" s="113">
        <f>IFERROR(O34/O35,"-")</f>
        <v>0.96676441837732</v>
      </c>
      <c r="P57" s="92">
        <f>IFERROR(P34/P35,"-")</f>
        <v>0.95918367346939</v>
      </c>
      <c r="Q57" s="93">
        <f>IFERROR(Q34/Q35,"-")</f>
        <v>0.94974874371859</v>
      </c>
      <c r="R57" s="93">
        <f>IFERROR(R34/R35,"-")</f>
        <v>0.97989949748744</v>
      </c>
      <c r="S57" s="93">
        <f>IFERROR(S34/S35,"-")</f>
        <v>0.92452830188679</v>
      </c>
      <c r="T57" s="93">
        <f>IFERROR(T34/T35,"-")</f>
        <v>0.94805194805195</v>
      </c>
      <c r="U57" s="94" t="str">
        <f>IFERROR(U34/U35,"-")</f>
        <v>-</v>
      </c>
      <c r="V57" s="113">
        <f>IFERROR(V34/V35,"-")</f>
        <v>0.95065789473684</v>
      </c>
      <c r="W57" s="92">
        <f>IFERROR(W34/W35,"-")</f>
        <v>0.94654788418708</v>
      </c>
      <c r="X57" s="93">
        <f>IFERROR(X34/X35,"-")</f>
        <v>0.93877551020408</v>
      </c>
      <c r="Y57" s="93">
        <f>IFERROR(Y34/Y35,"-")</f>
        <v>0.94052863436123</v>
      </c>
      <c r="Z57" s="93">
        <f>IFERROR(Z34/Z35,"-")</f>
        <v>0.9344262295082</v>
      </c>
      <c r="AA57" s="93">
        <f>IFERROR(AA34/AA35,"-")</f>
        <v>0.9297520661157</v>
      </c>
      <c r="AB57" s="94" t="str">
        <f>IFERROR(AB34/AB35,"-")</f>
        <v>-</v>
      </c>
      <c r="AC57" s="113">
        <f>IFERROR(AC34/AC35,"-")</f>
        <v>0.93793402777778</v>
      </c>
      <c r="AD57" s="92">
        <f>IFERROR(AD34/AD35,"-")</f>
        <v>0.96545105566219</v>
      </c>
      <c r="AE57" s="93">
        <f>IFERROR(AE34/AE35,"-")</f>
        <v>0.93503480278422</v>
      </c>
      <c r="AF57" s="93">
        <f>IFERROR(AF34/AF35,"-")</f>
        <v>0.93372319688109</v>
      </c>
      <c r="AG57" s="93">
        <f>IFERROR(AG34/AG35,"-")</f>
        <v>0.95</v>
      </c>
      <c r="AH57" s="93">
        <f>IFERROR(AH34/AH35,"-")</f>
        <v>0.95618556701031</v>
      </c>
      <c r="AI57" s="94" t="str">
        <f>IFERROR(AI34/AI35,"-")</f>
        <v>-</v>
      </c>
      <c r="AJ57" s="113">
        <f>IFERROR(AJ34/AJ35,"-")</f>
        <v>0.94806924101198</v>
      </c>
      <c r="AK57" s="113">
        <f>IFERROR(AK34/AK35,"-")</f>
        <v>0.95172504263413</v>
      </c>
    </row>
    <row r="58" spans="1:38">
      <c r="A58" s="264" t="s">
        <v>87</v>
      </c>
      <c r="B58" s="265"/>
      <c r="C58" s="265"/>
      <c r="D58" s="266"/>
      <c r="E58" s="92">
        <f>IFERROR(E23/E35,"-")</f>
        <v>0</v>
      </c>
      <c r="F58" s="93">
        <f>IFERROR(F23/F35,"-")</f>
        <v>0.0024813895781638</v>
      </c>
      <c r="G58" s="94" t="str">
        <f>IFERROR(G23/G35,"-")</f>
        <v>-</v>
      </c>
      <c r="H58" s="113">
        <f>IFERROR(H23/H35,"-")</f>
        <v>0.0012091898428053</v>
      </c>
      <c r="I58" s="92">
        <f>IFERROR(I23/I35,"-")</f>
        <v>0.0029498525073746</v>
      </c>
      <c r="J58" s="93">
        <f>IFERROR(J23/J35,"-")</f>
        <v>0</v>
      </c>
      <c r="K58" s="93">
        <f>IFERROR(K23/K35,"-")</f>
        <v>0.0057471264367816</v>
      </c>
      <c r="L58" s="93">
        <f>IFERROR(L23/L35,"-")</f>
        <v>0</v>
      </c>
      <c r="M58" s="93">
        <f>IFERROR(M23/M35,"-")</f>
        <v>0</v>
      </c>
      <c r="N58" s="94" t="str">
        <f>IFERROR(N23/N35,"-")</f>
        <v>-</v>
      </c>
      <c r="O58" s="113">
        <f>IFERROR(O23/O35,"-")</f>
        <v>0.0019550342130987</v>
      </c>
      <c r="P58" s="92">
        <f>IFERROR(P23/P35,"-")</f>
        <v>0</v>
      </c>
      <c r="Q58" s="93">
        <f>IFERROR(Q23/Q35,"-")</f>
        <v>0.0050251256281407</v>
      </c>
      <c r="R58" s="93">
        <f>IFERROR(R23/R35,"-")</f>
        <v>0</v>
      </c>
      <c r="S58" s="93">
        <f>IFERROR(S23/S35,"-")</f>
        <v>0</v>
      </c>
      <c r="T58" s="93">
        <f>IFERROR(T23/T35,"-")</f>
        <v>0</v>
      </c>
      <c r="U58" s="94" t="str">
        <f>IFERROR(U23/U35,"-")</f>
        <v>-</v>
      </c>
      <c r="V58" s="113">
        <f>IFERROR(V23/V35,"-")</f>
        <v>0.00082236842105263</v>
      </c>
      <c r="W58" s="92">
        <f>IFERROR(W23/W35,"-")</f>
        <v>0</v>
      </c>
      <c r="X58" s="93">
        <f>IFERROR(X23/X35,"-")</f>
        <v>0.0020408163265306</v>
      </c>
      <c r="Y58" s="93">
        <f>IFERROR(Y23/Y35,"-")</f>
        <v>0.0044052863436123</v>
      </c>
      <c r="Z58" s="93">
        <f>IFERROR(Z23/Z35,"-")</f>
        <v>0.0046838407494145</v>
      </c>
      <c r="AA58" s="93">
        <f>IFERROR(AA23/AA35,"-")</f>
        <v>0.006198347107438</v>
      </c>
      <c r="AB58" s="94" t="str">
        <f>IFERROR(AB23/AB35,"-")</f>
        <v>-</v>
      </c>
      <c r="AC58" s="113">
        <f>IFERROR(AC23/AC35,"-")</f>
        <v>0.0034722222222222</v>
      </c>
      <c r="AD58" s="92">
        <f>IFERROR(AD23/AD35,"-")</f>
        <v>0.0019193857965451</v>
      </c>
      <c r="AE58" s="93">
        <f>IFERROR(AE23/AE35,"-")</f>
        <v>0</v>
      </c>
      <c r="AF58" s="93">
        <f>IFERROR(AF23/AF35,"-")</f>
        <v>0.0038986354775828</v>
      </c>
      <c r="AG58" s="93">
        <f>IFERROR(AG23/AG35,"-")</f>
        <v>0.0025</v>
      </c>
      <c r="AH58" s="93">
        <f>IFERROR(AH23/AH35,"-")</f>
        <v>0.0025773195876289</v>
      </c>
      <c r="AI58" s="94" t="str">
        <f>IFERROR(AI23/AI35,"-")</f>
        <v>-</v>
      </c>
      <c r="AJ58" s="113">
        <f>IFERROR(AJ23/AJ35,"-")</f>
        <v>0.0022192632046161</v>
      </c>
      <c r="AK58" s="113">
        <f>IFERROR(AK23/AK35,"-")</f>
        <v>0.002230093139184</v>
      </c>
    </row>
    <row r="59" spans="1:38" customHeight="1" ht="15.75">
      <c r="A59" s="301" t="s">
        <v>88</v>
      </c>
      <c r="B59" s="302"/>
      <c r="C59" s="302"/>
      <c r="D59" s="303"/>
      <c r="E59" s="98">
        <f>IFERROR(E24/E35,"-")</f>
        <v>0</v>
      </c>
      <c r="F59" s="96">
        <f>IFERROR(F24/F35,"-")</f>
        <v>0</v>
      </c>
      <c r="G59" s="97" t="str">
        <f>IFERROR(G24/G35,"-")</f>
        <v>-</v>
      </c>
      <c r="H59" s="114">
        <f>IFERROR(H24/H35,"-")</f>
        <v>0</v>
      </c>
      <c r="I59" s="95">
        <f>IFERROR(I24/I35,"-")</f>
        <v>0</v>
      </c>
      <c r="J59" s="96">
        <f>IFERROR(J24/J35,"-")</f>
        <v>0</v>
      </c>
      <c r="K59" s="96">
        <f>IFERROR(K24/K35,"-")</f>
        <v>0</v>
      </c>
      <c r="L59" s="96">
        <f>IFERROR(L24/L35,"-")</f>
        <v>0</v>
      </c>
      <c r="M59" s="96">
        <f>IFERROR(M24/M35,"-")</f>
        <v>0</v>
      </c>
      <c r="N59" s="97" t="str">
        <f>IFERROR(N24/N35,"-")</f>
        <v>-</v>
      </c>
      <c r="O59" s="114">
        <f>IFERROR(O24/O35,"-")</f>
        <v>0</v>
      </c>
      <c r="P59" s="95">
        <f>IFERROR(P24/P35,"-")</f>
        <v>0</v>
      </c>
      <c r="Q59" s="96">
        <f>IFERROR(Q24/Q35,"-")</f>
        <v>0</v>
      </c>
      <c r="R59" s="96">
        <f>IFERROR(R24/R35,"-")</f>
        <v>0</v>
      </c>
      <c r="S59" s="96">
        <f>IFERROR(S24/S35,"-")</f>
        <v>0</v>
      </c>
      <c r="T59" s="96">
        <f>IFERROR(T24/T35,"-")</f>
        <v>0</v>
      </c>
      <c r="U59" s="97" t="str">
        <f>IFERROR(U24/U35,"-")</f>
        <v>-</v>
      </c>
      <c r="V59" s="114">
        <f>IFERROR(V24/V35,"-")</f>
        <v>0</v>
      </c>
      <c r="W59" s="95">
        <f>IFERROR(W24/W35,"-")</f>
        <v>0</v>
      </c>
      <c r="X59" s="96">
        <f>IFERROR(X24/X35,"-")</f>
        <v>0</v>
      </c>
      <c r="Y59" s="96">
        <f>IFERROR(Y24/Y35,"-")</f>
        <v>0</v>
      </c>
      <c r="Z59" s="96">
        <f>IFERROR(Z24/Z35,"-")</f>
        <v>0</v>
      </c>
      <c r="AA59" s="96">
        <f>IFERROR(AA24/AA35,"-")</f>
        <v>0</v>
      </c>
      <c r="AB59" s="97" t="str">
        <f>IFERROR(AB24/AB35,"-")</f>
        <v>-</v>
      </c>
      <c r="AC59" s="114">
        <f>IFERROR(AC24/AC35,"-")</f>
        <v>0</v>
      </c>
      <c r="AD59" s="95">
        <f>IFERROR(AD24/AD35,"-")</f>
        <v>0</v>
      </c>
      <c r="AE59" s="96">
        <f>IFERROR(AE24/AE35,"-")</f>
        <v>0</v>
      </c>
      <c r="AF59" s="96">
        <f>IFERROR(AF24/AF35,"-")</f>
        <v>0</v>
      </c>
      <c r="AG59" s="96">
        <f>IFERROR(AG24/AG35,"-")</f>
        <v>0</v>
      </c>
      <c r="AH59" s="96">
        <f>IFERROR(AH24/AH35,"-")</f>
        <v>0</v>
      </c>
      <c r="AI59" s="97" t="str">
        <f>IFERROR(AI24/AI35,"-")</f>
        <v>-</v>
      </c>
      <c r="AJ59" s="114">
        <f>IFERROR(AJ24/AJ35,"-")</f>
        <v>0</v>
      </c>
      <c r="AK59" s="114">
        <f>IFERROR(AK24/AK35,"-")</f>
        <v>0</v>
      </c>
    </row>
    <row r="60" spans="1:38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8" customHeight="1" ht="15.75">
      <c r="A61" s="249" t="s">
        <v>89</v>
      </c>
      <c r="B61" s="250"/>
      <c r="C61" s="250"/>
      <c r="D61" s="251"/>
      <c r="E61" s="33">
        <v>81</v>
      </c>
      <c r="F61" s="6">
        <v>36</v>
      </c>
      <c r="G61" s="15"/>
      <c r="H61" s="72">
        <f>SUM(E61:G61)</f>
        <v>117</v>
      </c>
      <c r="I61" s="5">
        <v>57</v>
      </c>
      <c r="J61" s="6">
        <v>54</v>
      </c>
      <c r="K61" s="6">
        <v>43</v>
      </c>
      <c r="L61" s="6">
        <v>39</v>
      </c>
      <c r="M61" s="6">
        <v>32</v>
      </c>
      <c r="N61" s="15"/>
      <c r="O61" s="72">
        <f>SUM(I61:N61)</f>
        <v>225</v>
      </c>
      <c r="P61" s="5">
        <v>53</v>
      </c>
      <c r="Q61" s="6">
        <v>40</v>
      </c>
      <c r="R61" s="6">
        <v>28</v>
      </c>
      <c r="S61" s="6">
        <v>49</v>
      </c>
      <c r="T61" s="6">
        <v>68</v>
      </c>
      <c r="U61" s="15"/>
      <c r="V61" s="72">
        <f>SUM(P61:U61)</f>
        <v>238</v>
      </c>
      <c r="W61" s="5">
        <v>82</v>
      </c>
      <c r="X61" s="6">
        <v>145</v>
      </c>
      <c r="Y61" s="6">
        <v>163</v>
      </c>
      <c r="Z61" s="6">
        <v>129</v>
      </c>
      <c r="AA61" s="6">
        <v>156</v>
      </c>
      <c r="AB61" s="15"/>
      <c r="AC61" s="72">
        <f>SUM(W61:AB61)</f>
        <v>675</v>
      </c>
      <c r="AD61" s="5">
        <v>103</v>
      </c>
      <c r="AE61" s="6">
        <v>121</v>
      </c>
      <c r="AF61" s="6">
        <v>165</v>
      </c>
      <c r="AG61" s="6">
        <v>189</v>
      </c>
      <c r="AH61" s="6">
        <v>166</v>
      </c>
      <c r="AI61" s="15"/>
      <c r="AJ61" s="72">
        <f>SUM(AD61:AI61)</f>
        <v>744</v>
      </c>
      <c r="AK61" s="72">
        <f>H61+O61+V61+AC61+AJ61</f>
        <v>1999</v>
      </c>
    </row>
    <row r="62" spans="1:38">
      <c r="A62" s="243" t="s">
        <v>90</v>
      </c>
      <c r="B62" s="244"/>
      <c r="C62" s="244"/>
      <c r="D62" s="245"/>
      <c r="E62" s="37">
        <v>492</v>
      </c>
      <c r="F62" s="8">
        <v>1699</v>
      </c>
      <c r="G62" s="16"/>
      <c r="H62" s="73">
        <f>SUM(E62:G62)</f>
        <v>2191</v>
      </c>
      <c r="I62" s="7">
        <v>1977</v>
      </c>
      <c r="J62" s="8">
        <v>901</v>
      </c>
      <c r="K62" s="8">
        <v>201</v>
      </c>
      <c r="L62" s="8">
        <v>318</v>
      </c>
      <c r="M62" s="8">
        <v>228</v>
      </c>
      <c r="N62" s="16"/>
      <c r="O62" s="73">
        <f>SUM(I62:N62)</f>
        <v>3625</v>
      </c>
      <c r="P62" s="7">
        <v>3101</v>
      </c>
      <c r="Q62" s="8">
        <v>1331</v>
      </c>
      <c r="R62" s="8">
        <v>918</v>
      </c>
      <c r="S62" s="8">
        <v>1294</v>
      </c>
      <c r="T62" s="8">
        <v>899</v>
      </c>
      <c r="U62" s="16"/>
      <c r="V62" s="73">
        <f>SUM(P62:U62)</f>
        <v>7543</v>
      </c>
      <c r="W62" s="7">
        <v>1074</v>
      </c>
      <c r="X62" s="8">
        <v>1041</v>
      </c>
      <c r="Y62" s="8">
        <v>637</v>
      </c>
      <c r="Z62" s="8">
        <v>1050</v>
      </c>
      <c r="AA62" s="8">
        <v>1217</v>
      </c>
      <c r="AB62" s="16"/>
      <c r="AC62" s="73">
        <f>SUM(W62:AB62)</f>
        <v>5019</v>
      </c>
      <c r="AD62" s="7">
        <v>843</v>
      </c>
      <c r="AE62" s="8">
        <v>1431</v>
      </c>
      <c r="AF62" s="8">
        <v>1253</v>
      </c>
      <c r="AG62" s="8">
        <v>1675</v>
      </c>
      <c r="AH62" s="8">
        <v>1099</v>
      </c>
      <c r="AI62" s="16"/>
      <c r="AJ62" s="73">
        <f>SUM(AD62:AI62)</f>
        <v>6301</v>
      </c>
      <c r="AK62" s="73">
        <f>H62+O62+V62+AC62+AJ62</f>
        <v>24679</v>
      </c>
    </row>
    <row r="63" spans="1:38">
      <c r="A63" s="243" t="s">
        <v>91</v>
      </c>
      <c r="B63" s="244"/>
      <c r="C63" s="244"/>
      <c r="D63" s="245"/>
      <c r="E63" s="37">
        <v>0</v>
      </c>
      <c r="F63" s="8">
        <v>0</v>
      </c>
      <c r="G63" s="16"/>
      <c r="H63" s="73">
        <f>SUM(E63:G63)</f>
        <v>0</v>
      </c>
      <c r="I63" s="7">
        <v>0</v>
      </c>
      <c r="J63" s="8">
        <v>0</v>
      </c>
      <c r="K63" s="8">
        <v>0</v>
      </c>
      <c r="L63" s="8">
        <v>0</v>
      </c>
      <c r="M63" s="8">
        <v>0</v>
      </c>
      <c r="N63" s="16"/>
      <c r="O63" s="73">
        <f>SUM(I63:N63)</f>
        <v>0</v>
      </c>
      <c r="P63" s="7">
        <v>0</v>
      </c>
      <c r="Q63" s="8">
        <v>0</v>
      </c>
      <c r="R63" s="8">
        <v>0</v>
      </c>
      <c r="S63" s="8">
        <v>0</v>
      </c>
      <c r="T63" s="8">
        <v>0</v>
      </c>
      <c r="U63" s="16"/>
      <c r="V63" s="73">
        <f>SUM(P63:U63)</f>
        <v>0</v>
      </c>
      <c r="W63" s="7">
        <v>0</v>
      </c>
      <c r="X63" s="8">
        <v>0</v>
      </c>
      <c r="Y63" s="8">
        <v>0</v>
      </c>
      <c r="Z63" s="8">
        <v>0</v>
      </c>
      <c r="AA63" s="8">
        <v>0</v>
      </c>
      <c r="AB63" s="16"/>
      <c r="AC63" s="73">
        <f>SUM(W63:AB63)</f>
        <v>0</v>
      </c>
      <c r="AD63" s="7">
        <v>0</v>
      </c>
      <c r="AE63" s="8">
        <v>0</v>
      </c>
      <c r="AF63" s="8">
        <v>0</v>
      </c>
      <c r="AG63" s="8">
        <v>0</v>
      </c>
      <c r="AH63" s="8">
        <v>0</v>
      </c>
      <c r="AI63" s="16"/>
      <c r="AJ63" s="73">
        <f>SUM(AD63:AI63)</f>
        <v>0</v>
      </c>
      <c r="AK63" s="73">
        <f>H63+O63+V63+AC63+AJ63</f>
        <v>0</v>
      </c>
    </row>
    <row r="64" spans="1:38">
      <c r="A64" s="243" t="s">
        <v>92</v>
      </c>
      <c r="B64" s="244"/>
      <c r="C64" s="244"/>
      <c r="D64" s="245"/>
      <c r="E64" s="37">
        <v>37</v>
      </c>
      <c r="F64" s="8">
        <v>42</v>
      </c>
      <c r="G64" s="16"/>
      <c r="H64" s="73">
        <f>SUM(E64:G64)</f>
        <v>79</v>
      </c>
      <c r="I64" s="7">
        <v>64</v>
      </c>
      <c r="J64" s="8">
        <v>43</v>
      </c>
      <c r="K64" s="8">
        <v>23</v>
      </c>
      <c r="L64" s="8">
        <v>24</v>
      </c>
      <c r="M64" s="8">
        <v>33</v>
      </c>
      <c r="N64" s="16"/>
      <c r="O64" s="73">
        <f>SUM(I64:N64)</f>
        <v>187</v>
      </c>
      <c r="P64" s="7">
        <v>45</v>
      </c>
      <c r="Q64" s="8">
        <v>48</v>
      </c>
      <c r="R64" s="8">
        <v>33</v>
      </c>
      <c r="S64" s="8">
        <v>25</v>
      </c>
      <c r="T64" s="8">
        <v>30</v>
      </c>
      <c r="U64" s="16"/>
      <c r="V64" s="73">
        <f>SUM(P64:U64)</f>
        <v>181</v>
      </c>
      <c r="W64" s="7">
        <v>36</v>
      </c>
      <c r="X64" s="8">
        <v>62</v>
      </c>
      <c r="Y64" s="8">
        <v>82</v>
      </c>
      <c r="Z64" s="8">
        <v>63</v>
      </c>
      <c r="AA64" s="8">
        <v>83</v>
      </c>
      <c r="AB64" s="16"/>
      <c r="AC64" s="73">
        <f>SUM(W64:AB64)</f>
        <v>326</v>
      </c>
      <c r="AD64" s="7">
        <v>67</v>
      </c>
      <c r="AE64" s="8">
        <v>68</v>
      </c>
      <c r="AF64" s="8">
        <v>75</v>
      </c>
      <c r="AG64" s="8">
        <v>49</v>
      </c>
      <c r="AH64" s="8">
        <v>34</v>
      </c>
      <c r="AI64" s="16"/>
      <c r="AJ64" s="73">
        <f>SUM(AD64:AI64)</f>
        <v>293</v>
      </c>
      <c r="AK64" s="73">
        <f>H64+O64+V64+AC64+AJ64</f>
        <v>1066</v>
      </c>
    </row>
    <row r="65" spans="1:38">
      <c r="A65" s="243" t="s">
        <v>93</v>
      </c>
      <c r="B65" s="244"/>
      <c r="C65" s="244"/>
      <c r="D65" s="245"/>
      <c r="E65" s="37">
        <v>1009</v>
      </c>
      <c r="F65" s="8">
        <v>1048</v>
      </c>
      <c r="G65" s="16"/>
      <c r="H65" s="73">
        <f>SUM(E65:G65)</f>
        <v>2057</v>
      </c>
      <c r="I65" s="7">
        <v>1024</v>
      </c>
      <c r="J65" s="8">
        <v>972</v>
      </c>
      <c r="K65" s="8">
        <v>742</v>
      </c>
      <c r="L65" s="8">
        <v>621</v>
      </c>
      <c r="M65" s="8">
        <v>779</v>
      </c>
      <c r="N65" s="16"/>
      <c r="O65" s="73">
        <f>SUM(I65:N65)</f>
        <v>4138</v>
      </c>
      <c r="P65" s="7">
        <v>829</v>
      </c>
      <c r="Q65" s="8">
        <v>752</v>
      </c>
      <c r="R65" s="8">
        <v>630</v>
      </c>
      <c r="S65" s="8">
        <v>754</v>
      </c>
      <c r="T65" s="8">
        <v>1218</v>
      </c>
      <c r="U65" s="16"/>
      <c r="V65" s="73">
        <f>SUM(P65:U65)</f>
        <v>4183</v>
      </c>
      <c r="W65" s="7">
        <v>1870</v>
      </c>
      <c r="X65" s="8">
        <v>1878</v>
      </c>
      <c r="Y65" s="8">
        <v>1675</v>
      </c>
      <c r="Z65" s="8">
        <v>1720</v>
      </c>
      <c r="AA65" s="8">
        <v>2116</v>
      </c>
      <c r="AB65" s="16"/>
      <c r="AC65" s="73">
        <f>SUM(W65:AB65)</f>
        <v>9259</v>
      </c>
      <c r="AD65" s="7">
        <v>1722</v>
      </c>
      <c r="AE65" s="8">
        <v>1801</v>
      </c>
      <c r="AF65" s="8">
        <v>1961</v>
      </c>
      <c r="AG65" s="8">
        <v>1582</v>
      </c>
      <c r="AH65" s="8">
        <v>1286</v>
      </c>
      <c r="AI65" s="16"/>
      <c r="AJ65" s="73">
        <f>SUM(AD65:AI65)</f>
        <v>8352</v>
      </c>
      <c r="AK65" s="73">
        <f>H65+O65+V65+AC65+AJ65</f>
        <v>27989</v>
      </c>
    </row>
    <row r="66" spans="1:38">
      <c r="A66" s="243" t="s">
        <v>94</v>
      </c>
      <c r="B66" s="244"/>
      <c r="C66" s="244"/>
      <c r="D66" s="245"/>
      <c r="E66" s="37">
        <v>12532</v>
      </c>
      <c r="F66" s="8">
        <v>14401</v>
      </c>
      <c r="G66" s="16"/>
      <c r="H66" s="73">
        <f>SUM(E66:G66)</f>
        <v>26933</v>
      </c>
      <c r="I66" s="7">
        <v>17607</v>
      </c>
      <c r="J66" s="8">
        <v>10300</v>
      </c>
      <c r="K66" s="8">
        <v>5655</v>
      </c>
      <c r="L66" s="8">
        <v>4168</v>
      </c>
      <c r="M66" s="8">
        <v>2948</v>
      </c>
      <c r="N66" s="16"/>
      <c r="O66" s="73">
        <f>SUM(I66:N66)</f>
        <v>40678</v>
      </c>
      <c r="P66" s="7">
        <v>17587</v>
      </c>
      <c r="Q66" s="8">
        <v>13459</v>
      </c>
      <c r="R66" s="8">
        <v>10653</v>
      </c>
      <c r="S66" s="8">
        <v>14827</v>
      </c>
      <c r="T66" s="8">
        <v>12807</v>
      </c>
      <c r="U66" s="16"/>
      <c r="V66" s="73">
        <f>SUM(P66:U66)</f>
        <v>69333</v>
      </c>
      <c r="W66" s="7">
        <v>15225</v>
      </c>
      <c r="X66" s="8">
        <v>17690</v>
      </c>
      <c r="Y66" s="8">
        <v>14061</v>
      </c>
      <c r="Z66" s="8">
        <v>16570</v>
      </c>
      <c r="AA66" s="8">
        <v>15491</v>
      </c>
      <c r="AB66" s="16"/>
      <c r="AC66" s="73">
        <f>SUM(W66:AB66)</f>
        <v>79037</v>
      </c>
      <c r="AD66" s="7">
        <v>12402</v>
      </c>
      <c r="AE66" s="8">
        <v>18510</v>
      </c>
      <c r="AF66" s="8">
        <v>17197</v>
      </c>
      <c r="AG66" s="8">
        <v>17685</v>
      </c>
      <c r="AH66" s="8">
        <v>19109</v>
      </c>
      <c r="AI66" s="16"/>
      <c r="AJ66" s="73">
        <f>SUM(AD66:AI66)</f>
        <v>84903</v>
      </c>
      <c r="AK66" s="73">
        <f>H66+O66+V66+AC66+AJ66</f>
        <v>300884</v>
      </c>
    </row>
    <row r="67" spans="1:38">
      <c r="A67" s="243" t="s">
        <v>95</v>
      </c>
      <c r="B67" s="244"/>
      <c r="C67" s="244"/>
      <c r="D67" s="245"/>
      <c r="E67" s="37">
        <v>27934</v>
      </c>
      <c r="F67" s="8">
        <v>27397</v>
      </c>
      <c r="G67" s="16"/>
      <c r="H67" s="73">
        <f>SUM(E67:G67)</f>
        <v>55331</v>
      </c>
      <c r="I67" s="7">
        <v>15532</v>
      </c>
      <c r="J67" s="8">
        <v>24370</v>
      </c>
      <c r="K67" s="8">
        <v>20007</v>
      </c>
      <c r="L67" s="8">
        <v>23166</v>
      </c>
      <c r="M67" s="8">
        <v>21356</v>
      </c>
      <c r="N67" s="16"/>
      <c r="O67" s="73">
        <f>SUM(I67:N67)</f>
        <v>104431</v>
      </c>
      <c r="P67" s="7">
        <v>949</v>
      </c>
      <c r="Q67" s="8">
        <v>3725</v>
      </c>
      <c r="R67" s="8">
        <v>10082</v>
      </c>
      <c r="S67" s="8">
        <v>13475</v>
      </c>
      <c r="T67" s="8">
        <v>16010</v>
      </c>
      <c r="U67" s="16"/>
      <c r="V67" s="73">
        <f>SUM(P67:U67)</f>
        <v>44241</v>
      </c>
      <c r="W67" s="7">
        <v>22826</v>
      </c>
      <c r="X67" s="8">
        <v>10058</v>
      </c>
      <c r="Y67" s="8">
        <v>15576</v>
      </c>
      <c r="Z67" s="8">
        <v>13899</v>
      </c>
      <c r="AA67" s="8">
        <v>11150</v>
      </c>
      <c r="AB67" s="16"/>
      <c r="AC67" s="73">
        <f>SUM(W67:AB67)</f>
        <v>73509</v>
      </c>
      <c r="AD67" s="7">
        <v>13216</v>
      </c>
      <c r="AE67" s="8">
        <v>12081</v>
      </c>
      <c r="AF67" s="8">
        <v>21130</v>
      </c>
      <c r="AG67" s="8">
        <v>6380</v>
      </c>
      <c r="AH67" s="8">
        <v>10762</v>
      </c>
      <c r="AI67" s="16"/>
      <c r="AJ67" s="73">
        <f>SUM(AD67:AI67)</f>
        <v>63569</v>
      </c>
      <c r="AK67" s="73">
        <f>H67+O67+V67+AC67+AJ67</f>
        <v>341081</v>
      </c>
    </row>
    <row r="68" spans="1:38" customHeight="1" ht="15.75">
      <c r="A68" s="280" t="s">
        <v>96</v>
      </c>
      <c r="B68" s="281"/>
      <c r="C68" s="281"/>
      <c r="D68" s="282"/>
      <c r="E68" s="116">
        <f>SUM(E35,E61:E65)</f>
        <v>2043</v>
      </c>
      <c r="F68" s="117">
        <f>SUM(F35,F61:F65)</f>
        <v>3228</v>
      </c>
      <c r="G68" s="118">
        <f>SUM(G35,G61:G65)</f>
        <v>0</v>
      </c>
      <c r="H68" s="115">
        <f>SUM(H35,H61:H65)</f>
        <v>5271</v>
      </c>
      <c r="I68" s="116">
        <f>SUM(I35,I61:I65)</f>
        <v>3461</v>
      </c>
      <c r="J68" s="117">
        <f>SUM(J35,J61:J65)</f>
        <v>2183</v>
      </c>
      <c r="K68" s="117">
        <f>SUM(K35,K61:K65)</f>
        <v>1183</v>
      </c>
      <c r="L68" s="117">
        <f>SUM(L35,L61:L65)</f>
        <v>1153</v>
      </c>
      <c r="M68" s="117">
        <f>SUM(M35,M61:M65)</f>
        <v>1218</v>
      </c>
      <c r="N68" s="118">
        <f>SUM(N35,N61:N65)</f>
        <v>0</v>
      </c>
      <c r="O68" s="115">
        <f>SUM(O35,O61:O65)</f>
        <v>9198</v>
      </c>
      <c r="P68" s="116">
        <f>SUM(P35,P61:P65)</f>
        <v>4273</v>
      </c>
      <c r="Q68" s="117">
        <f>SUM(Q35,Q61:Q65)</f>
        <v>2370</v>
      </c>
      <c r="R68" s="117">
        <f>SUM(R35,R61:R65)</f>
        <v>1808</v>
      </c>
      <c r="S68" s="117">
        <f>SUM(S35,S61:S65)</f>
        <v>2387</v>
      </c>
      <c r="T68" s="117">
        <f>SUM(T35,T61:T65)</f>
        <v>2523</v>
      </c>
      <c r="U68" s="118">
        <f>SUM(U35,U61:U65)</f>
        <v>0</v>
      </c>
      <c r="V68" s="115">
        <f>SUM(V35,V61:V65)</f>
        <v>13361</v>
      </c>
      <c r="W68" s="116">
        <f>SUM(W35,W61:W65)</f>
        <v>3511</v>
      </c>
      <c r="X68" s="117">
        <f>SUM(X35,X61:X65)</f>
        <v>3616</v>
      </c>
      <c r="Y68" s="117">
        <f>SUM(Y35,Y61:Y65)</f>
        <v>3011</v>
      </c>
      <c r="Z68" s="117">
        <f>SUM(Z35,Z61:Z65)</f>
        <v>3389</v>
      </c>
      <c r="AA68" s="117">
        <f>SUM(AA35,AA61:AA65)</f>
        <v>4056</v>
      </c>
      <c r="AB68" s="118">
        <f>SUM(AB35,AB61:AB65)</f>
        <v>0</v>
      </c>
      <c r="AC68" s="115">
        <f>SUM(AC35,AC61:AC65)</f>
        <v>17583</v>
      </c>
      <c r="AD68" s="116">
        <f>SUM(AD35,AD61:AD65)</f>
        <v>3256</v>
      </c>
      <c r="AE68" s="117">
        <f>SUM(AE35,AE61:AE65)</f>
        <v>3852</v>
      </c>
      <c r="AF68" s="117">
        <f>SUM(AF35,AF61:AF65)</f>
        <v>3967</v>
      </c>
      <c r="AG68" s="117">
        <f>SUM(AG35,AG61:AG65)</f>
        <v>3895</v>
      </c>
      <c r="AH68" s="117">
        <f>SUM(AH35,AH61:AH65)</f>
        <v>2973</v>
      </c>
      <c r="AI68" s="118">
        <f>SUM(AI35,AI61:AI65)</f>
        <v>0</v>
      </c>
      <c r="AJ68" s="115">
        <f>SUM(AJ35,AJ61:AJ65)</f>
        <v>17943</v>
      </c>
      <c r="AK68" s="115">
        <f>SUM(AK35,AK61:AK65)</f>
        <v>63356</v>
      </c>
    </row>
    <row r="69" spans="1:38" customHeight="1" ht="16.5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8" customHeight="1" ht="15.75">
      <c r="A70" s="277" t="s">
        <v>97</v>
      </c>
      <c r="B70" s="278"/>
      <c r="C70" s="278"/>
      <c r="D70" s="279"/>
      <c r="E70" s="33">
        <v>1</v>
      </c>
      <c r="F70" s="20">
        <v>9</v>
      </c>
      <c r="G70" s="21"/>
      <c r="H70" s="72">
        <f>SUM(E70:G70)</f>
        <v>10</v>
      </c>
      <c r="I70" s="19">
        <v>1</v>
      </c>
      <c r="J70" s="20">
        <v>6</v>
      </c>
      <c r="K70" s="20">
        <v>0</v>
      </c>
      <c r="L70" s="20">
        <v>3</v>
      </c>
      <c r="M70" s="20">
        <v>1</v>
      </c>
      <c r="N70" s="21"/>
      <c r="O70" s="72">
        <f>SUM(I70:N70)</f>
        <v>11</v>
      </c>
      <c r="P70" s="19">
        <v>3</v>
      </c>
      <c r="Q70" s="20">
        <v>3</v>
      </c>
      <c r="R70" s="20">
        <v>2</v>
      </c>
      <c r="S70" s="20">
        <v>4</v>
      </c>
      <c r="T70" s="20">
        <v>9</v>
      </c>
      <c r="U70" s="21"/>
      <c r="V70" s="72">
        <f>SUM(P70:U70)</f>
        <v>21</v>
      </c>
      <c r="W70" s="19">
        <v>6</v>
      </c>
      <c r="X70" s="20">
        <v>11</v>
      </c>
      <c r="Y70" s="20">
        <v>13</v>
      </c>
      <c r="Z70" s="20">
        <v>9</v>
      </c>
      <c r="AA70" s="20">
        <v>14</v>
      </c>
      <c r="AB70" s="21"/>
      <c r="AC70" s="72">
        <f>SUM(W70:AB70)</f>
        <v>53</v>
      </c>
      <c r="AD70" s="19">
        <v>10</v>
      </c>
      <c r="AE70" s="20">
        <v>14</v>
      </c>
      <c r="AF70" s="20">
        <v>16</v>
      </c>
      <c r="AG70" s="20">
        <v>12</v>
      </c>
      <c r="AH70" s="20">
        <v>11</v>
      </c>
      <c r="AI70" s="21"/>
      <c r="AJ70" s="72">
        <f>SUM(AD70:AI70)</f>
        <v>63</v>
      </c>
      <c r="AK70" s="72">
        <f>H70+O70+V70+AC70</f>
        <v>95</v>
      </c>
    </row>
    <row r="71" spans="1:38">
      <c r="A71" s="292" t="s">
        <v>98</v>
      </c>
      <c r="B71" s="293"/>
      <c r="C71" s="293"/>
      <c r="D71" s="294"/>
      <c r="E71" s="22">
        <v>4</v>
      </c>
      <c r="F71" s="23">
        <v>4</v>
      </c>
      <c r="G71" s="24"/>
      <c r="H71" s="119">
        <f>SUM(E71:G71)</f>
        <v>8</v>
      </c>
      <c r="I71" s="22">
        <v>8</v>
      </c>
      <c r="J71" s="23">
        <v>8</v>
      </c>
      <c r="K71" s="23">
        <v>6</v>
      </c>
      <c r="L71" s="23">
        <v>4</v>
      </c>
      <c r="M71" s="23">
        <v>5</v>
      </c>
      <c r="N71" s="24"/>
      <c r="O71" s="119">
        <f>SUM(I71:N71)</f>
        <v>31</v>
      </c>
      <c r="P71" s="22">
        <v>8</v>
      </c>
      <c r="Q71" s="23">
        <v>3</v>
      </c>
      <c r="R71" s="23">
        <v>2</v>
      </c>
      <c r="S71" s="23">
        <v>7</v>
      </c>
      <c r="T71" s="23">
        <v>11</v>
      </c>
      <c r="U71" s="24"/>
      <c r="V71" s="119">
        <f>SUM(P71:U71)</f>
        <v>31</v>
      </c>
      <c r="W71" s="22">
        <v>9</v>
      </c>
      <c r="X71" s="23">
        <v>12</v>
      </c>
      <c r="Y71" s="23">
        <v>10</v>
      </c>
      <c r="Z71" s="23">
        <v>11</v>
      </c>
      <c r="AA71" s="23">
        <v>12</v>
      </c>
      <c r="AB71" s="24"/>
      <c r="AC71" s="119">
        <f>SUM(W71:AB71)</f>
        <v>54</v>
      </c>
      <c r="AD71" s="22">
        <v>9</v>
      </c>
      <c r="AE71" s="23">
        <v>8</v>
      </c>
      <c r="AF71" s="23">
        <v>14</v>
      </c>
      <c r="AG71" s="23">
        <v>12</v>
      </c>
      <c r="AH71" s="23">
        <v>9</v>
      </c>
      <c r="AI71" s="24"/>
      <c r="AJ71" s="119">
        <f>SUM(AD71:AI71)</f>
        <v>52</v>
      </c>
      <c r="AK71" s="119">
        <f>H71+O71+V71+AC71</f>
        <v>124</v>
      </c>
    </row>
    <row r="72" spans="1:38">
      <c r="A72" s="295" t="s">
        <v>99</v>
      </c>
      <c r="B72" s="296"/>
      <c r="C72" s="296"/>
      <c r="D72" s="297"/>
      <c r="E72" s="122">
        <f>IFERROR(E70/E36,"-")</f>
        <v>0.33333333333333</v>
      </c>
      <c r="F72" s="123">
        <f>IFERROR(F70/F36,"-")</f>
        <v>1.8</v>
      </c>
      <c r="G72" s="124" t="str">
        <f>IFERROR(G70/G36,"-")</f>
        <v>-</v>
      </c>
      <c r="H72" s="120">
        <f>IFERROR(H70/H36,"-")</f>
        <v>1.25</v>
      </c>
      <c r="I72" s="122">
        <f>IFERROR(I70/I36,"-")</f>
        <v>0.16666666666667</v>
      </c>
      <c r="J72" s="123">
        <f>IFERROR(J70/J36,"-")</f>
        <v>3</v>
      </c>
      <c r="K72" s="123">
        <f>IFERROR(K70/K36,"-")</f>
        <v>0</v>
      </c>
      <c r="L72" s="123">
        <f>IFERROR(L70/L36,"-")</f>
        <v>1</v>
      </c>
      <c r="M72" s="123">
        <f>IFERROR(M70/M36,"-")</f>
        <v>0.5</v>
      </c>
      <c r="N72" s="124" t="str">
        <f>IFERROR(N70/N36,"-")</f>
        <v>-</v>
      </c>
      <c r="O72" s="120">
        <f>IFERROR(O70/O36,"-")</f>
        <v>0.73333333333333</v>
      </c>
      <c r="P72" s="122">
        <f>IFERROR(P70/P36,"-")</f>
        <v>0.5</v>
      </c>
      <c r="Q72" s="123">
        <f>IFERROR(Q70/Q36,"-")</f>
        <v>1.5</v>
      </c>
      <c r="R72" s="123">
        <f>IFERROR(R70/R36,"-")</f>
        <v>2</v>
      </c>
      <c r="S72" s="123">
        <f>IFERROR(S70/S36,"-")</f>
        <v>0.4</v>
      </c>
      <c r="T72" s="123">
        <f>IFERROR(T70/T36,"-")</f>
        <v>1.2857142857143</v>
      </c>
      <c r="U72" s="124" t="str">
        <f>IFERROR(U70/U36,"-")</f>
        <v>-</v>
      </c>
      <c r="V72" s="120">
        <f>IFERROR(V70/V36,"-")</f>
        <v>0.80769230769231</v>
      </c>
      <c r="W72" s="122">
        <f>IFERROR(W70/W36,"-")</f>
        <v>0.4</v>
      </c>
      <c r="X72" s="123">
        <f>IFERROR(X70/X36,"-")</f>
        <v>0.6875</v>
      </c>
      <c r="Y72" s="123">
        <f>IFERROR(Y70/Y36,"-")</f>
        <v>0.72222222222222</v>
      </c>
      <c r="Z72" s="123">
        <f>IFERROR(Z70/Z36,"-")</f>
        <v>0.64285714285714</v>
      </c>
      <c r="AA72" s="123">
        <f>IFERROR(AA70/AA36,"-")</f>
        <v>0.93333333333333</v>
      </c>
      <c r="AB72" s="124" t="str">
        <f>IFERROR(AB70/AB36,"-")</f>
        <v>-</v>
      </c>
      <c r="AC72" s="120">
        <f>IFERROR(AC70/AC36,"-")</f>
        <v>0.67948717948718</v>
      </c>
      <c r="AD72" s="122">
        <f>IFERROR(AD70/AD36,"-")</f>
        <v>0.83333333333333</v>
      </c>
      <c r="AE72" s="123">
        <f>IFERROR(AE70/AE36,"-")</f>
        <v>0.77777777777778</v>
      </c>
      <c r="AF72" s="123">
        <f>IFERROR(AF70/AF36,"-")</f>
        <v>1</v>
      </c>
      <c r="AG72" s="123">
        <f>IFERROR(AG70/AG36,"-")</f>
        <v>1</v>
      </c>
      <c r="AH72" s="123">
        <f>IFERROR(AH70/AH36,"-")</f>
        <v>1.5714285714286</v>
      </c>
      <c r="AI72" s="124" t="str">
        <f>IFERROR(AI70/AI36,"-")</f>
        <v>-</v>
      </c>
      <c r="AJ72" s="120">
        <f>IFERROR(AJ70/AJ36,"-")</f>
        <v>0.96923076923077</v>
      </c>
      <c r="AK72" s="120">
        <f>IFERROR(AK70/AK36,"-")</f>
        <v>0.49479166666667</v>
      </c>
    </row>
    <row r="73" spans="1:38" customHeight="1" ht="15.75">
      <c r="A73" s="289" t="s">
        <v>100</v>
      </c>
      <c r="B73" s="290"/>
      <c r="C73" s="290"/>
      <c r="D73" s="291"/>
      <c r="E73" s="125">
        <f>IFERROR(E71/E36,"-")</f>
        <v>1.3333333333333</v>
      </c>
      <c r="F73" s="126">
        <f>IFERROR(F71/F36,"-")</f>
        <v>0.8</v>
      </c>
      <c r="G73" s="127" t="str">
        <f>IFERROR(G71/G36,"-")</f>
        <v>-</v>
      </c>
      <c r="H73" s="121">
        <f>IFERROR(H71/H36,"-")</f>
        <v>1</v>
      </c>
      <c r="I73" s="125">
        <f>IFERROR(I71/I36,"-")</f>
        <v>1.3333333333333</v>
      </c>
      <c r="J73" s="126">
        <f>IFERROR(J71/J36,"-")</f>
        <v>4</v>
      </c>
      <c r="K73" s="126">
        <f>IFERROR(K71/K36,"-")</f>
        <v>3</v>
      </c>
      <c r="L73" s="126">
        <f>IFERROR(L71/L36,"-")</f>
        <v>1.3333333333333</v>
      </c>
      <c r="M73" s="126">
        <f>IFERROR(M71/M36,"-")</f>
        <v>2.5</v>
      </c>
      <c r="N73" s="127" t="str">
        <f>IFERROR(N71/N36,"-")</f>
        <v>-</v>
      </c>
      <c r="O73" s="121">
        <f>IFERROR(O71/O36,"-")</f>
        <v>2.0666666666667</v>
      </c>
      <c r="P73" s="125">
        <f>IFERROR(P71/P36,"-")</f>
        <v>1.3333333333333</v>
      </c>
      <c r="Q73" s="126">
        <f>IFERROR(Q71/Q36,"-")</f>
        <v>1.5</v>
      </c>
      <c r="R73" s="126">
        <f>IFERROR(R71/R36,"-")</f>
        <v>2</v>
      </c>
      <c r="S73" s="126">
        <f>IFERROR(S71/S36,"-")</f>
        <v>0.7</v>
      </c>
      <c r="T73" s="126">
        <f>IFERROR(T71/T36,"-")</f>
        <v>1.5714285714286</v>
      </c>
      <c r="U73" s="127" t="str">
        <f>IFERROR(U71/U36,"-")</f>
        <v>-</v>
      </c>
      <c r="V73" s="121">
        <f>IFERROR(V71/V36,"-")</f>
        <v>1.1923076923077</v>
      </c>
      <c r="W73" s="125">
        <f>IFERROR(W71/W36,"-")</f>
        <v>0.6</v>
      </c>
      <c r="X73" s="126">
        <f>IFERROR(X71/X36,"-")</f>
        <v>0.75</v>
      </c>
      <c r="Y73" s="126">
        <f>IFERROR(Y71/Y36,"-")</f>
        <v>0.55555555555556</v>
      </c>
      <c r="Z73" s="126">
        <f>IFERROR(Z71/Z36,"-")</f>
        <v>0.78571428571429</v>
      </c>
      <c r="AA73" s="126">
        <f>IFERROR(AA71/AA36,"-")</f>
        <v>0.8</v>
      </c>
      <c r="AB73" s="127" t="str">
        <f>IFERROR(AB71/AB36,"-")</f>
        <v>-</v>
      </c>
      <c r="AC73" s="121">
        <f>IFERROR(AC71/AC36,"-")</f>
        <v>0.69230769230769</v>
      </c>
      <c r="AD73" s="125">
        <f>IFERROR(AD71/AD36,"-")</f>
        <v>0.75</v>
      </c>
      <c r="AE73" s="126">
        <f>IFERROR(AE71/AE36,"-")</f>
        <v>0.44444444444444</v>
      </c>
      <c r="AF73" s="126">
        <f>IFERROR(AF71/AF36,"-")</f>
        <v>0.875</v>
      </c>
      <c r="AG73" s="126">
        <f>IFERROR(AG71/AG36,"-")</f>
        <v>1</v>
      </c>
      <c r="AH73" s="126">
        <f>IFERROR(AH71/AH36,"-")</f>
        <v>1.2857142857143</v>
      </c>
      <c r="AI73" s="127" t="str">
        <f>IFERROR(AI71/AI36,"-")</f>
        <v>-</v>
      </c>
      <c r="AJ73" s="121">
        <f>IFERROR(AJ71/AJ36,"-")</f>
        <v>0.8</v>
      </c>
      <c r="AK73" s="121">
        <f>IFERROR(AK71/AK36,"-")</f>
        <v>0.64583333333333</v>
      </c>
    </row>
    <row r="74" spans="1:38" customHeight="1" ht="16.5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8" customHeight="1" ht="15.75">
      <c r="A75" s="286" t="s">
        <v>101</v>
      </c>
      <c r="B75" s="287"/>
      <c r="C75" s="287"/>
      <c r="D75" s="288"/>
      <c r="E75" s="26">
        <v>105</v>
      </c>
      <c r="F75" s="27">
        <v>270</v>
      </c>
      <c r="G75" s="28"/>
      <c r="H75" s="128">
        <f>SUM(E75:G75)</f>
        <v>375</v>
      </c>
      <c r="I75" s="26">
        <v>275</v>
      </c>
      <c r="J75" s="27">
        <v>130</v>
      </c>
      <c r="K75" s="27">
        <v>130</v>
      </c>
      <c r="L75" s="27">
        <v>280</v>
      </c>
      <c r="M75" s="27">
        <v>242</v>
      </c>
      <c r="N75" s="28"/>
      <c r="O75" s="128">
        <f>SUM(I75:N75)</f>
        <v>1057</v>
      </c>
      <c r="P75" s="26">
        <v>290</v>
      </c>
      <c r="Q75" s="27">
        <v>70</v>
      </c>
      <c r="R75" s="27">
        <v>85</v>
      </c>
      <c r="S75" s="27">
        <v>310</v>
      </c>
      <c r="T75" s="27">
        <v>265</v>
      </c>
      <c r="U75" s="28"/>
      <c r="V75" s="128">
        <f>SUM(P75:U75)</f>
        <v>1020</v>
      </c>
      <c r="W75" s="26">
        <v>620</v>
      </c>
      <c r="X75" s="27">
        <v>520</v>
      </c>
      <c r="Y75" s="27">
        <v>555</v>
      </c>
      <c r="Z75" s="27">
        <v>685</v>
      </c>
      <c r="AA75" s="27">
        <v>670</v>
      </c>
      <c r="AB75" s="28"/>
      <c r="AC75" s="128">
        <f>SUM(W75:AB75)</f>
        <v>3050</v>
      </c>
      <c r="AD75" s="26">
        <v>615</v>
      </c>
      <c r="AE75" s="27">
        <v>610</v>
      </c>
      <c r="AF75" s="27">
        <v>600</v>
      </c>
      <c r="AG75" s="27">
        <v>435</v>
      </c>
      <c r="AH75" s="27">
        <v>165</v>
      </c>
      <c r="AI75" s="28"/>
      <c r="AJ75" s="128">
        <f>SUM(AD75:AI75)</f>
        <v>2425</v>
      </c>
      <c r="AK75" s="128">
        <f>H75+O75+V75+AC75+AJ75</f>
        <v>7927</v>
      </c>
    </row>
    <row r="76" spans="1:38">
      <c r="A76" s="274" t="s">
        <v>102</v>
      </c>
      <c r="B76" s="275"/>
      <c r="C76" s="275"/>
      <c r="D76" s="276"/>
      <c r="E76" s="13"/>
      <c r="F76" s="14"/>
      <c r="G76" s="18"/>
      <c r="H76" s="129">
        <f>SUM(E76:G76)</f>
        <v>0</v>
      </c>
      <c r="I76" s="13"/>
      <c r="J76" s="14"/>
      <c r="K76" s="14"/>
      <c r="L76" s="14"/>
      <c r="M76" s="14"/>
      <c r="N76" s="18"/>
      <c r="O76" s="129">
        <f>SUM(I76:N76)</f>
        <v>0</v>
      </c>
      <c r="P76" s="13"/>
      <c r="Q76" s="14"/>
      <c r="R76" s="14"/>
      <c r="S76" s="14"/>
      <c r="T76" s="14"/>
      <c r="U76" s="18"/>
      <c r="V76" s="129">
        <f>SUM(P76:U76)</f>
        <v>0</v>
      </c>
      <c r="W76" s="13"/>
      <c r="X76" s="14"/>
      <c r="Y76" s="14"/>
      <c r="Z76" s="14"/>
      <c r="AA76" s="14"/>
      <c r="AB76" s="18"/>
      <c r="AC76" s="129">
        <f>SUM(W76:AB76)</f>
        <v>0</v>
      </c>
      <c r="AD76" s="13"/>
      <c r="AE76" s="14"/>
      <c r="AF76" s="14"/>
      <c r="AG76" s="14"/>
      <c r="AH76" s="14"/>
      <c r="AI76" s="18"/>
      <c r="AJ76" s="129">
        <f>SUM(AD76:AI76)</f>
        <v>0</v>
      </c>
      <c r="AK76" s="129">
        <f>H76+O76+V76+AC76+AJ76</f>
        <v>0</v>
      </c>
    </row>
    <row r="77" spans="1:38">
      <c r="A77" s="274" t="s">
        <v>103</v>
      </c>
      <c r="B77" s="275"/>
      <c r="C77" s="275"/>
      <c r="D77" s="276"/>
      <c r="E77" s="13"/>
      <c r="F77" s="14"/>
      <c r="G77" s="18"/>
      <c r="H77" s="129">
        <f>SUM(E77:G77)</f>
        <v>0</v>
      </c>
      <c r="I77" s="13"/>
      <c r="J77" s="14"/>
      <c r="K77" s="14"/>
      <c r="L77" s="14"/>
      <c r="M77" s="14"/>
      <c r="N77" s="18"/>
      <c r="O77" s="129">
        <f>SUM(I77:N77)</f>
        <v>0</v>
      </c>
      <c r="P77" s="13"/>
      <c r="Q77" s="14"/>
      <c r="R77" s="14"/>
      <c r="S77" s="14"/>
      <c r="T77" s="14"/>
      <c r="U77" s="18"/>
      <c r="V77" s="129">
        <f>SUM(P77:U77)</f>
        <v>0</v>
      </c>
      <c r="W77" s="13"/>
      <c r="X77" s="14"/>
      <c r="Y77" s="14"/>
      <c r="Z77" s="14"/>
      <c r="AA77" s="14"/>
      <c r="AB77" s="18"/>
      <c r="AC77" s="129">
        <f>SUM(W77:AB77)</f>
        <v>0</v>
      </c>
      <c r="AD77" s="13"/>
      <c r="AE77" s="14"/>
      <c r="AF77" s="14"/>
      <c r="AG77" s="14"/>
      <c r="AH77" s="14"/>
      <c r="AI77" s="18"/>
      <c r="AJ77" s="129">
        <f>SUM(AD77:AI77)</f>
        <v>0</v>
      </c>
      <c r="AK77" s="129">
        <f>H77+O77+V77+AC77+AJ77</f>
        <v>0</v>
      </c>
    </row>
    <row r="78" spans="1:38">
      <c r="A78" s="274" t="s">
        <v>104</v>
      </c>
      <c r="B78" s="275"/>
      <c r="C78" s="275"/>
      <c r="D78" s="276"/>
      <c r="E78" s="13"/>
      <c r="F78" s="14"/>
      <c r="G78" s="18"/>
      <c r="H78" s="129">
        <f>SUM(E78:G78)</f>
        <v>0</v>
      </c>
      <c r="I78" s="13"/>
      <c r="J78" s="14"/>
      <c r="K78" s="14"/>
      <c r="L78" s="14"/>
      <c r="M78" s="14"/>
      <c r="N78" s="18"/>
      <c r="O78" s="129">
        <f>SUM(I78:N78)</f>
        <v>0</v>
      </c>
      <c r="P78" s="13"/>
      <c r="Q78" s="14"/>
      <c r="R78" s="14"/>
      <c r="S78" s="14"/>
      <c r="T78" s="14"/>
      <c r="U78" s="18"/>
      <c r="V78" s="129">
        <f>SUM(P78:U78)</f>
        <v>0</v>
      </c>
      <c r="W78" s="13"/>
      <c r="X78" s="14"/>
      <c r="Y78" s="14"/>
      <c r="Z78" s="14"/>
      <c r="AA78" s="14"/>
      <c r="AB78" s="18"/>
      <c r="AC78" s="129">
        <f>SUM(W78:AB78)</f>
        <v>0</v>
      </c>
      <c r="AD78" s="13"/>
      <c r="AE78" s="14"/>
      <c r="AF78" s="14"/>
      <c r="AG78" s="14"/>
      <c r="AH78" s="14"/>
      <c r="AI78" s="18"/>
      <c r="AJ78" s="129">
        <f>SUM(AD78:AI78)</f>
        <v>0</v>
      </c>
      <c r="AK78" s="129">
        <f>H78+O78+V78+AC78+AJ78</f>
        <v>0</v>
      </c>
    </row>
    <row r="79" spans="1:38">
      <c r="A79" s="274" t="s">
        <v>105</v>
      </c>
      <c r="B79" s="275"/>
      <c r="C79" s="275"/>
      <c r="D79" s="276"/>
      <c r="E79" s="13"/>
      <c r="F79" s="14"/>
      <c r="G79" s="18"/>
      <c r="H79" s="129">
        <f>SUM(E79:G79)</f>
        <v>0</v>
      </c>
      <c r="I79" s="13"/>
      <c r="J79" s="14"/>
      <c r="K79" s="14"/>
      <c r="L79" s="14"/>
      <c r="M79" s="14"/>
      <c r="N79" s="18"/>
      <c r="O79" s="129">
        <f>SUM(I79:N79)</f>
        <v>0</v>
      </c>
      <c r="P79" s="13"/>
      <c r="Q79" s="14"/>
      <c r="R79" s="14"/>
      <c r="S79" s="14"/>
      <c r="T79" s="14"/>
      <c r="U79" s="18"/>
      <c r="V79" s="129">
        <f>SUM(P79:U79)</f>
        <v>0</v>
      </c>
      <c r="W79" s="13"/>
      <c r="X79" s="14"/>
      <c r="Y79" s="14"/>
      <c r="Z79" s="14"/>
      <c r="AA79" s="14"/>
      <c r="AB79" s="18"/>
      <c r="AC79" s="129">
        <f>SUM(W79:AB79)</f>
        <v>0</v>
      </c>
      <c r="AD79" s="13"/>
      <c r="AE79" s="14"/>
      <c r="AF79" s="14"/>
      <c r="AG79" s="14"/>
      <c r="AH79" s="14"/>
      <c r="AI79" s="18"/>
      <c r="AJ79" s="129">
        <f>SUM(AD79:AI79)</f>
        <v>0</v>
      </c>
      <c r="AK79" s="129">
        <f>H79+O79+V79+AC79+AJ79</f>
        <v>0</v>
      </c>
    </row>
    <row r="80" spans="1:38" customHeight="1" ht="15.75">
      <c r="A80" s="274" t="s">
        <v>106</v>
      </c>
      <c r="B80" s="275"/>
      <c r="C80" s="275"/>
      <c r="D80" s="276"/>
      <c r="E80" s="13"/>
      <c r="F80" s="14"/>
      <c r="G80" s="18"/>
      <c r="H80" s="129">
        <f>SUM(E80:G80)</f>
        <v>0</v>
      </c>
      <c r="I80" s="13"/>
      <c r="J80" s="14"/>
      <c r="K80" s="14"/>
      <c r="L80" s="14"/>
      <c r="M80" s="14"/>
      <c r="N80" s="18"/>
      <c r="O80" s="129">
        <f>SUM(I80:N80)</f>
        <v>0</v>
      </c>
      <c r="P80" s="13"/>
      <c r="Q80" s="14"/>
      <c r="R80" s="14"/>
      <c r="S80" s="14"/>
      <c r="T80" s="14"/>
      <c r="U80" s="18"/>
      <c r="V80" s="129">
        <f>SUM(P80:U80)</f>
        <v>0</v>
      </c>
      <c r="W80" s="13"/>
      <c r="X80" s="14"/>
      <c r="Y80" s="14"/>
      <c r="Z80" s="14"/>
      <c r="AA80" s="14"/>
      <c r="AB80" s="18"/>
      <c r="AC80" s="129">
        <f>SUM(W80:AB80)</f>
        <v>0</v>
      </c>
      <c r="AD80" s="13"/>
      <c r="AE80" s="14"/>
      <c r="AF80" s="14"/>
      <c r="AG80" s="14"/>
      <c r="AH80" s="14"/>
      <c r="AI80" s="18"/>
      <c r="AJ80" s="129">
        <f>SUM(AD80:AI80)</f>
        <v>0</v>
      </c>
      <c r="AK80" s="129">
        <f>H80+O80+V80+AC80+AJ80</f>
        <v>0</v>
      </c>
    </row>
    <row r="81" spans="1:38" customHeight="1" ht="15.75">
      <c r="A81" s="298" t="s">
        <v>107</v>
      </c>
      <c r="B81" s="299"/>
      <c r="C81" s="299"/>
      <c r="D81" s="300"/>
      <c r="E81" s="133">
        <f>IFERROR(E75/(E23+E25+E26+E27),"-")</f>
        <v>35</v>
      </c>
      <c r="F81" s="133">
        <f>IFERROR(F75/(F23+F25+F26+F27),"-")</f>
        <v>54</v>
      </c>
      <c r="G81" s="134" t="str">
        <f>IFERROR(G75/(G23+G25+G26+G27),"-")</f>
        <v>-</v>
      </c>
      <c r="H81" s="130">
        <f>IFERROR(H75/(H23+H25+H26+H27),"-")</f>
        <v>46.875</v>
      </c>
      <c r="I81" s="135">
        <f>IFERROR(I75/(I23+I25+I26+I27),"-")</f>
        <v>45.833333333333</v>
      </c>
      <c r="J81" s="133">
        <f>IFERROR(J75/(J23+J25+J26+J27),"-")</f>
        <v>65</v>
      </c>
      <c r="K81" s="133">
        <f>IFERROR(K75/(K23+K25+K26+K27),"-")</f>
        <v>65</v>
      </c>
      <c r="L81" s="133">
        <f>IFERROR(L75/(L23+L25+L26+L27),"-")</f>
        <v>93.333333333333</v>
      </c>
      <c r="M81" s="133">
        <f>IFERROR(M75/(M23+M25+M26+M27),"-")</f>
        <v>121</v>
      </c>
      <c r="N81" s="134" t="str">
        <f>IFERROR(N75/(N23+N25+N26+N27),"-")</f>
        <v>-</v>
      </c>
      <c r="O81" s="130">
        <f>IFERROR(O75/(O23+O25+O26+O27),"-")</f>
        <v>70.466666666667</v>
      </c>
      <c r="P81" s="135">
        <f>IFERROR(P75/(P23+P25+P26+P27),"-")</f>
        <v>48.333333333333</v>
      </c>
      <c r="Q81" s="133">
        <f>IFERROR(Q75/(Q23+Q25+Q26+Q27),"-")</f>
        <v>35</v>
      </c>
      <c r="R81" s="133">
        <f>IFERROR(R75/(R23+R25+R26+R27),"-")</f>
        <v>85</v>
      </c>
      <c r="S81" s="133">
        <f>IFERROR(S75/(S23+S25+S26+S27),"-")</f>
        <v>34.444444444444</v>
      </c>
      <c r="T81" s="133">
        <f>IFERROR(T75/(T23+T25+T26+T27),"-")</f>
        <v>37.857142857143</v>
      </c>
      <c r="U81" s="134" t="str">
        <f>IFERROR(U75/(U23+U25+U26+U27),"-")</f>
        <v>-</v>
      </c>
      <c r="V81" s="130">
        <f>IFERROR(V75/(V23+V25+V26+V27),"-")</f>
        <v>40.8</v>
      </c>
      <c r="W81" s="135">
        <f>IFERROR(W75/(W23+W25+W26+W27),"-")</f>
        <v>41.333333333333</v>
      </c>
      <c r="X81" s="133">
        <f>IFERROR(X75/(X23+X25+X26+X27),"-")</f>
        <v>32.5</v>
      </c>
      <c r="Y81" s="133">
        <f>IFERROR(Y75/(Y23+Y25+Y26+Y27),"-")</f>
        <v>30.833333333333</v>
      </c>
      <c r="Z81" s="133">
        <f>IFERROR(Z75/(Z23+Z25+Z26+Z27),"-")</f>
        <v>48.928571428571</v>
      </c>
      <c r="AA81" s="133">
        <f>IFERROR(AA75/(AA23+AA25+AA26+AA27),"-")</f>
        <v>44.666666666667</v>
      </c>
      <c r="AB81" s="134" t="str">
        <f>IFERROR(AB75/(AB23+AB25+AB26+AB27),"-")</f>
        <v>-</v>
      </c>
      <c r="AC81" s="130">
        <f>IFERROR(AC75/(AC23+AC25+AC26+AC27),"-")</f>
        <v>39.102564102564</v>
      </c>
      <c r="AD81" s="135">
        <f>IFERROR(AD75/(AD23+AD25+AD26+AD27),"-")</f>
        <v>55.909090909091</v>
      </c>
      <c r="AE81" s="133">
        <f>IFERROR(AE75/(AE23+AE25+AE26+AE27),"-")</f>
        <v>33.888888888889</v>
      </c>
      <c r="AF81" s="133">
        <f>IFERROR(AF75/(AF23+AF25+AF26+AF27),"-")</f>
        <v>37.5</v>
      </c>
      <c r="AG81" s="133">
        <f>IFERROR(AG75/(AG23+AG25+AG26+AG27),"-")</f>
        <v>39.545454545455</v>
      </c>
      <c r="AH81" s="133">
        <f>IFERROR(AH75/(AH23+AH25+AH26+AH27),"-")</f>
        <v>23.571428571429</v>
      </c>
      <c r="AI81" s="134" t="str">
        <f>IFERROR(AI75/(AI23+AI25+AI26+AI27),"-")</f>
        <v>-</v>
      </c>
      <c r="AJ81" s="130">
        <f>IFERROR(AJ75/(AJ23+AJ25+AJ26+AJ27),"-")</f>
        <v>38.492063492063</v>
      </c>
      <c r="AK81" s="130">
        <f>IFERROR(AK75/(AK23+AK25+AK26+AK27),"-")</f>
        <v>41.941798941799</v>
      </c>
    </row>
    <row r="82" spans="1:38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7" t="str">
        <f>IFERROR((G76/(G24+G28+G29))/12,"-")</f>
        <v>-</v>
      </c>
      <c r="H82" s="131" t="str">
        <f>IFERROR((H76/(H24+H28+H29))/12,"-")</f>
        <v>-</v>
      </c>
      <c r="I82" s="138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7" t="str">
        <f>IFERROR((N76/(N24+N28+N29))/12,"-")</f>
        <v>-</v>
      </c>
      <c r="O82" s="131" t="str">
        <f>IFERROR((O76/(O24+O28+O29))/12,"-")</f>
        <v>-</v>
      </c>
      <c r="P82" s="138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6">
        <f>IFERROR((S76/(S24+S28+S29))/12,"-")</f>
        <v>0</v>
      </c>
      <c r="T82" s="136" t="str">
        <f>IFERROR((T76/(T24+T28+T29))/12,"-")</f>
        <v>-</v>
      </c>
      <c r="U82" s="137" t="str">
        <f>IFERROR((U76/(U24+U28+U29))/12,"-")</f>
        <v>-</v>
      </c>
      <c r="V82" s="131">
        <f>IFERROR((V76/(V24+V28+V29))/12,"-")</f>
        <v>0</v>
      </c>
      <c r="W82" s="138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7" t="str">
        <f>IFERROR((AB76/(AB24+AB28+AB29))/12,"-")</f>
        <v>-</v>
      </c>
      <c r="AC82" s="131" t="str">
        <f>IFERROR((AC76/(AC24+AC28+AC29))/12,"-")</f>
        <v>-</v>
      </c>
      <c r="AD82" s="138">
        <f>IFERROR((AD76/(AD24+AD28+AD29))/12,"-")</f>
        <v>0</v>
      </c>
      <c r="AE82" s="136" t="str">
        <f>IFERROR((AE76/(AE24+AE28+AE29))/12,"-")</f>
        <v>-</v>
      </c>
      <c r="AF82" s="136" t="str">
        <f>IFERROR((AF76/(AF24+AF28+AF29))/12,"-")</f>
        <v>-</v>
      </c>
      <c r="AG82" s="136">
        <f>IFERROR((AG76/(AG24+AG28+AG29))/12,"-")</f>
        <v>0</v>
      </c>
      <c r="AH82" s="136" t="str">
        <f>IFERROR((AH76/(AH24+AH28+AH29))/12,"-")</f>
        <v>-</v>
      </c>
      <c r="AI82" s="137" t="str">
        <f>IFERROR((AI76/(AI24+AI28+AI29))/12,"-")</f>
        <v>-</v>
      </c>
      <c r="AJ82" s="131">
        <f>IFERROR((AJ76/(AJ24+AJ28+AJ29))/12,"-")</f>
        <v>0</v>
      </c>
      <c r="AK82" s="131">
        <f>IFERROR((AK76/(AK24+AK28+AK29))/12,"-")</f>
        <v>0</v>
      </c>
    </row>
    <row r="83" spans="1:38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7" t="str">
        <f>IFERROR(((G78-G77)/(G24+G28+G29))/12,"-")</f>
        <v>-</v>
      </c>
      <c r="H83" s="131" t="str">
        <f>IFERROR(((H78-H77)/(H24+H28+H29))/12,"-")</f>
        <v>-</v>
      </c>
      <c r="I83" s="138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7" t="str">
        <f>IFERROR(((N78-N77)/(N24+N28+N29))/12,"-")</f>
        <v>-</v>
      </c>
      <c r="O83" s="131" t="str">
        <f>IFERROR(((O78-O77)/(O24+O28+O29))/12,"-")</f>
        <v>-</v>
      </c>
      <c r="P83" s="138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6">
        <f>IFERROR(((S78-S77)/(S24+S28+S29))/12,"-")</f>
        <v>0</v>
      </c>
      <c r="T83" s="136" t="str">
        <f>IFERROR(((T78-T77)/(T24+T28+T29))/12,"-")</f>
        <v>-</v>
      </c>
      <c r="U83" s="137" t="str">
        <f>IFERROR(((U78-U77)/(U24+U28+U29))/12,"-")</f>
        <v>-</v>
      </c>
      <c r="V83" s="131">
        <f>IFERROR(((V78-V77)/(V24+V28+V29))/12,"-")</f>
        <v>0</v>
      </c>
      <c r="W83" s="138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7" t="str">
        <f>IFERROR(((AB78-AB77)/(AB24+AB28+AB29))/12,"-")</f>
        <v>-</v>
      </c>
      <c r="AC83" s="131" t="str">
        <f>IFERROR(((AC78-AC77)/(AC24+AC28+AC29))/12,"-")</f>
        <v>-</v>
      </c>
      <c r="AD83" s="138">
        <f>IFERROR(((AD78-AD77)/(AD24+AD28+AD29))/12,"-")</f>
        <v>0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6">
        <f>IFERROR(((AG78-AG77)/(AG24+AG28+AG29))/12,"-")</f>
        <v>0</v>
      </c>
      <c r="AH83" s="136" t="str">
        <f>IFERROR(((AH78-AH77)/(AH24+AH28+AH29))/12,"-")</f>
        <v>-</v>
      </c>
      <c r="AI83" s="137" t="str">
        <f>IFERROR(((AI78-AI77)/(AI24+AI28+AI29))/12,"-")</f>
        <v>-</v>
      </c>
      <c r="AJ83" s="131">
        <f>IFERROR(((AJ78-AJ77)/(AJ24+AJ28+AJ29))/12,"-")</f>
        <v>0</v>
      </c>
      <c r="AK83" s="131">
        <f>IFERROR(((AK78-AK77)/(AK24+AK28+AK29))/12,"-")</f>
        <v>0</v>
      </c>
    </row>
    <row r="84" spans="1:38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7" t="str">
        <f>IFERROR(((G80-G79)/(G30+G31))/12,"-")</f>
        <v>-</v>
      </c>
      <c r="H84" s="131" t="str">
        <f>IFERROR(((H80-H79)/(H30+H31))/12,"-")</f>
        <v>-</v>
      </c>
      <c r="I84" s="138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7" t="str">
        <f>IFERROR(((N80-N79)/(N30+N31))/12,"-")</f>
        <v>-</v>
      </c>
      <c r="O84" s="131" t="str">
        <f>IFERROR(((O80-O79)/(O30+O31))/12,"-")</f>
        <v>-</v>
      </c>
      <c r="P84" s="138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7" t="str">
        <f>IFERROR(((U80-U79)/(U30+U31))/12,"-")</f>
        <v>-</v>
      </c>
      <c r="V84" s="131" t="str">
        <f>IFERROR(((V80-V79)/(V30+V31))/12,"-")</f>
        <v>-</v>
      </c>
      <c r="W84" s="138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7" t="str">
        <f>IFERROR(((AB80-AB79)/(AB30+AB31))/12,"-")</f>
        <v>-</v>
      </c>
      <c r="AC84" s="131" t="str">
        <f>IFERROR(((AC80-AC79)/(AC30+AC31))/12,"-")</f>
        <v>-</v>
      </c>
      <c r="AD84" s="138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7" t="str">
        <f>IFERROR(((AI80-AI79)/(AI30+AI31))/12,"-")</f>
        <v>-</v>
      </c>
      <c r="AJ84" s="131" t="str">
        <f>IFERROR(((AJ80-AJ79)/(AJ30+AJ31))/12,"-")</f>
        <v>-</v>
      </c>
      <c r="AK84" s="131" t="str">
        <f>IFERROR(((AK80-AK79)/(AK30+AK31))/12,"-")</f>
        <v>-</v>
      </c>
    </row>
    <row r="85" spans="1:38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40">
        <f>IFERROR((G80-G79)/12,"-")</f>
        <v>0</v>
      </c>
      <c r="H85" s="132">
        <f>IFERROR((H80-H79)/12,"-")</f>
        <v>0</v>
      </c>
      <c r="I85" s="141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40">
        <f>IFERROR((N80-N79)/12,"-")</f>
        <v>0</v>
      </c>
      <c r="O85" s="132">
        <f>IFERROR((O80-O79)/12,"-")</f>
        <v>0</v>
      </c>
      <c r="P85" s="141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40">
        <f>IFERROR((U80-U79)/12,"-")</f>
        <v>0</v>
      </c>
      <c r="V85" s="132">
        <f>IFERROR((V80-V79)/12,"-")</f>
        <v>0</v>
      </c>
      <c r="W85" s="141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40">
        <f>IFERROR((AB80-AB79)/12,"-")</f>
        <v>0</v>
      </c>
      <c r="AC85" s="132">
        <f>IFERROR((AC80-AC79)/12,"-")</f>
        <v>0</v>
      </c>
      <c r="AD85" s="141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40">
        <f>IFERROR((AI80-AI79)/12,"-")</f>
        <v>0</v>
      </c>
      <c r="AJ85" s="132">
        <f>IFERROR((AJ80-AJ79)/12,"-")</f>
        <v>0</v>
      </c>
      <c r="AK85" s="132">
        <f>IFERROR((AK80-AK79)/12,"-")</f>
        <v>0</v>
      </c>
    </row>
    <row r="86" spans="1:38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8" customHeight="1" ht="15.75">
      <c r="A87" s="277" t="s">
        <v>112</v>
      </c>
      <c r="B87" s="278"/>
      <c r="C87" s="278"/>
      <c r="D87" s="279"/>
      <c r="E87" s="33">
        <v>72.02</v>
      </c>
      <c r="F87" s="6">
        <v>53.82</v>
      </c>
      <c r="G87" s="15"/>
      <c r="H87" s="72">
        <f>SUM(E87:G87)</f>
        <v>125.84</v>
      </c>
      <c r="I87" s="5">
        <v>61.42</v>
      </c>
      <c r="J87" s="6">
        <v>56.47</v>
      </c>
      <c r="K87" s="6">
        <v>54.93</v>
      </c>
      <c r="L87" s="6">
        <v>0</v>
      </c>
      <c r="M87" s="6">
        <v>52.12</v>
      </c>
      <c r="N87" s="15"/>
      <c r="O87" s="72">
        <f>SUM(I87:N87)</f>
        <v>224.94</v>
      </c>
      <c r="P87" s="5">
        <v>42.77</v>
      </c>
      <c r="Q87" s="6">
        <v>45.53</v>
      </c>
      <c r="R87" s="6">
        <v>46.44</v>
      </c>
      <c r="S87" s="6">
        <v>47.72</v>
      </c>
      <c r="T87" s="6">
        <v>64.58</v>
      </c>
      <c r="U87" s="15"/>
      <c r="V87" s="72">
        <f>SUM(P87:U87)</f>
        <v>247.04</v>
      </c>
      <c r="W87" s="5">
        <v>94.58</v>
      </c>
      <c r="X87" s="6">
        <v>89.01</v>
      </c>
      <c r="Y87" s="6">
        <v>89.5</v>
      </c>
      <c r="Z87" s="6">
        <v>81.64</v>
      </c>
      <c r="AA87" s="6">
        <v>75.81</v>
      </c>
      <c r="AB87" s="15"/>
      <c r="AC87" s="72">
        <f>SUM(W87:AB87)</f>
        <v>430.54</v>
      </c>
      <c r="AD87" s="5">
        <v>68.89</v>
      </c>
      <c r="AE87" s="6">
        <v>71.14</v>
      </c>
      <c r="AF87" s="6">
        <v>77.71</v>
      </c>
      <c r="AG87" s="6">
        <v>75.51</v>
      </c>
      <c r="AH87" s="6">
        <v>58.57</v>
      </c>
      <c r="AI87" s="15"/>
      <c r="AJ87" s="72">
        <f>SUM(AD87:AI87)</f>
        <v>351.82</v>
      </c>
      <c r="AK87" s="72">
        <f>H87+O87+V87+AC87+AJ87</f>
        <v>1380.18</v>
      </c>
    </row>
    <row r="88" spans="1:38">
      <c r="A88" s="274" t="s">
        <v>113</v>
      </c>
      <c r="B88" s="275"/>
      <c r="C88" s="275"/>
      <c r="D88" s="276"/>
      <c r="E88" s="147">
        <f>IFERROR(E36/E87,"-")</f>
        <v>0.04165509580672</v>
      </c>
      <c r="F88" s="148">
        <f>IFERROR(F36/F87,"-")</f>
        <v>0.09290226681531</v>
      </c>
      <c r="G88" s="149" t="str">
        <f>IFERROR(G36/G87,"-")</f>
        <v>-</v>
      </c>
      <c r="H88" s="146">
        <f>IFERROR(H36/H87,"-")</f>
        <v>0.063572790845518</v>
      </c>
      <c r="I88" s="147">
        <f>IFERROR(I36/I87,"-")</f>
        <v>0.097688049495278</v>
      </c>
      <c r="J88" s="148">
        <f>IFERROR(J36/J87,"-")</f>
        <v>0.035417035594121</v>
      </c>
      <c r="K88" s="148">
        <f>IFERROR(K36/K87,"-")</f>
        <v>0.036409976333515</v>
      </c>
      <c r="L88" s="148" t="str">
        <f>IFERROR(L36/L87,"-")</f>
        <v>-</v>
      </c>
      <c r="M88" s="148">
        <f>IFERROR(M36/M87,"-")</f>
        <v>0.038372985418266</v>
      </c>
      <c r="N88" s="149" t="str">
        <f>IFERROR(N36/N87,"-")</f>
        <v>-</v>
      </c>
      <c r="O88" s="146">
        <f>IFERROR(O36/O87,"-")</f>
        <v>0.06668444918645</v>
      </c>
      <c r="P88" s="147">
        <f>IFERROR(P36/P87,"-")</f>
        <v>0.14028524666823</v>
      </c>
      <c r="Q88" s="148">
        <f>IFERROR(Q36/Q87,"-")</f>
        <v>0.043927081045465</v>
      </c>
      <c r="R88" s="148">
        <f>IFERROR(R36/R87,"-")</f>
        <v>0.021533161068045</v>
      </c>
      <c r="S88" s="148">
        <f>IFERROR(S36/S87,"-")</f>
        <v>0.20955574182733</v>
      </c>
      <c r="T88" s="148">
        <f>IFERROR(T36/T87,"-")</f>
        <v>0.10839269123568</v>
      </c>
      <c r="U88" s="149" t="str">
        <f>IFERROR(U36/U87,"-")</f>
        <v>-</v>
      </c>
      <c r="V88" s="146">
        <f>IFERROR(V36/V87,"-")</f>
        <v>0.10524611398964</v>
      </c>
      <c r="W88" s="147">
        <f>IFERROR(W36/W87,"-")</f>
        <v>0.15859589765278</v>
      </c>
      <c r="X88" s="148">
        <f>IFERROR(X36/X87,"-")</f>
        <v>0.17975508369846</v>
      </c>
      <c r="Y88" s="148">
        <f>IFERROR(Y36/Y87,"-")</f>
        <v>0.20111731843575</v>
      </c>
      <c r="Z88" s="148">
        <f>IFERROR(Z36/Z87,"-")</f>
        <v>0.17148456638902</v>
      </c>
      <c r="AA88" s="148">
        <f>IFERROR(AA36/AA87,"-")</f>
        <v>0.19786307874951</v>
      </c>
      <c r="AB88" s="149" t="str">
        <f>IFERROR(AB36/AB87,"-")</f>
        <v>-</v>
      </c>
      <c r="AC88" s="146">
        <f>IFERROR(AC36/AC87,"-")</f>
        <v>0.18116783574116</v>
      </c>
      <c r="AD88" s="147">
        <f>IFERROR(AD36/AD87,"-")</f>
        <v>0.17419073885905</v>
      </c>
      <c r="AE88" s="148">
        <f>IFERROR(AE36/AE87,"-")</f>
        <v>0.2530222097273</v>
      </c>
      <c r="AF88" s="148">
        <f>IFERROR(AF36/AF87,"-")</f>
        <v>0.20589370737357</v>
      </c>
      <c r="AG88" s="148">
        <f>IFERROR(AG36/AG87,"-")</f>
        <v>0.15891934843067</v>
      </c>
      <c r="AH88" s="148">
        <f>IFERROR(AH36/AH87,"-")</f>
        <v>0.11951511012464</v>
      </c>
      <c r="AI88" s="149" t="str">
        <f>IFERROR(AI36/AI87,"-")</f>
        <v>-</v>
      </c>
      <c r="AJ88" s="146">
        <f>IFERROR(AJ36/AJ87,"-")</f>
        <v>0.18475356716503</v>
      </c>
      <c r="AK88" s="146">
        <f>IFERROR(AK36/AK87,"-")</f>
        <v>0.13911228970134</v>
      </c>
    </row>
    <row r="89" spans="1:38">
      <c r="A89" s="274" t="s">
        <v>114</v>
      </c>
      <c r="B89" s="275"/>
      <c r="C89" s="275"/>
      <c r="D89" s="276"/>
      <c r="E89" s="147">
        <f>IFERROR(E23/E87,"-")</f>
        <v>0</v>
      </c>
      <c r="F89" s="148">
        <f>IFERROR(F23/F87,"-")</f>
        <v>0.018580453363062</v>
      </c>
      <c r="G89" s="149" t="str">
        <f>IFERROR(G23/G87,"-")</f>
        <v>-</v>
      </c>
      <c r="H89" s="146">
        <f>IFERROR(H23/H87,"-")</f>
        <v>0.0079465988556898</v>
      </c>
      <c r="I89" s="147">
        <f>IFERROR(I23/I87,"-")</f>
        <v>0.016281341582546</v>
      </c>
      <c r="J89" s="148">
        <f>IFERROR(J23/J87,"-")</f>
        <v>0</v>
      </c>
      <c r="K89" s="148">
        <f>IFERROR(K23/K87,"-")</f>
        <v>0.018204988166758</v>
      </c>
      <c r="L89" s="148" t="str">
        <f>IFERROR(L23/L87,"-")</f>
        <v>-</v>
      </c>
      <c r="M89" s="148">
        <f>IFERROR(M23/M87,"-")</f>
        <v>0</v>
      </c>
      <c r="N89" s="149" t="str">
        <f>IFERROR(N23/N87,"-")</f>
        <v>-</v>
      </c>
      <c r="O89" s="146">
        <f>IFERROR(O23/O87,"-")</f>
        <v>0.0088912598915266</v>
      </c>
      <c r="P89" s="147">
        <f>IFERROR(P23/P87,"-")</f>
        <v>0</v>
      </c>
      <c r="Q89" s="148">
        <f>IFERROR(Q23/Q87,"-")</f>
        <v>0.021963540522732</v>
      </c>
      <c r="R89" s="148">
        <f>IFERROR(R23/R87,"-")</f>
        <v>0</v>
      </c>
      <c r="S89" s="148">
        <f>IFERROR(S23/S87,"-")</f>
        <v>0</v>
      </c>
      <c r="T89" s="148">
        <f>IFERROR(T23/T87,"-")</f>
        <v>0</v>
      </c>
      <c r="U89" s="149" t="str">
        <f>IFERROR(U23/U87,"-")</f>
        <v>-</v>
      </c>
      <c r="V89" s="146">
        <f>IFERROR(V23/V87,"-")</f>
        <v>0.0040479274611399</v>
      </c>
      <c r="W89" s="147">
        <f>IFERROR(W23/W87,"-")</f>
        <v>0</v>
      </c>
      <c r="X89" s="148">
        <f>IFERROR(X23/X87,"-")</f>
        <v>0.011234692731154</v>
      </c>
      <c r="Y89" s="148">
        <f>IFERROR(Y23/Y87,"-")</f>
        <v>0.022346368715084</v>
      </c>
      <c r="Z89" s="148">
        <f>IFERROR(Z23/Z87,"-")</f>
        <v>0.024497795198432</v>
      </c>
      <c r="AA89" s="148">
        <f>IFERROR(AA23/AA87,"-")</f>
        <v>0.039572615749901</v>
      </c>
      <c r="AB89" s="149" t="str">
        <f>IFERROR(AB23/AB87,"-")</f>
        <v>-</v>
      </c>
      <c r="AC89" s="146">
        <f>IFERROR(AC23/AC87,"-")</f>
        <v>0.018581316486273</v>
      </c>
      <c r="AD89" s="147">
        <f>IFERROR(AD23/AD87,"-")</f>
        <v>0.014515894904921</v>
      </c>
      <c r="AE89" s="148">
        <f>IFERROR(AE23/AE87,"-")</f>
        <v>0</v>
      </c>
      <c r="AF89" s="148">
        <f>IFERROR(AF23/AF87,"-")</f>
        <v>0.025736713421696</v>
      </c>
      <c r="AG89" s="148">
        <f>IFERROR(AG23/AG87,"-")</f>
        <v>0.013243279035889</v>
      </c>
      <c r="AH89" s="148">
        <f>IFERROR(AH23/AH87,"-")</f>
        <v>0.017073587160662</v>
      </c>
      <c r="AI89" s="149" t="str">
        <f>IFERROR(AI23/AI87,"-")</f>
        <v>-</v>
      </c>
      <c r="AJ89" s="146">
        <f>IFERROR(AJ23/AJ87,"-")</f>
        <v>0.014211812858848</v>
      </c>
      <c r="AK89" s="146">
        <f>IFERROR(AK23/AK87,"-")</f>
        <v>0.012317233983973</v>
      </c>
    </row>
    <row r="90" spans="1:38">
      <c r="A90" s="274" t="s">
        <v>115</v>
      </c>
      <c r="B90" s="275"/>
      <c r="C90" s="275"/>
      <c r="D90" s="276"/>
      <c r="E90" s="147">
        <f>IFERROR(E24/E87,"-")</f>
        <v>0</v>
      </c>
      <c r="F90" s="148">
        <f>IFERROR(F24/F87,"-")</f>
        <v>0</v>
      </c>
      <c r="G90" s="149" t="str">
        <f>IFERROR(G24/G87,"-")</f>
        <v>-</v>
      </c>
      <c r="H90" s="146">
        <f>IFERROR(H24/H87,"-")</f>
        <v>0</v>
      </c>
      <c r="I90" s="147">
        <f>IFERROR(I24/I87,"-")</f>
        <v>0</v>
      </c>
      <c r="J90" s="148">
        <f>IFERROR(J24/J87,"-")</f>
        <v>0</v>
      </c>
      <c r="K90" s="148">
        <f>IFERROR(K24/K87,"-")</f>
        <v>0</v>
      </c>
      <c r="L90" s="148" t="str">
        <f>IFERROR(L24/L87,"-")</f>
        <v>-</v>
      </c>
      <c r="M90" s="148">
        <f>IFERROR(M24/M87,"-")</f>
        <v>0</v>
      </c>
      <c r="N90" s="149" t="str">
        <f>IFERROR(N24/N87,"-")</f>
        <v>-</v>
      </c>
      <c r="O90" s="146">
        <f>IFERROR(O24/O87,"-")</f>
        <v>0</v>
      </c>
      <c r="P90" s="147">
        <f>IFERROR(P24/P87,"-")</f>
        <v>0</v>
      </c>
      <c r="Q90" s="148">
        <f>IFERROR(Q24/Q87,"-")</f>
        <v>0</v>
      </c>
      <c r="R90" s="148">
        <f>IFERROR(R24/R87,"-")</f>
        <v>0</v>
      </c>
      <c r="S90" s="148">
        <f>IFERROR(S24/S87,"-")</f>
        <v>0</v>
      </c>
      <c r="T90" s="148">
        <f>IFERROR(T24/T87,"-")</f>
        <v>0</v>
      </c>
      <c r="U90" s="149" t="str">
        <f>IFERROR(U24/U87,"-")</f>
        <v>-</v>
      </c>
      <c r="V90" s="146">
        <f>IFERROR(V24/V87,"-")</f>
        <v>0</v>
      </c>
      <c r="W90" s="147">
        <f>IFERROR(W24/W87,"-")</f>
        <v>0</v>
      </c>
      <c r="X90" s="148">
        <f>IFERROR(X24/X87,"-")</f>
        <v>0</v>
      </c>
      <c r="Y90" s="148">
        <f>IFERROR(Y24/Y87,"-")</f>
        <v>0</v>
      </c>
      <c r="Z90" s="148">
        <f>IFERROR(Z24/Z87,"-")</f>
        <v>0</v>
      </c>
      <c r="AA90" s="148">
        <f>IFERROR(AA24/AA87,"-")</f>
        <v>0</v>
      </c>
      <c r="AB90" s="149" t="str">
        <f>IFERROR(AB24/AB87,"-")</f>
        <v>-</v>
      </c>
      <c r="AC90" s="146">
        <f>IFERROR(AC24/AC87,"-")</f>
        <v>0</v>
      </c>
      <c r="AD90" s="147">
        <f>IFERROR(AD24/AD87,"-")</f>
        <v>0</v>
      </c>
      <c r="AE90" s="148">
        <f>IFERROR(AE24/AE87,"-")</f>
        <v>0</v>
      </c>
      <c r="AF90" s="148">
        <f>IFERROR(AF24/AF87,"-")</f>
        <v>0</v>
      </c>
      <c r="AG90" s="148">
        <f>IFERROR(AG24/AG87,"-")</f>
        <v>0</v>
      </c>
      <c r="AH90" s="148">
        <f>IFERROR(AH24/AH87,"-")</f>
        <v>0</v>
      </c>
      <c r="AI90" s="149" t="str">
        <f>IFERROR(AI24/AI87,"-")</f>
        <v>-</v>
      </c>
      <c r="AJ90" s="146">
        <f>IFERROR(AJ24/AJ87,"-")</f>
        <v>0</v>
      </c>
      <c r="AK90" s="146">
        <f>IFERROR(AK24/AK87,"-")</f>
        <v>0</v>
      </c>
    </row>
    <row r="91" spans="1:38">
      <c r="A91" s="274" t="s">
        <v>116</v>
      </c>
      <c r="B91" s="275"/>
      <c r="C91" s="275"/>
      <c r="D91" s="276"/>
      <c r="E91" s="147">
        <f>IFERROR((E32+E33)/E87,"-")</f>
        <v>0.055540127742294</v>
      </c>
      <c r="F91" s="148">
        <f>IFERROR((F32+F33)/F87,"-")</f>
        <v>0.037160906726124</v>
      </c>
      <c r="G91" s="149" t="str">
        <f>IFERROR((G32+G33)/G87,"-")</f>
        <v>-</v>
      </c>
      <c r="H91" s="146">
        <f>IFERROR((H32+H33)/H87,"-")</f>
        <v>0.047679593134139</v>
      </c>
      <c r="I91" s="147">
        <f>IFERROR((I32+I33)/I87,"-")</f>
        <v>0.081406707912732</v>
      </c>
      <c r="J91" s="148">
        <f>IFERROR((J32+J33)/J87,"-")</f>
        <v>0.070834071188242</v>
      </c>
      <c r="K91" s="148">
        <f>IFERROR((K32+K33)/K87,"-")</f>
        <v>0.018204988166758</v>
      </c>
      <c r="L91" s="148" t="str">
        <f>IFERROR((L32+L33)/L87,"-")</f>
        <v>-</v>
      </c>
      <c r="M91" s="148">
        <f>IFERROR((M32+M33)/M87,"-")</f>
        <v>0.095932463545664</v>
      </c>
      <c r="N91" s="149" t="str">
        <f>IFERROR((N32+N33)/N87,"-")</f>
        <v>-</v>
      </c>
      <c r="O91" s="146">
        <f>IFERROR((O32+O33)/O87,"-")</f>
        <v>0.084466968969503</v>
      </c>
      <c r="P91" s="147">
        <f>IFERROR((P32+P33)/P87,"-")</f>
        <v>0.093523497778817</v>
      </c>
      <c r="Q91" s="148">
        <f>IFERROR((Q32+Q33)/Q87,"-")</f>
        <v>0.17570832418186</v>
      </c>
      <c r="R91" s="148">
        <f>IFERROR((R32+R33)/R87,"-")</f>
        <v>0.064599483204134</v>
      </c>
      <c r="S91" s="148">
        <f>IFERROR((S32+S33)/S87,"-")</f>
        <v>0.20955574182733</v>
      </c>
      <c r="T91" s="148">
        <f>IFERROR((T32+T33)/T87,"-")</f>
        <v>0.13936203158873</v>
      </c>
      <c r="U91" s="149" t="str">
        <f>IFERROR((U32+U33)/U87,"-")</f>
        <v>-</v>
      </c>
      <c r="V91" s="146">
        <f>IFERROR((V32+V33)/V87,"-")</f>
        <v>0.13762953367876</v>
      </c>
      <c r="W91" s="147">
        <f>IFERROR((W32+W33)/W87,"-")</f>
        <v>0.095157538591668</v>
      </c>
      <c r="X91" s="148">
        <f>IFERROR((X32+X33)/X87,"-")</f>
        <v>0.15728569823615</v>
      </c>
      <c r="Y91" s="148">
        <f>IFERROR((Y32+Y33)/Y87,"-")</f>
        <v>0.10055865921788</v>
      </c>
      <c r="Z91" s="148">
        <f>IFERROR((Z32+Z33)/Z87,"-")</f>
        <v>0.17148456638902</v>
      </c>
      <c r="AA91" s="148">
        <f>IFERROR((AA32+AA33)/AA87,"-")</f>
        <v>0.25062656641604</v>
      </c>
      <c r="AB91" s="149" t="str">
        <f>IFERROR((AB32+AB33)/AB87,"-")</f>
        <v>-</v>
      </c>
      <c r="AC91" s="146">
        <f>IFERROR((AC32+AC33)/AC87,"-")</f>
        <v>0.15097319645097</v>
      </c>
      <c r="AD91" s="147">
        <f>IFERROR((AD32+AD33)/AD87,"-")</f>
        <v>0.087095369429525</v>
      </c>
      <c r="AE91" s="148">
        <f>IFERROR((AE32+AE33)/AE87,"-")</f>
        <v>0.14056789429294</v>
      </c>
      <c r="AF91" s="148">
        <f>IFERROR((AF32+AF33)/AF87,"-")</f>
        <v>0.23163042079526</v>
      </c>
      <c r="AG91" s="148">
        <f>IFERROR((AG32+AG33)/AG87,"-")</f>
        <v>0.10594623228711</v>
      </c>
      <c r="AH91" s="148">
        <f>IFERROR((AH32+AH33)/AH87,"-")</f>
        <v>0.17073587160662</v>
      </c>
      <c r="AI91" s="149" t="str">
        <f>IFERROR((AI32+AI33)/AI87,"-")</f>
        <v>-</v>
      </c>
      <c r="AJ91" s="146">
        <f>IFERROR((AJ32+AJ33)/AJ87,"-")</f>
        <v>0.14780285373202</v>
      </c>
      <c r="AK91" s="146">
        <f>IFERROR((AK32+AK33)/AK87,"-")</f>
        <v>0.1275195988929</v>
      </c>
    </row>
    <row r="92" spans="1:38" customHeight="1" ht="15.75">
      <c r="A92" s="280" t="s">
        <v>117</v>
      </c>
      <c r="B92" s="281"/>
      <c r="C92" s="281"/>
      <c r="D92" s="282"/>
      <c r="E92" s="142">
        <f>IFERROR(E35/E87,"-")</f>
        <v>5.8872535406831</v>
      </c>
      <c r="F92" s="143">
        <f>IFERROR(F35/F87,"-")</f>
        <v>7.487922705314</v>
      </c>
      <c r="G92" s="144" t="str">
        <f>IFERROR(G35/G87,"-")</f>
        <v>-</v>
      </c>
      <c r="H92" s="145">
        <f>IFERROR(H35/H87,"-")</f>
        <v>6.5718372536554</v>
      </c>
      <c r="I92" s="142">
        <f>IFERROR(I35/I87,"-")</f>
        <v>5.5193747964832</v>
      </c>
      <c r="J92" s="143">
        <f>IFERROR(J35/J87,"-")</f>
        <v>3.7719142907739</v>
      </c>
      <c r="K92" s="143">
        <f>IFERROR(K35/K87,"-")</f>
        <v>3.1676679410158</v>
      </c>
      <c r="L92" s="143" t="str">
        <f>IFERROR(L35/L87,"-")</f>
        <v>-</v>
      </c>
      <c r="M92" s="143">
        <f>IFERROR(M35/M87,"-")</f>
        <v>2.8012279355334</v>
      </c>
      <c r="N92" s="144" t="str">
        <f>IFERROR(N35/N87,"-")</f>
        <v>-</v>
      </c>
      <c r="O92" s="145">
        <f>IFERROR(O35/O87,"-")</f>
        <v>4.5478794345159</v>
      </c>
      <c r="P92" s="142">
        <f>IFERROR(P35/P87,"-")</f>
        <v>5.7283142389525</v>
      </c>
      <c r="Q92" s="143">
        <f>IFERROR(Q35/Q87,"-")</f>
        <v>4.3707445640237</v>
      </c>
      <c r="R92" s="143">
        <f>IFERROR(R35/R87,"-")</f>
        <v>4.2850990525409</v>
      </c>
      <c r="S92" s="143">
        <f>IFERROR(S35/S87,"-")</f>
        <v>5.5532271584241</v>
      </c>
      <c r="T92" s="143">
        <f>IFERROR(T35/T87,"-")</f>
        <v>4.7692784143698</v>
      </c>
      <c r="U92" s="144" t="str">
        <f>IFERROR(U35/U87,"-")</f>
        <v>-</v>
      </c>
      <c r="V92" s="145">
        <f>IFERROR(V35/V87,"-")</f>
        <v>4.9222797927461</v>
      </c>
      <c r="W92" s="142">
        <f>IFERROR(W35/W87,"-")</f>
        <v>4.7473038697399</v>
      </c>
      <c r="X92" s="143">
        <f>IFERROR(X35/X87,"-")</f>
        <v>5.5049994382654</v>
      </c>
      <c r="Y92" s="143">
        <f>IFERROR(Y35/Y87,"-")</f>
        <v>5.072625698324</v>
      </c>
      <c r="Z92" s="143">
        <f>IFERROR(Z35/Z87,"-")</f>
        <v>5.2302792748653</v>
      </c>
      <c r="AA92" s="143">
        <f>IFERROR(AA35/AA87,"-")</f>
        <v>6.3843820076507</v>
      </c>
      <c r="AB92" s="144" t="str">
        <f>IFERROR(AB35/AB87,"-")</f>
        <v>-</v>
      </c>
      <c r="AC92" s="145">
        <f>IFERROR(AC35/AC87,"-")</f>
        <v>5.3514191480466</v>
      </c>
      <c r="AD92" s="142">
        <f>IFERROR(AD35/AD87,"-")</f>
        <v>7.5627812454638</v>
      </c>
      <c r="AE92" s="143">
        <f>IFERROR(AE35/AE87,"-")</f>
        <v>6.0584762440259</v>
      </c>
      <c r="AF92" s="143">
        <f>IFERROR(AF35/AF87,"-")</f>
        <v>6.601466992665</v>
      </c>
      <c r="AG92" s="143">
        <f>IFERROR(AG35/AG87,"-")</f>
        <v>5.2973116143557</v>
      </c>
      <c r="AH92" s="143">
        <f>IFERROR(AH35/AH87,"-")</f>
        <v>6.624551818337</v>
      </c>
      <c r="AI92" s="144" t="str">
        <f>IFERROR(AI35/AI87,"-")</f>
        <v>-</v>
      </c>
      <c r="AJ92" s="145">
        <f>IFERROR(AJ35/AJ87,"-")</f>
        <v>6.403842874197</v>
      </c>
      <c r="AK92" s="145">
        <f>IFERROR(AK35/AK87,"-")</f>
        <v>5.5231926270486</v>
      </c>
    </row>
    <row r="93" spans="1:38" customHeight="1" ht="16.5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8" customHeight="1" ht="15.75">
      <c r="A94" s="286" t="s">
        <v>118</v>
      </c>
      <c r="B94" s="287"/>
      <c r="C94" s="287"/>
      <c r="D94" s="288"/>
      <c r="E94" s="33">
        <v>0</v>
      </c>
      <c r="F94" s="20">
        <v>0</v>
      </c>
      <c r="G94" s="21"/>
      <c r="H94" s="72">
        <f>SUM(E94:G94)</f>
        <v>0</v>
      </c>
      <c r="I94" s="19">
        <v>0</v>
      </c>
      <c r="J94" s="20">
        <v>0</v>
      </c>
      <c r="K94" s="20">
        <v>1</v>
      </c>
      <c r="L94" s="20">
        <v>0</v>
      </c>
      <c r="M94" s="20">
        <v>0</v>
      </c>
      <c r="N94" s="21"/>
      <c r="O94" s="72">
        <f>SUM(I94:N94)</f>
        <v>1</v>
      </c>
      <c r="P94" s="19">
        <v>0</v>
      </c>
      <c r="Q94" s="20">
        <v>1</v>
      </c>
      <c r="R94" s="20">
        <v>0</v>
      </c>
      <c r="S94" s="20">
        <v>0</v>
      </c>
      <c r="T94" s="20">
        <v>0</v>
      </c>
      <c r="U94" s="21"/>
      <c r="V94" s="72">
        <f>SUM(P94:U94)</f>
        <v>1</v>
      </c>
      <c r="W94" s="19">
        <v>0</v>
      </c>
      <c r="X94" s="20">
        <v>1</v>
      </c>
      <c r="Y94" s="20">
        <v>2</v>
      </c>
      <c r="Z94" s="20">
        <v>1</v>
      </c>
      <c r="AA94" s="20">
        <v>2</v>
      </c>
      <c r="AB94" s="21"/>
      <c r="AC94" s="72">
        <f>SUM(W94:AB94)</f>
        <v>6</v>
      </c>
      <c r="AD94" s="19">
        <v>0</v>
      </c>
      <c r="AE94" s="20">
        <v>0</v>
      </c>
      <c r="AF94" s="20">
        <v>1</v>
      </c>
      <c r="AG94" s="20">
        <v>1</v>
      </c>
      <c r="AH94" s="20">
        <v>1</v>
      </c>
      <c r="AI94" s="21"/>
      <c r="AJ94" s="72">
        <f>SUM(AD94:AI94)</f>
        <v>3</v>
      </c>
      <c r="AK94" s="72">
        <f>H94+O94+V94+AC94+AJ94</f>
        <v>11</v>
      </c>
    </row>
    <row r="95" spans="1:38">
      <c r="A95" s="274" t="s">
        <v>119</v>
      </c>
      <c r="B95" s="275"/>
      <c r="C95" s="275"/>
      <c r="D95" s="276"/>
      <c r="E95" s="22">
        <v>0</v>
      </c>
      <c r="F95" s="23">
        <v>0</v>
      </c>
      <c r="G95" s="24"/>
      <c r="H95" s="119">
        <f>SUM(E95:G95)</f>
        <v>0</v>
      </c>
      <c r="I95" s="22">
        <v>0</v>
      </c>
      <c r="J95" s="23">
        <v>0</v>
      </c>
      <c r="K95" s="23">
        <v>0</v>
      </c>
      <c r="L95" s="23">
        <v>0</v>
      </c>
      <c r="M95" s="23">
        <v>0</v>
      </c>
      <c r="N95" s="24"/>
      <c r="O95" s="119">
        <f>SUM(I95:N95)</f>
        <v>0</v>
      </c>
      <c r="P95" s="22">
        <v>0</v>
      </c>
      <c r="Q95" s="23">
        <v>0</v>
      </c>
      <c r="R95" s="23">
        <v>0</v>
      </c>
      <c r="S95" s="23">
        <v>0</v>
      </c>
      <c r="T95" s="23">
        <v>0</v>
      </c>
      <c r="U95" s="24"/>
      <c r="V95" s="119">
        <f>SUM(P95:U95)</f>
        <v>0</v>
      </c>
      <c r="W95" s="22">
        <v>0</v>
      </c>
      <c r="X95" s="23">
        <v>0</v>
      </c>
      <c r="Y95" s="23">
        <v>0</v>
      </c>
      <c r="Z95" s="23">
        <v>1</v>
      </c>
      <c r="AA95" s="23">
        <v>1</v>
      </c>
      <c r="AB95" s="24"/>
      <c r="AC95" s="119">
        <f>SUM(W95:AB95)</f>
        <v>2</v>
      </c>
      <c r="AD95" s="22">
        <v>1</v>
      </c>
      <c r="AE95" s="23">
        <v>0</v>
      </c>
      <c r="AF95" s="23">
        <v>1</v>
      </c>
      <c r="AG95" s="23">
        <v>0</v>
      </c>
      <c r="AH95" s="23">
        <v>0</v>
      </c>
      <c r="AI95" s="24"/>
      <c r="AJ95" s="119">
        <f>SUM(AD95:AI95)</f>
        <v>2</v>
      </c>
      <c r="AK95" s="119">
        <f>H95+O95+V95+AC95+AJ95</f>
        <v>4</v>
      </c>
    </row>
    <row r="96" spans="1:38">
      <c r="A96" s="274" t="s">
        <v>120</v>
      </c>
      <c r="B96" s="275"/>
      <c r="C96" s="275"/>
      <c r="D96" s="276"/>
      <c r="E96" s="22">
        <v>0</v>
      </c>
      <c r="F96" s="23">
        <v>0</v>
      </c>
      <c r="G96" s="24"/>
      <c r="H96" s="119">
        <f>SUM(E96:G96)</f>
        <v>0</v>
      </c>
      <c r="I96" s="22">
        <v>0</v>
      </c>
      <c r="J96" s="23">
        <v>0</v>
      </c>
      <c r="K96" s="23">
        <v>0</v>
      </c>
      <c r="L96" s="23">
        <v>0</v>
      </c>
      <c r="M96" s="23">
        <v>0</v>
      </c>
      <c r="N96" s="24"/>
      <c r="O96" s="119">
        <f>SUM(I96:N96)</f>
        <v>0</v>
      </c>
      <c r="P96" s="22">
        <v>0</v>
      </c>
      <c r="Q96" s="23">
        <v>0</v>
      </c>
      <c r="R96" s="23">
        <v>0</v>
      </c>
      <c r="S96" s="23">
        <v>0</v>
      </c>
      <c r="T96" s="23">
        <v>0</v>
      </c>
      <c r="U96" s="24"/>
      <c r="V96" s="119">
        <f>SUM(P96:U96)</f>
        <v>0</v>
      </c>
      <c r="W96" s="22">
        <v>0</v>
      </c>
      <c r="X96" s="23">
        <v>0</v>
      </c>
      <c r="Y96" s="23">
        <v>0</v>
      </c>
      <c r="Z96" s="23">
        <v>0</v>
      </c>
      <c r="AA96" s="23">
        <v>0</v>
      </c>
      <c r="AB96" s="24"/>
      <c r="AC96" s="119">
        <f>SUM(W96:AB96)</f>
        <v>0</v>
      </c>
      <c r="AD96" s="22">
        <v>0</v>
      </c>
      <c r="AE96" s="23">
        <v>0</v>
      </c>
      <c r="AF96" s="23">
        <v>0</v>
      </c>
      <c r="AG96" s="23">
        <v>0</v>
      </c>
      <c r="AH96" s="23">
        <v>0</v>
      </c>
      <c r="AI96" s="24"/>
      <c r="AJ96" s="119">
        <f>SUM(AD96:AI96)</f>
        <v>0</v>
      </c>
      <c r="AK96" s="119">
        <f>H96+O96+V96+AC96+AJ96</f>
        <v>0</v>
      </c>
    </row>
    <row r="97" spans="1:38">
      <c r="A97" s="274" t="s">
        <v>121</v>
      </c>
      <c r="B97" s="275"/>
      <c r="C97" s="275"/>
      <c r="D97" s="276"/>
      <c r="E97" s="22">
        <v>1</v>
      </c>
      <c r="F97" s="23">
        <v>2</v>
      </c>
      <c r="G97" s="24"/>
      <c r="H97" s="119">
        <f>SUM(E97:G97)</f>
        <v>3</v>
      </c>
      <c r="I97" s="22">
        <v>2</v>
      </c>
      <c r="J97" s="23">
        <v>1</v>
      </c>
      <c r="K97" s="23">
        <v>1</v>
      </c>
      <c r="L97" s="23">
        <v>1</v>
      </c>
      <c r="M97" s="23">
        <v>1</v>
      </c>
      <c r="N97" s="24"/>
      <c r="O97" s="119">
        <f>SUM(I97:N97)</f>
        <v>6</v>
      </c>
      <c r="P97" s="22">
        <v>3</v>
      </c>
      <c r="Q97" s="23">
        <v>1</v>
      </c>
      <c r="R97" s="23">
        <v>0</v>
      </c>
      <c r="S97" s="23">
        <v>6</v>
      </c>
      <c r="T97" s="23">
        <v>5</v>
      </c>
      <c r="U97" s="24"/>
      <c r="V97" s="119">
        <f>SUM(P97:U97)</f>
        <v>15</v>
      </c>
      <c r="W97" s="22">
        <v>7</v>
      </c>
      <c r="X97" s="23">
        <v>6</v>
      </c>
      <c r="Y97" s="23">
        <v>5</v>
      </c>
      <c r="Z97" s="23">
        <v>3</v>
      </c>
      <c r="AA97" s="23">
        <v>2</v>
      </c>
      <c r="AB97" s="24"/>
      <c r="AC97" s="119">
        <f>SUM(W97:AB97)</f>
        <v>23</v>
      </c>
      <c r="AD97" s="22">
        <v>4</v>
      </c>
      <c r="AE97" s="23">
        <v>7</v>
      </c>
      <c r="AF97" s="23">
        <v>6</v>
      </c>
      <c r="AG97" s="23">
        <v>6</v>
      </c>
      <c r="AH97" s="23">
        <v>4</v>
      </c>
      <c r="AI97" s="24"/>
      <c r="AJ97" s="119">
        <f>SUM(AD97:AI97)</f>
        <v>27</v>
      </c>
      <c r="AK97" s="119">
        <f>H97+O97+V97+AC97+AJ97</f>
        <v>74</v>
      </c>
    </row>
    <row r="98" spans="1:38">
      <c r="A98" s="283" t="s">
        <v>122</v>
      </c>
      <c r="B98" s="284"/>
      <c r="C98" s="284"/>
      <c r="D98" s="285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0.090909090909091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0.05</v>
      </c>
      <c r="P98" s="226">
        <f>IFERROR((P94+P95)/SUM(E94:P97),"-")</f>
        <v>0</v>
      </c>
      <c r="Q98" s="227">
        <f>IFERROR((Q94+Q95)/SUM(E94:Q97),"-")</f>
        <v>0.04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0.019230769230769</v>
      </c>
      <c r="W98" s="226">
        <f>IFERROR((W94+W95)/SUM(E94:W97),"-")</f>
        <v>0</v>
      </c>
      <c r="X98" s="227">
        <f>IFERROR((X94+X95)/SUM(E94:X97),"-")</f>
        <v>0.015151515151515</v>
      </c>
      <c r="Y98" s="227">
        <f>IFERROR((Y94+Y95)/SUM(E94:Y97),"-")</f>
        <v>0.027397260273973</v>
      </c>
      <c r="Z98" s="227">
        <f>IFERROR((Z94+Z95)/SUM(E94:Z97),"-")</f>
        <v>0.025641025641026</v>
      </c>
      <c r="AA98" s="227">
        <f>IFERROR((AA94+AA95)/SUM(E94:AA97),"-")</f>
        <v>0.036144578313253</v>
      </c>
      <c r="AB98" s="228">
        <f>IFERROR((AB94+AB95)/SUM(E94:AB97),"-")</f>
        <v>0</v>
      </c>
      <c r="AC98" s="229">
        <f>IFERROR((AC94+AC95)/SUM(AC94:AAC97),"-")</f>
        <v>0.043478260869565</v>
      </c>
      <c r="AD98" s="226">
        <f>IFERROR((AD94+AD95)/SUM(E94:AD97),"-")</f>
        <v>0.0084033613445378</v>
      </c>
      <c r="AE98" s="227">
        <f>IFERROR((AE94+AE95)/SUM(E94:AE97),"-")</f>
        <v>0</v>
      </c>
      <c r="AF98" s="227">
        <f>IFERROR((AF94+AF95)/SUM(E94:AF97),"-")</f>
        <v>0.014925373134328</v>
      </c>
      <c r="AG98" s="227">
        <f>IFERROR((AG94+AG95)/SUM(E94:AG97),"-")</f>
        <v>0.0070921985815603</v>
      </c>
      <c r="AH98" s="227">
        <f>IFERROR((AH94+AH95)/SUM(E94:AH97),"-")</f>
        <v>0.0068493150684932</v>
      </c>
      <c r="AI98" s="228">
        <f>IFERROR((AI94+AI95)/SUM(E94:AI97),"-")</f>
        <v>0</v>
      </c>
      <c r="AJ98" s="229">
        <f>IFERROR((AJ94+AJ95)/SUM(E94:AJ97),"-")</f>
        <v>0.028089887640449</v>
      </c>
      <c r="AK98" s="229">
        <f>IFERROR((AK94+AK95)/SUM(E94:AK97),"-")</f>
        <v>0.056179775280899</v>
      </c>
    </row>
    <row r="99" spans="1:38">
      <c r="A99" s="283" t="s">
        <v>123</v>
      </c>
      <c r="B99" s="284"/>
      <c r="C99" s="284"/>
      <c r="D99" s="285"/>
      <c r="E99" s="122">
        <f>IFERROR(E96/SUM(E94:E97),"-")</f>
        <v>0</v>
      </c>
      <c r="F99" s="123">
        <f>IFERROR(F96/SUM(F94:F97),"-")</f>
        <v>0</v>
      </c>
      <c r="G99" s="124" t="str">
        <f>IFERROR(G96/SUM(G94:G97),"-")</f>
        <v>-</v>
      </c>
      <c r="H99" s="120">
        <f>IFERROR(H96/SUM(H94:H97),"-")</f>
        <v>0</v>
      </c>
      <c r="I99" s="122">
        <f>IFERROR(I96/SUM(I94:I97),"-")</f>
        <v>0</v>
      </c>
      <c r="J99" s="123">
        <f>IFERROR(J96/SUM(J94:J97),"-")</f>
        <v>0</v>
      </c>
      <c r="K99" s="123">
        <f>IFERROR(K96/SUM(K94:K97),"-")</f>
        <v>0</v>
      </c>
      <c r="L99" s="123">
        <f>IFERROR(L96/SUM(L94:L97),"-")</f>
        <v>0</v>
      </c>
      <c r="M99" s="123">
        <f>IFERROR(M96/SUM(M94:M97),"-")</f>
        <v>0</v>
      </c>
      <c r="N99" s="124" t="str">
        <f>IFERROR(N96/SUM(N94:N97),"-")</f>
        <v>-</v>
      </c>
      <c r="O99" s="120">
        <f>IFERROR(O96/SUM(O94:O97),"-")</f>
        <v>0</v>
      </c>
      <c r="P99" s="122">
        <f>IFERROR(P96/SUM(P94:P97),"-")</f>
        <v>0</v>
      </c>
      <c r="Q99" s="123">
        <f>IFERROR(Q96/SUM(Q94:Q97),"-")</f>
        <v>0</v>
      </c>
      <c r="R99" s="123" t="str">
        <f>IFERROR(R96/SUM(R94:R97),"-")</f>
        <v>-</v>
      </c>
      <c r="S99" s="123">
        <f>IFERROR(S96/SUM(S94:S97),"-")</f>
        <v>0</v>
      </c>
      <c r="T99" s="123">
        <f>IFERROR(T96/SUM(T94:T97),"-")</f>
        <v>0</v>
      </c>
      <c r="U99" s="124" t="str">
        <f>IFERROR(U96/SUM(U94:U97),"-")</f>
        <v>-</v>
      </c>
      <c r="V99" s="120">
        <f>IFERROR(V96/SUM(V94:V97),"-")</f>
        <v>0</v>
      </c>
      <c r="W99" s="122">
        <f>IFERROR(W96/SUM(W94:W97),"-")</f>
        <v>0</v>
      </c>
      <c r="X99" s="123">
        <f>IFERROR(X96/SUM(X94:X97),"-")</f>
        <v>0</v>
      </c>
      <c r="Y99" s="123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4" t="str">
        <f>IFERROR(AB96/SUM(AB94:AB97),"-")</f>
        <v>-</v>
      </c>
      <c r="AC99" s="120">
        <f>IFERROR(AC96/SUM(AC94:AC97),"-")</f>
        <v>0</v>
      </c>
      <c r="AD99" s="122">
        <f>IFERROR(AD96/SUM(AD94:AD97),"-")</f>
        <v>0</v>
      </c>
      <c r="AE99" s="123">
        <f>IFERROR(AE96/SUM(AE94:AE97),"-")</f>
        <v>0</v>
      </c>
      <c r="AF99" s="123">
        <f>IFERROR(AF96/SUM(AF94:AF97),"-")</f>
        <v>0</v>
      </c>
      <c r="AG99" s="123">
        <f>IFERROR(AG96/SUM(AG94:AG97),"-")</f>
        <v>0</v>
      </c>
      <c r="AH99" s="123">
        <f>IFERROR(AH96/SUM(AH94:AH97),"-")</f>
        <v>0</v>
      </c>
      <c r="AI99" s="124" t="str">
        <f>IFERROR(AI96/SUM(AI94:AI97),"-")</f>
        <v>-</v>
      </c>
      <c r="AJ99" s="120">
        <f>IFERROR(AJ96/SUM(AJ94:AJ97),"-")</f>
        <v>0</v>
      </c>
      <c r="AK99" s="120">
        <f>IFERROR(AK96/SUM(AK94:AK97),"-")</f>
        <v>0</v>
      </c>
    </row>
    <row r="100" spans="1:38" customHeight="1" ht="15.75">
      <c r="A100" s="280" t="s">
        <v>124</v>
      </c>
      <c r="B100" s="281"/>
      <c r="C100" s="281"/>
      <c r="D100" s="282"/>
      <c r="E100" s="125">
        <f>IFERROR(E97/SUM(E94:E97),"-")</f>
        <v>1</v>
      </c>
      <c r="F100" s="126">
        <f>IFERROR(F97/SUM(E94:F97),"-")</f>
        <v>0.66666666666667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0.25</v>
      </c>
      <c r="J100" s="126">
        <f>IFERROR(J97/SUM(E94:J97),"-")</f>
        <v>0.11111111111111</v>
      </c>
      <c r="K100" s="126">
        <f>IFERROR(K97/SUM(E94:K97),"-")</f>
        <v>0.090909090909091</v>
      </c>
      <c r="L100" s="126">
        <f>IFERROR(L97/SUM(E94:L97),"-")</f>
        <v>0.083333333333333</v>
      </c>
      <c r="M100" s="126">
        <f>IFERROR(M97/SUM(E94:M97),"-")</f>
        <v>0.076923076923077</v>
      </c>
      <c r="N100" s="127">
        <f>IFERROR(N97/SUM(E94:N97),"-")</f>
        <v>0</v>
      </c>
      <c r="O100" s="121">
        <f>IFERROR(O97/SUM(E94:O97),"-")</f>
        <v>0.3</v>
      </c>
      <c r="P100" s="125">
        <f>IFERROR(P97/SUM(E94:P97),"-")</f>
        <v>0.1304347826087</v>
      </c>
      <c r="Q100" s="126">
        <f>IFERROR(Q97/SUM(E94:Q97),"-")</f>
        <v>0.04</v>
      </c>
      <c r="R100" s="126">
        <f>IFERROR(R97/SUM(E94:R97),"-")</f>
        <v>0</v>
      </c>
      <c r="S100" s="126">
        <f>IFERROR(S97/SUM(E94:S97),"-")</f>
        <v>0.19354838709677</v>
      </c>
      <c r="T100" s="126">
        <f>IFERROR(T97/SUM(E94:T97),"-")</f>
        <v>0.13888888888889</v>
      </c>
      <c r="U100" s="127">
        <f>IFERROR(U97/SUM(E94:U97),"-")</f>
        <v>0</v>
      </c>
      <c r="V100" s="121">
        <f>IFERROR(V97/SUM(E94:V97),"-")</f>
        <v>0.28846153846154</v>
      </c>
      <c r="W100" s="125">
        <f>IFERROR(W97/SUM(E94:W97),"-")</f>
        <v>0.11864406779661</v>
      </c>
      <c r="X100" s="126">
        <f>IFERROR(X97/SUM(E94:X97),"-")</f>
        <v>0.090909090909091</v>
      </c>
      <c r="Y100" s="126">
        <f>IFERROR(Y97/SUM(E94:Y97),"-")</f>
        <v>0.068493150684932</v>
      </c>
      <c r="Z100" s="126">
        <f>IFERROR(Z97/SUM(E94:Z97),"-")</f>
        <v>0.038461538461538</v>
      </c>
      <c r="AA100" s="126">
        <f>IFERROR(AA97/SUM(E94:AA97),"-")</f>
        <v>0.024096385542169</v>
      </c>
      <c r="AB100" s="127">
        <f>IFERROR(AB97/SUM(E94:AB97),"-")</f>
        <v>0</v>
      </c>
      <c r="AC100" s="121">
        <f>IFERROR(AC97/SUM(E94:AC97),"-")</f>
        <v>0.20175438596491</v>
      </c>
      <c r="AD100" s="125">
        <f>IFERROR(AD97/SUM(E94:AD97),"-")</f>
        <v>0.033613445378151</v>
      </c>
      <c r="AE100" s="126">
        <f>IFERROR(AE97/SUM(E94:AE97),"-")</f>
        <v>0.055555555555556</v>
      </c>
      <c r="AF100" s="126">
        <f>IFERROR(AF97/SUM(E94:AF97),"-")</f>
        <v>0.044776119402985</v>
      </c>
      <c r="AG100" s="126">
        <f>IFERROR(AG97/SUM(E94:AG97),"-")</f>
        <v>0.042553191489362</v>
      </c>
      <c r="AH100" s="126">
        <f>IFERROR(AH97/SUM(E94:AH97),"-")</f>
        <v>0.027397260273973</v>
      </c>
      <c r="AI100" s="127">
        <f>IFERROR(AI97/SUM(E94:AI97),"-")</f>
        <v>0</v>
      </c>
      <c r="AJ100" s="121">
        <f>IFERROR(AJ97/SUM(E94:AJ97),"-")</f>
        <v>0.15168539325843</v>
      </c>
      <c r="AK100" s="121">
        <f>IFERROR(AK97/SUM(E94:AK97),"-")</f>
        <v>0.27715355805243</v>
      </c>
    </row>
    <row r="101" spans="1:38" customHeight="1" ht="16.5">
      <c r="E101" s="197"/>
    </row>
    <row r="102" spans="1:38" customHeight="1" ht="15.75">
      <c r="A102" s="286" t="s">
        <v>125</v>
      </c>
      <c r="B102" s="287"/>
      <c r="C102" s="287"/>
      <c r="D102" s="288"/>
      <c r="E102" s="33">
        <v>0</v>
      </c>
      <c r="F102" s="20">
        <v>0</v>
      </c>
      <c r="G102" s="21"/>
      <c r="H102" s="72">
        <f>SUM(E102:G102)</f>
        <v>0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1"/>
      <c r="O102" s="72">
        <f>SUM(I102:N102)</f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0</v>
      </c>
      <c r="U102" s="21"/>
      <c r="V102" s="72">
        <f>SUM(P102:U102)</f>
        <v>0</v>
      </c>
      <c r="W102" s="19">
        <v>0</v>
      </c>
      <c r="X102" s="20">
        <v>0</v>
      </c>
      <c r="Y102" s="20">
        <v>0</v>
      </c>
      <c r="Z102" s="20">
        <v>0</v>
      </c>
      <c r="AA102" s="20">
        <v>0</v>
      </c>
      <c r="AB102" s="21"/>
      <c r="AC102" s="72">
        <f>SUM(W102:AB102)</f>
        <v>0</v>
      </c>
      <c r="AD102" s="19">
        <v>0</v>
      </c>
      <c r="AE102" s="20">
        <v>0</v>
      </c>
      <c r="AF102" s="20">
        <v>0</v>
      </c>
      <c r="AG102" s="20">
        <v>0</v>
      </c>
      <c r="AH102" s="20">
        <v>0</v>
      </c>
      <c r="AI102" s="21"/>
      <c r="AJ102" s="72">
        <f>SUM(AD102:AI102)</f>
        <v>0</v>
      </c>
      <c r="AK102" s="72">
        <f>H102+O102+V102+AC102+AJ102</f>
        <v>0</v>
      </c>
    </row>
    <row r="103" spans="1:38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4"/>
      <c r="H103" s="119">
        <f>SUM(E103:G103)</f>
        <v>0</v>
      </c>
      <c r="I103" s="22">
        <v>0</v>
      </c>
      <c r="J103" s="23">
        <v>0</v>
      </c>
      <c r="K103" s="23">
        <v>0</v>
      </c>
      <c r="L103" s="23">
        <v>0</v>
      </c>
      <c r="M103" s="23">
        <v>0</v>
      </c>
      <c r="N103" s="24"/>
      <c r="O103" s="119">
        <f>SUM(I103:N103)</f>
        <v>0</v>
      </c>
      <c r="P103" s="22">
        <v>0</v>
      </c>
      <c r="Q103" s="23">
        <v>0</v>
      </c>
      <c r="R103" s="23">
        <v>0</v>
      </c>
      <c r="S103" s="23">
        <v>0</v>
      </c>
      <c r="T103" s="23">
        <v>0</v>
      </c>
      <c r="U103" s="24"/>
      <c r="V103" s="119">
        <f>SUM(P103:U103)</f>
        <v>0</v>
      </c>
      <c r="W103" s="22">
        <v>0</v>
      </c>
      <c r="X103" s="23">
        <v>0</v>
      </c>
      <c r="Y103" s="23">
        <v>0</v>
      </c>
      <c r="Z103" s="23">
        <v>0</v>
      </c>
      <c r="AA103" s="23">
        <v>0</v>
      </c>
      <c r="AB103" s="24"/>
      <c r="AC103" s="119">
        <f>SUM(W103:AB103)</f>
        <v>0</v>
      </c>
      <c r="AD103" s="22">
        <v>0</v>
      </c>
      <c r="AE103" s="23">
        <v>0</v>
      </c>
      <c r="AF103" s="23">
        <v>0</v>
      </c>
      <c r="AG103" s="23">
        <v>0</v>
      </c>
      <c r="AH103" s="23">
        <v>0</v>
      </c>
      <c r="AI103" s="24"/>
      <c r="AJ103" s="119">
        <f>SUM(AD103:AI103)</f>
        <v>0</v>
      </c>
      <c r="AK103" s="119">
        <f>H103+O103+V103+AC103+AJ103</f>
        <v>0</v>
      </c>
    </row>
    <row r="104" spans="1:38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4"/>
      <c r="H104" s="119">
        <f>SUM(E104:G104)</f>
        <v>0</v>
      </c>
      <c r="I104" s="22">
        <v>0</v>
      </c>
      <c r="J104" s="23">
        <v>0</v>
      </c>
      <c r="K104" s="23">
        <v>0</v>
      </c>
      <c r="L104" s="23">
        <v>0</v>
      </c>
      <c r="M104" s="23">
        <v>0</v>
      </c>
      <c r="N104" s="24"/>
      <c r="O104" s="119">
        <f>SUM(I104:N104)</f>
        <v>0</v>
      </c>
      <c r="P104" s="22">
        <v>0</v>
      </c>
      <c r="Q104" s="23">
        <v>0</v>
      </c>
      <c r="R104" s="23">
        <v>0</v>
      </c>
      <c r="S104" s="23">
        <v>0</v>
      </c>
      <c r="T104" s="23">
        <v>0</v>
      </c>
      <c r="U104" s="24"/>
      <c r="V104" s="119">
        <f>SUM(P104:U104)</f>
        <v>0</v>
      </c>
      <c r="W104" s="22">
        <v>0</v>
      </c>
      <c r="X104" s="23">
        <v>0</v>
      </c>
      <c r="Y104" s="23">
        <v>0</v>
      </c>
      <c r="Z104" s="23">
        <v>0</v>
      </c>
      <c r="AA104" s="23">
        <v>0</v>
      </c>
      <c r="AB104" s="24"/>
      <c r="AC104" s="119">
        <f>SUM(W104:AB104)</f>
        <v>0</v>
      </c>
      <c r="AD104" s="22">
        <v>0</v>
      </c>
      <c r="AE104" s="23">
        <v>0</v>
      </c>
      <c r="AF104" s="23">
        <v>0</v>
      </c>
      <c r="AG104" s="23">
        <v>0</v>
      </c>
      <c r="AH104" s="23">
        <v>0</v>
      </c>
      <c r="AI104" s="24"/>
      <c r="AJ104" s="119">
        <f>SUM(AD104:AI104)</f>
        <v>0</v>
      </c>
      <c r="AK104" s="119">
        <f>H104+O104+V104+AC104+AJ104</f>
        <v>0</v>
      </c>
    </row>
    <row r="105" spans="1:38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4"/>
      <c r="H105" s="119">
        <f>SUM(E105:G105)</f>
        <v>0</v>
      </c>
      <c r="I105" s="22">
        <v>0</v>
      </c>
      <c r="J105" s="23">
        <v>0</v>
      </c>
      <c r="K105" s="23">
        <v>0</v>
      </c>
      <c r="L105" s="23">
        <v>0</v>
      </c>
      <c r="M105" s="23">
        <v>0</v>
      </c>
      <c r="N105" s="24"/>
      <c r="O105" s="119">
        <f>SUM(I105:N105)</f>
        <v>0</v>
      </c>
      <c r="P105" s="22">
        <v>0</v>
      </c>
      <c r="Q105" s="23">
        <v>0</v>
      </c>
      <c r="R105" s="23">
        <v>0</v>
      </c>
      <c r="S105" s="23">
        <v>0</v>
      </c>
      <c r="T105" s="23">
        <v>0</v>
      </c>
      <c r="U105" s="24"/>
      <c r="V105" s="119">
        <f>SUM(P105:U105)</f>
        <v>0</v>
      </c>
      <c r="W105" s="22">
        <v>0</v>
      </c>
      <c r="X105" s="23">
        <v>0</v>
      </c>
      <c r="Y105" s="23">
        <v>0</v>
      </c>
      <c r="Z105" s="23">
        <v>0</v>
      </c>
      <c r="AA105" s="23">
        <v>0</v>
      </c>
      <c r="AB105" s="24"/>
      <c r="AC105" s="119">
        <f>SUM(W105:AB105)</f>
        <v>0</v>
      </c>
      <c r="AD105" s="22">
        <v>0</v>
      </c>
      <c r="AE105" s="23">
        <v>0</v>
      </c>
      <c r="AF105" s="23">
        <v>0</v>
      </c>
      <c r="AG105" s="23">
        <v>0</v>
      </c>
      <c r="AH105" s="23">
        <v>0</v>
      </c>
      <c r="AI105" s="24"/>
      <c r="AJ105" s="119">
        <f>SUM(AD105:AI105)</f>
        <v>0</v>
      </c>
      <c r="AK105" s="119">
        <f>H105+O105+V105+AC105+AJ105</f>
        <v>0</v>
      </c>
    </row>
    <row r="106" spans="1:38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8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4" t="str">
        <f>IFERROR(G104/SUM(G102:G105),"-")</f>
        <v>-</v>
      </c>
      <c r="H107" s="120" t="str">
        <f>IFERROR(H104/SUM(H102:H105),"-")</f>
        <v>-</v>
      </c>
      <c r="I107" s="122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4" t="str">
        <f>IFERROR(N104/SUM(N102:N105),"-")</f>
        <v>-</v>
      </c>
      <c r="O107" s="120" t="str">
        <f>IFERROR(O104/SUM(O102:O105),"-")</f>
        <v>-</v>
      </c>
      <c r="P107" s="122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4" t="str">
        <f>IFERROR(U104/SUM(U102:U105),"-")</f>
        <v>-</v>
      </c>
      <c r="V107" s="120" t="str">
        <f>IFERROR(V104/SUM(V102:V105),"-")</f>
        <v>-</v>
      </c>
      <c r="W107" s="122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4" t="str">
        <f>IFERROR(AB104/SUM(AB102:AB105),"-")</f>
        <v>-</v>
      </c>
      <c r="AC107" s="120" t="str">
        <f>IFERROR(AC104/SUM(AC102:AC105),"-")</f>
        <v>-</v>
      </c>
      <c r="AD107" s="122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4" t="str">
        <f>IFERROR(AI104/SUM(AI102:AI105),"-")</f>
        <v>-</v>
      </c>
      <c r="AJ107" s="120" t="str">
        <f>IFERROR(AJ104/SUM(AJ102:AJ105),"-")</f>
        <v>-</v>
      </c>
      <c r="AK107" s="120" t="str">
        <f>IFERROR(AK104/SUM(AK102:AK105),"-")</f>
        <v>-</v>
      </c>
    </row>
    <row r="108" spans="1:38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8" customHeight="1" ht="15.75">
      <c r="E109" s="197"/>
    </row>
    <row r="110" spans="1:38" customHeight="1" ht="15.75">
      <c r="E110" s="197"/>
    </row>
    <row r="111" spans="1:38" customHeight="1" ht="15.75">
      <c r="A111" s="298" t="s">
        <v>132</v>
      </c>
      <c r="B111" s="299"/>
      <c r="C111" s="299"/>
      <c r="D111" s="300"/>
      <c r="E111" s="33">
        <f>IFERROR(E35*$B$9,"-")</f>
        <v>25.44</v>
      </c>
      <c r="F111" s="34">
        <f>IFERROR(F35*$B$9,"-")</f>
        <v>24.18</v>
      </c>
      <c r="G111" s="41">
        <f>IFERROR(G35*$B$9,"-")</f>
        <v>0</v>
      </c>
      <c r="H111" s="153">
        <f>IFERROR(H35*$B$9,"-")</f>
        <v>49.62</v>
      </c>
      <c r="I111" s="45">
        <f>IFERROR(I35*$B$9,"-")</f>
        <v>20.34</v>
      </c>
      <c r="J111" s="34">
        <f>IFERROR(J35*$B$9,"-")</f>
        <v>12.78</v>
      </c>
      <c r="K111" s="34">
        <f>IFERROR(K35*$B$9,"-")</f>
        <v>10.44</v>
      </c>
      <c r="L111" s="34">
        <f>IFERROR(L35*$B$9,"-")</f>
        <v>9.06</v>
      </c>
      <c r="M111" s="34">
        <f>IFERROR(M35*$B$9,"-")</f>
        <v>8.76</v>
      </c>
      <c r="N111" s="34">
        <f>IFERROR(N35*$B$9,"-")</f>
        <v>0</v>
      </c>
      <c r="O111" s="153">
        <f>IFERROR(O35*$B$9,"-")</f>
        <v>61.38</v>
      </c>
      <c r="P111" s="34">
        <f>IFERROR(P35*$B$9,"-")</f>
        <v>14.7</v>
      </c>
      <c r="Q111" s="34">
        <f>IFERROR(Q35*$B$9,"-")</f>
        <v>11.94</v>
      </c>
      <c r="R111" s="34">
        <f>IFERROR(R35*$B$9,"-")</f>
        <v>11.94</v>
      </c>
      <c r="S111" s="34">
        <f>IFERROR(S35*$B$9,"-")</f>
        <v>15.9</v>
      </c>
      <c r="T111" s="34">
        <f>IFERROR(T35*$B$9,"-")</f>
        <v>18.48</v>
      </c>
      <c r="U111" s="34">
        <f>IFERROR(U35*$B$9,"-")</f>
        <v>0</v>
      </c>
      <c r="V111" s="153">
        <f>IFERROR(V35*$B$9,"-")</f>
        <v>72.96</v>
      </c>
      <c r="W111" s="34">
        <f>IFERROR(W35*$B$9,"-")</f>
        <v>26.94</v>
      </c>
      <c r="X111" s="34">
        <f>IFERROR(X35*$B$9,"-")</f>
        <v>29.4</v>
      </c>
      <c r="Y111" s="34">
        <f>IFERROR(Y35*$B$9,"-")</f>
        <v>27.24</v>
      </c>
      <c r="Z111" s="34">
        <f>IFERROR(Z35*$B$9,"-")</f>
        <v>25.62</v>
      </c>
      <c r="AA111" s="34">
        <f>IFERROR(AA35*$B$9,"-")</f>
        <v>29.04</v>
      </c>
      <c r="AB111" s="34">
        <f>IFERROR(AB35*$B$9,"-")</f>
        <v>0</v>
      </c>
      <c r="AC111" s="153">
        <f>IFERROR(AC35*$B$9,"-")</f>
        <v>138.24</v>
      </c>
      <c r="AD111" s="34">
        <f>IFERROR(AD35*$B$9,"-")</f>
        <v>31.26</v>
      </c>
      <c r="AE111" s="34">
        <f>IFERROR(AE35*$B$9,"-")</f>
        <v>25.86</v>
      </c>
      <c r="AF111" s="34">
        <f>IFERROR(AF35*$B$9,"-")</f>
        <v>30.78</v>
      </c>
      <c r="AG111" s="34">
        <f>IFERROR(AG35*$B$9,"-")</f>
        <v>24</v>
      </c>
      <c r="AH111" s="34">
        <f>IFERROR(AH35*$B$9,"-")</f>
        <v>23.28</v>
      </c>
      <c r="AI111" s="34">
        <f>IFERROR(AI35*$B$9,"-")</f>
        <v>0</v>
      </c>
      <c r="AJ111" s="153">
        <f>IFERROR(AJ35*$B$9,"-")</f>
        <v>135.18</v>
      </c>
      <c r="AK111" s="153">
        <f>IFERROR(AK35*$B$9,"-")</f>
        <v>457.38</v>
      </c>
    </row>
    <row r="112" spans="1:38">
      <c r="A112" s="283" t="s">
        <v>133</v>
      </c>
      <c r="B112" s="284"/>
      <c r="C112" s="284"/>
      <c r="D112" s="285"/>
      <c r="E112" s="37">
        <f>IFERROR(E35*$B$11,"-")</f>
        <v>2.12</v>
      </c>
      <c r="F112" s="36">
        <f>IFERROR(F35*$B$11,"-")</f>
        <v>2.015</v>
      </c>
      <c r="G112" s="42">
        <f>IFERROR(G35*$B$11,"-")</f>
        <v>0</v>
      </c>
      <c r="H112" s="154">
        <f>IFERROR(H35*$B$11,"-")</f>
        <v>4.135</v>
      </c>
      <c r="I112" s="46">
        <f>IFERROR(I35*$B$11,"-")</f>
        <v>1.695</v>
      </c>
      <c r="J112" s="36">
        <f>IFERROR(J35*$B$11,"-")</f>
        <v>1.065</v>
      </c>
      <c r="K112" s="36">
        <f>IFERROR(K35*$B$11,"-")</f>
        <v>0.87</v>
      </c>
      <c r="L112" s="36">
        <f>IFERROR(L35*$B$11,"-")</f>
        <v>0.755</v>
      </c>
      <c r="M112" s="36">
        <f>IFERROR(M35*$B$11,"-")</f>
        <v>0.73</v>
      </c>
      <c r="N112" s="36">
        <f>IFERROR(N35*$B$11,"-")</f>
        <v>0</v>
      </c>
      <c r="O112" s="154">
        <f>IFERROR(O35*$B$11,"-")</f>
        <v>5.115</v>
      </c>
      <c r="P112" s="36">
        <f>IFERROR(P35*$B$11,"-")</f>
        <v>1.225</v>
      </c>
      <c r="Q112" s="36">
        <f>IFERROR(Q35*$B$11,"-")</f>
        <v>0.995</v>
      </c>
      <c r="R112" s="36">
        <f>IFERROR(R35*$B$11,"-")</f>
        <v>0.995</v>
      </c>
      <c r="S112" s="36">
        <f>IFERROR(S35*$B$11,"-")</f>
        <v>1.325</v>
      </c>
      <c r="T112" s="36">
        <f>IFERROR(T35*$B$11,"-")</f>
        <v>1.54</v>
      </c>
      <c r="U112" s="36">
        <f>IFERROR(U35*$B$11,"-")</f>
        <v>0</v>
      </c>
      <c r="V112" s="154">
        <f>IFERROR(V35*$B$11,"-")</f>
        <v>6.08</v>
      </c>
      <c r="W112" s="36">
        <f>IFERROR(W35*$B$11,"-")</f>
        <v>2.245</v>
      </c>
      <c r="X112" s="36">
        <f>IFERROR(X35*$B$11,"-")</f>
        <v>2.45</v>
      </c>
      <c r="Y112" s="36">
        <f>IFERROR(Y35*$B$11,"-")</f>
        <v>2.27</v>
      </c>
      <c r="Z112" s="36">
        <f>IFERROR(Z35*$B$11,"-")</f>
        <v>2.135</v>
      </c>
      <c r="AA112" s="36">
        <f>IFERROR(AA35*$B$11,"-")</f>
        <v>2.42</v>
      </c>
      <c r="AB112" s="36">
        <f>IFERROR(AB35*$B$11,"-")</f>
        <v>0</v>
      </c>
      <c r="AC112" s="154">
        <f>IFERROR(AC35*$B$11,"-")</f>
        <v>11.52</v>
      </c>
      <c r="AD112" s="36">
        <f>IFERROR(AD35*$B$11,"-")</f>
        <v>2.605</v>
      </c>
      <c r="AE112" s="36">
        <f>IFERROR(AE35*$B$11,"-")</f>
        <v>2.155</v>
      </c>
      <c r="AF112" s="36">
        <f>IFERROR(AF35*$B$11,"-")</f>
        <v>2.565</v>
      </c>
      <c r="AG112" s="36">
        <f>IFERROR(AG35*$B$11,"-")</f>
        <v>2</v>
      </c>
      <c r="AH112" s="36">
        <f>IFERROR(AH35*$B$11,"-")</f>
        <v>1.94</v>
      </c>
      <c r="AI112" s="36">
        <f>IFERROR(AI35*$B$11,"-")</f>
        <v>0</v>
      </c>
      <c r="AJ112" s="154">
        <f>IFERROR(AJ35*$B$11,"-")</f>
        <v>11.265</v>
      </c>
      <c r="AK112" s="154">
        <f>IFERROR(AK35*$B$11,"-")</f>
        <v>38.115</v>
      </c>
    </row>
    <row r="113" spans="1:38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43" t="str">
        <f>IFERROR(G35*$B$10,"-")</f>
        <v>-</v>
      </c>
      <c r="H113" s="155" t="str">
        <f>IFERROR(H35*$B$10,"-")</f>
        <v>-</v>
      </c>
      <c r="I113" s="47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155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155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155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155" t="str">
        <f>IFERROR(AJ35*$B$10,"-")</f>
        <v>-</v>
      </c>
      <c r="AK113" s="155" t="str">
        <f>IFERROR(AK35*$B$10,"-")</f>
        <v>-</v>
      </c>
    </row>
    <row r="114" spans="1:38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43" t="str">
        <f>IFERROR(G35*$B$12,"-")</f>
        <v>-</v>
      </c>
      <c r="H114" s="155" t="str">
        <f>IFERROR(H35*$B$12,"-")</f>
        <v>-</v>
      </c>
      <c r="I114" s="47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155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155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155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155" t="str">
        <f>IFERROR(AJ35*$B$12,"-")</f>
        <v>-</v>
      </c>
      <c r="AK114" s="155" t="str">
        <f>IFERROR(AK35*$B$12,"-")</f>
        <v>-</v>
      </c>
    </row>
    <row r="115" spans="1:38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43" t="str">
        <f>IFERROR(G35*$B$13,"-")</f>
        <v>-</v>
      </c>
      <c r="H115" s="155" t="str">
        <f>IFERROR(H35*$B$13,"-")</f>
        <v>-</v>
      </c>
      <c r="I115" s="47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155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155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155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155" t="str">
        <f>IFERROR(AJ35*$B$13,"-")</f>
        <v>-</v>
      </c>
      <c r="AK115" s="155" t="str">
        <f>IFERROR(AK35*$B$13,"-")</f>
        <v>-</v>
      </c>
    </row>
    <row r="116" spans="1:38">
      <c r="A116" s="283" t="s">
        <v>137</v>
      </c>
      <c r="B116" s="284"/>
      <c r="C116" s="284"/>
      <c r="D116" s="285"/>
      <c r="E116" s="37">
        <f>IFERROR((E25+E26+E27)-E111,"-")</f>
        <v>-22.44</v>
      </c>
      <c r="F116" s="38">
        <f>IFERROR((F25+F26+F27)-F111,"-")</f>
        <v>-20.18</v>
      </c>
      <c r="G116" s="43">
        <f>IFERROR((G25+G26+G27)-G111,"-")</f>
        <v>0</v>
      </c>
      <c r="H116" s="155">
        <f>IFERROR((H25+H26+H27)-H111,"-")</f>
        <v>-42.62</v>
      </c>
      <c r="I116" s="47">
        <f>IFERROR((I25+I26+I27)-I111,"-")</f>
        <v>-15.34</v>
      </c>
      <c r="J116" s="38">
        <f>IFERROR((J25+J26+J27)-J111,"-")</f>
        <v>-10.78</v>
      </c>
      <c r="K116" s="38">
        <f>IFERROR((K25+K26+K27)-K111,"-")</f>
        <v>-9.44</v>
      </c>
      <c r="L116" s="38">
        <f>IFERROR((L25+L26+L27)-L111,"-")</f>
        <v>-6.06</v>
      </c>
      <c r="M116" s="38">
        <f>IFERROR((M25+M26+M27)-M111,"-")</f>
        <v>-6.76</v>
      </c>
      <c r="N116" s="38">
        <f>IFERROR((N25+N26+N27)-N111,"-")</f>
        <v>0</v>
      </c>
      <c r="O116" s="155">
        <f>IFERROR((O25+O26+O27)-O111,"-")</f>
        <v>-48.38</v>
      </c>
      <c r="P116" s="38">
        <f>IFERROR((P25+P26+P27)-P111,"-")</f>
        <v>-8.7</v>
      </c>
      <c r="Q116" s="38">
        <f>IFERROR((Q25+Q26+Q27)-Q111,"-")</f>
        <v>-10.94</v>
      </c>
      <c r="R116" s="38">
        <f>IFERROR((R25+R26+R27)-R111,"-")</f>
        <v>-10.94</v>
      </c>
      <c r="S116" s="38">
        <f>IFERROR((S25+S26+S27)-S111,"-")</f>
        <v>-6.9</v>
      </c>
      <c r="T116" s="38">
        <f>IFERROR((T25+T26+T27)-T111,"-")</f>
        <v>-11.48</v>
      </c>
      <c r="U116" s="38">
        <f>IFERROR((U25+U26+U27)-U111,"-")</f>
        <v>0</v>
      </c>
      <c r="V116" s="155">
        <f>IFERROR((V25+V26+V27)-V111,"-")</f>
        <v>-48.96</v>
      </c>
      <c r="W116" s="38">
        <f>IFERROR((W25+W26+W27)-W111,"-")</f>
        <v>-11.94</v>
      </c>
      <c r="X116" s="38">
        <f>IFERROR((X25+X26+X27)-X111,"-")</f>
        <v>-14.4</v>
      </c>
      <c r="Y116" s="38">
        <f>IFERROR((Y25+Y26+Y27)-Y111,"-")</f>
        <v>-11.24</v>
      </c>
      <c r="Z116" s="38">
        <f>IFERROR((Z25+Z26+Z27)-Z111,"-")</f>
        <v>-13.62</v>
      </c>
      <c r="AA116" s="38">
        <f>IFERROR((AA25+AA26+AA27)-AA111,"-")</f>
        <v>-17.04</v>
      </c>
      <c r="AB116" s="38">
        <f>IFERROR((AB25+AB26+AB27)-AB111,"-")</f>
        <v>0</v>
      </c>
      <c r="AC116" s="155">
        <f>IFERROR((AC25+AC26+AC27)-AC111,"-")</f>
        <v>-68.24</v>
      </c>
      <c r="AD116" s="38">
        <f>IFERROR((AD25+AD26+AD27)-AD111,"-")</f>
        <v>-21.26</v>
      </c>
      <c r="AE116" s="38">
        <f>IFERROR((AE25+AE26+AE27)-AE111,"-")</f>
        <v>-7.86</v>
      </c>
      <c r="AF116" s="38">
        <f>IFERROR((AF25+AF26+AF27)-AF111,"-")</f>
        <v>-16.78</v>
      </c>
      <c r="AG116" s="38">
        <f>IFERROR((AG25+AG26+AG27)-AG111,"-")</f>
        <v>-14</v>
      </c>
      <c r="AH116" s="38">
        <f>IFERROR((AH25+AH26+AH27)-AH111,"-")</f>
        <v>-17.28</v>
      </c>
      <c r="AI116" s="38">
        <f>IFERROR((AI25+AI26+AI27)-AI111,"-")</f>
        <v>0</v>
      </c>
      <c r="AJ116" s="155">
        <f>IFERROR((AJ25+AJ26+AJ27)-AJ111,"-")</f>
        <v>-77.18</v>
      </c>
      <c r="AK116" s="155">
        <f>IFERROR((AK25+AK26+AK27)-AK111,"-")</f>
        <v>-285.38</v>
      </c>
    </row>
    <row r="117" spans="1:38">
      <c r="A117" s="283" t="s">
        <v>138</v>
      </c>
      <c r="B117" s="284"/>
      <c r="C117" s="284"/>
      <c r="D117" s="285"/>
      <c r="E117" s="37">
        <f>IFERROR((E23-E112),"-")</f>
        <v>-2.12</v>
      </c>
      <c r="F117" s="38">
        <f>IFERROR((F23-F112),"-")</f>
        <v>-1.015</v>
      </c>
      <c r="G117" s="43">
        <f>IFERROR((G23-G112),"-")</f>
        <v>0</v>
      </c>
      <c r="H117" s="155">
        <f>IFERROR((H23-H112),"-")</f>
        <v>-3.135</v>
      </c>
      <c r="I117" s="47">
        <f>IFERROR((I23-I112),"-")</f>
        <v>-0.695</v>
      </c>
      <c r="J117" s="38">
        <f>IFERROR((J23-J112),"-")</f>
        <v>-1.065</v>
      </c>
      <c r="K117" s="38">
        <f>IFERROR((K23-K112),"-")</f>
        <v>0.13</v>
      </c>
      <c r="L117" s="38">
        <f>IFERROR((L23-L112),"-")</f>
        <v>-0.755</v>
      </c>
      <c r="M117" s="38">
        <f>IFERROR((M23-M112),"-")</f>
        <v>-0.73</v>
      </c>
      <c r="N117" s="38">
        <f>IFERROR((N23-N112),"-")</f>
        <v>0</v>
      </c>
      <c r="O117" s="155">
        <f>IFERROR((O23-O112),"-")</f>
        <v>-3.115</v>
      </c>
      <c r="P117" s="38">
        <f>IFERROR((P23-P112),"-")</f>
        <v>-1.225</v>
      </c>
      <c r="Q117" s="38">
        <f>IFERROR((Q23-Q112),"-")</f>
        <v>0.005</v>
      </c>
      <c r="R117" s="38">
        <f>IFERROR((R23-R112),"-")</f>
        <v>-0.995</v>
      </c>
      <c r="S117" s="38">
        <f>IFERROR((S23-S112),"-")</f>
        <v>-1.325</v>
      </c>
      <c r="T117" s="38">
        <f>IFERROR((T23-T112),"-")</f>
        <v>-1.54</v>
      </c>
      <c r="U117" s="38">
        <f>IFERROR((U23-U112),"-")</f>
        <v>0</v>
      </c>
      <c r="V117" s="155">
        <f>IFERROR((V23-V112),"-")</f>
        <v>-5.08</v>
      </c>
      <c r="W117" s="38">
        <f>IFERROR((W23-W112),"-")</f>
        <v>-2.245</v>
      </c>
      <c r="X117" s="38">
        <f>IFERROR((X23-X112),"-")</f>
        <v>-1.45</v>
      </c>
      <c r="Y117" s="38">
        <f>IFERROR((Y23-Y112),"-")</f>
        <v>-0.27</v>
      </c>
      <c r="Z117" s="38">
        <f>IFERROR((Z23-Z112),"-")</f>
        <v>-0.135</v>
      </c>
      <c r="AA117" s="38">
        <f>IFERROR((AA23-AA112),"-")</f>
        <v>0.58</v>
      </c>
      <c r="AB117" s="38">
        <f>IFERROR((AB23-AB112),"-")</f>
        <v>0</v>
      </c>
      <c r="AC117" s="155">
        <f>IFERROR((AC23-AC112),"-")</f>
        <v>-3.52</v>
      </c>
      <c r="AD117" s="38">
        <f>IFERROR((AD23-AD112),"-")</f>
        <v>-1.605</v>
      </c>
      <c r="AE117" s="38">
        <f>IFERROR((AE23-AE112),"-")</f>
        <v>-2.155</v>
      </c>
      <c r="AF117" s="38">
        <f>IFERROR((AF23-AF112),"-")</f>
        <v>-0.565</v>
      </c>
      <c r="AG117" s="38">
        <f>IFERROR((AG23-AG112),"-")</f>
        <v>-1</v>
      </c>
      <c r="AH117" s="38">
        <f>IFERROR((AH23-AH112),"-")</f>
        <v>-0.94</v>
      </c>
      <c r="AI117" s="38">
        <f>IFERROR((AI23-AI112),"-")</f>
        <v>0</v>
      </c>
      <c r="AJ117" s="155">
        <f>IFERROR((AJ23-AJ112),"-")</f>
        <v>-6.265</v>
      </c>
      <c r="AK117" s="155">
        <f>IFERROR((AK23-AK112),"-")</f>
        <v>-21.115</v>
      </c>
    </row>
    <row r="118" spans="1:38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43" t="str">
        <f>IFERROR((G28+G29)-G113,"-")</f>
        <v>-</v>
      </c>
      <c r="H118" s="155" t="str">
        <f>IFERROR((H28+H29)-H113,"-")</f>
        <v>-</v>
      </c>
      <c r="I118" s="47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155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155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155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155" t="str">
        <f>IFERROR((AJ28+AJ29)-AJ113,"-")</f>
        <v>-</v>
      </c>
      <c r="AK118" s="155" t="str">
        <f>IFERROR((AK28+AK29)-AK113,"-")</f>
        <v>-</v>
      </c>
    </row>
    <row r="119" spans="1:38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43" t="str">
        <f>IFERROR(G24-G114,"-")</f>
        <v>-</v>
      </c>
      <c r="H119" s="155" t="str">
        <f>IFERROR(H24-H114,"-")</f>
        <v>-</v>
      </c>
      <c r="I119" s="47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155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155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155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155" t="str">
        <f>IFERROR(AJ24-AJ114,"-")</f>
        <v>-</v>
      </c>
      <c r="AK119" s="155" t="str">
        <f>IFERROR(AK24-AK114,"-")</f>
        <v>-</v>
      </c>
    </row>
    <row r="120" spans="1:38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4" t="str">
        <f>IFERROR((G30+G31)-G115,"-")</f>
        <v>-</v>
      </c>
      <c r="H120" s="156" t="str">
        <f>IFERROR((H30+H31)-H115,"-")</f>
        <v>-</v>
      </c>
      <c r="I120" s="48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156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156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156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156" t="str">
        <f>IFERROR((AJ30+AJ31)-AJ115,"-")</f>
        <v>-</v>
      </c>
      <c r="AK120" s="156" t="str">
        <f>IFERROR((AK30+AK31)-AK115,"-")</f>
        <v>-</v>
      </c>
    </row>
    <row r="121" spans="1:38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C21:AC22"/>
    <mergeCell ref="AJ21:AJ22"/>
    <mergeCell ref="AK21:AK22"/>
    <mergeCell ref="H21:H22"/>
    <mergeCell ref="O21:O22"/>
    <mergeCell ref="V21:V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J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4.85546875" customWidth="true" style="2"/>
    <col min="6" max="6" width="11.42578125" style="2"/>
    <col min="7" max="7" width="12.85546875" customWidth="true" style="2"/>
    <col min="8" max="8" width="11.42578125" style="2"/>
    <col min="9" max="9" width="11.5703125" customWidth="true" style="2"/>
    <col min="10" max="10" width="11.42578125" style="2"/>
    <col min="11" max="11" width="11.42578125" style="2"/>
    <col min="12" max="12" width="11.42578125" style="2"/>
    <col min="13" max="13" width="11.42578125" style="2"/>
    <col min="14" max="14" width="12.8554687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  <col min="21" max="21" width="12.85546875" customWidth="true" style="2"/>
    <col min="22" max="22" width="11.42578125" style="2"/>
    <col min="23" max="23" width="11.5703125" customWidth="true" style="2"/>
    <col min="24" max="24" width="11.42578125" style="2"/>
    <col min="25" max="25" width="11.42578125" style="2"/>
    <col min="26" max="26" width="11.42578125" style="2"/>
    <col min="27" max="27" width="11.42578125" style="2"/>
    <col min="28" max="28" width="12.85546875" customWidth="true" style="2"/>
    <col min="29" max="29" width="11.42578125" style="2"/>
    <col min="30" max="30" width="11.5703125" customWidth="true" style="2"/>
    <col min="31" max="31" width="11.42578125" style="2"/>
    <col min="32" max="32" width="11.42578125" style="2"/>
    <col min="33" max="33" width="11.42578125" style="2"/>
    <col min="34" max="34" width="11.42578125" style="2"/>
    <col min="35" max="35" width="30.85546875" customWidth="true" style="2"/>
    <col min="36" max="36" width="11.42578125" style="2"/>
  </cols>
  <sheetData>
    <row r="1" spans="1:36" customHeight="1" ht="16.5">
      <c r="A1" s="252" t="s">
        <v>40</v>
      </c>
      <c r="B1" s="253"/>
      <c r="C1" s="252" t="e">
        <f>MID(CELL("nomfichier",#REF!),FIND("]",CELL("nomfichier",#REF!))+1,32)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6" customHeight="1" ht="16.5">
      <c r="A2" s="57"/>
      <c r="B2" s="57"/>
      <c r="C2" s="57"/>
      <c r="D2" s="58"/>
      <c r="E2" s="1"/>
      <c r="F2" s="1"/>
      <c r="G2" s="1"/>
      <c r="H2" s="1"/>
      <c r="I2" s="1"/>
      <c r="J2" s="1"/>
      <c r="K2" s="1"/>
      <c r="L2" s="25" t="s">
        <v>41</v>
      </c>
      <c r="M2" s="1"/>
      <c r="N2" s="1"/>
      <c r="O2" s="1"/>
      <c r="P2" s="1"/>
      <c r="Q2" s="1"/>
      <c r="R2" s="1"/>
      <c r="S2" s="25" t="s">
        <v>41</v>
      </c>
      <c r="T2" s="1"/>
      <c r="U2" s="1"/>
      <c r="V2" s="1"/>
      <c r="W2" s="1"/>
      <c r="X2" s="1"/>
      <c r="Y2" s="1"/>
      <c r="Z2" s="25" t="s">
        <v>41</v>
      </c>
      <c r="AA2" s="1"/>
      <c r="AB2" s="1"/>
      <c r="AC2" s="1"/>
      <c r="AD2" s="1"/>
      <c r="AE2" s="1"/>
      <c r="AF2" s="1"/>
      <c r="AG2" s="25" t="s">
        <v>41</v>
      </c>
      <c r="AH2" s="1"/>
      <c r="AI2" s="1"/>
    </row>
    <row r="3" spans="1:36" customHeight="1" ht="16.5">
      <c r="A3" s="256" t="s">
        <v>42</v>
      </c>
      <c r="B3" s="257"/>
      <c r="C3" s="254" t="s">
        <v>3</v>
      </c>
      <c r="D3" s="255"/>
      <c r="E3" s="1"/>
      <c r="F3" s="1"/>
      <c r="G3" s="1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25"/>
      <c r="T3" s="1"/>
      <c r="U3" s="1"/>
      <c r="V3" s="1"/>
      <c r="W3" s="1"/>
      <c r="X3" s="1"/>
      <c r="Y3" s="1"/>
      <c r="Z3" s="25"/>
      <c r="AA3" s="1"/>
      <c r="AB3" s="1"/>
      <c r="AC3" s="1"/>
      <c r="AD3" s="1"/>
      <c r="AE3" s="1"/>
      <c r="AF3" s="1"/>
      <c r="AG3" s="25"/>
      <c r="AH3" s="1"/>
      <c r="AI3" s="1"/>
    </row>
    <row r="4" spans="1:36" customHeight="1" ht="16.5">
      <c r="A4" s="256" t="s">
        <v>43</v>
      </c>
      <c r="B4" s="257"/>
      <c r="C4" s="254" t="s">
        <v>2</v>
      </c>
      <c r="D4" s="255"/>
      <c r="E4" s="1"/>
      <c r="F4" s="1"/>
      <c r="G4" s="1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25"/>
      <c r="T4" s="1"/>
      <c r="U4" s="1"/>
      <c r="V4" s="1"/>
      <c r="W4" s="1"/>
      <c r="X4" s="1"/>
      <c r="Y4" s="1"/>
      <c r="Z4" s="25"/>
      <c r="AA4" s="1"/>
      <c r="AB4" s="1"/>
      <c r="AC4" s="1"/>
      <c r="AD4" s="1"/>
      <c r="AE4" s="1"/>
      <c r="AF4" s="1"/>
      <c r="AG4" s="25"/>
      <c r="AH4" s="1"/>
      <c r="AI4" s="1"/>
    </row>
    <row r="5" spans="1:36" customHeight="1" ht="16.5">
      <c r="A5" s="57"/>
      <c r="B5" s="57"/>
      <c r="C5" s="60" t="s">
        <v>1</v>
      </c>
      <c r="D5" s="61" t="s">
        <v>2</v>
      </c>
      <c r="E5" s="1"/>
      <c r="F5" s="1"/>
      <c r="G5" s="1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25"/>
      <c r="T5" s="1"/>
      <c r="U5" s="1"/>
      <c r="V5" s="1"/>
      <c r="W5" s="1"/>
      <c r="X5" s="1"/>
      <c r="Y5" s="1"/>
      <c r="Z5" s="25"/>
      <c r="AA5" s="1"/>
      <c r="AB5" s="1"/>
      <c r="AC5" s="1"/>
      <c r="AD5" s="1"/>
      <c r="AE5" s="1"/>
      <c r="AF5" s="1"/>
      <c r="AG5" s="25"/>
      <c r="AH5" s="1"/>
      <c r="AI5" s="1"/>
    </row>
    <row r="6" spans="1:36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0"/>
      <c r="H6" s="50"/>
      <c r="I6" s="50"/>
      <c r="J6" s="50"/>
      <c r="K6" s="50"/>
      <c r="L6" s="52"/>
      <c r="M6" s="50"/>
      <c r="N6" s="50"/>
      <c r="O6" s="50"/>
      <c r="P6" s="50"/>
      <c r="Q6" s="50"/>
      <c r="R6" s="50"/>
      <c r="S6" s="52"/>
      <c r="T6" s="50"/>
      <c r="U6" s="50"/>
      <c r="V6" s="50"/>
      <c r="W6" s="50"/>
      <c r="X6" s="50"/>
      <c r="Y6" s="50"/>
      <c r="Z6" s="52"/>
      <c r="AA6" s="50"/>
      <c r="AB6" s="50"/>
      <c r="AC6" s="50"/>
      <c r="AD6" s="50"/>
      <c r="AE6" s="50"/>
      <c r="AF6" s="50"/>
      <c r="AG6" s="52"/>
      <c r="AH6" s="50"/>
      <c r="AI6" s="50"/>
    </row>
    <row r="7" spans="1:36" customHeight="1" ht="15.75">
      <c r="A7" s="59" t="s">
        <v>13</v>
      </c>
      <c r="B7" s="65">
        <f>HLOOKUP(C3,Objectifs!B6:K17,2,FALSE)</f>
        <v>0.05</v>
      </c>
      <c r="C7" s="159" t="str">
        <f>IFERROR(AI35/'Dates de chargements'!B20,"-")</f>
        <v>-</v>
      </c>
      <c r="D7" s="62" t="str">
        <f>IFERROR((IF(B7="-","-",C7/B7)),"-")</f>
        <v>-</v>
      </c>
      <c r="E7" s="1"/>
      <c r="F7" s="1"/>
      <c r="G7" s="1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25"/>
      <c r="T7" s="1"/>
      <c r="U7" s="1"/>
      <c r="V7" s="1"/>
      <c r="W7" s="1"/>
      <c r="X7" s="1"/>
      <c r="Y7" s="1"/>
      <c r="Z7" s="25"/>
      <c r="AA7" s="1"/>
      <c r="AB7" s="1"/>
      <c r="AC7" s="1"/>
      <c r="AD7" s="1"/>
      <c r="AE7" s="1"/>
      <c r="AF7" s="1"/>
      <c r="AG7" s="25"/>
      <c r="AH7" s="1"/>
      <c r="AI7" s="1"/>
    </row>
    <row r="8" spans="1:36">
      <c r="A8" s="54" t="s">
        <v>14</v>
      </c>
      <c r="B8" s="66">
        <f>HLOOKUP(C3,Objectifs!B6:K17,3,FALSE)</f>
        <v>8</v>
      </c>
      <c r="C8" s="173">
        <f>AI92</f>
        <v>0.85470085470085</v>
      </c>
      <c r="D8" s="63">
        <f>IFERROR((IF(B8="-","-",C8/B8)),"-")</f>
        <v>0.10683760683761</v>
      </c>
      <c r="E8" s="1"/>
      <c r="F8" s="1"/>
      <c r="G8" s="1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25"/>
      <c r="T8" s="1"/>
      <c r="U8" s="1"/>
      <c r="V8" s="1"/>
      <c r="W8" s="1"/>
      <c r="X8" s="1"/>
      <c r="Y8" s="1"/>
      <c r="Z8" s="25"/>
      <c r="AA8" s="1"/>
      <c r="AB8" s="1"/>
      <c r="AC8" s="1"/>
      <c r="AD8" s="1"/>
      <c r="AE8" s="1"/>
      <c r="AF8" s="1"/>
      <c r="AG8" s="25"/>
      <c r="AH8" s="1"/>
      <c r="AI8" s="1"/>
    </row>
    <row r="9" spans="1:36">
      <c r="A9" s="54" t="s">
        <v>15</v>
      </c>
      <c r="B9" s="67">
        <f>HLOOKUP(C3,Objectifs!B6:K17,4,FALSE)</f>
        <v>0.06</v>
      </c>
      <c r="C9" s="160">
        <f>AI42</f>
        <v>1</v>
      </c>
      <c r="D9" s="63">
        <f>IFERROR((IF(B9="-","-",C9/B9)),"-")</f>
        <v>16.666666666667</v>
      </c>
      <c r="E9" s="1"/>
      <c r="F9" s="1"/>
      <c r="G9" s="1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25"/>
      <c r="T9" s="1"/>
      <c r="U9" s="1"/>
      <c r="V9" s="1"/>
      <c r="W9" s="1"/>
      <c r="X9" s="1"/>
      <c r="Y9" s="1"/>
      <c r="Z9" s="25"/>
      <c r="AA9" s="1"/>
      <c r="AB9" s="1"/>
      <c r="AC9" s="1"/>
      <c r="AD9" s="1"/>
      <c r="AE9" s="1"/>
      <c r="AF9" s="1"/>
      <c r="AG9" s="25"/>
      <c r="AH9" s="1"/>
      <c r="AI9" s="1"/>
    </row>
    <row r="10" spans="1:36">
      <c r="A10" s="54" t="s">
        <v>17</v>
      </c>
      <c r="B10" s="67" t="str">
        <f>HLOOKUP(C3,Objectifs!B6:K17,5,FALSE)</f>
        <v>-</v>
      </c>
      <c r="C10" s="160">
        <f>AI51</f>
        <v>0</v>
      </c>
      <c r="D10" s="63" t="str">
        <f>IFERROR((IF(B10="-","-",C10/B10)),"-")</f>
        <v>-</v>
      </c>
      <c r="E10" s="1"/>
      <c r="F10" s="1"/>
      <c r="G10" s="1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25"/>
      <c r="T10" s="1"/>
      <c r="U10" s="1"/>
      <c r="V10" s="1"/>
      <c r="W10" s="1"/>
      <c r="X10" s="1"/>
      <c r="Y10" s="1"/>
      <c r="Z10" s="25"/>
      <c r="AA10" s="1"/>
      <c r="AB10" s="1"/>
      <c r="AC10" s="1"/>
      <c r="AD10" s="1"/>
      <c r="AE10" s="1"/>
      <c r="AF10" s="1"/>
      <c r="AG10" s="25"/>
      <c r="AH10" s="1"/>
      <c r="AI10" s="1"/>
    </row>
    <row r="11" spans="1:36">
      <c r="A11" s="54" t="s">
        <v>18</v>
      </c>
      <c r="B11" s="67">
        <f>HLOOKUP(C3,Objectifs!B6:K17,6,FALSE)</f>
        <v>0.005</v>
      </c>
      <c r="C11" s="160">
        <f>AI58</f>
        <v>0</v>
      </c>
      <c r="D11" s="63">
        <f>IFERROR((IF(B11="-","-",C11/B11)),"-")</f>
        <v>0</v>
      </c>
      <c r="E11" s="1"/>
      <c r="F11" s="1"/>
      <c r="G11" s="1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25"/>
      <c r="T11" s="1"/>
      <c r="U11" s="1"/>
      <c r="V11" s="1"/>
      <c r="W11" s="1"/>
      <c r="X11" s="1"/>
      <c r="Y11" s="1"/>
      <c r="Z11" s="25"/>
      <c r="AA11" s="1"/>
      <c r="AB11" s="1"/>
      <c r="AC11" s="1"/>
      <c r="AD11" s="1"/>
      <c r="AE11" s="1"/>
      <c r="AF11" s="1"/>
      <c r="AG11" s="25"/>
      <c r="AH11" s="1"/>
      <c r="AI11" s="1"/>
    </row>
    <row r="12" spans="1:36">
      <c r="A12" s="54" t="s">
        <v>19</v>
      </c>
      <c r="B12" s="67" t="str">
        <f>HLOOKUP(C3,Objectifs!B6:K17,7,FALSE)</f>
        <v>-</v>
      </c>
      <c r="C12" s="160">
        <f>AI59</f>
        <v>0</v>
      </c>
      <c r="D12" s="63" t="str">
        <f>IFERROR((IF(B12="-","-",C12/B12)),"-")</f>
        <v>-</v>
      </c>
      <c r="E12" s="1"/>
      <c r="F12" s="1"/>
      <c r="G12" s="1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25"/>
      <c r="T12" s="1"/>
      <c r="U12" s="1"/>
      <c r="V12" s="1"/>
      <c r="W12" s="1"/>
      <c r="X12" s="1"/>
      <c r="Y12" s="1"/>
      <c r="Z12" s="25"/>
      <c r="AA12" s="1"/>
      <c r="AB12" s="1"/>
      <c r="AC12" s="1"/>
      <c r="AD12" s="1"/>
      <c r="AE12" s="1"/>
      <c r="AF12" s="1"/>
      <c r="AG12" s="25"/>
      <c r="AH12" s="1"/>
      <c r="AI12" s="1"/>
    </row>
    <row r="13" spans="1:36">
      <c r="A13" s="54" t="s">
        <v>20</v>
      </c>
      <c r="B13" s="67" t="str">
        <f>HLOOKUP(C3,Objectifs!B6:K17,8,FALSE)</f>
        <v>-</v>
      </c>
      <c r="C13" s="160">
        <f>AI54</f>
        <v>0</v>
      </c>
      <c r="D13" s="63" t="str">
        <f>IFERROR((IF(B13="-","-",C13/B13)),"-")</f>
        <v>-</v>
      </c>
      <c r="E13" s="1"/>
      <c r="F13" s="1"/>
      <c r="G13" s="1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25"/>
      <c r="T13" s="1"/>
      <c r="U13" s="1"/>
      <c r="V13" s="1"/>
      <c r="W13" s="1"/>
      <c r="X13" s="1"/>
      <c r="Y13" s="1"/>
      <c r="Z13" s="25"/>
      <c r="AA13" s="1"/>
      <c r="AB13" s="1"/>
      <c r="AC13" s="1"/>
      <c r="AD13" s="1"/>
      <c r="AE13" s="1"/>
      <c r="AF13" s="1"/>
      <c r="AG13" s="25"/>
      <c r="AH13" s="1"/>
      <c r="AI13" s="1"/>
    </row>
    <row r="14" spans="1:36">
      <c r="A14" s="54" t="s">
        <v>21</v>
      </c>
      <c r="B14" s="67">
        <f>HLOOKUP(C3,Objectifs!B6:K17,9,FALSE)</f>
        <v>0.03</v>
      </c>
      <c r="C14" s="160">
        <f>AI48</f>
        <v>0</v>
      </c>
      <c r="D14" s="63">
        <f>IFERROR((IF(B14="-","-",C14/B14)),"-")</f>
        <v>0</v>
      </c>
      <c r="E14" s="1"/>
      <c r="F14" s="1"/>
      <c r="G14" s="1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25"/>
      <c r="T14" s="1"/>
      <c r="U14" s="1"/>
      <c r="V14" s="1"/>
      <c r="W14" s="1"/>
      <c r="X14" s="1"/>
      <c r="Y14" s="1"/>
      <c r="Z14" s="25"/>
      <c r="AA14" s="1"/>
      <c r="AB14" s="1"/>
      <c r="AC14" s="1"/>
      <c r="AD14" s="1"/>
      <c r="AE14" s="1"/>
      <c r="AF14" s="1"/>
      <c r="AG14" s="25"/>
      <c r="AH14" s="1"/>
      <c r="AI14" s="1"/>
    </row>
    <row r="15" spans="1:36">
      <c r="A15" s="54" t="s">
        <v>22</v>
      </c>
      <c r="B15" s="68">
        <f>HLOOKUP(C3,Objectifs!B6:K17,10,FALSE)</f>
        <v>30</v>
      </c>
      <c r="C15" s="174">
        <f>AI81</f>
        <v>0</v>
      </c>
      <c r="D15" s="63">
        <f>IFERROR((IF(B15="-","-",C15/B15)),"-")</f>
        <v>0</v>
      </c>
      <c r="E15" s="1"/>
      <c r="F15" s="1"/>
      <c r="G15" s="1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25"/>
      <c r="T15" s="1"/>
      <c r="U15" s="1"/>
      <c r="V15" s="1"/>
      <c r="W15" s="1"/>
      <c r="X15" s="1"/>
      <c r="Y15" s="1"/>
      <c r="Z15" s="25"/>
      <c r="AA15" s="1"/>
      <c r="AB15" s="1"/>
      <c r="AC15" s="1"/>
      <c r="AD15" s="1"/>
      <c r="AE15" s="1"/>
      <c r="AF15" s="1"/>
      <c r="AG15" s="25"/>
      <c r="AH15" s="1"/>
      <c r="AI15" s="1"/>
    </row>
    <row r="16" spans="1:36">
      <c r="A16" s="56" t="s">
        <v>23</v>
      </c>
      <c r="B16" s="69" t="str">
        <f>HLOOKUP(C3,Objectifs!B6:K17,11,FALSE)</f>
        <v>-</v>
      </c>
      <c r="C16" s="174">
        <f>IF(AI82=0,AI83,AI82)</f>
        <v>0</v>
      </c>
      <c r="D16" s="63" t="str">
        <f>IFERROR((IF(B16="-","-",C16/B16)),"-")</f>
        <v>-</v>
      </c>
      <c r="E16" s="1"/>
      <c r="F16" s="1"/>
      <c r="G16" s="1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25"/>
      <c r="T16" s="1"/>
      <c r="U16" s="1"/>
      <c r="V16" s="1"/>
      <c r="W16" s="1"/>
      <c r="X16" s="1"/>
      <c r="Y16" s="1"/>
      <c r="Z16" s="25"/>
      <c r="AA16" s="1"/>
      <c r="AB16" s="1"/>
      <c r="AC16" s="1"/>
      <c r="AD16" s="1"/>
      <c r="AE16" s="1"/>
      <c r="AF16" s="1"/>
      <c r="AG16" s="25"/>
      <c r="AH16" s="1"/>
      <c r="AI16" s="1"/>
    </row>
    <row r="17" spans="1:36" customHeight="1" ht="15.75">
      <c r="A17" s="55" t="s">
        <v>24</v>
      </c>
      <c r="B17" s="70" t="str">
        <f>HLOOKUP(C3,Objectifs!B6:K17,12,FALSE)</f>
        <v>-</v>
      </c>
      <c r="C17" s="174" t="str">
        <f>AI84</f>
        <v>-</v>
      </c>
      <c r="D17" s="64" t="str">
        <f>IFERROR((IF(B17="-","-",C17/B17)),"-")</f>
        <v>-</v>
      </c>
      <c r="E17" s="1"/>
      <c r="F17" s="1"/>
      <c r="G17" s="1"/>
      <c r="H17" s="1"/>
      <c r="I17" s="1"/>
      <c r="J17" s="1"/>
      <c r="K17" s="1"/>
      <c r="L17" s="25"/>
      <c r="M17" s="1"/>
      <c r="N17" s="1"/>
      <c r="O17" s="1"/>
      <c r="P17" s="1"/>
      <c r="Q17" s="1"/>
      <c r="R17" s="1"/>
      <c r="S17" s="25"/>
      <c r="T17" s="1"/>
      <c r="U17" s="1"/>
      <c r="V17" s="1"/>
      <c r="W17" s="1"/>
      <c r="X17" s="1"/>
      <c r="Y17" s="1"/>
      <c r="Z17" s="25"/>
      <c r="AA17" s="1"/>
      <c r="AB17" s="1"/>
      <c r="AC17" s="1"/>
      <c r="AD17" s="1"/>
      <c r="AE17" s="1"/>
      <c r="AF17" s="1"/>
      <c r="AG17" s="25"/>
      <c r="AH17" s="1"/>
      <c r="AI17" s="1"/>
    </row>
    <row r="18" spans="1:36" customHeight="1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5"/>
      <c r="M18" s="1"/>
      <c r="N18" s="1"/>
      <c r="O18" s="1"/>
      <c r="P18" s="1"/>
      <c r="Q18" s="1"/>
      <c r="R18" s="1"/>
      <c r="S18" s="25"/>
      <c r="T18" s="1"/>
      <c r="U18" s="1"/>
      <c r="V18" s="1"/>
      <c r="W18" s="1"/>
      <c r="X18" s="1"/>
      <c r="Y18" s="1"/>
      <c r="Z18" s="25"/>
      <c r="AA18" s="1"/>
      <c r="AB18" s="1"/>
      <c r="AC18" s="1"/>
      <c r="AD18" s="1"/>
      <c r="AE18" s="1"/>
      <c r="AF18" s="1"/>
      <c r="AG18" s="25"/>
      <c r="AH18" s="1"/>
      <c r="AI18" s="1"/>
    </row>
    <row r="19" spans="1:36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1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25"/>
      <c r="T19" s="1"/>
      <c r="U19" s="1"/>
      <c r="V19" s="1"/>
      <c r="W19" s="1"/>
      <c r="X19" s="1"/>
      <c r="Y19" s="1"/>
      <c r="Z19" s="25"/>
      <c r="AA19" s="1"/>
      <c r="AB19" s="1"/>
      <c r="AC19" s="1"/>
      <c r="AD19" s="1"/>
      <c r="AE19" s="1"/>
      <c r="AF19" s="1"/>
      <c r="AG19" s="25"/>
      <c r="AH19" s="1"/>
      <c r="AI19" s="1"/>
    </row>
    <row r="20" spans="1:36" customHeight="1" ht="17.45">
      <c r="A20" s="193" t="s">
        <v>47</v>
      </c>
      <c r="B20" s="273" t="str">
        <f>IFERROR(AI35/$B$19,"-")</f>
        <v>-</v>
      </c>
      <c r="C20" s="273"/>
      <c r="D20" s="1"/>
      <c r="E20" s="1"/>
      <c r="F20" s="1"/>
      <c r="G20" s="1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25"/>
      <c r="T20" s="1"/>
      <c r="U20" s="1"/>
      <c r="V20" s="1"/>
      <c r="W20" s="1"/>
      <c r="X20" s="1"/>
      <c r="Y20" s="1"/>
      <c r="Z20" s="25"/>
      <c r="AA20" s="1"/>
      <c r="AB20" s="1"/>
      <c r="AC20" s="1"/>
      <c r="AD20" s="1"/>
      <c r="AE20" s="1"/>
      <c r="AF20" s="1"/>
      <c r="AG20" s="25"/>
      <c r="AH20" s="1"/>
      <c r="AI20" s="1"/>
    </row>
    <row r="21" spans="1:36" customHeight="1" ht="16.5">
      <c r="D21" s="4"/>
      <c r="E21" s="79" t="s">
        <v>188</v>
      </c>
      <c r="F21" s="241" t="s">
        <v>186</v>
      </c>
      <c r="G21" s="79" t="s">
        <v>189</v>
      </c>
      <c r="H21" s="80" t="str">
        <f>TEXT(H22,"jjjj")</f>
        <v>jjjj</v>
      </c>
      <c r="I21" s="80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2" t="str">
        <f>TEXT(L22,"jjjj")</f>
        <v>jjjj</v>
      </c>
      <c r="M21" s="241" t="s">
        <v>190</v>
      </c>
      <c r="N21" s="79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2" t="str">
        <f>TEXT(S22,"jjjj")</f>
        <v>jjjj</v>
      </c>
      <c r="T21" s="241" t="s">
        <v>191</v>
      </c>
      <c r="U21" s="79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2" t="str">
        <f>TEXT(Z22,"jjjj")</f>
        <v>jjjj</v>
      </c>
      <c r="AA21" s="241" t="s">
        <v>192</v>
      </c>
      <c r="AB21" s="79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2" t="str">
        <f>TEXT(AG22,"jjjj")</f>
        <v>jjjj</v>
      </c>
      <c r="AH21" s="241" t="s">
        <v>193</v>
      </c>
      <c r="AI21" s="241" t="s">
        <v>194</v>
      </c>
    </row>
    <row r="22" spans="1:36" customHeight="1" ht="16.5">
      <c r="A22" s="4"/>
      <c r="B22" s="4"/>
      <c r="C22" s="4"/>
      <c r="D22" s="4"/>
      <c r="E22" s="79">
        <v>44836</v>
      </c>
      <c r="F22" s="242"/>
      <c r="G22" s="83">
        <v>44837</v>
      </c>
      <c r="H22" s="84">
        <f>+G22+1</f>
        <v>44838</v>
      </c>
      <c r="I22" s="84">
        <f>+H22+1</f>
        <v>44839</v>
      </c>
      <c r="J22" s="84">
        <f>+I22+1</f>
        <v>44840</v>
      </c>
      <c r="K22" s="84">
        <f>+J22+1</f>
        <v>44841</v>
      </c>
      <c r="L22" s="85">
        <f>+K22+1</f>
        <v>44842</v>
      </c>
      <c r="M22" s="242"/>
      <c r="N22" s="83">
        <f>L22+2</f>
        <v>44844</v>
      </c>
      <c r="O22" s="84">
        <f>+N22+1</f>
        <v>44845</v>
      </c>
      <c r="P22" s="84">
        <f>+O22+1</f>
        <v>44846</v>
      </c>
      <c r="Q22" s="84">
        <f>+P22+1</f>
        <v>44847</v>
      </c>
      <c r="R22" s="84">
        <f>+Q22+1</f>
        <v>44848</v>
      </c>
      <c r="S22" s="85">
        <f>+R22+1</f>
        <v>44849</v>
      </c>
      <c r="T22" s="242"/>
      <c r="U22" s="83">
        <f>S22+2</f>
        <v>44851</v>
      </c>
      <c r="V22" s="84">
        <f>+U22+1</f>
        <v>44852</v>
      </c>
      <c r="W22" s="84">
        <f>+V22+1</f>
        <v>44853</v>
      </c>
      <c r="X22" s="84">
        <f>+W22+1</f>
        <v>44854</v>
      </c>
      <c r="Y22" s="84">
        <f>+X22+1</f>
        <v>44855</v>
      </c>
      <c r="Z22" s="85">
        <f>+Y22+1</f>
        <v>44856</v>
      </c>
      <c r="AA22" s="242"/>
      <c r="AB22" s="83">
        <f>Z22+2</f>
        <v>44858</v>
      </c>
      <c r="AC22" s="84">
        <f>+AB22+1</f>
        <v>44859</v>
      </c>
      <c r="AD22" s="84">
        <f>+AC22+1</f>
        <v>44860</v>
      </c>
      <c r="AE22" s="84">
        <f>+AD22+1</f>
        <v>44861</v>
      </c>
      <c r="AF22" s="84">
        <f>+AE22+1</f>
        <v>44862</v>
      </c>
      <c r="AG22" s="85">
        <f>+AF22+1</f>
        <v>44863</v>
      </c>
      <c r="AH22" s="242"/>
      <c r="AI22" s="242"/>
    </row>
    <row r="23" spans="1:36" customHeight="1" ht="15.75">
      <c r="A23" s="249" t="s">
        <v>179</v>
      </c>
      <c r="B23" s="250"/>
      <c r="C23" s="250"/>
      <c r="D23" s="251"/>
      <c r="E23" s="5"/>
      <c r="F23" s="72">
        <f>SUM(E23:E23)</f>
        <v>0</v>
      </c>
      <c r="G23" s="5"/>
      <c r="H23" s="6"/>
      <c r="I23" s="6"/>
      <c r="J23" s="6"/>
      <c r="K23" s="6"/>
      <c r="L23" s="15"/>
      <c r="M23" s="72">
        <f>SUM(G23:L23)</f>
        <v>0</v>
      </c>
      <c r="N23" s="5">
        <v>0</v>
      </c>
      <c r="O23" s="6"/>
      <c r="P23" s="6"/>
      <c r="Q23" s="6"/>
      <c r="R23" s="6"/>
      <c r="S23" s="15"/>
      <c r="T23" s="72">
        <f>SUM(N23:S23)</f>
        <v>0</v>
      </c>
      <c r="U23" s="5"/>
      <c r="V23" s="6"/>
      <c r="W23" s="6"/>
      <c r="X23" s="6"/>
      <c r="Y23" s="6"/>
      <c r="Z23" s="15"/>
      <c r="AA23" s="72">
        <f>SUM(U23:Z23)</f>
        <v>0</v>
      </c>
      <c r="AB23" s="5"/>
      <c r="AC23" s="6"/>
      <c r="AD23" s="6"/>
      <c r="AE23" s="6"/>
      <c r="AF23" s="6"/>
      <c r="AG23" s="15"/>
      <c r="AH23" s="72">
        <f>SUM(AB23:AG23)</f>
        <v>0</v>
      </c>
      <c r="AI23" s="72">
        <f>F23+M23+T23+AA23+AH23</f>
        <v>0</v>
      </c>
    </row>
    <row r="24" spans="1:36">
      <c r="A24" s="243" t="s">
        <v>55</v>
      </c>
      <c r="B24" s="244"/>
      <c r="C24" s="244"/>
      <c r="D24" s="245"/>
      <c r="E24" s="7"/>
      <c r="F24" s="73">
        <f>SUM(E24:E24)</f>
        <v>0</v>
      </c>
      <c r="G24" s="7"/>
      <c r="H24" s="8"/>
      <c r="I24" s="8"/>
      <c r="J24" s="8"/>
      <c r="K24" s="8"/>
      <c r="L24" s="16"/>
      <c r="M24" s="73">
        <f>SUM(G24:L24)</f>
        <v>0</v>
      </c>
      <c r="N24" s="7">
        <v>0</v>
      </c>
      <c r="O24" s="8"/>
      <c r="P24" s="8"/>
      <c r="Q24" s="8"/>
      <c r="R24" s="8"/>
      <c r="S24" s="16"/>
      <c r="T24" s="73">
        <f>SUM(N24:S24)</f>
        <v>0</v>
      </c>
      <c r="U24" s="7"/>
      <c r="V24" s="8"/>
      <c r="W24" s="8"/>
      <c r="X24" s="8"/>
      <c r="Y24" s="8"/>
      <c r="Z24" s="16"/>
      <c r="AA24" s="73">
        <f>SUM(U24:Z24)</f>
        <v>0</v>
      </c>
      <c r="AB24" s="7"/>
      <c r="AC24" s="8"/>
      <c r="AD24" s="8"/>
      <c r="AE24" s="8"/>
      <c r="AF24" s="8"/>
      <c r="AG24" s="16"/>
      <c r="AH24" s="73">
        <f>SUM(AB24:AG24)</f>
        <v>0</v>
      </c>
      <c r="AI24" s="73">
        <f>F24+M24+T24+AA24+AH24</f>
        <v>0</v>
      </c>
    </row>
    <row r="25" spans="1:36">
      <c r="A25" s="243" t="s">
        <v>56</v>
      </c>
      <c r="B25" s="244"/>
      <c r="C25" s="244"/>
      <c r="D25" s="245"/>
      <c r="E25" s="7"/>
      <c r="F25" s="73">
        <f>SUM(E25:E25)</f>
        <v>0</v>
      </c>
      <c r="G25" s="7"/>
      <c r="H25" s="8"/>
      <c r="I25" s="8"/>
      <c r="J25" s="8"/>
      <c r="K25" s="8"/>
      <c r="L25" s="16"/>
      <c r="M25" s="73">
        <f>SUM(G25:L25)</f>
        <v>0</v>
      </c>
      <c r="N25" s="7">
        <v>0</v>
      </c>
      <c r="O25" s="8"/>
      <c r="P25" s="8"/>
      <c r="Q25" s="8"/>
      <c r="R25" s="8"/>
      <c r="S25" s="16"/>
      <c r="T25" s="73">
        <f>SUM(N25:S25)</f>
        <v>0</v>
      </c>
      <c r="U25" s="7"/>
      <c r="V25" s="8"/>
      <c r="W25" s="8"/>
      <c r="X25" s="8"/>
      <c r="Y25" s="8"/>
      <c r="Z25" s="16"/>
      <c r="AA25" s="73">
        <f>SUM(U25:Z25)</f>
        <v>0</v>
      </c>
      <c r="AB25" s="7"/>
      <c r="AC25" s="8"/>
      <c r="AD25" s="8"/>
      <c r="AE25" s="8"/>
      <c r="AF25" s="8"/>
      <c r="AG25" s="16"/>
      <c r="AH25" s="73">
        <f>SUM(AB25:AG25)</f>
        <v>0</v>
      </c>
      <c r="AI25" s="73">
        <f>F25+M25+T25+AA25+AH25</f>
        <v>0</v>
      </c>
    </row>
    <row r="26" spans="1:36">
      <c r="A26" s="243" t="s">
        <v>57</v>
      </c>
      <c r="B26" s="244"/>
      <c r="C26" s="244"/>
      <c r="D26" s="245"/>
      <c r="E26" s="7"/>
      <c r="F26" s="73">
        <f>SUM(E26:E26)</f>
        <v>0</v>
      </c>
      <c r="G26" s="7"/>
      <c r="H26" s="8"/>
      <c r="I26" s="8"/>
      <c r="J26" s="8"/>
      <c r="K26" s="8"/>
      <c r="L26" s="16"/>
      <c r="M26" s="73">
        <f>SUM(G26:L26)</f>
        <v>0</v>
      </c>
      <c r="N26" s="7">
        <v>1</v>
      </c>
      <c r="O26" s="8"/>
      <c r="P26" s="8"/>
      <c r="Q26" s="8"/>
      <c r="R26" s="8"/>
      <c r="S26" s="16"/>
      <c r="T26" s="73">
        <f>SUM(N26:S26)</f>
        <v>1</v>
      </c>
      <c r="U26" s="7"/>
      <c r="V26" s="8"/>
      <c r="W26" s="8"/>
      <c r="X26" s="8"/>
      <c r="Y26" s="8"/>
      <c r="Z26" s="16"/>
      <c r="AA26" s="73">
        <f>SUM(U26:Z26)</f>
        <v>0</v>
      </c>
      <c r="AB26" s="7"/>
      <c r="AC26" s="8"/>
      <c r="AD26" s="8"/>
      <c r="AE26" s="8"/>
      <c r="AF26" s="8"/>
      <c r="AG26" s="16"/>
      <c r="AH26" s="73">
        <f>SUM(AB26:AG26)</f>
        <v>0</v>
      </c>
      <c r="AI26" s="73">
        <f>F26+M26+T26+AA26+AH26</f>
        <v>1</v>
      </c>
    </row>
    <row r="27" spans="1:36">
      <c r="A27" s="243" t="s">
        <v>58</v>
      </c>
      <c r="B27" s="244"/>
      <c r="C27" s="244"/>
      <c r="D27" s="245"/>
      <c r="E27" s="7"/>
      <c r="F27" s="73">
        <f>SUM(E27:E27)</f>
        <v>0</v>
      </c>
      <c r="G27" s="7"/>
      <c r="H27" s="8"/>
      <c r="I27" s="8"/>
      <c r="J27" s="8"/>
      <c r="K27" s="8"/>
      <c r="L27" s="16"/>
      <c r="M27" s="73">
        <f>SUM(G27:L27)</f>
        <v>0</v>
      </c>
      <c r="N27" s="7">
        <v>0</v>
      </c>
      <c r="O27" s="8"/>
      <c r="P27" s="8"/>
      <c r="Q27" s="8"/>
      <c r="R27" s="8"/>
      <c r="S27" s="16"/>
      <c r="T27" s="73">
        <f>SUM(N27:S27)</f>
        <v>0</v>
      </c>
      <c r="U27" s="7"/>
      <c r="V27" s="8"/>
      <c r="W27" s="8"/>
      <c r="X27" s="8"/>
      <c r="Y27" s="8"/>
      <c r="Z27" s="16"/>
      <c r="AA27" s="73">
        <f>SUM(U27:Z27)</f>
        <v>0</v>
      </c>
      <c r="AB27" s="7"/>
      <c r="AC27" s="8"/>
      <c r="AD27" s="8"/>
      <c r="AE27" s="8"/>
      <c r="AF27" s="8"/>
      <c r="AG27" s="16"/>
      <c r="AH27" s="73">
        <f>SUM(AB27:AG27)</f>
        <v>0</v>
      </c>
      <c r="AI27" s="73">
        <f>F27+M27+T27+AA27+AH27</f>
        <v>0</v>
      </c>
    </row>
    <row r="28" spans="1:36">
      <c r="A28" s="243" t="s">
        <v>59</v>
      </c>
      <c r="B28" s="244"/>
      <c r="C28" s="244"/>
      <c r="D28" s="245"/>
      <c r="E28" s="7"/>
      <c r="F28" s="73">
        <f>SUM(E28:E28)</f>
        <v>0</v>
      </c>
      <c r="G28" s="7"/>
      <c r="H28" s="8"/>
      <c r="I28" s="8"/>
      <c r="J28" s="8"/>
      <c r="K28" s="8"/>
      <c r="L28" s="16"/>
      <c r="M28" s="73">
        <f>SUM(G28:L28)</f>
        <v>0</v>
      </c>
      <c r="N28" s="7">
        <v>0</v>
      </c>
      <c r="O28" s="8"/>
      <c r="P28" s="8"/>
      <c r="Q28" s="8"/>
      <c r="R28" s="8"/>
      <c r="S28" s="16"/>
      <c r="T28" s="73">
        <f>SUM(N28:S28)</f>
        <v>0</v>
      </c>
      <c r="U28" s="7"/>
      <c r="V28" s="8"/>
      <c r="W28" s="8"/>
      <c r="X28" s="8"/>
      <c r="Y28" s="8"/>
      <c r="Z28" s="16"/>
      <c r="AA28" s="73">
        <f>SUM(U28:Z28)</f>
        <v>0</v>
      </c>
      <c r="AB28" s="7"/>
      <c r="AC28" s="8"/>
      <c r="AD28" s="8"/>
      <c r="AE28" s="8"/>
      <c r="AF28" s="8"/>
      <c r="AG28" s="16"/>
      <c r="AH28" s="73">
        <f>SUM(AB28:AG28)</f>
        <v>0</v>
      </c>
      <c r="AI28" s="73">
        <f>F28+M28+T28+AA28+AH28</f>
        <v>0</v>
      </c>
    </row>
    <row r="29" spans="1:36">
      <c r="A29" s="243" t="s">
        <v>60</v>
      </c>
      <c r="B29" s="244"/>
      <c r="C29" s="244"/>
      <c r="D29" s="245"/>
      <c r="E29" s="7"/>
      <c r="F29" s="73">
        <f>SUM(E29:E29)</f>
        <v>0</v>
      </c>
      <c r="G29" s="7"/>
      <c r="H29" s="8"/>
      <c r="I29" s="8"/>
      <c r="J29" s="8"/>
      <c r="K29" s="8"/>
      <c r="L29" s="16"/>
      <c r="M29" s="73">
        <f>SUM(G29:L29)</f>
        <v>0</v>
      </c>
      <c r="N29" s="7">
        <v>1</v>
      </c>
      <c r="O29" s="8"/>
      <c r="P29" s="8"/>
      <c r="Q29" s="8"/>
      <c r="R29" s="8"/>
      <c r="S29" s="16"/>
      <c r="T29" s="73">
        <f>SUM(N29:S29)</f>
        <v>1</v>
      </c>
      <c r="U29" s="7"/>
      <c r="V29" s="8"/>
      <c r="W29" s="8"/>
      <c r="X29" s="8"/>
      <c r="Y29" s="8"/>
      <c r="Z29" s="16"/>
      <c r="AA29" s="73">
        <f>SUM(U29:Z29)</f>
        <v>0</v>
      </c>
      <c r="AB29" s="7"/>
      <c r="AC29" s="8"/>
      <c r="AD29" s="8"/>
      <c r="AE29" s="8"/>
      <c r="AF29" s="8"/>
      <c r="AG29" s="16"/>
      <c r="AH29" s="73">
        <f>SUM(AB29:AG29)</f>
        <v>0</v>
      </c>
      <c r="AI29" s="73">
        <f>F29+M29+T29+AA29+AH29</f>
        <v>1</v>
      </c>
    </row>
    <row r="30" spans="1:36">
      <c r="A30" s="243" t="s">
        <v>61</v>
      </c>
      <c r="B30" s="244"/>
      <c r="C30" s="244"/>
      <c r="D30" s="245"/>
      <c r="E30" s="7"/>
      <c r="F30" s="73">
        <f>SUM(E30:E30)</f>
        <v>0</v>
      </c>
      <c r="G30" s="7"/>
      <c r="H30" s="8"/>
      <c r="I30" s="8"/>
      <c r="J30" s="8"/>
      <c r="K30" s="8"/>
      <c r="L30" s="16"/>
      <c r="M30" s="73">
        <f>SUM(G30:L30)</f>
        <v>0</v>
      </c>
      <c r="N30" s="7">
        <v>0</v>
      </c>
      <c r="O30" s="8"/>
      <c r="P30" s="8"/>
      <c r="Q30" s="8"/>
      <c r="R30" s="8"/>
      <c r="S30" s="16"/>
      <c r="T30" s="73">
        <f>SUM(N30:S30)</f>
        <v>0</v>
      </c>
      <c r="U30" s="7"/>
      <c r="V30" s="8"/>
      <c r="W30" s="8"/>
      <c r="X30" s="8"/>
      <c r="Y30" s="8"/>
      <c r="Z30" s="16"/>
      <c r="AA30" s="73">
        <f>SUM(U30:Z30)</f>
        <v>0</v>
      </c>
      <c r="AB30" s="7"/>
      <c r="AC30" s="8"/>
      <c r="AD30" s="8"/>
      <c r="AE30" s="8"/>
      <c r="AF30" s="8"/>
      <c r="AG30" s="16"/>
      <c r="AH30" s="73">
        <f>SUM(AB30:AG30)</f>
        <v>0</v>
      </c>
      <c r="AI30" s="73">
        <f>F30+M30+T30+AA30+AH30</f>
        <v>0</v>
      </c>
    </row>
    <row r="31" spans="1:36">
      <c r="A31" s="243" t="s">
        <v>62</v>
      </c>
      <c r="B31" s="244"/>
      <c r="C31" s="244"/>
      <c r="D31" s="245"/>
      <c r="E31" s="9"/>
      <c r="F31" s="74">
        <f>SUM(E31:E31)</f>
        <v>0</v>
      </c>
      <c r="G31" s="9"/>
      <c r="H31" s="10"/>
      <c r="I31" s="10"/>
      <c r="J31" s="10"/>
      <c r="K31" s="10"/>
      <c r="L31" s="17"/>
      <c r="M31" s="74">
        <f>SUM(G31:L31)</f>
        <v>0</v>
      </c>
      <c r="N31" s="9">
        <v>0</v>
      </c>
      <c r="O31" s="10"/>
      <c r="P31" s="10"/>
      <c r="Q31" s="10"/>
      <c r="R31" s="10"/>
      <c r="S31" s="17"/>
      <c r="T31" s="74">
        <f>SUM(N31:S31)</f>
        <v>0</v>
      </c>
      <c r="U31" s="9"/>
      <c r="V31" s="10"/>
      <c r="W31" s="10"/>
      <c r="X31" s="10"/>
      <c r="Y31" s="10"/>
      <c r="Z31" s="17"/>
      <c r="AA31" s="74">
        <f>SUM(U31:Z31)</f>
        <v>0</v>
      </c>
      <c r="AB31" s="9"/>
      <c r="AC31" s="10"/>
      <c r="AD31" s="10"/>
      <c r="AE31" s="10"/>
      <c r="AF31" s="10"/>
      <c r="AG31" s="17"/>
      <c r="AH31" s="74">
        <f>SUM(AB31:AG31)</f>
        <v>0</v>
      </c>
      <c r="AI31" s="74">
        <f>F31+M31+T31+AA31+AH31</f>
        <v>0</v>
      </c>
    </row>
    <row r="32" spans="1:36">
      <c r="A32" s="246" t="s">
        <v>63</v>
      </c>
      <c r="B32" s="247"/>
      <c r="C32" s="247"/>
      <c r="D32" s="248"/>
      <c r="E32" s="7"/>
      <c r="F32" s="73">
        <f>SUM(E32:E32)</f>
        <v>0</v>
      </c>
      <c r="G32" s="7"/>
      <c r="H32" s="8"/>
      <c r="I32" s="8"/>
      <c r="J32" s="8"/>
      <c r="K32" s="8"/>
      <c r="L32" s="16"/>
      <c r="M32" s="73">
        <f>SUM(G32:L32)</f>
        <v>0</v>
      </c>
      <c r="N32" s="7">
        <v>0</v>
      </c>
      <c r="O32" s="8"/>
      <c r="P32" s="8"/>
      <c r="Q32" s="8"/>
      <c r="R32" s="8"/>
      <c r="S32" s="16"/>
      <c r="T32" s="73">
        <f>SUM(N32:S32)</f>
        <v>0</v>
      </c>
      <c r="U32" s="7"/>
      <c r="V32" s="8"/>
      <c r="W32" s="8"/>
      <c r="X32" s="8"/>
      <c r="Y32" s="8"/>
      <c r="Z32" s="16"/>
      <c r="AA32" s="73">
        <f>SUM(U32:Z32)</f>
        <v>0</v>
      </c>
      <c r="AB32" s="7"/>
      <c r="AC32" s="8"/>
      <c r="AD32" s="8"/>
      <c r="AE32" s="8"/>
      <c r="AF32" s="8"/>
      <c r="AG32" s="16"/>
      <c r="AH32" s="73">
        <f>SUM(AB32:AG32)</f>
        <v>0</v>
      </c>
      <c r="AI32" s="73">
        <f>F32+M32+T32+AA32+AH32</f>
        <v>0</v>
      </c>
    </row>
    <row r="33" spans="1:36">
      <c r="A33" s="246" t="s">
        <v>64</v>
      </c>
      <c r="B33" s="247"/>
      <c r="C33" s="247"/>
      <c r="D33" s="248"/>
      <c r="E33" s="7"/>
      <c r="F33" s="73">
        <f>SUM(E33:E33)</f>
        <v>0</v>
      </c>
      <c r="G33" s="7"/>
      <c r="H33" s="8"/>
      <c r="I33" s="8"/>
      <c r="J33" s="8"/>
      <c r="K33" s="8"/>
      <c r="L33" s="16"/>
      <c r="M33" s="73">
        <f>SUM(G33:L33)</f>
        <v>0</v>
      </c>
      <c r="N33" s="7">
        <v>0</v>
      </c>
      <c r="O33" s="8"/>
      <c r="P33" s="8"/>
      <c r="Q33" s="8"/>
      <c r="R33" s="8"/>
      <c r="S33" s="16"/>
      <c r="T33" s="73">
        <f>SUM(N33:S33)</f>
        <v>0</v>
      </c>
      <c r="U33" s="7"/>
      <c r="V33" s="8"/>
      <c r="W33" s="8"/>
      <c r="X33" s="8"/>
      <c r="Y33" s="8"/>
      <c r="Z33" s="16"/>
      <c r="AA33" s="73">
        <f>SUM(U33:Z33)</f>
        <v>0</v>
      </c>
      <c r="AB33" s="7"/>
      <c r="AC33" s="8"/>
      <c r="AD33" s="8"/>
      <c r="AE33" s="8"/>
      <c r="AF33" s="8"/>
      <c r="AG33" s="16"/>
      <c r="AH33" s="73">
        <f>SUM(AB33:AG33)</f>
        <v>0</v>
      </c>
      <c r="AI33" s="73">
        <f>F33+M33+T33+AA33+AH33</f>
        <v>0</v>
      </c>
    </row>
    <row r="34" spans="1:36" customHeight="1" ht="15.75">
      <c r="A34" s="243" t="s">
        <v>65</v>
      </c>
      <c r="B34" s="244"/>
      <c r="C34" s="244"/>
      <c r="D34" s="245"/>
      <c r="E34" s="7"/>
      <c r="F34" s="73">
        <f>SUM(E34:E34)</f>
        <v>0</v>
      </c>
      <c r="G34" s="7"/>
      <c r="H34" s="8"/>
      <c r="I34" s="8"/>
      <c r="J34" s="8"/>
      <c r="K34" s="8"/>
      <c r="L34" s="16"/>
      <c r="M34" s="73">
        <f>SUM(G34:L34)</f>
        <v>0</v>
      </c>
      <c r="N34" s="7">
        <v>0</v>
      </c>
      <c r="O34" s="8"/>
      <c r="P34" s="8"/>
      <c r="Q34" s="8"/>
      <c r="R34" s="8"/>
      <c r="S34" s="16"/>
      <c r="T34" s="73">
        <f>SUM(N34:S34)</f>
        <v>0</v>
      </c>
      <c r="U34" s="7"/>
      <c r="V34" s="8"/>
      <c r="W34" s="8"/>
      <c r="X34" s="8"/>
      <c r="Y34" s="8"/>
      <c r="Z34" s="16"/>
      <c r="AA34" s="73">
        <f>SUM(U34:Z34)</f>
        <v>0</v>
      </c>
      <c r="AB34" s="7"/>
      <c r="AC34" s="8"/>
      <c r="AD34" s="8"/>
      <c r="AE34" s="8"/>
      <c r="AF34" s="8"/>
      <c r="AG34" s="16"/>
      <c r="AH34" s="73">
        <f>SUM(AB34:AG34)</f>
        <v>0</v>
      </c>
      <c r="AI34" s="73">
        <f>F34+M34+T34+AA34+AH34</f>
        <v>0</v>
      </c>
    </row>
    <row r="35" spans="1:36" customHeight="1" ht="16.5">
      <c r="A35" s="258" t="s">
        <v>66</v>
      </c>
      <c r="B35" s="259"/>
      <c r="C35" s="259"/>
      <c r="D35" s="260"/>
      <c r="E35" s="76">
        <f>SUM(E23:E34)</f>
        <v>0</v>
      </c>
      <c r="F35" s="75">
        <f>SUM(F23:F34)</f>
        <v>0</v>
      </c>
      <c r="G35" s="76">
        <f>SUM(G23:G34)</f>
        <v>0</v>
      </c>
      <c r="H35" s="77">
        <f>SUM(H23:H34)</f>
        <v>0</v>
      </c>
      <c r="I35" s="77">
        <f>SUM(I23:I34)</f>
        <v>0</v>
      </c>
      <c r="J35" s="77">
        <f>SUM(J23:J34)</f>
        <v>0</v>
      </c>
      <c r="K35" s="77">
        <f>SUM(K23:K34)</f>
        <v>0</v>
      </c>
      <c r="L35" s="78">
        <f>SUM(L23:L34)</f>
        <v>0</v>
      </c>
      <c r="M35" s="75">
        <f>SUM(M23:M34)</f>
        <v>0</v>
      </c>
      <c r="N35" s="76">
        <f>SUM(N23:N34)</f>
        <v>2</v>
      </c>
      <c r="O35" s="77">
        <f>SUM(O23:O34)</f>
        <v>0</v>
      </c>
      <c r="P35" s="77">
        <f>SUM(P23:P34)</f>
        <v>0</v>
      </c>
      <c r="Q35" s="77">
        <f>SUM(Q23:Q34)</f>
        <v>0</v>
      </c>
      <c r="R35" s="77">
        <f>SUM(R23:R34)</f>
        <v>0</v>
      </c>
      <c r="S35" s="78">
        <f>SUM(S23:S34)</f>
        <v>0</v>
      </c>
      <c r="T35" s="75">
        <f>SUM(T23:T34)</f>
        <v>2</v>
      </c>
      <c r="U35" s="76">
        <f>SUM(U23:U34)</f>
        <v>0</v>
      </c>
      <c r="V35" s="77">
        <f>SUM(V23:V34)</f>
        <v>0</v>
      </c>
      <c r="W35" s="77">
        <f>SUM(W23:W34)</f>
        <v>0</v>
      </c>
      <c r="X35" s="77">
        <f>SUM(X23:X34)</f>
        <v>0</v>
      </c>
      <c r="Y35" s="77">
        <f>SUM(Y23:Y34)</f>
        <v>0</v>
      </c>
      <c r="Z35" s="78">
        <f>SUM(Z23:Z34)</f>
        <v>0</v>
      </c>
      <c r="AA35" s="75">
        <f>SUM(AA23:AA34)</f>
        <v>0</v>
      </c>
      <c r="AB35" s="76">
        <f>SUM(AB23:AB34)</f>
        <v>0</v>
      </c>
      <c r="AC35" s="77">
        <f>SUM(AC23:AC34)</f>
        <v>0</v>
      </c>
      <c r="AD35" s="77">
        <f>SUM(AD23:AD34)</f>
        <v>0</v>
      </c>
      <c r="AE35" s="77">
        <f>SUM(AE23:AE34)</f>
        <v>0</v>
      </c>
      <c r="AF35" s="77">
        <f>SUM(AF23:AF34)</f>
        <v>0</v>
      </c>
      <c r="AG35" s="78">
        <f>SUM(AG23:AG34)</f>
        <v>0</v>
      </c>
      <c r="AH35" s="75">
        <f>SUM(AH23:AH34)</f>
        <v>0</v>
      </c>
      <c r="AI35" s="75">
        <f>SUM(AI23:AI34)</f>
        <v>2</v>
      </c>
    </row>
    <row r="36" spans="1:36" customHeight="1" ht="16.5">
      <c r="A36" s="258" t="s">
        <v>67</v>
      </c>
      <c r="B36" s="259"/>
      <c r="C36" s="259"/>
      <c r="D36" s="260"/>
      <c r="E36" s="76">
        <f>SUM(E23:E31)</f>
        <v>0</v>
      </c>
      <c r="F36" s="75">
        <f>SUM(F23:F31)</f>
        <v>0</v>
      </c>
      <c r="G36" s="76">
        <f>SUM(G23:G31)</f>
        <v>0</v>
      </c>
      <c r="H36" s="77">
        <f>SUM(H23:H31)</f>
        <v>0</v>
      </c>
      <c r="I36" s="77">
        <f>SUM(I23:I31)</f>
        <v>0</v>
      </c>
      <c r="J36" s="77">
        <f>SUM(J23:J31)</f>
        <v>0</v>
      </c>
      <c r="K36" s="77">
        <f>SUM(K23:K31)</f>
        <v>0</v>
      </c>
      <c r="L36" s="78">
        <f>SUM(L23:L31)</f>
        <v>0</v>
      </c>
      <c r="M36" s="75">
        <f>SUM(M23:M31)</f>
        <v>0</v>
      </c>
      <c r="N36" s="76">
        <f>SUM(N23:N31)</f>
        <v>2</v>
      </c>
      <c r="O36" s="77">
        <f>SUM(O23:O31)</f>
        <v>0</v>
      </c>
      <c r="P36" s="77">
        <f>SUM(P23:P31)</f>
        <v>0</v>
      </c>
      <c r="Q36" s="77">
        <f>SUM(Q23:Q31)</f>
        <v>0</v>
      </c>
      <c r="R36" s="77">
        <f>SUM(R23:R31)</f>
        <v>0</v>
      </c>
      <c r="S36" s="78">
        <f>SUM(S23:S31)</f>
        <v>0</v>
      </c>
      <c r="T36" s="75">
        <f>SUM(T23:T31)</f>
        <v>2</v>
      </c>
      <c r="U36" s="76">
        <f>SUM(U23:U31)</f>
        <v>0</v>
      </c>
      <c r="V36" s="77">
        <f>SUM(V23:V31)</f>
        <v>0</v>
      </c>
      <c r="W36" s="77">
        <f>SUM(W23:W31)</f>
        <v>0</v>
      </c>
      <c r="X36" s="77">
        <f>SUM(X23:X31)</f>
        <v>0</v>
      </c>
      <c r="Y36" s="77">
        <f>SUM(Y23:Y31)</f>
        <v>0</v>
      </c>
      <c r="Z36" s="78">
        <f>SUM(Z23:Z31)</f>
        <v>0</v>
      </c>
      <c r="AA36" s="75">
        <f>SUM(AA23:AA31)</f>
        <v>0</v>
      </c>
      <c r="AB36" s="76">
        <f>SUM(AB23:AB31)</f>
        <v>0</v>
      </c>
      <c r="AC36" s="77">
        <f>SUM(AC23:AC31)</f>
        <v>0</v>
      </c>
      <c r="AD36" s="77">
        <f>SUM(AD23:AD31)</f>
        <v>0</v>
      </c>
      <c r="AE36" s="77">
        <f>SUM(AE23:AE31)</f>
        <v>0</v>
      </c>
      <c r="AF36" s="77">
        <f>SUM(AF23:AF31)</f>
        <v>0</v>
      </c>
      <c r="AG36" s="78">
        <f>SUM(AG23:AG31)</f>
        <v>0</v>
      </c>
      <c r="AH36" s="75">
        <f>SUM(AH23:AH31)</f>
        <v>0</v>
      </c>
      <c r="AI36" s="75">
        <f>SUM(AI23:AI31)</f>
        <v>2</v>
      </c>
    </row>
    <row r="37" spans="1:36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6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8" t="str">
        <f>IF($C$4="oui",F35-(F36/$B$9),"-")</f>
        <v>-</v>
      </c>
      <c r="G38" s="102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4" t="str">
        <f>IF($C$4="oui",L35-(L36/$B$9),"-")</f>
        <v>-</v>
      </c>
      <c r="M38" s="108" t="str">
        <f>IF($C$4="oui",M35-(M36/$B$9),"-")</f>
        <v>-</v>
      </c>
      <c r="N38" s="102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4" t="str">
        <f>IF($C$4="oui",S35-(S36/$B$9),"-")</f>
        <v>-</v>
      </c>
      <c r="T38" s="108" t="str">
        <f>IF($C$4="oui",T35-(T36/$B$9),"-")</f>
        <v>-</v>
      </c>
      <c r="U38" s="102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4" t="str">
        <f>IF($C$4="oui",Z35-(Z36/$B$9),"-")</f>
        <v>-</v>
      </c>
      <c r="AA38" s="108" t="str">
        <f>IF($C$4="oui",AA35-(AA36/$B$9),"-")</f>
        <v>-</v>
      </c>
      <c r="AB38" s="102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4" t="str">
        <f>IF($C$4="oui",AG35-(AG36/$B$9),"-")</f>
        <v>-</v>
      </c>
      <c r="AH38" s="108" t="str">
        <f>IF($C$4="oui",AH35-(AH36/$B$9),"-")</f>
        <v>-</v>
      </c>
      <c r="AI38" s="108" t="str">
        <f>IF($C$4="oui",AI35-(AI36/$B$9),"-")</f>
        <v>-</v>
      </c>
    </row>
    <row r="39" spans="1:36">
      <c r="A39" s="264" t="s">
        <v>69</v>
      </c>
      <c r="B39" s="265"/>
      <c r="C39" s="265"/>
      <c r="D39" s="266"/>
      <c r="E39" s="105" t="str">
        <f>IF($C$4="oui",E35-E38,"-")</f>
        <v>-</v>
      </c>
      <c r="F39" s="109" t="str">
        <f>IF($C$4="oui",F35-F38,"-")</f>
        <v>-</v>
      </c>
      <c r="G39" s="105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7" t="str">
        <f>IF($C$4="oui",L35-L38,"-")</f>
        <v>-</v>
      </c>
      <c r="M39" s="109" t="str">
        <f>IF($C$4="oui",M35-M38,"-")</f>
        <v>-</v>
      </c>
      <c r="N39" s="105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7" t="str">
        <f>IF($C$4="oui",S35-S38,"-")</f>
        <v>-</v>
      </c>
      <c r="T39" s="109" t="str">
        <f>IF($C$4="oui",T35-T38,"-")</f>
        <v>-</v>
      </c>
      <c r="U39" s="105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7" t="str">
        <f>IF($C$4="oui",Z35-Z38,"-")</f>
        <v>-</v>
      </c>
      <c r="AA39" s="109" t="str">
        <f>IF($C$4="oui",AA35-AA38,"-")</f>
        <v>-</v>
      </c>
      <c r="AB39" s="105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7" t="str">
        <f>IF($C$4="oui",AG35-AG38,"-")</f>
        <v>-</v>
      </c>
      <c r="AH39" s="109" t="str">
        <f>IF($C$4="oui",AH35-AH38,"-")</f>
        <v>-</v>
      </c>
      <c r="AI39" s="109" t="str">
        <f>IF($C$4="oui",AI35-AI38,"-")</f>
        <v>-</v>
      </c>
    </row>
    <row r="40" spans="1:36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110" t="str">
        <f>IFERROR(F38/F35,"-")</f>
        <v>-</v>
      </c>
      <c r="G40" s="98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100" t="str">
        <f>IFERROR(L38/L35,"-")</f>
        <v>-</v>
      </c>
      <c r="M40" s="110" t="str">
        <f>IFERROR(M38/M35,"-")</f>
        <v>-</v>
      </c>
      <c r="N40" s="98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100" t="str">
        <f>IFERROR(S38/S35,"-")</f>
        <v>-</v>
      </c>
      <c r="T40" s="110" t="str">
        <f>IFERROR(T38/T35,"-")</f>
        <v>-</v>
      </c>
      <c r="U40" s="98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100" t="str">
        <f>IFERROR(Z38/Z35,"-")</f>
        <v>-</v>
      </c>
      <c r="AA40" s="110" t="str">
        <f>IFERROR(AA38/AA35,"-")</f>
        <v>-</v>
      </c>
      <c r="AB40" s="98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100" t="str">
        <f>IFERROR(AG38/AG35,"-")</f>
        <v>-</v>
      </c>
      <c r="AH40" s="110" t="str">
        <f>IFERROR(AH38/AH35,"-")</f>
        <v>-</v>
      </c>
      <c r="AI40" s="110" t="str">
        <f>IFERROR(AI38/AI35,"-")</f>
        <v>-</v>
      </c>
    </row>
    <row r="41" spans="1:36" customHeight="1" ht="16.5">
      <c r="A41" s="32"/>
      <c r="B41" s="32"/>
      <c r="C41" s="32"/>
      <c r="D41" s="32"/>
      <c r="E41" s="30"/>
      <c r="F41" s="29"/>
      <c r="G41" s="30"/>
      <c r="H41" s="31"/>
      <c r="I41" s="29"/>
      <c r="J41" s="29"/>
      <c r="K41" s="29"/>
      <c r="L41" s="29"/>
      <c r="M41" s="29"/>
      <c r="N41" s="30"/>
      <c r="O41" s="31"/>
      <c r="P41" s="29"/>
      <c r="Q41" s="29"/>
      <c r="R41" s="29"/>
      <c r="S41" s="29"/>
      <c r="T41" s="29"/>
      <c r="U41" s="30"/>
      <c r="V41" s="31"/>
      <c r="W41" s="29"/>
      <c r="X41" s="29"/>
      <c r="Y41" s="29"/>
      <c r="Z41" s="29"/>
      <c r="AA41" s="29"/>
      <c r="AB41" s="30"/>
      <c r="AC41" s="31"/>
      <c r="AD41" s="29"/>
      <c r="AE41" s="29"/>
      <c r="AF41" s="29"/>
      <c r="AG41" s="29"/>
      <c r="AH41" s="29"/>
      <c r="AI41" s="29"/>
    </row>
    <row r="42" spans="1:36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111" t="str">
        <f>IFERROR(F36/F35,"-")</f>
        <v>-</v>
      </c>
      <c r="G42" s="86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7" t="str">
        <f>IFERROR(J36/J35,"-")</f>
        <v>-</v>
      </c>
      <c r="K42" s="87" t="str">
        <f>IFERROR(K36/K35,"-")</f>
        <v>-</v>
      </c>
      <c r="L42" s="88" t="str">
        <f>IFERROR(L36/L35,"-")</f>
        <v>-</v>
      </c>
      <c r="M42" s="111" t="str">
        <f>IFERROR(M36/M35,"-")</f>
        <v>-</v>
      </c>
      <c r="N42" s="86">
        <f>IFERROR(N36/N35,"-")</f>
        <v>1</v>
      </c>
      <c r="O42" s="87" t="str">
        <f>IFERROR(O36/O35,"-")</f>
        <v>-</v>
      </c>
      <c r="P42" s="87" t="str">
        <f>IFERROR(P36/P35,"-")</f>
        <v>-</v>
      </c>
      <c r="Q42" s="87" t="str">
        <f>IFERROR(Q36/Q35,"-")</f>
        <v>-</v>
      </c>
      <c r="R42" s="87" t="str">
        <f>IFERROR(R36/R35,"-")</f>
        <v>-</v>
      </c>
      <c r="S42" s="88" t="str">
        <f>IFERROR(S36/S35,"-")</f>
        <v>-</v>
      </c>
      <c r="T42" s="111">
        <f>IFERROR(T36/T35,"-")</f>
        <v>1</v>
      </c>
      <c r="U42" s="86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7" t="str">
        <f>IFERROR(X36/X35,"-")</f>
        <v>-</v>
      </c>
      <c r="Y42" s="87" t="str">
        <f>IFERROR(Y36/Y35,"-")</f>
        <v>-</v>
      </c>
      <c r="Z42" s="88" t="str">
        <f>IFERROR(Z36/Z35,"-")</f>
        <v>-</v>
      </c>
      <c r="AA42" s="111" t="str">
        <f>IFERROR(AA36/AA35,"-")</f>
        <v>-</v>
      </c>
      <c r="AB42" s="86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7" t="str">
        <f>IFERROR(AE36/AE35,"-")</f>
        <v>-</v>
      </c>
      <c r="AF42" s="87" t="str">
        <f>IFERROR(AF36/AF35,"-")</f>
        <v>-</v>
      </c>
      <c r="AG42" s="88" t="str">
        <f>IFERROR(AG36/AG35,"-")</f>
        <v>-</v>
      </c>
      <c r="AH42" s="111" t="str">
        <f>IFERROR(AH36/AH35,"-")</f>
        <v>-</v>
      </c>
      <c r="AI42" s="111">
        <f>IFERROR(AI36/AI35,"-")</f>
        <v>1</v>
      </c>
    </row>
    <row r="43" spans="1:36">
      <c r="A43" s="264" t="s">
        <v>72</v>
      </c>
      <c r="B43" s="265"/>
      <c r="C43" s="265"/>
      <c r="D43" s="266"/>
      <c r="E43" s="89" t="str">
        <f>IFERROR((E23+E25+E26+E27)/E35,"-")</f>
        <v>-</v>
      </c>
      <c r="F43" s="112" t="str">
        <f>IFERROR((F23+F25+F26+F27)/F35,"-")</f>
        <v>-</v>
      </c>
      <c r="G43" s="89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0" t="str">
        <f>IFERROR((J23+J25+J26+J27)/J35,"-")</f>
        <v>-</v>
      </c>
      <c r="K43" s="90" t="str">
        <f>IFERROR((K23+K25+K26+K27)/K35,"-")</f>
        <v>-</v>
      </c>
      <c r="L43" s="91" t="str">
        <f>IFERROR((L23+L25+L26+L27)/L35,"-")</f>
        <v>-</v>
      </c>
      <c r="M43" s="112" t="str">
        <f>IFERROR((M23+M25+M26+M27)/M35,"-")</f>
        <v>-</v>
      </c>
      <c r="N43" s="89">
        <f>IFERROR((N23+N25+N26+N27)/N35,"-")</f>
        <v>0.5</v>
      </c>
      <c r="O43" s="90" t="str">
        <f>IFERROR((O23+O25+O26+O27)/O35,"-")</f>
        <v>-</v>
      </c>
      <c r="P43" s="90" t="str">
        <f>IFERROR((P23+P25+P26+P27)/P35,"-")</f>
        <v>-</v>
      </c>
      <c r="Q43" s="90" t="str">
        <f>IFERROR((Q23+Q25+Q26+Q27)/Q35,"-")</f>
        <v>-</v>
      </c>
      <c r="R43" s="90" t="str">
        <f>IFERROR((R23+R25+R26+R27)/R35,"-")</f>
        <v>-</v>
      </c>
      <c r="S43" s="91" t="str">
        <f>IFERROR((S23+S25+S26+S27)/S35,"-")</f>
        <v>-</v>
      </c>
      <c r="T43" s="112">
        <f>IFERROR((T23+T25+T26+T27)/T35,"-")</f>
        <v>0.5</v>
      </c>
      <c r="U43" s="89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0" t="str">
        <f>IFERROR((X23+X25+X26+X27)/X35,"-")</f>
        <v>-</v>
      </c>
      <c r="Y43" s="90" t="str">
        <f>IFERROR((Y23+Y25+Y26+Y27)/Y35,"-")</f>
        <v>-</v>
      </c>
      <c r="Z43" s="91" t="str">
        <f>IFERROR((Z23+Z25+Z26+Z27)/Z35,"-")</f>
        <v>-</v>
      </c>
      <c r="AA43" s="112" t="str">
        <f>IFERROR((AA23+AA25+AA26+AA27)/AA35,"-")</f>
        <v>-</v>
      </c>
      <c r="AB43" s="89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0" t="str">
        <f>IFERROR((AE23+AE25+AE26+AE27)/AE35,"-")</f>
        <v>-</v>
      </c>
      <c r="AF43" s="90" t="str">
        <f>IFERROR((AF23+AF25+AF26+AF27)/AF35,"-")</f>
        <v>-</v>
      </c>
      <c r="AG43" s="91" t="str">
        <f>IFERROR((AG23+AG25+AG26+AG27)/AG35,"-")</f>
        <v>-</v>
      </c>
      <c r="AH43" s="112" t="str">
        <f>IFERROR((AH23+AH25+AH26+AH27)/AH35,"-")</f>
        <v>-</v>
      </c>
      <c r="AI43" s="112">
        <f>IFERROR((AI23+AI25+AI26+AI27)/AI35,"-")</f>
        <v>0.5</v>
      </c>
    </row>
    <row r="44" spans="1:36">
      <c r="A44" s="264" t="s">
        <v>73</v>
      </c>
      <c r="B44" s="265"/>
      <c r="C44" s="265"/>
      <c r="D44" s="266"/>
      <c r="E44" s="92" t="str">
        <f>IFERROR(E26/E35,"-")</f>
        <v>-</v>
      </c>
      <c r="F44" s="113" t="str">
        <f>IFERROR(F26/F35,"-")</f>
        <v>-</v>
      </c>
      <c r="G44" s="92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3" t="str">
        <f>IFERROR(J26/J35,"-")</f>
        <v>-</v>
      </c>
      <c r="K44" s="93" t="str">
        <f>IFERROR(K26/K35,"-")</f>
        <v>-</v>
      </c>
      <c r="L44" s="94" t="str">
        <f>IFERROR(L26/L35,"-")</f>
        <v>-</v>
      </c>
      <c r="M44" s="113" t="str">
        <f>IFERROR(M26/M35,"-")</f>
        <v>-</v>
      </c>
      <c r="N44" s="92">
        <f>IFERROR(N26/N35,"-")</f>
        <v>0.5</v>
      </c>
      <c r="O44" s="93" t="str">
        <f>IFERROR(O26/O35,"-")</f>
        <v>-</v>
      </c>
      <c r="P44" s="93" t="str">
        <f>IFERROR(P26/P35,"-")</f>
        <v>-</v>
      </c>
      <c r="Q44" s="93" t="str">
        <f>IFERROR(Q26/Q35,"-")</f>
        <v>-</v>
      </c>
      <c r="R44" s="93" t="str">
        <f>IFERROR(R26/R35,"-")</f>
        <v>-</v>
      </c>
      <c r="S44" s="94" t="str">
        <f>IFERROR(S26/S35,"-")</f>
        <v>-</v>
      </c>
      <c r="T44" s="113">
        <f>IFERROR(T26/T35,"-")</f>
        <v>0.5</v>
      </c>
      <c r="U44" s="92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3" t="str">
        <f>IFERROR(X26/X35,"-")</f>
        <v>-</v>
      </c>
      <c r="Y44" s="93" t="str">
        <f>IFERROR(Y26/Y35,"-")</f>
        <v>-</v>
      </c>
      <c r="Z44" s="94" t="str">
        <f>IFERROR(Z26/Z35,"-")</f>
        <v>-</v>
      </c>
      <c r="AA44" s="113" t="str">
        <f>IFERROR(AA26/AA35,"-")</f>
        <v>-</v>
      </c>
      <c r="AB44" s="92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3" t="str">
        <f>IFERROR(AE26/AE35,"-")</f>
        <v>-</v>
      </c>
      <c r="AF44" s="93" t="str">
        <f>IFERROR(AF26/AF35,"-")</f>
        <v>-</v>
      </c>
      <c r="AG44" s="94" t="str">
        <f>IFERROR(AG26/AG35,"-")</f>
        <v>-</v>
      </c>
      <c r="AH44" s="113" t="str">
        <f>IFERROR(AH26/AH35,"-")</f>
        <v>-</v>
      </c>
      <c r="AI44" s="113">
        <f>IFERROR(AI26/AI35,"-")</f>
        <v>0.5</v>
      </c>
    </row>
    <row r="45" spans="1:36">
      <c r="A45" s="264" t="s">
        <v>74</v>
      </c>
      <c r="B45" s="265"/>
      <c r="C45" s="265"/>
      <c r="D45" s="266"/>
      <c r="E45" s="92" t="str">
        <f>IFERROR(E25/E35,"-")</f>
        <v>-</v>
      </c>
      <c r="F45" s="113" t="str">
        <f>IFERROR(F25/F35,"-")</f>
        <v>-</v>
      </c>
      <c r="G45" s="92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3" t="str">
        <f>IFERROR(J25/J35,"-")</f>
        <v>-</v>
      </c>
      <c r="K45" s="93" t="str">
        <f>IFERROR(K25/K35,"-")</f>
        <v>-</v>
      </c>
      <c r="L45" s="94" t="str">
        <f>IFERROR(L25/L35,"-")</f>
        <v>-</v>
      </c>
      <c r="M45" s="113" t="str">
        <f>IFERROR(M25/M35,"-")</f>
        <v>-</v>
      </c>
      <c r="N45" s="92">
        <f>IFERROR(N25/N35,"-")</f>
        <v>0</v>
      </c>
      <c r="O45" s="93" t="str">
        <f>IFERROR(O25/O35,"-")</f>
        <v>-</v>
      </c>
      <c r="P45" s="93" t="str">
        <f>IFERROR(P25/P35,"-")</f>
        <v>-</v>
      </c>
      <c r="Q45" s="93" t="str">
        <f>IFERROR(Q25/Q35,"-")</f>
        <v>-</v>
      </c>
      <c r="R45" s="93" t="str">
        <f>IFERROR(R25/R35,"-")</f>
        <v>-</v>
      </c>
      <c r="S45" s="94" t="str">
        <f>IFERROR(S25/S35,"-")</f>
        <v>-</v>
      </c>
      <c r="T45" s="113">
        <f>IFERROR(T25/T35,"-")</f>
        <v>0</v>
      </c>
      <c r="U45" s="92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3" t="str">
        <f>IFERROR(X25/X35,"-")</f>
        <v>-</v>
      </c>
      <c r="Y45" s="93" t="str">
        <f>IFERROR(Y25/Y35,"-")</f>
        <v>-</v>
      </c>
      <c r="Z45" s="94" t="str">
        <f>IFERROR(Z25/Z35,"-")</f>
        <v>-</v>
      </c>
      <c r="AA45" s="113" t="str">
        <f>IFERROR(AA25/AA35,"-")</f>
        <v>-</v>
      </c>
      <c r="AB45" s="92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3" t="str">
        <f>IFERROR(AE25/AE35,"-")</f>
        <v>-</v>
      </c>
      <c r="AF45" s="93" t="str">
        <f>IFERROR(AF25/AF35,"-")</f>
        <v>-</v>
      </c>
      <c r="AG45" s="94" t="str">
        <f>IFERROR(AG25/AG35,"-")</f>
        <v>-</v>
      </c>
      <c r="AH45" s="113" t="str">
        <f>IFERROR(AH25/AH35,"-")</f>
        <v>-</v>
      </c>
      <c r="AI45" s="113">
        <f>IFERROR(AI25/AI35,"-")</f>
        <v>0</v>
      </c>
    </row>
    <row r="46" spans="1:36">
      <c r="A46" s="264" t="s">
        <v>75</v>
      </c>
      <c r="B46" s="265"/>
      <c r="C46" s="265"/>
      <c r="D46" s="266"/>
      <c r="E46" s="92" t="str">
        <f>IFERROR(E27/E35,"-")</f>
        <v>-</v>
      </c>
      <c r="F46" s="113" t="str">
        <f>IFERROR(F27/F35,"-")</f>
        <v>-</v>
      </c>
      <c r="G46" s="92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3" t="str">
        <f>IFERROR(J27/J35,"-")</f>
        <v>-</v>
      </c>
      <c r="K46" s="93" t="str">
        <f>IFERROR(K27/K35,"-")</f>
        <v>-</v>
      </c>
      <c r="L46" s="94" t="str">
        <f>IFERROR(L27/L35,"-")</f>
        <v>-</v>
      </c>
      <c r="M46" s="113" t="str">
        <f>IFERROR(M27/M35,"-")</f>
        <v>-</v>
      </c>
      <c r="N46" s="92">
        <f>IFERROR(N27/N35,"-")</f>
        <v>0</v>
      </c>
      <c r="O46" s="93" t="str">
        <f>IFERROR(O27/O35,"-")</f>
        <v>-</v>
      </c>
      <c r="P46" s="93" t="str">
        <f>IFERROR(P27/P35,"-")</f>
        <v>-</v>
      </c>
      <c r="Q46" s="93" t="str">
        <f>IFERROR(Q27/Q35,"-")</f>
        <v>-</v>
      </c>
      <c r="R46" s="93" t="str">
        <f>IFERROR(R27/R35,"-")</f>
        <v>-</v>
      </c>
      <c r="S46" s="94" t="str">
        <f>IFERROR(S27/S35,"-")</f>
        <v>-</v>
      </c>
      <c r="T46" s="113">
        <f>IFERROR(T27/T35,"-")</f>
        <v>0</v>
      </c>
      <c r="U46" s="92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3" t="str">
        <f>IFERROR(X27/X35,"-")</f>
        <v>-</v>
      </c>
      <c r="Y46" s="93" t="str">
        <f>IFERROR(Y27/Y35,"-")</f>
        <v>-</v>
      </c>
      <c r="Z46" s="94" t="str">
        <f>IFERROR(Z27/Z35,"-")</f>
        <v>-</v>
      </c>
      <c r="AA46" s="113" t="str">
        <f>IFERROR(AA27/AA35,"-")</f>
        <v>-</v>
      </c>
      <c r="AB46" s="92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3" t="str">
        <f>IFERROR(AE27/AE35,"-")</f>
        <v>-</v>
      </c>
      <c r="AF46" s="93" t="str">
        <f>IFERROR(AF27/AF35,"-")</f>
        <v>-</v>
      </c>
      <c r="AG46" s="94" t="str">
        <f>IFERROR(AG27/AG35,"-")</f>
        <v>-</v>
      </c>
      <c r="AH46" s="113" t="str">
        <f>IFERROR(AH27/AH35,"-")</f>
        <v>-</v>
      </c>
      <c r="AI46" s="113">
        <f>IFERROR(AI27/AI35,"-")</f>
        <v>0</v>
      </c>
    </row>
    <row r="47" spans="1:36">
      <c r="A47" s="264" t="s">
        <v>76</v>
      </c>
      <c r="B47" s="265"/>
      <c r="C47" s="265"/>
      <c r="D47" s="266"/>
      <c r="E47" s="92" t="str">
        <f>IFERROR(E27/(E23+E25+E26+E27),"-")</f>
        <v>-</v>
      </c>
      <c r="F47" s="113" t="str">
        <f>IFERROR(F27/(F23+F25+F26+F27),"-")</f>
        <v>-</v>
      </c>
      <c r="G47" s="92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3" t="str">
        <f>IFERROR(J27/(J23+J25+J26+J27),"-")</f>
        <v>-</v>
      </c>
      <c r="K47" s="93" t="str">
        <f>IFERROR(K27/(K23+K25+K26+K27),"-")</f>
        <v>-</v>
      </c>
      <c r="L47" s="94" t="str">
        <f>IFERROR(L27/(L23+L25+L26+L27),"-")</f>
        <v>-</v>
      </c>
      <c r="M47" s="113" t="str">
        <f>IFERROR(M27/(M23+M25+M26+M27),"-")</f>
        <v>-</v>
      </c>
      <c r="N47" s="92">
        <f>IFERROR(N27/(N23+N25+N26+N27),"-")</f>
        <v>0</v>
      </c>
      <c r="O47" s="93" t="str">
        <f>IFERROR(O27/(O23+O25+O26+O27),"-")</f>
        <v>-</v>
      </c>
      <c r="P47" s="93" t="str">
        <f>IFERROR(P27/(P23+P25+P26+P27),"-")</f>
        <v>-</v>
      </c>
      <c r="Q47" s="93" t="str">
        <f>IFERROR(Q27/(Q23+Q25+Q26+Q27),"-")</f>
        <v>-</v>
      </c>
      <c r="R47" s="93" t="str">
        <f>IFERROR(R27/(R23+R25+R26+R27),"-")</f>
        <v>-</v>
      </c>
      <c r="S47" s="94" t="str">
        <f>IFERROR(S27/(S23+S25+S26+S27),"-")</f>
        <v>-</v>
      </c>
      <c r="T47" s="113">
        <f>IFERROR(T27/(T23+T25+T26+T27),"-")</f>
        <v>0</v>
      </c>
      <c r="U47" s="92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3" t="str">
        <f>IFERROR(X27/(X23+X25+X26+X27),"-")</f>
        <v>-</v>
      </c>
      <c r="Y47" s="93" t="str">
        <f>IFERROR(Y27/(Y23+Y25+Y26+Y27),"-")</f>
        <v>-</v>
      </c>
      <c r="Z47" s="94" t="str">
        <f>IFERROR(Z27/(Z23+Z25+Z26+Z27),"-")</f>
        <v>-</v>
      </c>
      <c r="AA47" s="113" t="str">
        <f>IFERROR(AA27/(AA23+AA25+AA26+AA27),"-")</f>
        <v>-</v>
      </c>
      <c r="AB47" s="92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3" t="str">
        <f>IFERROR(AE27/(AE23+AE25+AE26+AE27),"-")</f>
        <v>-</v>
      </c>
      <c r="AF47" s="93" t="str">
        <f>IFERROR(AF27/(AF23+AF25+AF26+AF27),"-")</f>
        <v>-</v>
      </c>
      <c r="AG47" s="94" t="str">
        <f>IFERROR(AG27/(AG23+AG25+AG26+AG27),"-")</f>
        <v>-</v>
      </c>
      <c r="AH47" s="113" t="str">
        <f>IFERROR(AH27/(AH23+AH25+AH26+AH27),"-")</f>
        <v>-</v>
      </c>
      <c r="AI47" s="113">
        <f>IFERROR(AI27/(AI23+AI25+AI26+AI27),"-")</f>
        <v>0</v>
      </c>
    </row>
    <row r="48" spans="1:36">
      <c r="A48" s="264" t="s">
        <v>77</v>
      </c>
      <c r="B48" s="265"/>
      <c r="C48" s="265"/>
      <c r="D48" s="266"/>
      <c r="E48" s="92" t="str">
        <f>IFERROR(E32/E35,"-")</f>
        <v>-</v>
      </c>
      <c r="F48" s="113" t="str">
        <f>IFERROR(F32/F35,"-")</f>
        <v>-</v>
      </c>
      <c r="G48" s="92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3" t="str">
        <f>IFERROR(J32/J35,"-")</f>
        <v>-</v>
      </c>
      <c r="K48" s="93" t="str">
        <f>IFERROR(K32/K35,"-")</f>
        <v>-</v>
      </c>
      <c r="L48" s="94" t="str">
        <f>IFERROR(L32/L35,"-")</f>
        <v>-</v>
      </c>
      <c r="M48" s="113" t="str">
        <f>IFERROR(M32/M35,"-")</f>
        <v>-</v>
      </c>
      <c r="N48" s="92">
        <f>IFERROR(N32/N35,"-")</f>
        <v>0</v>
      </c>
      <c r="O48" s="93" t="str">
        <f>IFERROR(O32/O35,"-")</f>
        <v>-</v>
      </c>
      <c r="P48" s="93" t="str">
        <f>IFERROR(P32/P35,"-")</f>
        <v>-</v>
      </c>
      <c r="Q48" s="93" t="str">
        <f>IFERROR(Q32/Q35,"-")</f>
        <v>-</v>
      </c>
      <c r="R48" s="93" t="str">
        <f>IFERROR(R32/R35,"-")</f>
        <v>-</v>
      </c>
      <c r="S48" s="94" t="str">
        <f>IFERROR(S32/S35,"-")</f>
        <v>-</v>
      </c>
      <c r="T48" s="113">
        <f>IFERROR(T32/T35,"-")</f>
        <v>0</v>
      </c>
      <c r="U48" s="92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3" t="str">
        <f>IFERROR(X32/X35,"-")</f>
        <v>-</v>
      </c>
      <c r="Y48" s="93" t="str">
        <f>IFERROR(Y32/Y35,"-")</f>
        <v>-</v>
      </c>
      <c r="Z48" s="94" t="str">
        <f>IFERROR(Z32/Z35,"-")</f>
        <v>-</v>
      </c>
      <c r="AA48" s="113" t="str">
        <f>IFERROR(AA32/AA35,"-")</f>
        <v>-</v>
      </c>
      <c r="AB48" s="92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3" t="str">
        <f>IFERROR(AE32/AE35,"-")</f>
        <v>-</v>
      </c>
      <c r="AF48" s="93" t="str">
        <f>IFERROR(AF32/AF35,"-")</f>
        <v>-</v>
      </c>
      <c r="AG48" s="94" t="str">
        <f>IFERROR(AG32/AG35,"-")</f>
        <v>-</v>
      </c>
      <c r="AH48" s="113" t="str">
        <f>IFERROR(AH32/AH35,"-")</f>
        <v>-</v>
      </c>
      <c r="AI48" s="113">
        <f>IFERROR(AI32/AI35,"-")</f>
        <v>0</v>
      </c>
    </row>
    <row r="49" spans="1:36">
      <c r="A49" s="264" t="s">
        <v>78</v>
      </c>
      <c r="B49" s="265"/>
      <c r="C49" s="265"/>
      <c r="D49" s="266"/>
      <c r="E49" s="92" t="str">
        <f>IFERROR(E33/E35,"-")</f>
        <v>-</v>
      </c>
      <c r="F49" s="113" t="str">
        <f>IFERROR(F33/F35,"-")</f>
        <v>-</v>
      </c>
      <c r="G49" s="92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3" t="str">
        <f>IFERROR(J33/J35,"-")</f>
        <v>-</v>
      </c>
      <c r="K49" s="93" t="str">
        <f>IFERROR(K33/K35,"-")</f>
        <v>-</v>
      </c>
      <c r="L49" s="94" t="str">
        <f>IFERROR(L33/L35,"-")</f>
        <v>-</v>
      </c>
      <c r="M49" s="113" t="str">
        <f>IFERROR(M33/M35,"-")</f>
        <v>-</v>
      </c>
      <c r="N49" s="92">
        <f>IFERROR(N33/N35,"-")</f>
        <v>0</v>
      </c>
      <c r="O49" s="93" t="str">
        <f>IFERROR(O33/O35,"-")</f>
        <v>-</v>
      </c>
      <c r="P49" s="93" t="str">
        <f>IFERROR(P33/P35,"-")</f>
        <v>-</v>
      </c>
      <c r="Q49" s="93" t="str">
        <f>IFERROR(Q33/Q35,"-")</f>
        <v>-</v>
      </c>
      <c r="R49" s="93" t="str">
        <f>IFERROR(R33/R35,"-")</f>
        <v>-</v>
      </c>
      <c r="S49" s="94" t="str">
        <f>IFERROR(S33/S35,"-")</f>
        <v>-</v>
      </c>
      <c r="T49" s="113">
        <f>IFERROR(T33/T35,"-")</f>
        <v>0</v>
      </c>
      <c r="U49" s="92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3" t="str">
        <f>IFERROR(X33/X35,"-")</f>
        <v>-</v>
      </c>
      <c r="Y49" s="93" t="str">
        <f>IFERROR(Y33/Y35,"-")</f>
        <v>-</v>
      </c>
      <c r="Z49" s="94" t="str">
        <f>IFERROR(Z33/Z35,"-")</f>
        <v>-</v>
      </c>
      <c r="AA49" s="113" t="str">
        <f>IFERROR(AA33/AA35,"-")</f>
        <v>-</v>
      </c>
      <c r="AB49" s="92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3" t="str">
        <f>IFERROR(AE33/AE35,"-")</f>
        <v>-</v>
      </c>
      <c r="AF49" s="93" t="str">
        <f>IFERROR(AF33/AF35,"-")</f>
        <v>-</v>
      </c>
      <c r="AG49" s="94" t="str">
        <f>IFERROR(AG33/AG35,"-")</f>
        <v>-</v>
      </c>
      <c r="AH49" s="113" t="str">
        <f>IFERROR(AH33/AH35,"-")</f>
        <v>-</v>
      </c>
      <c r="AI49" s="113">
        <f>IFERROR(AI33/AI35,"-")</f>
        <v>0</v>
      </c>
    </row>
    <row r="50" spans="1:36">
      <c r="A50" s="264" t="s">
        <v>79</v>
      </c>
      <c r="B50" s="265"/>
      <c r="C50" s="265"/>
      <c r="D50" s="266"/>
      <c r="E50" s="92" t="str">
        <f>IFERROR((E24+E28+E29)/E35,"-")</f>
        <v>-</v>
      </c>
      <c r="F50" s="113" t="str">
        <f>IFERROR((F24+F28+F29)/F35,"-")</f>
        <v>-</v>
      </c>
      <c r="G50" s="92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3" t="str">
        <f>IFERROR((J24+J28+J29)/J35,"-")</f>
        <v>-</v>
      </c>
      <c r="K50" s="93" t="str">
        <f>IFERROR((K24+K28+K29)/K35,"-")</f>
        <v>-</v>
      </c>
      <c r="L50" s="94" t="str">
        <f>IFERROR((L24+L28+L29)/L35,"-")</f>
        <v>-</v>
      </c>
      <c r="M50" s="113" t="str">
        <f>IFERROR((M24+M28+M29)/M35,"-")</f>
        <v>-</v>
      </c>
      <c r="N50" s="92">
        <f>IFERROR((N24+N28+N29)/N35,"-")</f>
        <v>0.5</v>
      </c>
      <c r="O50" s="93" t="str">
        <f>IFERROR((O24+O28+O29)/O35,"-")</f>
        <v>-</v>
      </c>
      <c r="P50" s="93" t="str">
        <f>IFERROR((P24+P28+P29)/P35,"-")</f>
        <v>-</v>
      </c>
      <c r="Q50" s="93" t="str">
        <f>IFERROR((Q24+Q28+Q29)/Q35,"-")</f>
        <v>-</v>
      </c>
      <c r="R50" s="93" t="str">
        <f>IFERROR((R24+R28+R29)/R35,"-")</f>
        <v>-</v>
      </c>
      <c r="S50" s="94" t="str">
        <f>IFERROR((S24+S28+S29)/S35,"-")</f>
        <v>-</v>
      </c>
      <c r="T50" s="113">
        <f>IFERROR((T24+T28+T29)/T35,"-")</f>
        <v>0.5</v>
      </c>
      <c r="U50" s="92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3" t="str">
        <f>IFERROR((X24+X28+X29)/X35,"-")</f>
        <v>-</v>
      </c>
      <c r="Y50" s="93" t="str">
        <f>IFERROR((Y24+Y28+Y29)/Y35,"-")</f>
        <v>-</v>
      </c>
      <c r="Z50" s="94" t="str">
        <f>IFERROR((Z24+Z28+Z29)/Z35,"-")</f>
        <v>-</v>
      </c>
      <c r="AA50" s="113" t="str">
        <f>IFERROR((AA24+AA28+AA29)/AA35,"-")</f>
        <v>-</v>
      </c>
      <c r="AB50" s="92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3" t="str">
        <f>IFERROR((AE24+AE28+AE29)/AE35,"-")</f>
        <v>-</v>
      </c>
      <c r="AF50" s="93" t="str">
        <f>IFERROR((AF24+AF28+AF29)/AF35,"-")</f>
        <v>-</v>
      </c>
      <c r="AG50" s="94" t="str">
        <f>IFERROR((AG24+AG28+AG29)/AG35,"-")</f>
        <v>-</v>
      </c>
      <c r="AH50" s="113" t="str">
        <f>IFERROR((AH24+AH28+AH29)/AH35,"-")</f>
        <v>-</v>
      </c>
      <c r="AI50" s="113">
        <f>IFERROR((AI24+AI28+AI29)/AI35,"-")</f>
        <v>0.5</v>
      </c>
    </row>
    <row r="51" spans="1:36">
      <c r="A51" s="264" t="s">
        <v>80</v>
      </c>
      <c r="B51" s="265"/>
      <c r="C51" s="265"/>
      <c r="D51" s="266"/>
      <c r="E51" s="92" t="str">
        <f>IFERROR(E28/E35,"-")</f>
        <v>-</v>
      </c>
      <c r="F51" s="113" t="str">
        <f>IFERROR(F28/F35,"-")</f>
        <v>-</v>
      </c>
      <c r="G51" s="92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3" t="str">
        <f>IFERROR(J28/J35,"-")</f>
        <v>-</v>
      </c>
      <c r="K51" s="93" t="str">
        <f>IFERROR(K28/K35,"-")</f>
        <v>-</v>
      </c>
      <c r="L51" s="94" t="str">
        <f>IFERROR(L28/L35,"-")</f>
        <v>-</v>
      </c>
      <c r="M51" s="113" t="str">
        <f>IFERROR(M28/M35,"-")</f>
        <v>-</v>
      </c>
      <c r="N51" s="92">
        <f>IFERROR(N28/N35,"-")</f>
        <v>0</v>
      </c>
      <c r="O51" s="93" t="str">
        <f>IFERROR(O28/O35,"-")</f>
        <v>-</v>
      </c>
      <c r="P51" s="93" t="str">
        <f>IFERROR(P28/P35,"-")</f>
        <v>-</v>
      </c>
      <c r="Q51" s="93" t="str">
        <f>IFERROR(Q28/Q35,"-")</f>
        <v>-</v>
      </c>
      <c r="R51" s="93" t="str">
        <f>IFERROR(R28/R35,"-")</f>
        <v>-</v>
      </c>
      <c r="S51" s="94" t="str">
        <f>IFERROR(S28/S35,"-")</f>
        <v>-</v>
      </c>
      <c r="T51" s="113">
        <f>IFERROR(T28/T35,"-")</f>
        <v>0</v>
      </c>
      <c r="U51" s="92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3" t="str">
        <f>IFERROR(X28/X35,"-")</f>
        <v>-</v>
      </c>
      <c r="Y51" s="93" t="str">
        <f>IFERROR(Y28/Y35,"-")</f>
        <v>-</v>
      </c>
      <c r="Z51" s="94" t="str">
        <f>IFERROR(Z28/Z35,"-")</f>
        <v>-</v>
      </c>
      <c r="AA51" s="113" t="str">
        <f>IFERROR(AA28/AA35,"-")</f>
        <v>-</v>
      </c>
      <c r="AB51" s="92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3" t="str">
        <f>IFERROR(AE28/AE35,"-")</f>
        <v>-</v>
      </c>
      <c r="AF51" s="93" t="str">
        <f>IFERROR(AF28/AF35,"-")</f>
        <v>-</v>
      </c>
      <c r="AG51" s="94" t="str">
        <f>IFERROR(AG28/AG35,"-")</f>
        <v>-</v>
      </c>
      <c r="AH51" s="113" t="str">
        <f>IFERROR(AH28/AH35,"-")</f>
        <v>-</v>
      </c>
      <c r="AI51" s="113">
        <f>IFERROR(AI28/AI35,"-")</f>
        <v>0</v>
      </c>
    </row>
    <row r="52" spans="1:36">
      <c r="A52" s="264" t="s">
        <v>81</v>
      </c>
      <c r="B52" s="265"/>
      <c r="C52" s="265"/>
      <c r="D52" s="266"/>
      <c r="E52" s="92" t="str">
        <f>IFERROR(E29/E35,"-")</f>
        <v>-</v>
      </c>
      <c r="F52" s="113" t="str">
        <f>IFERROR(F29/F35,"-")</f>
        <v>-</v>
      </c>
      <c r="G52" s="92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3" t="str">
        <f>IFERROR(J29/J35,"-")</f>
        <v>-</v>
      </c>
      <c r="K52" s="93" t="str">
        <f>IFERROR(K29/K35,"-")</f>
        <v>-</v>
      </c>
      <c r="L52" s="94" t="str">
        <f>IFERROR(L29/L35,"-")</f>
        <v>-</v>
      </c>
      <c r="M52" s="113" t="str">
        <f>IFERROR(M29/M35,"-")</f>
        <v>-</v>
      </c>
      <c r="N52" s="92">
        <f>IFERROR(N29/N35,"-")</f>
        <v>0.5</v>
      </c>
      <c r="O52" s="93" t="str">
        <f>IFERROR(O29/O35,"-")</f>
        <v>-</v>
      </c>
      <c r="P52" s="93" t="str">
        <f>IFERROR(P29/P35,"-")</f>
        <v>-</v>
      </c>
      <c r="Q52" s="93" t="str">
        <f>IFERROR(Q29/Q35,"-")</f>
        <v>-</v>
      </c>
      <c r="R52" s="93" t="str">
        <f>IFERROR(R29/R35,"-")</f>
        <v>-</v>
      </c>
      <c r="S52" s="94" t="str">
        <f>IFERROR(S29/S35,"-")</f>
        <v>-</v>
      </c>
      <c r="T52" s="113">
        <f>IFERROR(T29/T35,"-")</f>
        <v>0.5</v>
      </c>
      <c r="U52" s="92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3" t="str">
        <f>IFERROR(X29/X35,"-")</f>
        <v>-</v>
      </c>
      <c r="Y52" s="93" t="str">
        <f>IFERROR(Y29/Y35,"-")</f>
        <v>-</v>
      </c>
      <c r="Z52" s="94" t="str">
        <f>IFERROR(Z29/Z35,"-")</f>
        <v>-</v>
      </c>
      <c r="AA52" s="113" t="str">
        <f>IFERROR(AA29/AA35,"-")</f>
        <v>-</v>
      </c>
      <c r="AB52" s="92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3" t="str">
        <f>IFERROR(AE29/AE35,"-")</f>
        <v>-</v>
      </c>
      <c r="AF52" s="93" t="str">
        <f>IFERROR(AF29/AF35,"-")</f>
        <v>-</v>
      </c>
      <c r="AG52" s="94" t="str">
        <f>IFERROR(AG29/AG35,"-")</f>
        <v>-</v>
      </c>
      <c r="AH52" s="113" t="str">
        <f>IFERROR(AH29/AH35,"-")</f>
        <v>-</v>
      </c>
      <c r="AI52" s="113">
        <f>IFERROR(AI29/AI35,"-")</f>
        <v>0.5</v>
      </c>
    </row>
    <row r="53" spans="1:36">
      <c r="A53" s="264" t="s">
        <v>82</v>
      </c>
      <c r="B53" s="265"/>
      <c r="C53" s="265"/>
      <c r="D53" s="266"/>
      <c r="E53" s="92" t="str">
        <f>IFERROR(E29/(E24+E28+E29),"-")</f>
        <v>-</v>
      </c>
      <c r="F53" s="113" t="str">
        <f>IFERROR(F29/(F24+F28+F29),"-")</f>
        <v>-</v>
      </c>
      <c r="G53" s="92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4" t="str">
        <f>IFERROR(L29/(L24+L28+L29),"-")</f>
        <v>-</v>
      </c>
      <c r="M53" s="113" t="str">
        <f>IFERROR(M29/(M24+M28+M29),"-")</f>
        <v>-</v>
      </c>
      <c r="N53" s="92">
        <f>IFERROR(N29/(N24+N28+N29),"-")</f>
        <v>1</v>
      </c>
      <c r="O53" s="93" t="str">
        <f>IFERROR(O29/(O24+O28+O29),"-")</f>
        <v>-</v>
      </c>
      <c r="P53" s="93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4" t="str">
        <f>IFERROR(S29/(S24+S28+S29),"-")</f>
        <v>-</v>
      </c>
      <c r="T53" s="113">
        <f>IFERROR(T29/(T24+T28+T29),"-")</f>
        <v>1</v>
      </c>
      <c r="U53" s="92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4" t="str">
        <f>IFERROR(Z29/(Z24+Z28+Z29),"-")</f>
        <v>-</v>
      </c>
      <c r="AA53" s="113" t="str">
        <f>IFERROR(AA29/(AA24+AA28+AA29),"-")</f>
        <v>-</v>
      </c>
      <c r="AB53" s="92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3" t="str">
        <f>IFERROR(AE29/(AE24+AE28+AE29),"-")</f>
        <v>-</v>
      </c>
      <c r="AF53" s="93" t="str">
        <f>IFERROR(AF29/(AF24+AF28+AF29),"-")</f>
        <v>-</v>
      </c>
      <c r="AG53" s="94" t="str">
        <f>IFERROR(AG29/(AG24+AG28+AG29),"-")</f>
        <v>-</v>
      </c>
      <c r="AH53" s="113" t="str">
        <f>IFERROR(AH29/(AH24+AH28+AH29),"-")</f>
        <v>-</v>
      </c>
      <c r="AI53" s="113">
        <f>IFERROR(AI29/(AI24+AI28+AI29),"-")</f>
        <v>1</v>
      </c>
    </row>
    <row r="54" spans="1:36">
      <c r="A54" s="264" t="s">
        <v>83</v>
      </c>
      <c r="B54" s="265"/>
      <c r="C54" s="265"/>
      <c r="D54" s="266"/>
      <c r="E54" s="92" t="str">
        <f>IFERROR((E30+E31)/E35,"-")</f>
        <v>-</v>
      </c>
      <c r="F54" s="113" t="str">
        <f>IFERROR((F30+F31)/F35,"-")</f>
        <v>-</v>
      </c>
      <c r="G54" s="92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3" t="str">
        <f>IFERROR((J30+J31)/J35,"-")</f>
        <v>-</v>
      </c>
      <c r="K54" s="93" t="str">
        <f>IFERROR((K30+K31)/K35,"-")</f>
        <v>-</v>
      </c>
      <c r="L54" s="94" t="str">
        <f>IFERROR((L30+L31)/L35,"-")</f>
        <v>-</v>
      </c>
      <c r="M54" s="113" t="str">
        <f>IFERROR((M30+M31)/M35,"-")</f>
        <v>-</v>
      </c>
      <c r="N54" s="92">
        <f>IFERROR((N30+N31)/N35,"-")</f>
        <v>0</v>
      </c>
      <c r="O54" s="93" t="str">
        <f>IFERROR((O30+O31)/O35,"-")</f>
        <v>-</v>
      </c>
      <c r="P54" s="93" t="str">
        <f>IFERROR((P30+P31)/P35,"-")</f>
        <v>-</v>
      </c>
      <c r="Q54" s="93" t="str">
        <f>IFERROR((Q30+Q31)/Q35,"-")</f>
        <v>-</v>
      </c>
      <c r="R54" s="93" t="str">
        <f>IFERROR((R30+R31)/R35,"-")</f>
        <v>-</v>
      </c>
      <c r="S54" s="94" t="str">
        <f>IFERROR((S30+S31)/S35,"-")</f>
        <v>-</v>
      </c>
      <c r="T54" s="113">
        <f>IFERROR((T30+T31)/T35,"-")</f>
        <v>0</v>
      </c>
      <c r="U54" s="92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3" t="str">
        <f>IFERROR((X30+X31)/X35,"-")</f>
        <v>-</v>
      </c>
      <c r="Y54" s="93" t="str">
        <f>IFERROR((Y30+Y31)/Y35,"-")</f>
        <v>-</v>
      </c>
      <c r="Z54" s="94" t="str">
        <f>IFERROR((Z30+Z31)/Z35,"-")</f>
        <v>-</v>
      </c>
      <c r="AA54" s="113" t="str">
        <f>IFERROR((AA30+AA31)/AA35,"-")</f>
        <v>-</v>
      </c>
      <c r="AB54" s="92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3" t="str">
        <f>IFERROR((AE30+AE31)/AE35,"-")</f>
        <v>-</v>
      </c>
      <c r="AF54" s="93" t="str">
        <f>IFERROR((AF30+AF31)/AF35,"-")</f>
        <v>-</v>
      </c>
      <c r="AG54" s="94" t="str">
        <f>IFERROR((AG30+AG31)/AG35,"-")</f>
        <v>-</v>
      </c>
      <c r="AH54" s="113" t="str">
        <f>IFERROR((AH30+AH31)/AH35,"-")</f>
        <v>-</v>
      </c>
      <c r="AI54" s="113">
        <f>IFERROR((AI30+AI31)/AI35,"-")</f>
        <v>0</v>
      </c>
    </row>
    <row r="55" spans="1:36">
      <c r="A55" s="264" t="s">
        <v>84</v>
      </c>
      <c r="B55" s="265"/>
      <c r="C55" s="265"/>
      <c r="D55" s="266"/>
      <c r="E55" s="92" t="str">
        <f>IFERROR(E30/E35,"-")</f>
        <v>-</v>
      </c>
      <c r="F55" s="113" t="str">
        <f>IFERROR(F30/F35,"-")</f>
        <v>-</v>
      </c>
      <c r="G55" s="92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3" t="str">
        <f>IFERROR(J30/J35,"-")</f>
        <v>-</v>
      </c>
      <c r="K55" s="93" t="str">
        <f>IFERROR(K30/K35,"-")</f>
        <v>-</v>
      </c>
      <c r="L55" s="94" t="str">
        <f>IFERROR(L30/L35,"-")</f>
        <v>-</v>
      </c>
      <c r="M55" s="113" t="str">
        <f>IFERROR(M30/M35,"-")</f>
        <v>-</v>
      </c>
      <c r="N55" s="92">
        <f>IFERROR(N30/N35,"-")</f>
        <v>0</v>
      </c>
      <c r="O55" s="93" t="str">
        <f>IFERROR(O30/O35,"-")</f>
        <v>-</v>
      </c>
      <c r="P55" s="93" t="str">
        <f>IFERROR(P30/P35,"-")</f>
        <v>-</v>
      </c>
      <c r="Q55" s="93" t="str">
        <f>IFERROR(Q30/Q35,"-")</f>
        <v>-</v>
      </c>
      <c r="R55" s="93" t="str">
        <f>IFERROR(R30/R35,"-")</f>
        <v>-</v>
      </c>
      <c r="S55" s="94" t="str">
        <f>IFERROR(S30/S35,"-")</f>
        <v>-</v>
      </c>
      <c r="T55" s="113">
        <f>IFERROR(T30/T35,"-")</f>
        <v>0</v>
      </c>
      <c r="U55" s="92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3" t="str">
        <f>IFERROR(X30/X35,"-")</f>
        <v>-</v>
      </c>
      <c r="Y55" s="93" t="str">
        <f>IFERROR(Y30/Y35,"-")</f>
        <v>-</v>
      </c>
      <c r="Z55" s="94" t="str">
        <f>IFERROR(Z30/Z35,"-")</f>
        <v>-</v>
      </c>
      <c r="AA55" s="113" t="str">
        <f>IFERROR(AA30/AA35,"-")</f>
        <v>-</v>
      </c>
      <c r="AB55" s="92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3" t="str">
        <f>IFERROR(AE30/AE35,"-")</f>
        <v>-</v>
      </c>
      <c r="AF55" s="93" t="str">
        <f>IFERROR(AF30/AF35,"-")</f>
        <v>-</v>
      </c>
      <c r="AG55" s="94" t="str">
        <f>IFERROR(AG30/AG35,"-")</f>
        <v>-</v>
      </c>
      <c r="AH55" s="113" t="str">
        <f>IFERROR(AH30/AH35,"-")</f>
        <v>-</v>
      </c>
      <c r="AI55" s="113">
        <f>IFERROR(AI30/AI35,"-")</f>
        <v>0</v>
      </c>
    </row>
    <row r="56" spans="1:36">
      <c r="A56" s="264" t="s">
        <v>85</v>
      </c>
      <c r="B56" s="265"/>
      <c r="C56" s="265"/>
      <c r="D56" s="266"/>
      <c r="E56" s="92" t="str">
        <f>IFERROR(E31/E35,"-")</f>
        <v>-</v>
      </c>
      <c r="F56" s="113" t="str">
        <f>IFERROR(F31/F35,"-")</f>
        <v>-</v>
      </c>
      <c r="G56" s="92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3" t="str">
        <f>IFERROR(J31/J35,"-")</f>
        <v>-</v>
      </c>
      <c r="K56" s="93" t="str">
        <f>IFERROR(K31/K35,"-")</f>
        <v>-</v>
      </c>
      <c r="L56" s="94" t="str">
        <f>IFERROR(L31/L35,"-")</f>
        <v>-</v>
      </c>
      <c r="M56" s="113" t="str">
        <f>IFERROR(M31/M35,"-")</f>
        <v>-</v>
      </c>
      <c r="N56" s="92">
        <f>IFERROR(N31/N35,"-")</f>
        <v>0</v>
      </c>
      <c r="O56" s="93" t="str">
        <f>IFERROR(O31/O35,"-")</f>
        <v>-</v>
      </c>
      <c r="P56" s="93" t="str">
        <f>IFERROR(P31/P35,"-")</f>
        <v>-</v>
      </c>
      <c r="Q56" s="93" t="str">
        <f>IFERROR(Q31/Q35,"-")</f>
        <v>-</v>
      </c>
      <c r="R56" s="93" t="str">
        <f>IFERROR(R31/R35,"-")</f>
        <v>-</v>
      </c>
      <c r="S56" s="94" t="str">
        <f>IFERROR(S31/S35,"-")</f>
        <v>-</v>
      </c>
      <c r="T56" s="113">
        <f>IFERROR(T31/T35,"-")</f>
        <v>0</v>
      </c>
      <c r="U56" s="92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3" t="str">
        <f>IFERROR(X31/X35,"-")</f>
        <v>-</v>
      </c>
      <c r="Y56" s="93" t="str">
        <f>IFERROR(Y31/Y35,"-")</f>
        <v>-</v>
      </c>
      <c r="Z56" s="94" t="str">
        <f>IFERROR(Z31/Z35,"-")</f>
        <v>-</v>
      </c>
      <c r="AA56" s="113" t="str">
        <f>IFERROR(AA31/AA35,"-")</f>
        <v>-</v>
      </c>
      <c r="AB56" s="92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3" t="str">
        <f>IFERROR(AE31/AE35,"-")</f>
        <v>-</v>
      </c>
      <c r="AF56" s="93" t="str">
        <f>IFERROR(AF31/AF35,"-")</f>
        <v>-</v>
      </c>
      <c r="AG56" s="94" t="str">
        <f>IFERROR(AG31/AG35,"-")</f>
        <v>-</v>
      </c>
      <c r="AH56" s="113" t="str">
        <f>IFERROR(AH31/AH35,"-")</f>
        <v>-</v>
      </c>
      <c r="AI56" s="113">
        <f>IFERROR(AI31/AI35,"-")</f>
        <v>0</v>
      </c>
    </row>
    <row r="57" spans="1:36">
      <c r="A57" s="264" t="s">
        <v>86</v>
      </c>
      <c r="B57" s="265"/>
      <c r="C57" s="265"/>
      <c r="D57" s="266"/>
      <c r="E57" s="92" t="str">
        <f>IFERROR(E34/E35,"-")</f>
        <v>-</v>
      </c>
      <c r="F57" s="113" t="str">
        <f>IFERROR(F34/F35,"-")</f>
        <v>-</v>
      </c>
      <c r="G57" s="92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3" t="str">
        <f>IFERROR(J34/J35,"-")</f>
        <v>-</v>
      </c>
      <c r="K57" s="93" t="str">
        <f>IFERROR(K34/K35,"-")</f>
        <v>-</v>
      </c>
      <c r="L57" s="94" t="str">
        <f>IFERROR(L34/L35,"-")</f>
        <v>-</v>
      </c>
      <c r="M57" s="113" t="str">
        <f>IFERROR(M34/M35,"-")</f>
        <v>-</v>
      </c>
      <c r="N57" s="92">
        <f>IFERROR(N34/N35,"-")</f>
        <v>0</v>
      </c>
      <c r="O57" s="93" t="str">
        <f>IFERROR(O34/O35,"-")</f>
        <v>-</v>
      </c>
      <c r="P57" s="93" t="str">
        <f>IFERROR(P34/P35,"-")</f>
        <v>-</v>
      </c>
      <c r="Q57" s="93" t="str">
        <f>IFERROR(Q34/Q35,"-")</f>
        <v>-</v>
      </c>
      <c r="R57" s="93" t="str">
        <f>IFERROR(R34/R35,"-")</f>
        <v>-</v>
      </c>
      <c r="S57" s="94" t="str">
        <f>IFERROR(S34/S35,"-")</f>
        <v>-</v>
      </c>
      <c r="T57" s="113">
        <f>IFERROR(T34/T35,"-")</f>
        <v>0</v>
      </c>
      <c r="U57" s="92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3" t="str">
        <f>IFERROR(X34/X35,"-")</f>
        <v>-</v>
      </c>
      <c r="Y57" s="93" t="str">
        <f>IFERROR(Y34/Y35,"-")</f>
        <v>-</v>
      </c>
      <c r="Z57" s="94" t="str">
        <f>IFERROR(Z34/Z35,"-")</f>
        <v>-</v>
      </c>
      <c r="AA57" s="113" t="str">
        <f>IFERROR(AA34/AA35,"-")</f>
        <v>-</v>
      </c>
      <c r="AB57" s="92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3" t="str">
        <f>IFERROR(AE34/AE35,"-")</f>
        <v>-</v>
      </c>
      <c r="AF57" s="93" t="str">
        <f>IFERROR(AF34/AF35,"-")</f>
        <v>-</v>
      </c>
      <c r="AG57" s="94" t="str">
        <f>IFERROR(AG34/AG35,"-")</f>
        <v>-</v>
      </c>
      <c r="AH57" s="113" t="str">
        <f>IFERROR(AH34/AH35,"-")</f>
        <v>-</v>
      </c>
      <c r="AI57" s="113">
        <f>IFERROR(AI34/AI35,"-")</f>
        <v>0</v>
      </c>
    </row>
    <row r="58" spans="1:36">
      <c r="A58" s="264" t="s">
        <v>87</v>
      </c>
      <c r="B58" s="265"/>
      <c r="C58" s="265"/>
      <c r="D58" s="266"/>
      <c r="E58" s="92" t="str">
        <f>IFERROR(E23/E35,"-")</f>
        <v>-</v>
      </c>
      <c r="F58" s="113" t="str">
        <f>IFERROR(F23/F35,"-")</f>
        <v>-</v>
      </c>
      <c r="G58" s="92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3" t="str">
        <f>IFERROR(J23/J35,"-")</f>
        <v>-</v>
      </c>
      <c r="K58" s="93" t="str">
        <f>IFERROR(K23/K35,"-")</f>
        <v>-</v>
      </c>
      <c r="L58" s="94" t="str">
        <f>IFERROR(L23/L35,"-")</f>
        <v>-</v>
      </c>
      <c r="M58" s="113" t="str">
        <f>IFERROR(M23/M35,"-")</f>
        <v>-</v>
      </c>
      <c r="N58" s="92">
        <f>IFERROR(N23/N35,"-")</f>
        <v>0</v>
      </c>
      <c r="O58" s="93" t="str">
        <f>IFERROR(O23/O35,"-")</f>
        <v>-</v>
      </c>
      <c r="P58" s="93" t="str">
        <f>IFERROR(P23/P35,"-")</f>
        <v>-</v>
      </c>
      <c r="Q58" s="93" t="str">
        <f>IFERROR(Q23/Q35,"-")</f>
        <v>-</v>
      </c>
      <c r="R58" s="93" t="str">
        <f>IFERROR(R23/R35,"-")</f>
        <v>-</v>
      </c>
      <c r="S58" s="94" t="str">
        <f>IFERROR(S23/S35,"-")</f>
        <v>-</v>
      </c>
      <c r="T58" s="113">
        <f>IFERROR(T23/T35,"-")</f>
        <v>0</v>
      </c>
      <c r="U58" s="92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3" t="str">
        <f>IFERROR(X23/X35,"-")</f>
        <v>-</v>
      </c>
      <c r="Y58" s="93" t="str">
        <f>IFERROR(Y23/Y35,"-")</f>
        <v>-</v>
      </c>
      <c r="Z58" s="94" t="str">
        <f>IFERROR(Z23/Z35,"-")</f>
        <v>-</v>
      </c>
      <c r="AA58" s="113" t="str">
        <f>IFERROR(AA23/AA35,"-")</f>
        <v>-</v>
      </c>
      <c r="AB58" s="92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3" t="str">
        <f>IFERROR(AE23/AE35,"-")</f>
        <v>-</v>
      </c>
      <c r="AF58" s="93" t="str">
        <f>IFERROR(AF23/AF35,"-")</f>
        <v>-</v>
      </c>
      <c r="AG58" s="94" t="str">
        <f>IFERROR(AG23/AG35,"-")</f>
        <v>-</v>
      </c>
      <c r="AH58" s="113" t="str">
        <f>IFERROR(AH23/AH35,"-")</f>
        <v>-</v>
      </c>
      <c r="AI58" s="113">
        <f>IFERROR(AI23/AI35,"-")</f>
        <v>0</v>
      </c>
    </row>
    <row r="59" spans="1:36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114" t="str">
        <f>IFERROR(F24/F35,"-")</f>
        <v>-</v>
      </c>
      <c r="G59" s="95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6" t="str">
        <f>IFERROR(J24/J35,"-")</f>
        <v>-</v>
      </c>
      <c r="K59" s="96" t="str">
        <f>IFERROR(K24/K35,"-")</f>
        <v>-</v>
      </c>
      <c r="L59" s="97" t="str">
        <f>IFERROR(L24/L35,"-")</f>
        <v>-</v>
      </c>
      <c r="M59" s="114" t="str">
        <f>IFERROR(M24/M35,"-")</f>
        <v>-</v>
      </c>
      <c r="N59" s="95">
        <f>IFERROR(N24/N35,"-")</f>
        <v>0</v>
      </c>
      <c r="O59" s="96" t="str">
        <f>IFERROR(O24/O35,"-")</f>
        <v>-</v>
      </c>
      <c r="P59" s="96" t="str">
        <f>IFERROR(P24/P35,"-")</f>
        <v>-</v>
      </c>
      <c r="Q59" s="96" t="str">
        <f>IFERROR(Q24/Q35,"-")</f>
        <v>-</v>
      </c>
      <c r="R59" s="96" t="str">
        <f>IFERROR(R24/R35,"-")</f>
        <v>-</v>
      </c>
      <c r="S59" s="97" t="str">
        <f>IFERROR(S24/S35,"-")</f>
        <v>-</v>
      </c>
      <c r="T59" s="114">
        <f>IFERROR(T24/T35,"-")</f>
        <v>0</v>
      </c>
      <c r="U59" s="95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6" t="str">
        <f>IFERROR(X24/X35,"-")</f>
        <v>-</v>
      </c>
      <c r="Y59" s="96" t="str">
        <f>IFERROR(Y24/Y35,"-")</f>
        <v>-</v>
      </c>
      <c r="Z59" s="97" t="str">
        <f>IFERROR(Z24/Z35,"-")</f>
        <v>-</v>
      </c>
      <c r="AA59" s="114" t="str">
        <f>IFERROR(AA24/AA35,"-")</f>
        <v>-</v>
      </c>
      <c r="AB59" s="95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6" t="str">
        <f>IFERROR(AE24/AE35,"-")</f>
        <v>-</v>
      </c>
      <c r="AF59" s="96" t="str">
        <f>IFERROR(AF24/AF35,"-")</f>
        <v>-</v>
      </c>
      <c r="AG59" s="97" t="str">
        <f>IFERROR(AG24/AG35,"-")</f>
        <v>-</v>
      </c>
      <c r="AH59" s="114" t="str">
        <f>IFERROR(AH24/AH35,"-")</f>
        <v>-</v>
      </c>
      <c r="AI59" s="114">
        <f>IFERROR(AI24/AI35,"-")</f>
        <v>0</v>
      </c>
    </row>
    <row r="60" spans="1:36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36" customHeight="1" ht="15.75">
      <c r="A61" s="249" t="s">
        <v>89</v>
      </c>
      <c r="B61" s="250"/>
      <c r="C61" s="250"/>
      <c r="D61" s="251"/>
      <c r="E61" s="5"/>
      <c r="F61" s="72">
        <f>SUM(E61:E61)</f>
        <v>0</v>
      </c>
      <c r="G61" s="5"/>
      <c r="H61" s="6"/>
      <c r="I61" s="6"/>
      <c r="J61" s="6"/>
      <c r="K61" s="6"/>
      <c r="L61" s="15"/>
      <c r="M61" s="72">
        <f>SUM(G61:L61)</f>
        <v>0</v>
      </c>
      <c r="N61" s="5">
        <v>0</v>
      </c>
      <c r="O61" s="6"/>
      <c r="P61" s="6"/>
      <c r="Q61" s="6"/>
      <c r="R61" s="6"/>
      <c r="S61" s="15"/>
      <c r="T61" s="72">
        <f>SUM(N61:S61)</f>
        <v>0</v>
      </c>
      <c r="U61" s="5"/>
      <c r="V61" s="6"/>
      <c r="W61" s="6"/>
      <c r="X61" s="6"/>
      <c r="Y61" s="6"/>
      <c r="Z61" s="15"/>
      <c r="AA61" s="72">
        <f>SUM(U61:Z61)</f>
        <v>0</v>
      </c>
      <c r="AB61" s="5"/>
      <c r="AC61" s="6"/>
      <c r="AD61" s="6"/>
      <c r="AE61" s="6"/>
      <c r="AF61" s="6"/>
      <c r="AG61" s="15"/>
      <c r="AH61" s="72">
        <f>SUM(AB61:AG61)</f>
        <v>0</v>
      </c>
      <c r="AI61" s="72">
        <f>F61+M61+T61+AA61+AH61</f>
        <v>0</v>
      </c>
    </row>
    <row r="62" spans="1:36">
      <c r="A62" s="243" t="s">
        <v>90</v>
      </c>
      <c r="B62" s="244"/>
      <c r="C62" s="244"/>
      <c r="D62" s="245"/>
      <c r="E62" s="7"/>
      <c r="F62" s="73">
        <f>SUM(E62:E62)</f>
        <v>0</v>
      </c>
      <c r="G62" s="7"/>
      <c r="H62" s="8"/>
      <c r="I62" s="8"/>
      <c r="J62" s="8"/>
      <c r="K62" s="8"/>
      <c r="L62" s="16"/>
      <c r="M62" s="73">
        <f>SUM(G62:L62)</f>
        <v>0</v>
      </c>
      <c r="N62" s="7">
        <v>0</v>
      </c>
      <c r="O62" s="8"/>
      <c r="P62" s="8"/>
      <c r="Q62" s="8"/>
      <c r="R62" s="8"/>
      <c r="S62" s="16"/>
      <c r="T62" s="73">
        <f>SUM(N62:S62)</f>
        <v>0</v>
      </c>
      <c r="U62" s="7"/>
      <c r="V62" s="8"/>
      <c r="W62" s="8"/>
      <c r="X62" s="8"/>
      <c r="Y62" s="8"/>
      <c r="Z62" s="16"/>
      <c r="AA62" s="73">
        <f>SUM(U62:Z62)</f>
        <v>0</v>
      </c>
      <c r="AB62" s="7"/>
      <c r="AC62" s="8"/>
      <c r="AD62" s="8"/>
      <c r="AE62" s="8"/>
      <c r="AF62" s="8"/>
      <c r="AG62" s="16"/>
      <c r="AH62" s="73">
        <f>SUM(AB62:AG62)</f>
        <v>0</v>
      </c>
      <c r="AI62" s="73">
        <f>F62+M62+T62+AA62+AH62</f>
        <v>0</v>
      </c>
    </row>
    <row r="63" spans="1:36">
      <c r="A63" s="243" t="s">
        <v>91</v>
      </c>
      <c r="B63" s="244"/>
      <c r="C63" s="244"/>
      <c r="D63" s="245"/>
      <c r="E63" s="7"/>
      <c r="F63" s="73">
        <f>SUM(E63:E63)</f>
        <v>0</v>
      </c>
      <c r="G63" s="7"/>
      <c r="H63" s="8"/>
      <c r="I63" s="8"/>
      <c r="J63" s="8"/>
      <c r="K63" s="8"/>
      <c r="L63" s="16"/>
      <c r="M63" s="73">
        <f>SUM(G63:L63)</f>
        <v>0</v>
      </c>
      <c r="N63" s="7">
        <v>0</v>
      </c>
      <c r="O63" s="8"/>
      <c r="P63" s="8"/>
      <c r="Q63" s="8"/>
      <c r="R63" s="8"/>
      <c r="S63" s="16"/>
      <c r="T63" s="73">
        <f>SUM(N63:S63)</f>
        <v>0</v>
      </c>
      <c r="U63" s="7"/>
      <c r="V63" s="8"/>
      <c r="W63" s="8"/>
      <c r="X63" s="8"/>
      <c r="Y63" s="8"/>
      <c r="Z63" s="16"/>
      <c r="AA63" s="73">
        <f>SUM(U63:Z63)</f>
        <v>0</v>
      </c>
      <c r="AB63" s="7"/>
      <c r="AC63" s="8"/>
      <c r="AD63" s="8"/>
      <c r="AE63" s="8"/>
      <c r="AF63" s="8"/>
      <c r="AG63" s="16"/>
      <c r="AH63" s="73">
        <f>SUM(AB63:AG63)</f>
        <v>0</v>
      </c>
      <c r="AI63" s="73">
        <f>F63+M63+T63+AA63+AH63</f>
        <v>0</v>
      </c>
    </row>
    <row r="64" spans="1:36">
      <c r="A64" s="243" t="s">
        <v>92</v>
      </c>
      <c r="B64" s="244"/>
      <c r="C64" s="244"/>
      <c r="D64" s="245"/>
      <c r="E64" s="7"/>
      <c r="F64" s="73">
        <f>SUM(E64:E64)</f>
        <v>0</v>
      </c>
      <c r="G64" s="7"/>
      <c r="H64" s="8"/>
      <c r="I64" s="8"/>
      <c r="J64" s="8"/>
      <c r="K64" s="8"/>
      <c r="L64" s="16"/>
      <c r="M64" s="73">
        <f>SUM(G64:L64)</f>
        <v>0</v>
      </c>
      <c r="N64" s="7">
        <v>0</v>
      </c>
      <c r="O64" s="8"/>
      <c r="P64" s="8"/>
      <c r="Q64" s="8"/>
      <c r="R64" s="8"/>
      <c r="S64" s="16"/>
      <c r="T64" s="73">
        <f>SUM(N64:S64)</f>
        <v>0</v>
      </c>
      <c r="U64" s="7"/>
      <c r="V64" s="8"/>
      <c r="W64" s="8"/>
      <c r="X64" s="8"/>
      <c r="Y64" s="8"/>
      <c r="Z64" s="16"/>
      <c r="AA64" s="73">
        <f>SUM(U64:Z64)</f>
        <v>0</v>
      </c>
      <c r="AB64" s="7"/>
      <c r="AC64" s="8"/>
      <c r="AD64" s="8"/>
      <c r="AE64" s="8"/>
      <c r="AF64" s="8"/>
      <c r="AG64" s="16"/>
      <c r="AH64" s="73">
        <f>SUM(AB64:AG64)</f>
        <v>0</v>
      </c>
      <c r="AI64" s="73">
        <f>F64+M64+T64+AA64+AH64</f>
        <v>0</v>
      </c>
    </row>
    <row r="65" spans="1:36">
      <c r="A65" s="243" t="s">
        <v>93</v>
      </c>
      <c r="B65" s="244"/>
      <c r="C65" s="244"/>
      <c r="D65" s="245"/>
      <c r="E65" s="7"/>
      <c r="F65" s="73">
        <f>SUM(E65:E65)</f>
        <v>0</v>
      </c>
      <c r="G65" s="7"/>
      <c r="H65" s="8"/>
      <c r="I65" s="8"/>
      <c r="J65" s="8"/>
      <c r="K65" s="8"/>
      <c r="L65" s="16"/>
      <c r="M65" s="73">
        <f>SUM(G65:L65)</f>
        <v>0</v>
      </c>
      <c r="N65" s="7">
        <v>0</v>
      </c>
      <c r="O65" s="8"/>
      <c r="P65" s="8"/>
      <c r="Q65" s="8"/>
      <c r="R65" s="8"/>
      <c r="S65" s="16"/>
      <c r="T65" s="73">
        <f>SUM(N65:S65)</f>
        <v>0</v>
      </c>
      <c r="U65" s="7"/>
      <c r="V65" s="8"/>
      <c r="W65" s="8"/>
      <c r="X65" s="8"/>
      <c r="Y65" s="8"/>
      <c r="Z65" s="16"/>
      <c r="AA65" s="73">
        <f>SUM(U65:Z65)</f>
        <v>0</v>
      </c>
      <c r="AB65" s="7"/>
      <c r="AC65" s="8"/>
      <c r="AD65" s="8"/>
      <c r="AE65" s="8"/>
      <c r="AF65" s="8"/>
      <c r="AG65" s="16"/>
      <c r="AH65" s="73">
        <f>SUM(AB65:AG65)</f>
        <v>0</v>
      </c>
      <c r="AI65" s="73">
        <f>F65+M65+T65+AA65+AH65</f>
        <v>0</v>
      </c>
    </row>
    <row r="66" spans="1:36">
      <c r="A66" s="243" t="s">
        <v>94</v>
      </c>
      <c r="B66" s="244"/>
      <c r="C66" s="244"/>
      <c r="D66" s="245"/>
      <c r="E66" s="7"/>
      <c r="F66" s="73">
        <f>SUM(E66:E66)</f>
        <v>0</v>
      </c>
      <c r="G66" s="7"/>
      <c r="H66" s="8"/>
      <c r="I66" s="8"/>
      <c r="J66" s="8"/>
      <c r="K66" s="8"/>
      <c r="L66" s="16"/>
      <c r="M66" s="73">
        <f>SUM(G66:L66)</f>
        <v>0</v>
      </c>
      <c r="N66" s="7">
        <v>0</v>
      </c>
      <c r="O66" s="8"/>
      <c r="P66" s="8"/>
      <c r="Q66" s="8"/>
      <c r="R66" s="8"/>
      <c r="S66" s="16"/>
      <c r="T66" s="73">
        <f>SUM(N66:S66)</f>
        <v>0</v>
      </c>
      <c r="U66" s="7"/>
      <c r="V66" s="8"/>
      <c r="W66" s="8"/>
      <c r="X66" s="8"/>
      <c r="Y66" s="8"/>
      <c r="Z66" s="16"/>
      <c r="AA66" s="73">
        <f>SUM(U66:Z66)</f>
        <v>0</v>
      </c>
      <c r="AB66" s="7"/>
      <c r="AC66" s="8"/>
      <c r="AD66" s="8"/>
      <c r="AE66" s="8"/>
      <c r="AF66" s="8"/>
      <c r="AG66" s="16"/>
      <c r="AH66" s="73">
        <f>SUM(AB66:AG66)</f>
        <v>0</v>
      </c>
      <c r="AI66" s="73">
        <f>F66+M66+T66+AA66+AH66</f>
        <v>0</v>
      </c>
    </row>
    <row r="67" spans="1:36">
      <c r="A67" s="243" t="s">
        <v>95</v>
      </c>
      <c r="B67" s="244"/>
      <c r="C67" s="244"/>
      <c r="D67" s="245"/>
      <c r="E67" s="7"/>
      <c r="F67" s="73">
        <f>SUM(E67:E67)</f>
        <v>0</v>
      </c>
      <c r="G67" s="7"/>
      <c r="H67" s="8"/>
      <c r="I67" s="8"/>
      <c r="J67" s="8"/>
      <c r="K67" s="8"/>
      <c r="L67" s="16"/>
      <c r="M67" s="73">
        <f>SUM(G67:L67)</f>
        <v>0</v>
      </c>
      <c r="N67" s="7">
        <v>0</v>
      </c>
      <c r="O67" s="8"/>
      <c r="P67" s="8"/>
      <c r="Q67" s="8"/>
      <c r="R67" s="8"/>
      <c r="S67" s="16"/>
      <c r="T67" s="73">
        <f>SUM(N67:S67)</f>
        <v>0</v>
      </c>
      <c r="U67" s="7"/>
      <c r="V67" s="8"/>
      <c r="W67" s="8"/>
      <c r="X67" s="8"/>
      <c r="Y67" s="8"/>
      <c r="Z67" s="16"/>
      <c r="AA67" s="73">
        <f>SUM(U67:Z67)</f>
        <v>0</v>
      </c>
      <c r="AB67" s="7"/>
      <c r="AC67" s="8"/>
      <c r="AD67" s="8"/>
      <c r="AE67" s="8"/>
      <c r="AF67" s="8"/>
      <c r="AG67" s="16"/>
      <c r="AH67" s="73">
        <f>SUM(AB67:AG67)</f>
        <v>0</v>
      </c>
      <c r="AI67" s="73">
        <f>F67+M67+T67+AA67+AH67</f>
        <v>0</v>
      </c>
    </row>
    <row r="68" spans="1:36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5">
        <f>SUM(F35,F61:F65)</f>
        <v>0</v>
      </c>
      <c r="G68" s="116">
        <f>SUM(G35,G61:G65)</f>
        <v>0</v>
      </c>
      <c r="H68" s="117">
        <f>SUM(H35,H61:H65)</f>
        <v>0</v>
      </c>
      <c r="I68" s="117">
        <f>SUM(I35,I61:I65)</f>
        <v>0</v>
      </c>
      <c r="J68" s="117">
        <f>SUM(J35,J61:J65)</f>
        <v>0</v>
      </c>
      <c r="K68" s="117">
        <f>SUM(K35,K61:K65)</f>
        <v>0</v>
      </c>
      <c r="L68" s="118">
        <f>SUM(L35,L61:L65)</f>
        <v>0</v>
      </c>
      <c r="M68" s="115">
        <f>SUM(M35,M61:M65)</f>
        <v>0</v>
      </c>
      <c r="N68" s="116">
        <f>SUM(N35,N61:N65)</f>
        <v>2</v>
      </c>
      <c r="O68" s="117">
        <f>SUM(O35,O61:O65)</f>
        <v>0</v>
      </c>
      <c r="P68" s="117">
        <f>SUM(P35,P61:P65)</f>
        <v>0</v>
      </c>
      <c r="Q68" s="117">
        <f>SUM(Q35,Q61:Q65)</f>
        <v>0</v>
      </c>
      <c r="R68" s="117">
        <f>SUM(R35,R61:R65)</f>
        <v>0</v>
      </c>
      <c r="S68" s="118">
        <f>SUM(S35,S61:S65)</f>
        <v>0</v>
      </c>
      <c r="T68" s="115">
        <f>SUM(T35,T61:T65)</f>
        <v>2</v>
      </c>
      <c r="U68" s="116">
        <f>SUM(U35,U61:U65)</f>
        <v>0</v>
      </c>
      <c r="V68" s="117">
        <f>SUM(V35,V61:V65)</f>
        <v>0</v>
      </c>
      <c r="W68" s="117">
        <f>SUM(W35,W61:W65)</f>
        <v>0</v>
      </c>
      <c r="X68" s="117">
        <f>SUM(X35,X61:X65)</f>
        <v>0</v>
      </c>
      <c r="Y68" s="117">
        <f>SUM(Y35,Y61:Y65)</f>
        <v>0</v>
      </c>
      <c r="Z68" s="118">
        <f>SUM(Z35,Z61:Z65)</f>
        <v>0</v>
      </c>
      <c r="AA68" s="115">
        <f>SUM(AA35,AA61:AA65)</f>
        <v>0</v>
      </c>
      <c r="AB68" s="116">
        <f>SUM(AB35,AB61:AB65)</f>
        <v>0</v>
      </c>
      <c r="AC68" s="117">
        <f>SUM(AC35,AC61:AC65)</f>
        <v>0</v>
      </c>
      <c r="AD68" s="117">
        <f>SUM(AD35,AD61:AD65)</f>
        <v>0</v>
      </c>
      <c r="AE68" s="117">
        <f>SUM(AE35,AE61:AE65)</f>
        <v>0</v>
      </c>
      <c r="AF68" s="117">
        <f>SUM(AF35,AF61:AF65)</f>
        <v>0</v>
      </c>
      <c r="AG68" s="118">
        <f>SUM(AG35,AG61:AG65)</f>
        <v>0</v>
      </c>
      <c r="AH68" s="115">
        <f>SUM(AH35,AH61:AH65)</f>
        <v>0</v>
      </c>
      <c r="AI68" s="115">
        <f>SUM(AI35,AI61:AI65)</f>
        <v>2</v>
      </c>
    </row>
    <row r="69" spans="1:36" customHeight="1" ht="16.5">
      <c r="A69" s="3"/>
      <c r="B69" s="3"/>
      <c r="C69" s="3"/>
      <c r="D69" s="3"/>
      <c r="E69" s="11"/>
      <c r="F69" s="1"/>
      <c r="G69" s="11"/>
      <c r="H69" s="12"/>
      <c r="I69" s="12"/>
      <c r="J69" s="12"/>
      <c r="K69" s="11"/>
      <c r="L69" s="1"/>
      <c r="M69" s="1"/>
      <c r="N69" s="11"/>
      <c r="O69" s="12"/>
      <c r="P69" s="12"/>
      <c r="Q69" s="12"/>
      <c r="R69" s="11"/>
      <c r="S69" s="1"/>
      <c r="T69" s="1"/>
      <c r="U69" s="11"/>
      <c r="V69" s="12"/>
      <c r="W69" s="12"/>
      <c r="X69" s="12"/>
      <c r="Y69" s="11"/>
      <c r="Z69" s="1"/>
      <c r="AA69" s="1"/>
      <c r="AB69" s="11"/>
      <c r="AC69" s="12"/>
      <c r="AD69" s="12"/>
      <c r="AE69" s="12"/>
      <c r="AF69" s="11"/>
      <c r="AG69" s="1"/>
      <c r="AH69" s="1"/>
      <c r="AI69" s="1"/>
    </row>
    <row r="70" spans="1:36" customHeight="1" ht="15.75">
      <c r="A70" s="277" t="s">
        <v>97</v>
      </c>
      <c r="B70" s="278"/>
      <c r="C70" s="278"/>
      <c r="D70" s="279"/>
      <c r="E70" s="19"/>
      <c r="F70" s="72">
        <f>SUM(E70:E70)</f>
        <v>0</v>
      </c>
      <c r="G70" s="19"/>
      <c r="H70" s="20"/>
      <c r="I70" s="20"/>
      <c r="J70" s="20"/>
      <c r="K70" s="20"/>
      <c r="L70" s="21"/>
      <c r="M70" s="72">
        <f>SUM(G70:L70)</f>
        <v>0</v>
      </c>
      <c r="N70" s="19">
        <v>0</v>
      </c>
      <c r="O70" s="20"/>
      <c r="P70" s="20"/>
      <c r="Q70" s="20"/>
      <c r="R70" s="20"/>
      <c r="S70" s="21"/>
      <c r="T70" s="72">
        <f>SUM(N70:S70)</f>
        <v>0</v>
      </c>
      <c r="U70" s="19"/>
      <c r="V70" s="20"/>
      <c r="W70" s="20"/>
      <c r="X70" s="20"/>
      <c r="Y70" s="20"/>
      <c r="Z70" s="21"/>
      <c r="AA70" s="72">
        <f>SUM(U70:Z70)</f>
        <v>0</v>
      </c>
      <c r="AB70" s="19"/>
      <c r="AC70" s="20"/>
      <c r="AD70" s="20"/>
      <c r="AE70" s="20"/>
      <c r="AF70" s="20"/>
      <c r="AG70" s="21"/>
      <c r="AH70" s="72">
        <f>SUM(AB70:AG70)</f>
        <v>0</v>
      </c>
      <c r="AI70" s="72">
        <f>F70+M70+T70+AA70</f>
        <v>0</v>
      </c>
    </row>
    <row r="71" spans="1:36">
      <c r="A71" s="292" t="s">
        <v>98</v>
      </c>
      <c r="B71" s="293"/>
      <c r="C71" s="293"/>
      <c r="D71" s="294"/>
      <c r="E71" s="22"/>
      <c r="F71" s="119">
        <f>SUM(E71:E71)</f>
        <v>0</v>
      </c>
      <c r="G71" s="22"/>
      <c r="H71" s="23"/>
      <c r="I71" s="23"/>
      <c r="J71" s="23"/>
      <c r="K71" s="23"/>
      <c r="L71" s="24"/>
      <c r="M71" s="119">
        <f>SUM(G71:L71)</f>
        <v>0</v>
      </c>
      <c r="N71" s="22">
        <v>0</v>
      </c>
      <c r="O71" s="23"/>
      <c r="P71" s="23"/>
      <c r="Q71" s="23"/>
      <c r="R71" s="23"/>
      <c r="S71" s="24"/>
      <c r="T71" s="119">
        <f>SUM(N71:S71)</f>
        <v>0</v>
      </c>
      <c r="U71" s="22"/>
      <c r="V71" s="23"/>
      <c r="W71" s="23"/>
      <c r="X71" s="23"/>
      <c r="Y71" s="23"/>
      <c r="Z71" s="24"/>
      <c r="AA71" s="119">
        <f>SUM(U71:Z71)</f>
        <v>0</v>
      </c>
      <c r="AB71" s="22"/>
      <c r="AC71" s="23"/>
      <c r="AD71" s="23"/>
      <c r="AE71" s="23"/>
      <c r="AF71" s="23"/>
      <c r="AG71" s="24"/>
      <c r="AH71" s="119">
        <f>SUM(AB71:AG71)</f>
        <v>0</v>
      </c>
      <c r="AI71" s="119">
        <f>F71+M71+T71+AA71</f>
        <v>0</v>
      </c>
    </row>
    <row r="72" spans="1:36">
      <c r="A72" s="295" t="s">
        <v>99</v>
      </c>
      <c r="B72" s="296"/>
      <c r="C72" s="296"/>
      <c r="D72" s="297"/>
      <c r="E72" s="122" t="str">
        <f>IFERROR(E70/E36,"-")</f>
        <v>-</v>
      </c>
      <c r="F72" s="120" t="str">
        <f>IFERROR(F70/F36,"-")</f>
        <v>-</v>
      </c>
      <c r="G72" s="122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3" t="str">
        <f>IFERROR(J70/J36,"-")</f>
        <v>-</v>
      </c>
      <c r="K72" s="123" t="str">
        <f>IFERROR(K70/K36,"-")</f>
        <v>-</v>
      </c>
      <c r="L72" s="124" t="str">
        <f>IFERROR(L70/L36,"-")</f>
        <v>-</v>
      </c>
      <c r="M72" s="120" t="str">
        <f>IFERROR(M70/M36,"-")</f>
        <v>-</v>
      </c>
      <c r="N72" s="122">
        <f>IFERROR(N70/N36,"-")</f>
        <v>0</v>
      </c>
      <c r="O72" s="123" t="str">
        <f>IFERROR(O70/O36,"-")</f>
        <v>-</v>
      </c>
      <c r="P72" s="123" t="str">
        <f>IFERROR(P70/P36,"-")</f>
        <v>-</v>
      </c>
      <c r="Q72" s="123" t="str">
        <f>IFERROR(Q70/Q36,"-")</f>
        <v>-</v>
      </c>
      <c r="R72" s="123" t="str">
        <f>IFERROR(R70/R36,"-")</f>
        <v>-</v>
      </c>
      <c r="S72" s="124" t="str">
        <f>IFERROR(S70/S36,"-")</f>
        <v>-</v>
      </c>
      <c r="T72" s="120">
        <f>IFERROR(T70/T36,"-")</f>
        <v>0</v>
      </c>
      <c r="U72" s="122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3" t="str">
        <f>IFERROR(X70/X36,"-")</f>
        <v>-</v>
      </c>
      <c r="Y72" s="123" t="str">
        <f>IFERROR(Y70/Y36,"-")</f>
        <v>-</v>
      </c>
      <c r="Z72" s="124" t="str">
        <f>IFERROR(Z70/Z36,"-")</f>
        <v>-</v>
      </c>
      <c r="AA72" s="120" t="str">
        <f>IFERROR(AA70/AA36,"-")</f>
        <v>-</v>
      </c>
      <c r="AB72" s="122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3" t="str">
        <f>IFERROR(AE70/AE36,"-")</f>
        <v>-</v>
      </c>
      <c r="AF72" s="123" t="str">
        <f>IFERROR(AF70/AF36,"-")</f>
        <v>-</v>
      </c>
      <c r="AG72" s="124" t="str">
        <f>IFERROR(AG70/AG36,"-")</f>
        <v>-</v>
      </c>
      <c r="AH72" s="120" t="str">
        <f>IFERROR(AH70/AH36,"-")</f>
        <v>-</v>
      </c>
      <c r="AI72" s="120">
        <f>IFERROR(AI70/AI36,"-")</f>
        <v>0</v>
      </c>
    </row>
    <row r="73" spans="1:36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1" t="str">
        <f>IFERROR(F71/F36,"-")</f>
        <v>-</v>
      </c>
      <c r="G73" s="125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6" t="str">
        <f>IFERROR(J71/J36,"-")</f>
        <v>-</v>
      </c>
      <c r="K73" s="126" t="str">
        <f>IFERROR(K71/K36,"-")</f>
        <v>-</v>
      </c>
      <c r="L73" s="127" t="str">
        <f>IFERROR(L71/L36,"-")</f>
        <v>-</v>
      </c>
      <c r="M73" s="121" t="str">
        <f>IFERROR(M71/M36,"-")</f>
        <v>-</v>
      </c>
      <c r="N73" s="125">
        <f>IFERROR(N71/N36,"-")</f>
        <v>0</v>
      </c>
      <c r="O73" s="126" t="str">
        <f>IFERROR(O71/O36,"-")</f>
        <v>-</v>
      </c>
      <c r="P73" s="126" t="str">
        <f>IFERROR(P71/P36,"-")</f>
        <v>-</v>
      </c>
      <c r="Q73" s="126" t="str">
        <f>IFERROR(Q71/Q36,"-")</f>
        <v>-</v>
      </c>
      <c r="R73" s="126" t="str">
        <f>IFERROR(R71/R36,"-")</f>
        <v>-</v>
      </c>
      <c r="S73" s="127" t="str">
        <f>IFERROR(S71/S36,"-")</f>
        <v>-</v>
      </c>
      <c r="T73" s="121">
        <f>IFERROR(T71/T36,"-")</f>
        <v>0</v>
      </c>
      <c r="U73" s="125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6" t="str">
        <f>IFERROR(X71/X36,"-")</f>
        <v>-</v>
      </c>
      <c r="Y73" s="126" t="str">
        <f>IFERROR(Y71/Y36,"-")</f>
        <v>-</v>
      </c>
      <c r="Z73" s="127" t="str">
        <f>IFERROR(Z71/Z36,"-")</f>
        <v>-</v>
      </c>
      <c r="AA73" s="121" t="str">
        <f>IFERROR(AA71/AA36,"-")</f>
        <v>-</v>
      </c>
      <c r="AB73" s="125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6" t="str">
        <f>IFERROR(AE71/AE36,"-")</f>
        <v>-</v>
      </c>
      <c r="AF73" s="126" t="str">
        <f>IFERROR(AF71/AF36,"-")</f>
        <v>-</v>
      </c>
      <c r="AG73" s="127" t="str">
        <f>IFERROR(AG71/AG36,"-")</f>
        <v>-</v>
      </c>
      <c r="AH73" s="121" t="str">
        <f>IFERROR(AH71/AH36,"-")</f>
        <v>-</v>
      </c>
      <c r="AI73" s="121">
        <f>IFERROR(AI71/AI36,"-")</f>
        <v>0</v>
      </c>
    </row>
    <row r="74" spans="1:36" customHeight="1" ht="16.5">
      <c r="A74" s="3"/>
      <c r="B74" s="3"/>
      <c r="C74" s="3"/>
      <c r="D74" s="3"/>
      <c r="E74" s="11"/>
      <c r="F74" s="1"/>
      <c r="G74" s="11"/>
      <c r="H74" s="12"/>
      <c r="I74" s="12"/>
      <c r="J74" s="12"/>
      <c r="K74" s="11"/>
      <c r="L74" s="1"/>
      <c r="M74" s="1"/>
      <c r="N74" s="11"/>
      <c r="O74" s="12"/>
      <c r="P74" s="12"/>
      <c r="Q74" s="12"/>
      <c r="R74" s="11"/>
      <c r="S74" s="1"/>
      <c r="T74" s="1"/>
      <c r="U74" s="11"/>
      <c r="V74" s="12"/>
      <c r="W74" s="12"/>
      <c r="X74" s="12"/>
      <c r="Y74" s="11"/>
      <c r="Z74" s="1"/>
      <c r="AA74" s="1"/>
      <c r="AB74" s="11"/>
      <c r="AC74" s="12"/>
      <c r="AD74" s="12"/>
      <c r="AE74" s="12"/>
      <c r="AF74" s="11"/>
      <c r="AG74" s="1"/>
      <c r="AH74" s="1"/>
      <c r="AI74" s="1"/>
    </row>
    <row r="75" spans="1:36" customHeight="1" ht="15.75">
      <c r="A75" s="286" t="s">
        <v>101</v>
      </c>
      <c r="B75" s="287"/>
      <c r="C75" s="287"/>
      <c r="D75" s="288"/>
      <c r="E75" s="26"/>
      <c r="F75" s="128">
        <f>SUM(E75:E75)</f>
        <v>0</v>
      </c>
      <c r="G75" s="26"/>
      <c r="H75" s="27"/>
      <c r="I75" s="27"/>
      <c r="J75" s="27"/>
      <c r="K75" s="27"/>
      <c r="L75" s="28"/>
      <c r="M75" s="128">
        <f>SUM(G75:L75)</f>
        <v>0</v>
      </c>
      <c r="N75" s="26">
        <v>0</v>
      </c>
      <c r="O75" s="27"/>
      <c r="P75" s="27"/>
      <c r="Q75" s="27"/>
      <c r="R75" s="27"/>
      <c r="S75" s="28"/>
      <c r="T75" s="128">
        <f>SUM(N75:S75)</f>
        <v>0</v>
      </c>
      <c r="U75" s="26"/>
      <c r="V75" s="27"/>
      <c r="W75" s="27"/>
      <c r="X75" s="27"/>
      <c r="Y75" s="27"/>
      <c r="Z75" s="28"/>
      <c r="AA75" s="128">
        <f>SUM(U75:Z75)</f>
        <v>0</v>
      </c>
      <c r="AB75" s="26"/>
      <c r="AC75" s="27"/>
      <c r="AD75" s="27"/>
      <c r="AE75" s="27"/>
      <c r="AF75" s="27"/>
      <c r="AG75" s="28"/>
      <c r="AH75" s="128">
        <f>SUM(AB75:AG75)</f>
        <v>0</v>
      </c>
      <c r="AI75" s="128">
        <f>F75+M75+T75+AA75+AH75</f>
        <v>0</v>
      </c>
    </row>
    <row r="76" spans="1:36">
      <c r="A76" s="274" t="s">
        <v>102</v>
      </c>
      <c r="B76" s="275"/>
      <c r="C76" s="275"/>
      <c r="D76" s="276"/>
      <c r="E76" s="13"/>
      <c r="F76" s="129">
        <f>SUM(E76:E76)</f>
        <v>0</v>
      </c>
      <c r="G76" s="13"/>
      <c r="H76" s="14"/>
      <c r="I76" s="14"/>
      <c r="J76" s="14"/>
      <c r="K76" s="14"/>
      <c r="L76" s="18"/>
      <c r="M76" s="129">
        <f>SUM(G76:L76)</f>
        <v>0</v>
      </c>
      <c r="N76" s="13"/>
      <c r="O76" s="14"/>
      <c r="P76" s="14"/>
      <c r="Q76" s="14"/>
      <c r="R76" s="14"/>
      <c r="S76" s="18"/>
      <c r="T76" s="129">
        <f>SUM(N76:S76)</f>
        <v>0</v>
      </c>
      <c r="U76" s="13"/>
      <c r="V76" s="14"/>
      <c r="W76" s="14"/>
      <c r="X76" s="14"/>
      <c r="Y76" s="14"/>
      <c r="Z76" s="18"/>
      <c r="AA76" s="129">
        <f>SUM(U76:Z76)</f>
        <v>0</v>
      </c>
      <c r="AB76" s="13"/>
      <c r="AC76" s="14"/>
      <c r="AD76" s="14"/>
      <c r="AE76" s="14"/>
      <c r="AF76" s="14"/>
      <c r="AG76" s="18"/>
      <c r="AH76" s="129">
        <f>SUM(AB76:AG76)</f>
        <v>0</v>
      </c>
      <c r="AI76" s="129">
        <f>F76+M76+T76+AA76+AH76</f>
        <v>0</v>
      </c>
    </row>
    <row r="77" spans="1:36">
      <c r="A77" s="274" t="s">
        <v>103</v>
      </c>
      <c r="B77" s="275"/>
      <c r="C77" s="275"/>
      <c r="D77" s="276"/>
      <c r="E77" s="13"/>
      <c r="F77" s="129">
        <f>SUM(E77:E77)</f>
        <v>0</v>
      </c>
      <c r="G77" s="13"/>
      <c r="H77" s="14"/>
      <c r="I77" s="14"/>
      <c r="J77" s="14"/>
      <c r="K77" s="14"/>
      <c r="L77" s="18"/>
      <c r="M77" s="129">
        <f>SUM(G77:L77)</f>
        <v>0</v>
      </c>
      <c r="N77" s="13"/>
      <c r="O77" s="14"/>
      <c r="P77" s="14"/>
      <c r="Q77" s="14"/>
      <c r="R77" s="14"/>
      <c r="S77" s="18"/>
      <c r="T77" s="129">
        <f>SUM(N77:S77)</f>
        <v>0</v>
      </c>
      <c r="U77" s="13"/>
      <c r="V77" s="14"/>
      <c r="W77" s="14"/>
      <c r="X77" s="14"/>
      <c r="Y77" s="14"/>
      <c r="Z77" s="18"/>
      <c r="AA77" s="129">
        <f>SUM(U77:Z77)</f>
        <v>0</v>
      </c>
      <c r="AB77" s="13"/>
      <c r="AC77" s="14"/>
      <c r="AD77" s="14"/>
      <c r="AE77" s="14"/>
      <c r="AF77" s="14"/>
      <c r="AG77" s="18"/>
      <c r="AH77" s="129">
        <f>SUM(AB77:AG77)</f>
        <v>0</v>
      </c>
      <c r="AI77" s="129">
        <f>F77+M77+T77+AA77+AH77</f>
        <v>0</v>
      </c>
    </row>
    <row r="78" spans="1:36">
      <c r="A78" s="274" t="s">
        <v>104</v>
      </c>
      <c r="B78" s="275"/>
      <c r="C78" s="275"/>
      <c r="D78" s="276"/>
      <c r="E78" s="13"/>
      <c r="F78" s="129">
        <f>SUM(E78:E78)</f>
        <v>0</v>
      </c>
      <c r="G78" s="13"/>
      <c r="H78" s="14"/>
      <c r="I78" s="14"/>
      <c r="J78" s="14"/>
      <c r="K78" s="14"/>
      <c r="L78" s="18"/>
      <c r="M78" s="129">
        <f>SUM(G78:L78)</f>
        <v>0</v>
      </c>
      <c r="N78" s="13"/>
      <c r="O78" s="14"/>
      <c r="P78" s="14"/>
      <c r="Q78" s="14"/>
      <c r="R78" s="14"/>
      <c r="S78" s="18"/>
      <c r="T78" s="129">
        <f>SUM(N78:S78)</f>
        <v>0</v>
      </c>
      <c r="U78" s="13"/>
      <c r="V78" s="14"/>
      <c r="W78" s="14"/>
      <c r="X78" s="14"/>
      <c r="Y78" s="14"/>
      <c r="Z78" s="18"/>
      <c r="AA78" s="129">
        <f>SUM(U78:Z78)</f>
        <v>0</v>
      </c>
      <c r="AB78" s="13"/>
      <c r="AC78" s="14"/>
      <c r="AD78" s="14"/>
      <c r="AE78" s="14"/>
      <c r="AF78" s="14"/>
      <c r="AG78" s="18"/>
      <c r="AH78" s="129">
        <f>SUM(AB78:AG78)</f>
        <v>0</v>
      </c>
      <c r="AI78" s="129">
        <f>F78+M78+T78+AA78+AH78</f>
        <v>0</v>
      </c>
    </row>
    <row r="79" spans="1:36">
      <c r="A79" s="274" t="s">
        <v>105</v>
      </c>
      <c r="B79" s="275"/>
      <c r="C79" s="275"/>
      <c r="D79" s="276"/>
      <c r="E79" s="13"/>
      <c r="F79" s="129">
        <f>SUM(E79:E79)</f>
        <v>0</v>
      </c>
      <c r="G79" s="13"/>
      <c r="H79" s="14"/>
      <c r="I79" s="14"/>
      <c r="J79" s="14"/>
      <c r="K79" s="14"/>
      <c r="L79" s="18"/>
      <c r="M79" s="129">
        <f>SUM(G79:L79)</f>
        <v>0</v>
      </c>
      <c r="N79" s="13"/>
      <c r="O79" s="14"/>
      <c r="P79" s="14"/>
      <c r="Q79" s="14"/>
      <c r="R79" s="14"/>
      <c r="S79" s="18"/>
      <c r="T79" s="129">
        <f>SUM(N79:S79)</f>
        <v>0</v>
      </c>
      <c r="U79" s="13"/>
      <c r="V79" s="14"/>
      <c r="W79" s="14"/>
      <c r="X79" s="14"/>
      <c r="Y79" s="14"/>
      <c r="Z79" s="18"/>
      <c r="AA79" s="129">
        <f>SUM(U79:Z79)</f>
        <v>0</v>
      </c>
      <c r="AB79" s="13"/>
      <c r="AC79" s="14"/>
      <c r="AD79" s="14"/>
      <c r="AE79" s="14"/>
      <c r="AF79" s="14"/>
      <c r="AG79" s="18"/>
      <c r="AH79" s="129">
        <f>SUM(AB79:AG79)</f>
        <v>0</v>
      </c>
      <c r="AI79" s="129">
        <f>F79+M79+T79+AA79+AH79</f>
        <v>0</v>
      </c>
    </row>
    <row r="80" spans="1:36" customHeight="1" ht="15.75">
      <c r="A80" s="274" t="s">
        <v>106</v>
      </c>
      <c r="B80" s="275"/>
      <c r="C80" s="275"/>
      <c r="D80" s="276"/>
      <c r="E80" s="13"/>
      <c r="F80" s="129">
        <f>SUM(E80:E80)</f>
        <v>0</v>
      </c>
      <c r="G80" s="13"/>
      <c r="H80" s="14"/>
      <c r="I80" s="14"/>
      <c r="J80" s="14"/>
      <c r="K80" s="14"/>
      <c r="L80" s="18"/>
      <c r="M80" s="129">
        <f>SUM(G80:L80)</f>
        <v>0</v>
      </c>
      <c r="N80" s="13"/>
      <c r="O80" s="14"/>
      <c r="P80" s="14"/>
      <c r="Q80" s="14"/>
      <c r="R80" s="14"/>
      <c r="S80" s="18"/>
      <c r="T80" s="129">
        <f>SUM(N80:S80)</f>
        <v>0</v>
      </c>
      <c r="U80" s="13"/>
      <c r="V80" s="14"/>
      <c r="W80" s="14"/>
      <c r="X80" s="14"/>
      <c r="Y80" s="14"/>
      <c r="Z80" s="18"/>
      <c r="AA80" s="129">
        <f>SUM(U80:Z80)</f>
        <v>0</v>
      </c>
      <c r="AB80" s="13"/>
      <c r="AC80" s="14"/>
      <c r="AD80" s="14"/>
      <c r="AE80" s="14"/>
      <c r="AF80" s="14"/>
      <c r="AG80" s="18"/>
      <c r="AH80" s="129">
        <f>SUM(AB80:AG80)</f>
        <v>0</v>
      </c>
      <c r="AI80" s="129">
        <f>F80+M80+T80+AA80+AH80</f>
        <v>0</v>
      </c>
    </row>
    <row r="81" spans="1:36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0" t="str">
        <f>IFERROR(F75/(F23+F25+F26+F27),"-")</f>
        <v>-</v>
      </c>
      <c r="G81" s="135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3" t="str">
        <f>IFERROR(J75/(J23+J25+J26+J27),"-")</f>
        <v>-</v>
      </c>
      <c r="K81" s="133" t="str">
        <f>IFERROR(K75/(K23+K25+K26+K27),"-")</f>
        <v>-</v>
      </c>
      <c r="L81" s="134" t="str">
        <f>IFERROR(L75/(L23+L25+L26+L27),"-")</f>
        <v>-</v>
      </c>
      <c r="M81" s="130" t="str">
        <f>IFERROR(M75/(M23+M25+M26+M27),"-")</f>
        <v>-</v>
      </c>
      <c r="N81" s="135">
        <f>IFERROR(N75/(N23+N25+N26+N27),"-")</f>
        <v>0</v>
      </c>
      <c r="O81" s="133" t="str">
        <f>IFERROR(O75/(O23+O25+O26+O27),"-")</f>
        <v>-</v>
      </c>
      <c r="P81" s="133" t="str">
        <f>IFERROR(P75/(P23+P25+P26+P27),"-")</f>
        <v>-</v>
      </c>
      <c r="Q81" s="133" t="str">
        <f>IFERROR(Q75/(Q23+Q25+Q26+Q27),"-")</f>
        <v>-</v>
      </c>
      <c r="R81" s="133" t="str">
        <f>IFERROR(R75/(R23+R25+R26+R27),"-")</f>
        <v>-</v>
      </c>
      <c r="S81" s="134" t="str">
        <f>IFERROR(S75/(S23+S25+S26+S27),"-")</f>
        <v>-</v>
      </c>
      <c r="T81" s="130">
        <f>IFERROR(T75/(T23+T25+T26+T27),"-")</f>
        <v>0</v>
      </c>
      <c r="U81" s="135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3" t="str">
        <f>IFERROR(X75/(X23+X25+X26+X27),"-")</f>
        <v>-</v>
      </c>
      <c r="Y81" s="133" t="str">
        <f>IFERROR(Y75/(Y23+Y25+Y26+Y27),"-")</f>
        <v>-</v>
      </c>
      <c r="Z81" s="134" t="str">
        <f>IFERROR(Z75/(Z23+Z25+Z26+Z27),"-")</f>
        <v>-</v>
      </c>
      <c r="AA81" s="130" t="str">
        <f>IFERROR(AA75/(AA23+AA25+AA26+AA27),"-")</f>
        <v>-</v>
      </c>
      <c r="AB81" s="135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3" t="str">
        <f>IFERROR(AE75/(AE23+AE25+AE26+AE27),"-")</f>
        <v>-</v>
      </c>
      <c r="AF81" s="133" t="str">
        <f>IFERROR(AF75/(AF23+AF25+AF26+AF27),"-")</f>
        <v>-</v>
      </c>
      <c r="AG81" s="134" t="str">
        <f>IFERROR(AG75/(AG23+AG25+AG26+AG27),"-")</f>
        <v>-</v>
      </c>
      <c r="AH81" s="130" t="str">
        <f>IFERROR(AH75/(AH23+AH25+AH26+AH27),"-")</f>
        <v>-</v>
      </c>
      <c r="AI81" s="130">
        <f>IFERROR(AI75/(AI23+AI25+AI26+AI27),"-")</f>
        <v>0</v>
      </c>
    </row>
    <row r="82" spans="1:36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1" t="str">
        <f>IFERROR((F76/(F24+F28+F29))/12,"-")</f>
        <v>-</v>
      </c>
      <c r="G82" s="138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7" t="str">
        <f>IFERROR((L76/(L24+L28+L29))/12,"-")</f>
        <v>-</v>
      </c>
      <c r="M82" s="131" t="str">
        <f>IFERROR((M76/(M24+M28+M29))/12,"-")</f>
        <v>-</v>
      </c>
      <c r="N82" s="138">
        <f>IFERROR((N76/(N24+N28+N29))/12,"-")</f>
        <v>0</v>
      </c>
      <c r="O82" s="136" t="str">
        <f>IFERROR((O76/(O24+O28+O29))/12,"-")</f>
        <v>-</v>
      </c>
      <c r="P82" s="136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7" t="str">
        <f>IFERROR((S76/(S24+S28+S29))/12,"-")</f>
        <v>-</v>
      </c>
      <c r="T82" s="131">
        <f>IFERROR((T76/(T24+T28+T29))/12,"-")</f>
        <v>0</v>
      </c>
      <c r="U82" s="138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7" t="str">
        <f>IFERROR((Z76/(Z24+Z28+Z29))/12,"-")</f>
        <v>-</v>
      </c>
      <c r="AA82" s="131" t="str">
        <f>IFERROR((AA76/(AA24+AA28+AA29))/12,"-")</f>
        <v>-</v>
      </c>
      <c r="AB82" s="138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6" t="str">
        <f>IFERROR((AE76/(AE24+AE28+AE29))/12,"-")</f>
        <v>-</v>
      </c>
      <c r="AF82" s="136" t="str">
        <f>IFERROR((AF76/(AF24+AF28+AF29))/12,"-")</f>
        <v>-</v>
      </c>
      <c r="AG82" s="137" t="str">
        <f>IFERROR((AG76/(AG24+AG28+AG29))/12,"-")</f>
        <v>-</v>
      </c>
      <c r="AH82" s="131" t="str">
        <f>IFERROR((AH76/(AH24+AH28+AH29))/12,"-")</f>
        <v>-</v>
      </c>
      <c r="AI82" s="131">
        <f>IFERROR((AI76/(AI24+AI28+AI29))/12,"-")</f>
        <v>0</v>
      </c>
    </row>
    <row r="83" spans="1:36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1" t="str">
        <f>IFERROR(((F78-F77)/(F24+F28+F29))/12,"-")</f>
        <v>-</v>
      </c>
      <c r="G83" s="138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7" t="str">
        <f>IFERROR(((L78-L77)/(L24+L28+L29))/12,"-")</f>
        <v>-</v>
      </c>
      <c r="M83" s="131" t="str">
        <f>IFERROR(((M78-M77)/(M24+M28+M29))/12,"-")</f>
        <v>-</v>
      </c>
      <c r="N83" s="138">
        <f>IFERROR(((N78-N77)/(N24+N28+N29))/12,"-")</f>
        <v>0</v>
      </c>
      <c r="O83" s="136" t="str">
        <f>IFERROR(((O78-O77)/(O24+O28+O29))/12,"-")</f>
        <v>-</v>
      </c>
      <c r="P83" s="136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7" t="str">
        <f>IFERROR(((S78-S77)/(S24+S28+S29))/12,"-")</f>
        <v>-</v>
      </c>
      <c r="T83" s="131">
        <f>IFERROR(((T78-T77)/(T24+T28+T29))/12,"-")</f>
        <v>0</v>
      </c>
      <c r="U83" s="138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7" t="str">
        <f>IFERROR(((Z78-Z77)/(Z24+Z28+Z29))/12,"-")</f>
        <v>-</v>
      </c>
      <c r="AA83" s="131" t="str">
        <f>IFERROR(((AA78-AA77)/(AA24+AA28+AA29))/12,"-")</f>
        <v>-</v>
      </c>
      <c r="AB83" s="138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7" t="str">
        <f>IFERROR(((AG78-AG77)/(AG24+AG28+AG29))/12,"-")</f>
        <v>-</v>
      </c>
      <c r="AH83" s="131" t="str">
        <f>IFERROR(((AH78-AH77)/(AH24+AH28+AH29))/12,"-")</f>
        <v>-</v>
      </c>
      <c r="AI83" s="131">
        <f>IFERROR(((AI78-AI77)/(AI24+AI28+AI29))/12,"-")</f>
        <v>0</v>
      </c>
    </row>
    <row r="84" spans="1:36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1" t="str">
        <f>IFERROR(((F80-F79)/(F30+F31))/12,"-")</f>
        <v>-</v>
      </c>
      <c r="G84" s="138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7" t="str">
        <f>IFERROR(((L80-L79)/(L30+L31))/12,"-")</f>
        <v>-</v>
      </c>
      <c r="M84" s="131" t="str">
        <f>IFERROR(((M80-M79)/(M30+M31))/12,"-")</f>
        <v>-</v>
      </c>
      <c r="N84" s="138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7" t="str">
        <f>IFERROR(((S80-S79)/(S30+S31))/12,"-")</f>
        <v>-</v>
      </c>
      <c r="T84" s="131" t="str">
        <f>IFERROR(((T80-T79)/(T30+T31))/12,"-")</f>
        <v>-</v>
      </c>
      <c r="U84" s="138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7" t="str">
        <f>IFERROR(((Z80-Z79)/(Z30+Z31))/12,"-")</f>
        <v>-</v>
      </c>
      <c r="AA84" s="131" t="str">
        <f>IFERROR(((AA80-AA79)/(AA30+AA31))/12,"-")</f>
        <v>-</v>
      </c>
      <c r="AB84" s="138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7" t="str">
        <f>IFERROR(((AG80-AG79)/(AG30+AG31))/12,"-")</f>
        <v>-</v>
      </c>
      <c r="AH84" s="131" t="str">
        <f>IFERROR(((AH80-AH79)/(AH30+AH31))/12,"-")</f>
        <v>-</v>
      </c>
      <c r="AI84" s="131" t="str">
        <f>IFERROR(((AI80-AI79)/(AI30+AI31))/12,"-")</f>
        <v>-</v>
      </c>
    </row>
    <row r="85" spans="1:36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2">
        <f>IFERROR((F80-F79)/12,"-")</f>
        <v>0</v>
      </c>
      <c r="G85" s="141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40">
        <f>IFERROR((L80-L79)/12,"-")</f>
        <v>0</v>
      </c>
      <c r="M85" s="132">
        <f>IFERROR((M80-M79)/12,"-")</f>
        <v>0</v>
      </c>
      <c r="N85" s="141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40">
        <f>IFERROR((S80-S79)/12,"-")</f>
        <v>0</v>
      </c>
      <c r="T85" s="132">
        <f>IFERROR((T80-T79)/12,"-")</f>
        <v>0</v>
      </c>
      <c r="U85" s="141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40">
        <f>IFERROR((Z80-Z79)/12,"-")</f>
        <v>0</v>
      </c>
      <c r="AA85" s="132">
        <f>IFERROR((AA80-AA79)/12,"-")</f>
        <v>0</v>
      </c>
      <c r="AB85" s="141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40">
        <f>IFERROR((AG80-AG79)/12,"-")</f>
        <v>0</v>
      </c>
      <c r="AH85" s="132">
        <f>IFERROR((AH80-AH79)/12,"-")</f>
        <v>0</v>
      </c>
      <c r="AI85" s="132">
        <f>IFERROR((AI80-AI79)/12,"-")</f>
        <v>0</v>
      </c>
    </row>
    <row r="86" spans="1:36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6" customHeight="1" ht="15.75">
      <c r="A87" s="277" t="s">
        <v>112</v>
      </c>
      <c r="B87" s="278"/>
      <c r="C87" s="278"/>
      <c r="D87" s="279"/>
      <c r="E87" s="5"/>
      <c r="F87" s="72">
        <f>SUM(E87:E87)</f>
        <v>0</v>
      </c>
      <c r="G87" s="5"/>
      <c r="H87" s="6"/>
      <c r="I87" s="6"/>
      <c r="J87" s="6"/>
      <c r="K87" s="6"/>
      <c r="L87" s="15"/>
      <c r="M87" s="72">
        <f>SUM(G87:L87)</f>
        <v>0</v>
      </c>
      <c r="N87" s="5">
        <v>2.34</v>
      </c>
      <c r="O87" s="6"/>
      <c r="P87" s="6"/>
      <c r="Q87" s="6"/>
      <c r="R87" s="6"/>
      <c r="S87" s="15"/>
      <c r="T87" s="72">
        <f>SUM(N87:S87)</f>
        <v>2.34</v>
      </c>
      <c r="U87" s="5"/>
      <c r="V87" s="6"/>
      <c r="W87" s="6"/>
      <c r="X87" s="6"/>
      <c r="Y87" s="6"/>
      <c r="Z87" s="15"/>
      <c r="AA87" s="72">
        <f>SUM(U87:Z87)</f>
        <v>0</v>
      </c>
      <c r="AB87" s="5"/>
      <c r="AC87" s="6"/>
      <c r="AD87" s="6"/>
      <c r="AE87" s="6"/>
      <c r="AF87" s="6"/>
      <c r="AG87" s="15"/>
      <c r="AH87" s="72">
        <f>SUM(AB87:AG87)</f>
        <v>0</v>
      </c>
      <c r="AI87" s="72">
        <f>F87+M87+T87+AA87+AH87</f>
        <v>2.34</v>
      </c>
    </row>
    <row r="88" spans="1:36">
      <c r="A88" s="274" t="s">
        <v>113</v>
      </c>
      <c r="B88" s="275"/>
      <c r="C88" s="275"/>
      <c r="D88" s="276"/>
      <c r="E88" s="147" t="str">
        <f>IFERROR(E36/E87,"-")</f>
        <v>-</v>
      </c>
      <c r="F88" s="146" t="str">
        <f>IFERROR(F36/F87,"-")</f>
        <v>-</v>
      </c>
      <c r="G88" s="147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8" t="str">
        <f>IFERROR(J36/J87,"-")</f>
        <v>-</v>
      </c>
      <c r="K88" s="148" t="str">
        <f>IFERROR(K36/K87,"-")</f>
        <v>-</v>
      </c>
      <c r="L88" s="149" t="str">
        <f>IFERROR(L36/L87,"-")</f>
        <v>-</v>
      </c>
      <c r="M88" s="146" t="str">
        <f>IFERROR(M36/M87,"-")</f>
        <v>-</v>
      </c>
      <c r="N88" s="147">
        <f>IFERROR(N36/N87,"-")</f>
        <v>0.85470085470085</v>
      </c>
      <c r="O88" s="148" t="str">
        <f>IFERROR(O36/O87,"-")</f>
        <v>-</v>
      </c>
      <c r="P88" s="148" t="str">
        <f>IFERROR(P36/P87,"-")</f>
        <v>-</v>
      </c>
      <c r="Q88" s="148" t="str">
        <f>IFERROR(Q36/Q87,"-")</f>
        <v>-</v>
      </c>
      <c r="R88" s="148" t="str">
        <f>IFERROR(R36/R87,"-")</f>
        <v>-</v>
      </c>
      <c r="S88" s="149" t="str">
        <f>IFERROR(S36/S87,"-")</f>
        <v>-</v>
      </c>
      <c r="T88" s="146">
        <f>IFERROR(T36/T87,"-")</f>
        <v>0.85470085470085</v>
      </c>
      <c r="U88" s="147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8" t="str">
        <f>IFERROR(X36/X87,"-")</f>
        <v>-</v>
      </c>
      <c r="Y88" s="148" t="str">
        <f>IFERROR(Y36/Y87,"-")</f>
        <v>-</v>
      </c>
      <c r="Z88" s="149" t="str">
        <f>IFERROR(Z36/Z87,"-")</f>
        <v>-</v>
      </c>
      <c r="AA88" s="146" t="str">
        <f>IFERROR(AA36/AA87,"-")</f>
        <v>-</v>
      </c>
      <c r="AB88" s="147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8" t="str">
        <f>IFERROR(AE36/AE87,"-")</f>
        <v>-</v>
      </c>
      <c r="AF88" s="148" t="str">
        <f>IFERROR(AF36/AF87,"-")</f>
        <v>-</v>
      </c>
      <c r="AG88" s="149" t="str">
        <f>IFERROR(AG36/AG87,"-")</f>
        <v>-</v>
      </c>
      <c r="AH88" s="146" t="str">
        <f>IFERROR(AH36/AH87,"-")</f>
        <v>-</v>
      </c>
      <c r="AI88" s="146">
        <f>IFERROR(AI36/AI87,"-")</f>
        <v>0.85470085470085</v>
      </c>
    </row>
    <row r="89" spans="1:36">
      <c r="A89" s="274" t="s">
        <v>114</v>
      </c>
      <c r="B89" s="275"/>
      <c r="C89" s="275"/>
      <c r="D89" s="276"/>
      <c r="E89" s="147" t="str">
        <f>IFERROR(E23/E87,"-")</f>
        <v>-</v>
      </c>
      <c r="F89" s="146" t="str">
        <f>IFERROR(F23/F87,"-")</f>
        <v>-</v>
      </c>
      <c r="G89" s="147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8" t="str">
        <f>IFERROR(J23/J87,"-")</f>
        <v>-</v>
      </c>
      <c r="K89" s="148" t="str">
        <f>IFERROR(K23/K87,"-")</f>
        <v>-</v>
      </c>
      <c r="L89" s="149" t="str">
        <f>IFERROR(L23/L87,"-")</f>
        <v>-</v>
      </c>
      <c r="M89" s="146" t="str">
        <f>IFERROR(M23/M87,"-")</f>
        <v>-</v>
      </c>
      <c r="N89" s="147">
        <f>IFERROR(N23/N87,"-")</f>
        <v>0</v>
      </c>
      <c r="O89" s="148" t="str">
        <f>IFERROR(O23/O87,"-")</f>
        <v>-</v>
      </c>
      <c r="P89" s="148" t="str">
        <f>IFERROR(P23/P87,"-")</f>
        <v>-</v>
      </c>
      <c r="Q89" s="148" t="str">
        <f>IFERROR(Q23/Q87,"-")</f>
        <v>-</v>
      </c>
      <c r="R89" s="148" t="str">
        <f>IFERROR(R23/R87,"-")</f>
        <v>-</v>
      </c>
      <c r="S89" s="149" t="str">
        <f>IFERROR(S23/S87,"-")</f>
        <v>-</v>
      </c>
      <c r="T89" s="146">
        <f>IFERROR(T23/T87,"-")</f>
        <v>0</v>
      </c>
      <c r="U89" s="147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8" t="str">
        <f>IFERROR(X23/X87,"-")</f>
        <v>-</v>
      </c>
      <c r="Y89" s="148" t="str">
        <f>IFERROR(Y23/Y87,"-")</f>
        <v>-</v>
      </c>
      <c r="Z89" s="149" t="str">
        <f>IFERROR(Z23/Z87,"-")</f>
        <v>-</v>
      </c>
      <c r="AA89" s="146" t="str">
        <f>IFERROR(AA23/AA87,"-")</f>
        <v>-</v>
      </c>
      <c r="AB89" s="147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8" t="str">
        <f>IFERROR(AE23/AE87,"-")</f>
        <v>-</v>
      </c>
      <c r="AF89" s="148" t="str">
        <f>IFERROR(AF23/AF87,"-")</f>
        <v>-</v>
      </c>
      <c r="AG89" s="149" t="str">
        <f>IFERROR(AG23/AG87,"-")</f>
        <v>-</v>
      </c>
      <c r="AH89" s="146" t="str">
        <f>IFERROR(AH23/AH87,"-")</f>
        <v>-</v>
      </c>
      <c r="AI89" s="146">
        <f>IFERROR(AI23/AI87,"-")</f>
        <v>0</v>
      </c>
    </row>
    <row r="90" spans="1:36">
      <c r="A90" s="274" t="s">
        <v>115</v>
      </c>
      <c r="B90" s="275"/>
      <c r="C90" s="275"/>
      <c r="D90" s="276"/>
      <c r="E90" s="147" t="str">
        <f>IFERROR(E24/E87,"-")</f>
        <v>-</v>
      </c>
      <c r="F90" s="146" t="str">
        <f>IFERROR(F24/F87,"-")</f>
        <v>-</v>
      </c>
      <c r="G90" s="147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8" t="str">
        <f>IFERROR(J24/J87,"-")</f>
        <v>-</v>
      </c>
      <c r="K90" s="148" t="str">
        <f>IFERROR(K24/K87,"-")</f>
        <v>-</v>
      </c>
      <c r="L90" s="149" t="str">
        <f>IFERROR(L24/L87,"-")</f>
        <v>-</v>
      </c>
      <c r="M90" s="146" t="str">
        <f>IFERROR(M24/M87,"-")</f>
        <v>-</v>
      </c>
      <c r="N90" s="147">
        <f>IFERROR(N24/N87,"-")</f>
        <v>0</v>
      </c>
      <c r="O90" s="148" t="str">
        <f>IFERROR(O24/O87,"-")</f>
        <v>-</v>
      </c>
      <c r="P90" s="148" t="str">
        <f>IFERROR(P24/P87,"-")</f>
        <v>-</v>
      </c>
      <c r="Q90" s="148" t="str">
        <f>IFERROR(Q24/Q87,"-")</f>
        <v>-</v>
      </c>
      <c r="R90" s="148" t="str">
        <f>IFERROR(R24/R87,"-")</f>
        <v>-</v>
      </c>
      <c r="S90" s="149" t="str">
        <f>IFERROR(S24/S87,"-")</f>
        <v>-</v>
      </c>
      <c r="T90" s="146">
        <f>IFERROR(T24/T87,"-")</f>
        <v>0</v>
      </c>
      <c r="U90" s="147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8" t="str">
        <f>IFERROR(X24/X87,"-")</f>
        <v>-</v>
      </c>
      <c r="Y90" s="148" t="str">
        <f>IFERROR(Y24/Y87,"-")</f>
        <v>-</v>
      </c>
      <c r="Z90" s="149" t="str">
        <f>IFERROR(Z24/Z87,"-")</f>
        <v>-</v>
      </c>
      <c r="AA90" s="146" t="str">
        <f>IFERROR(AA24/AA87,"-")</f>
        <v>-</v>
      </c>
      <c r="AB90" s="147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8" t="str">
        <f>IFERROR(AE24/AE87,"-")</f>
        <v>-</v>
      </c>
      <c r="AF90" s="148" t="str">
        <f>IFERROR(AF24/AF87,"-")</f>
        <v>-</v>
      </c>
      <c r="AG90" s="149" t="str">
        <f>IFERROR(AG24/AG87,"-")</f>
        <v>-</v>
      </c>
      <c r="AH90" s="146" t="str">
        <f>IFERROR(AH24/AH87,"-")</f>
        <v>-</v>
      </c>
      <c r="AI90" s="146">
        <f>IFERROR(AI24/AI87,"-")</f>
        <v>0</v>
      </c>
    </row>
    <row r="91" spans="1:36">
      <c r="A91" s="274" t="s">
        <v>116</v>
      </c>
      <c r="B91" s="275"/>
      <c r="C91" s="275"/>
      <c r="D91" s="276"/>
      <c r="E91" s="147" t="str">
        <f>IFERROR((E32+E33)/E87,"-")</f>
        <v>-</v>
      </c>
      <c r="F91" s="146" t="str">
        <f>IFERROR((F32+F33)/F87,"-")</f>
        <v>-</v>
      </c>
      <c r="G91" s="147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8" t="str">
        <f>IFERROR((J32+J33)/J87,"-")</f>
        <v>-</v>
      </c>
      <c r="K91" s="148" t="str">
        <f>IFERROR((K32+K33)/K87,"-")</f>
        <v>-</v>
      </c>
      <c r="L91" s="149" t="str">
        <f>IFERROR((L32+L33)/L87,"-")</f>
        <v>-</v>
      </c>
      <c r="M91" s="146" t="str">
        <f>IFERROR((M32+M33)/M87,"-")</f>
        <v>-</v>
      </c>
      <c r="N91" s="147">
        <f>IFERROR((N32+N33)/N87,"-")</f>
        <v>0</v>
      </c>
      <c r="O91" s="148" t="str">
        <f>IFERROR((O32+O33)/O87,"-")</f>
        <v>-</v>
      </c>
      <c r="P91" s="148" t="str">
        <f>IFERROR((P32+P33)/P87,"-")</f>
        <v>-</v>
      </c>
      <c r="Q91" s="148" t="str">
        <f>IFERROR((Q32+Q33)/Q87,"-")</f>
        <v>-</v>
      </c>
      <c r="R91" s="148" t="str">
        <f>IFERROR((R32+R33)/R87,"-")</f>
        <v>-</v>
      </c>
      <c r="S91" s="149" t="str">
        <f>IFERROR((S32+S33)/S87,"-")</f>
        <v>-</v>
      </c>
      <c r="T91" s="146">
        <f>IFERROR((T32+T33)/T87,"-")</f>
        <v>0</v>
      </c>
      <c r="U91" s="147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8" t="str">
        <f>IFERROR((X32+X33)/X87,"-")</f>
        <v>-</v>
      </c>
      <c r="Y91" s="148" t="str">
        <f>IFERROR((Y32+Y33)/Y87,"-")</f>
        <v>-</v>
      </c>
      <c r="Z91" s="149" t="str">
        <f>IFERROR((Z32+Z33)/Z87,"-")</f>
        <v>-</v>
      </c>
      <c r="AA91" s="146" t="str">
        <f>IFERROR((AA32+AA33)/AA87,"-")</f>
        <v>-</v>
      </c>
      <c r="AB91" s="147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8" t="str">
        <f>IFERROR((AE32+AE33)/AE87,"-")</f>
        <v>-</v>
      </c>
      <c r="AF91" s="148" t="str">
        <f>IFERROR((AF32+AF33)/AF87,"-")</f>
        <v>-</v>
      </c>
      <c r="AG91" s="149" t="str">
        <f>IFERROR((AG32+AG33)/AG87,"-")</f>
        <v>-</v>
      </c>
      <c r="AH91" s="146" t="str">
        <f>IFERROR((AH32+AH33)/AH87,"-")</f>
        <v>-</v>
      </c>
      <c r="AI91" s="146">
        <f>IFERROR((AI32+AI33)/AI87,"-")</f>
        <v>0</v>
      </c>
    </row>
    <row r="92" spans="1:36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5" t="str">
        <f>IFERROR(F35/F87,"-")</f>
        <v>-</v>
      </c>
      <c r="G92" s="142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3" t="str">
        <f>IFERROR(J35/J87,"-")</f>
        <v>-</v>
      </c>
      <c r="K92" s="143" t="str">
        <f>IFERROR(K35/K87,"-")</f>
        <v>-</v>
      </c>
      <c r="L92" s="144" t="str">
        <f>IFERROR(L35/L87,"-")</f>
        <v>-</v>
      </c>
      <c r="M92" s="145" t="str">
        <f>IFERROR(M35/M87,"-")</f>
        <v>-</v>
      </c>
      <c r="N92" s="142">
        <f>IFERROR(N35/N87,"-")</f>
        <v>0.85470085470085</v>
      </c>
      <c r="O92" s="143" t="str">
        <f>IFERROR(O35/O87,"-")</f>
        <v>-</v>
      </c>
      <c r="P92" s="143" t="str">
        <f>IFERROR(P35/P87,"-")</f>
        <v>-</v>
      </c>
      <c r="Q92" s="143" t="str">
        <f>IFERROR(Q35/Q87,"-")</f>
        <v>-</v>
      </c>
      <c r="R92" s="143" t="str">
        <f>IFERROR(R35/R87,"-")</f>
        <v>-</v>
      </c>
      <c r="S92" s="144" t="str">
        <f>IFERROR(S35/S87,"-")</f>
        <v>-</v>
      </c>
      <c r="T92" s="145">
        <f>IFERROR(T35/T87,"-")</f>
        <v>0.85470085470085</v>
      </c>
      <c r="U92" s="142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3" t="str">
        <f>IFERROR(X35/X87,"-")</f>
        <v>-</v>
      </c>
      <c r="Y92" s="143" t="str">
        <f>IFERROR(Y35/Y87,"-")</f>
        <v>-</v>
      </c>
      <c r="Z92" s="144" t="str">
        <f>IFERROR(Z35/Z87,"-")</f>
        <v>-</v>
      </c>
      <c r="AA92" s="145" t="str">
        <f>IFERROR(AA35/AA87,"-")</f>
        <v>-</v>
      </c>
      <c r="AB92" s="142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3" t="str">
        <f>IFERROR(AE35/AE87,"-")</f>
        <v>-</v>
      </c>
      <c r="AF92" s="143" t="str">
        <f>IFERROR(AF35/AF87,"-")</f>
        <v>-</v>
      </c>
      <c r="AG92" s="144" t="str">
        <f>IFERROR(AG35/AG87,"-")</f>
        <v>-</v>
      </c>
      <c r="AH92" s="145" t="str">
        <f>IFERROR(AH35/AH87,"-")</f>
        <v>-</v>
      </c>
      <c r="AI92" s="145">
        <f>IFERROR(AI35/AI87,"-")</f>
        <v>0.85470085470085</v>
      </c>
    </row>
    <row r="93" spans="1:36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6" customHeight="1" ht="15.75">
      <c r="A94" s="286" t="s">
        <v>118</v>
      </c>
      <c r="B94" s="287"/>
      <c r="C94" s="287"/>
      <c r="D94" s="288"/>
      <c r="E94" s="19"/>
      <c r="F94" s="72">
        <f>SUM(E94:E94)</f>
        <v>0</v>
      </c>
      <c r="G94" s="19"/>
      <c r="H94" s="20"/>
      <c r="I94" s="20"/>
      <c r="J94" s="20"/>
      <c r="K94" s="20"/>
      <c r="L94" s="21"/>
      <c r="M94" s="72">
        <f>SUM(G94:L94)</f>
        <v>0</v>
      </c>
      <c r="N94" s="19">
        <v>0</v>
      </c>
      <c r="O94" s="20"/>
      <c r="P94" s="20"/>
      <c r="Q94" s="20"/>
      <c r="R94" s="20"/>
      <c r="S94" s="21"/>
      <c r="T94" s="72">
        <f>SUM(N94:S94)</f>
        <v>0</v>
      </c>
      <c r="U94" s="19"/>
      <c r="V94" s="20"/>
      <c r="W94" s="20"/>
      <c r="X94" s="20"/>
      <c r="Y94" s="20"/>
      <c r="Z94" s="21"/>
      <c r="AA94" s="72">
        <f>SUM(U94:Z94)</f>
        <v>0</v>
      </c>
      <c r="AB94" s="19"/>
      <c r="AC94" s="20"/>
      <c r="AD94" s="20"/>
      <c r="AE94" s="20"/>
      <c r="AF94" s="20"/>
      <c r="AG94" s="21"/>
      <c r="AH94" s="72">
        <f>SUM(AB94:AG94)</f>
        <v>0</v>
      </c>
      <c r="AI94" s="72">
        <f>F94+M94+T94+AA94+AH94</f>
        <v>0</v>
      </c>
    </row>
    <row r="95" spans="1:36">
      <c r="A95" s="274" t="s">
        <v>119</v>
      </c>
      <c r="B95" s="275"/>
      <c r="C95" s="275"/>
      <c r="D95" s="276"/>
      <c r="E95" s="22"/>
      <c r="F95" s="119">
        <f>SUM(E95:E95)</f>
        <v>0</v>
      </c>
      <c r="G95" s="22"/>
      <c r="H95" s="23"/>
      <c r="I95" s="23"/>
      <c r="J95" s="23"/>
      <c r="K95" s="23"/>
      <c r="L95" s="24"/>
      <c r="M95" s="119">
        <f>SUM(G95:L95)</f>
        <v>0</v>
      </c>
      <c r="N95" s="22">
        <v>0</v>
      </c>
      <c r="O95" s="23"/>
      <c r="P95" s="23"/>
      <c r="Q95" s="23"/>
      <c r="R95" s="23"/>
      <c r="S95" s="24"/>
      <c r="T95" s="119">
        <f>SUM(N95:S95)</f>
        <v>0</v>
      </c>
      <c r="U95" s="22"/>
      <c r="V95" s="23"/>
      <c r="W95" s="23"/>
      <c r="X95" s="23"/>
      <c r="Y95" s="23"/>
      <c r="Z95" s="24"/>
      <c r="AA95" s="119">
        <f>SUM(U95:Z95)</f>
        <v>0</v>
      </c>
      <c r="AB95" s="22"/>
      <c r="AC95" s="23"/>
      <c r="AD95" s="23"/>
      <c r="AE95" s="23"/>
      <c r="AF95" s="23"/>
      <c r="AG95" s="24"/>
      <c r="AH95" s="119">
        <f>SUM(AB95:AG95)</f>
        <v>0</v>
      </c>
      <c r="AI95" s="119">
        <f>F95+M95+T95+AA95+AH95</f>
        <v>0</v>
      </c>
    </row>
    <row r="96" spans="1:36">
      <c r="A96" s="274" t="s">
        <v>120</v>
      </c>
      <c r="B96" s="275"/>
      <c r="C96" s="275"/>
      <c r="D96" s="276"/>
      <c r="E96" s="22"/>
      <c r="F96" s="119">
        <f>SUM(E96:E96)</f>
        <v>0</v>
      </c>
      <c r="G96" s="22"/>
      <c r="H96" s="23"/>
      <c r="I96" s="23"/>
      <c r="J96" s="23"/>
      <c r="K96" s="23"/>
      <c r="L96" s="24"/>
      <c r="M96" s="119">
        <f>SUM(G96:L96)</f>
        <v>0</v>
      </c>
      <c r="N96" s="22">
        <v>0</v>
      </c>
      <c r="O96" s="23"/>
      <c r="P96" s="23"/>
      <c r="Q96" s="23"/>
      <c r="R96" s="23"/>
      <c r="S96" s="24"/>
      <c r="T96" s="119">
        <f>SUM(N96:S96)</f>
        <v>0</v>
      </c>
      <c r="U96" s="22"/>
      <c r="V96" s="23"/>
      <c r="W96" s="23"/>
      <c r="X96" s="23"/>
      <c r="Y96" s="23"/>
      <c r="Z96" s="24"/>
      <c r="AA96" s="119">
        <f>SUM(U96:Z96)</f>
        <v>0</v>
      </c>
      <c r="AB96" s="22"/>
      <c r="AC96" s="23"/>
      <c r="AD96" s="23"/>
      <c r="AE96" s="23"/>
      <c r="AF96" s="23"/>
      <c r="AG96" s="24"/>
      <c r="AH96" s="119">
        <f>SUM(AB96:AG96)</f>
        <v>0</v>
      </c>
      <c r="AI96" s="119">
        <f>F96+M96+T96+AA96+AH96</f>
        <v>0</v>
      </c>
    </row>
    <row r="97" spans="1:36">
      <c r="A97" s="274" t="s">
        <v>121</v>
      </c>
      <c r="B97" s="275"/>
      <c r="C97" s="275"/>
      <c r="D97" s="276"/>
      <c r="E97" s="22"/>
      <c r="F97" s="119">
        <f>SUM(E97:E97)</f>
        <v>0</v>
      </c>
      <c r="G97" s="22"/>
      <c r="H97" s="23"/>
      <c r="I97" s="23"/>
      <c r="J97" s="23"/>
      <c r="K97" s="23"/>
      <c r="L97" s="24"/>
      <c r="M97" s="119">
        <f>SUM(G97:L97)</f>
        <v>0</v>
      </c>
      <c r="N97" s="22">
        <v>1</v>
      </c>
      <c r="O97" s="23"/>
      <c r="P97" s="23"/>
      <c r="Q97" s="23"/>
      <c r="R97" s="23"/>
      <c r="S97" s="24"/>
      <c r="T97" s="119">
        <f>SUM(N97:S97)</f>
        <v>1</v>
      </c>
      <c r="U97" s="22"/>
      <c r="V97" s="23"/>
      <c r="W97" s="23"/>
      <c r="X97" s="23"/>
      <c r="Y97" s="23"/>
      <c r="Z97" s="24"/>
      <c r="AA97" s="119">
        <f>SUM(U97:Z97)</f>
        <v>0</v>
      </c>
      <c r="AB97" s="22"/>
      <c r="AC97" s="23"/>
      <c r="AD97" s="23"/>
      <c r="AE97" s="23"/>
      <c r="AF97" s="23"/>
      <c r="AG97" s="24"/>
      <c r="AH97" s="119">
        <f>SUM(AB97:AG97)</f>
        <v>0</v>
      </c>
      <c r="AI97" s="119">
        <f>F97+M97+T97+AA97+AH97</f>
        <v>1</v>
      </c>
    </row>
    <row r="98" spans="1:36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9" t="str">
        <f>IFERROR((F94+F95)/SUM(F94:F97),"-")</f>
        <v>-</v>
      </c>
      <c r="G98" s="226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7" t="str">
        <f>IFERROR((J94+J95)/SUM(F94:J97),"-")</f>
        <v>-</v>
      </c>
      <c r="K98" s="227" t="str">
        <f>IFERROR((K94+K95)/SUM(F94:K97),"-")</f>
        <v>-</v>
      </c>
      <c r="L98" s="228" t="str">
        <f>IFERROR((L94+L95)/SUM(F94:L97),"-")</f>
        <v>-</v>
      </c>
      <c r="M98" s="229" t="str">
        <f>IFERROR((M94+M95)/SUM(F94:M97),"-")</f>
        <v>-</v>
      </c>
      <c r="N98" s="226">
        <f>IFERROR((N94+N95)/SUM(F94:N97),"-")</f>
        <v>0</v>
      </c>
      <c r="O98" s="227">
        <f>IFERROR((O94+O95)/SUM(F94:O97),"-")</f>
        <v>0</v>
      </c>
      <c r="P98" s="227">
        <f>IFERROR((P94+P95)/SUM(F94:P97),"-")</f>
        <v>0</v>
      </c>
      <c r="Q98" s="227">
        <f>IFERROR((Q94+Q95)/SUM(F94:Q97),"-")</f>
        <v>0</v>
      </c>
      <c r="R98" s="227">
        <f>IFERROR((R94+R95)/SUM(F94:R97),"-")</f>
        <v>0</v>
      </c>
      <c r="S98" s="228">
        <f>IFERROR((S94+S95)/SUM(F94:S97),"-")</f>
        <v>0</v>
      </c>
      <c r="T98" s="229">
        <f>IFERROR((T94+T95)/SUM(F94:T97),"-")</f>
        <v>0</v>
      </c>
      <c r="U98" s="226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7">
        <f>IFERROR((X94+X95)/SUM(F94:X97),"-")</f>
        <v>0</v>
      </c>
      <c r="Y98" s="227">
        <f>IFERROR((Y94+Y95)/SUM(F94:Y97),"-")</f>
        <v>0</v>
      </c>
      <c r="Z98" s="228">
        <f>IFERROR((Z94+Z95)/SUM(F94:Z97),"-")</f>
        <v>0</v>
      </c>
      <c r="AA98" s="229">
        <f>IFERROR((AA94+AA95)/SUM(AA94:AAA97),"-")</f>
        <v>0</v>
      </c>
      <c r="AB98" s="226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7">
        <f>IFERROR((AE94+AE95)/SUM(F94:AE97),"-")</f>
        <v>0</v>
      </c>
      <c r="AF98" s="227">
        <f>IFERROR((AF94+AF95)/SUM(F94:AF97),"-")</f>
        <v>0</v>
      </c>
      <c r="AG98" s="228">
        <f>IFERROR((AG94+AG95)/SUM(F94:AG97),"-")</f>
        <v>0</v>
      </c>
      <c r="AH98" s="229">
        <f>IFERROR((AH94+AH95)/SUM(F94:AH97),"-")</f>
        <v>0</v>
      </c>
      <c r="AI98" s="229">
        <f>IFERROR((AI94+AI95)/SUM(F94:AI97),"-")</f>
        <v>0</v>
      </c>
    </row>
    <row r="99" spans="1:36">
      <c r="A99" s="283" t="s">
        <v>123</v>
      </c>
      <c r="B99" s="284"/>
      <c r="C99" s="284"/>
      <c r="D99" s="285"/>
      <c r="E99" s="122" t="str">
        <f>IFERROR(E96/SUM(E94:E97),"-")</f>
        <v>-</v>
      </c>
      <c r="F99" s="120" t="str">
        <f>IFERROR(F96/SUM(F94:F97),"-")</f>
        <v>-</v>
      </c>
      <c r="G99" s="122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3" t="str">
        <f>IFERROR(J96/SUM(J94:J97),"-")</f>
        <v>-</v>
      </c>
      <c r="K99" s="123" t="str">
        <f>IFERROR(K96/SUM(K94:K97),"-")</f>
        <v>-</v>
      </c>
      <c r="L99" s="124" t="str">
        <f>IFERROR(L96/SUM(L94:L97),"-")</f>
        <v>-</v>
      </c>
      <c r="M99" s="120" t="str">
        <f>IFERROR(M96/SUM(M94:M97),"-")</f>
        <v>-</v>
      </c>
      <c r="N99" s="122">
        <f>IFERROR(N96/SUM(N94:N97),"-")</f>
        <v>0</v>
      </c>
      <c r="O99" s="123" t="str">
        <f>IFERROR(O96/SUM(O94:O97),"-")</f>
        <v>-</v>
      </c>
      <c r="P99" s="123" t="str">
        <f>IFERROR(P96/SUM(P94:P97),"-")</f>
        <v>-</v>
      </c>
      <c r="Q99" s="123" t="str">
        <f>IFERROR(Q96/SUM(Q94:Q97),"-")</f>
        <v>-</v>
      </c>
      <c r="R99" s="123" t="str">
        <f>IFERROR(R96/SUM(R94:R97),"-")</f>
        <v>-</v>
      </c>
      <c r="S99" s="124" t="str">
        <f>IFERROR(S96/SUM(S94:S97),"-")</f>
        <v>-</v>
      </c>
      <c r="T99" s="120">
        <f>IFERROR(T96/SUM(T94:T97),"-")</f>
        <v>0</v>
      </c>
      <c r="U99" s="122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3" t="str">
        <f>IFERROR(X96/SUM(X94:X97),"-")</f>
        <v>-</v>
      </c>
      <c r="Y99" s="123" t="str">
        <f>IFERROR(Y96/SUM(Y94:Y97),"-")</f>
        <v>-</v>
      </c>
      <c r="Z99" s="124" t="str">
        <f>IFERROR(Z96/SUM(Z94:Z97),"-")</f>
        <v>-</v>
      </c>
      <c r="AA99" s="120" t="str">
        <f>IFERROR(AA96/SUM(AA94:AA97),"-")</f>
        <v>-</v>
      </c>
      <c r="AB99" s="122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3" t="str">
        <f>IFERROR(AE96/SUM(AE94:AE97),"-")</f>
        <v>-</v>
      </c>
      <c r="AF99" s="123" t="str">
        <f>IFERROR(AF96/SUM(AF94:AF97),"-")</f>
        <v>-</v>
      </c>
      <c r="AG99" s="124" t="str">
        <f>IFERROR(AG96/SUM(AG94:AG97),"-")</f>
        <v>-</v>
      </c>
      <c r="AH99" s="120" t="str">
        <f>IFERROR(AH96/SUM(AH94:AH97),"-")</f>
        <v>-</v>
      </c>
      <c r="AI99" s="120">
        <f>IFERROR(AI96/SUM(AI94:AI97),"-")</f>
        <v>0</v>
      </c>
    </row>
    <row r="100" spans="1:36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1" t="str">
        <f>IFERROR(F97/SUM(F94:F97),"-")</f>
        <v>-</v>
      </c>
      <c r="G100" s="125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6" t="str">
        <f>IFERROR(J97/SUM(F94:J97),"-")</f>
        <v>-</v>
      </c>
      <c r="K100" s="126" t="str">
        <f>IFERROR(K97/SUM(F94:K97),"-")</f>
        <v>-</v>
      </c>
      <c r="L100" s="127" t="str">
        <f>IFERROR(L97/SUM(F94:L97),"-")</f>
        <v>-</v>
      </c>
      <c r="M100" s="121" t="str">
        <f>IFERROR(M97/SUM(F94:M97),"-")</f>
        <v>-</v>
      </c>
      <c r="N100" s="125">
        <f>IFERROR(N97/SUM(F94:N97),"-")</f>
        <v>1</v>
      </c>
      <c r="O100" s="126">
        <f>IFERROR(O97/SUM(F94:O97),"-")</f>
        <v>0</v>
      </c>
      <c r="P100" s="126">
        <f>IFERROR(P97/SUM(F94:P97),"-")</f>
        <v>0</v>
      </c>
      <c r="Q100" s="126">
        <f>IFERROR(Q97/SUM(F94:Q97),"-")</f>
        <v>0</v>
      </c>
      <c r="R100" s="126">
        <f>IFERROR(R97/SUM(F94:R97),"-")</f>
        <v>0</v>
      </c>
      <c r="S100" s="127">
        <f>IFERROR(S97/SUM(F94:S97),"-")</f>
        <v>0</v>
      </c>
      <c r="T100" s="121">
        <f>IFERROR(T97/SUM(F94:T97),"-")</f>
        <v>0.5</v>
      </c>
      <c r="U100" s="125">
        <f>IFERROR(U97/SUM(F94:U97),"-")</f>
        <v>0</v>
      </c>
      <c r="V100" s="126">
        <f>IFERROR(V97/SUM(F94:V97),"-")</f>
        <v>0</v>
      </c>
      <c r="W100" s="126">
        <f>IFERROR(W97/SUM(F94:W97),"-")</f>
        <v>0</v>
      </c>
      <c r="X100" s="126">
        <f>IFERROR(X97/SUM(F94:X97),"-")</f>
        <v>0</v>
      </c>
      <c r="Y100" s="126">
        <f>IFERROR(Y97/SUM(F94:Y97),"-")</f>
        <v>0</v>
      </c>
      <c r="Z100" s="127">
        <f>IFERROR(Z97/SUM(F94:Z97),"-")</f>
        <v>0</v>
      </c>
      <c r="AA100" s="121">
        <f>IFERROR(AA97/SUM(F94:AA97),"-")</f>
        <v>0</v>
      </c>
      <c r="AB100" s="125">
        <f>IFERROR(AB97/SUM(F94:AB97),"-")</f>
        <v>0</v>
      </c>
      <c r="AC100" s="126">
        <f>IFERROR(AC97/SUM(F94:AC97),"-")</f>
        <v>0</v>
      </c>
      <c r="AD100" s="126">
        <f>IFERROR(AD97/SUM(F94:AD97),"-")</f>
        <v>0</v>
      </c>
      <c r="AE100" s="126">
        <f>IFERROR(AE97/SUM(F94:AE97),"-")</f>
        <v>0</v>
      </c>
      <c r="AF100" s="126">
        <f>IFERROR(AF97/SUM(F94:AF97),"-")</f>
        <v>0</v>
      </c>
      <c r="AG100" s="127">
        <f>IFERROR(AG97/SUM(F94:AG97),"-")</f>
        <v>0</v>
      </c>
      <c r="AH100" s="121">
        <f>IFERROR(AH97/SUM(F94:AH97),"-")</f>
        <v>0</v>
      </c>
      <c r="AI100" s="121">
        <f>IFERROR(AI97/SUM(F94:AI97),"-")</f>
        <v>0.33333333333333</v>
      </c>
    </row>
    <row r="101" spans="1:36" customHeight="1" ht="16.5"/>
    <row r="102" spans="1:36" customHeight="1" ht="15.75">
      <c r="A102" s="286" t="s">
        <v>125</v>
      </c>
      <c r="B102" s="287"/>
      <c r="C102" s="287"/>
      <c r="D102" s="288"/>
      <c r="E102" s="19"/>
      <c r="F102" s="72">
        <f>SUM(E102:E102)</f>
        <v>0</v>
      </c>
      <c r="G102" s="19"/>
      <c r="H102" s="20"/>
      <c r="I102" s="20"/>
      <c r="J102" s="20"/>
      <c r="K102" s="20"/>
      <c r="L102" s="21"/>
      <c r="M102" s="72">
        <f>SUM(G102:L102)</f>
        <v>0</v>
      </c>
      <c r="N102" s="19">
        <v>0</v>
      </c>
      <c r="O102" s="20"/>
      <c r="P102" s="20"/>
      <c r="Q102" s="20"/>
      <c r="R102" s="20"/>
      <c r="S102" s="21"/>
      <c r="T102" s="72">
        <f>SUM(N102:S102)</f>
        <v>0</v>
      </c>
      <c r="U102" s="19"/>
      <c r="V102" s="20"/>
      <c r="W102" s="20"/>
      <c r="X102" s="20"/>
      <c r="Y102" s="20"/>
      <c r="Z102" s="21"/>
      <c r="AA102" s="72">
        <f>SUM(U102:Z102)</f>
        <v>0</v>
      </c>
      <c r="AB102" s="19"/>
      <c r="AC102" s="20"/>
      <c r="AD102" s="20"/>
      <c r="AE102" s="20"/>
      <c r="AF102" s="20"/>
      <c r="AG102" s="21"/>
      <c r="AH102" s="72">
        <f>SUM(AB102:AG102)</f>
        <v>0</v>
      </c>
      <c r="AI102" s="72">
        <f>F102+M102+T102+AA102+AH102</f>
        <v>0</v>
      </c>
    </row>
    <row r="103" spans="1:36">
      <c r="A103" s="274" t="s">
        <v>126</v>
      </c>
      <c r="B103" s="275"/>
      <c r="C103" s="275"/>
      <c r="D103" s="276"/>
      <c r="E103" s="22"/>
      <c r="F103" s="119">
        <f>SUM(E103:E103)</f>
        <v>0</v>
      </c>
      <c r="G103" s="22"/>
      <c r="H103" s="23"/>
      <c r="I103" s="23"/>
      <c r="J103" s="23"/>
      <c r="K103" s="23"/>
      <c r="L103" s="24"/>
      <c r="M103" s="119">
        <f>SUM(G103:L103)</f>
        <v>0</v>
      </c>
      <c r="N103" s="22">
        <v>0</v>
      </c>
      <c r="O103" s="23"/>
      <c r="P103" s="23"/>
      <c r="Q103" s="23"/>
      <c r="R103" s="23"/>
      <c r="S103" s="24"/>
      <c r="T103" s="119">
        <f>SUM(N103:S103)</f>
        <v>0</v>
      </c>
      <c r="U103" s="22"/>
      <c r="V103" s="23"/>
      <c r="W103" s="23"/>
      <c r="X103" s="23"/>
      <c r="Y103" s="23"/>
      <c r="Z103" s="24"/>
      <c r="AA103" s="119">
        <f>SUM(U103:Z103)</f>
        <v>0</v>
      </c>
      <c r="AB103" s="22"/>
      <c r="AC103" s="23"/>
      <c r="AD103" s="23"/>
      <c r="AE103" s="23"/>
      <c r="AF103" s="23"/>
      <c r="AG103" s="24"/>
      <c r="AH103" s="119">
        <f>SUM(AB103:AG103)</f>
        <v>0</v>
      </c>
      <c r="AI103" s="119">
        <f>F103+M103+T103+AA103+AH103</f>
        <v>0</v>
      </c>
    </row>
    <row r="104" spans="1:36">
      <c r="A104" s="274" t="s">
        <v>127</v>
      </c>
      <c r="B104" s="275"/>
      <c r="C104" s="275"/>
      <c r="D104" s="276"/>
      <c r="E104" s="22"/>
      <c r="F104" s="119">
        <f>SUM(E104:E104)</f>
        <v>0</v>
      </c>
      <c r="G104" s="22"/>
      <c r="H104" s="23"/>
      <c r="I104" s="23"/>
      <c r="J104" s="23"/>
      <c r="K104" s="23"/>
      <c r="L104" s="24"/>
      <c r="M104" s="119">
        <f>SUM(G104:L104)</f>
        <v>0</v>
      </c>
      <c r="N104" s="22">
        <v>0</v>
      </c>
      <c r="O104" s="23"/>
      <c r="P104" s="23"/>
      <c r="Q104" s="23"/>
      <c r="R104" s="23"/>
      <c r="S104" s="24"/>
      <c r="T104" s="119">
        <f>SUM(N104:S104)</f>
        <v>0</v>
      </c>
      <c r="U104" s="22"/>
      <c r="V104" s="23"/>
      <c r="W104" s="23"/>
      <c r="X104" s="23"/>
      <c r="Y104" s="23"/>
      <c r="Z104" s="24"/>
      <c r="AA104" s="119">
        <f>SUM(U104:Z104)</f>
        <v>0</v>
      </c>
      <c r="AB104" s="22"/>
      <c r="AC104" s="23"/>
      <c r="AD104" s="23"/>
      <c r="AE104" s="23"/>
      <c r="AF104" s="23"/>
      <c r="AG104" s="24"/>
      <c r="AH104" s="119">
        <f>SUM(AB104:AG104)</f>
        <v>0</v>
      </c>
      <c r="AI104" s="119">
        <f>F104+M104+T104+AA104+AH104</f>
        <v>0</v>
      </c>
    </row>
    <row r="105" spans="1:36">
      <c r="A105" s="274" t="s">
        <v>128</v>
      </c>
      <c r="B105" s="275"/>
      <c r="C105" s="275"/>
      <c r="D105" s="276"/>
      <c r="E105" s="22"/>
      <c r="F105" s="119">
        <f>SUM(E105:E105)</f>
        <v>0</v>
      </c>
      <c r="G105" s="22"/>
      <c r="H105" s="23"/>
      <c r="I105" s="23"/>
      <c r="J105" s="23"/>
      <c r="K105" s="23"/>
      <c r="L105" s="24"/>
      <c r="M105" s="119">
        <f>SUM(G105:L105)</f>
        <v>0</v>
      </c>
      <c r="N105" s="22">
        <v>1</v>
      </c>
      <c r="O105" s="23"/>
      <c r="P105" s="23"/>
      <c r="Q105" s="23"/>
      <c r="R105" s="23"/>
      <c r="S105" s="24"/>
      <c r="T105" s="119">
        <f>SUM(N105:S105)</f>
        <v>1</v>
      </c>
      <c r="U105" s="22"/>
      <c r="V105" s="23"/>
      <c r="W105" s="23"/>
      <c r="X105" s="23"/>
      <c r="Y105" s="23"/>
      <c r="Z105" s="24"/>
      <c r="AA105" s="119">
        <f>SUM(U105:Z105)</f>
        <v>0</v>
      </c>
      <c r="AB105" s="22"/>
      <c r="AC105" s="23"/>
      <c r="AD105" s="23"/>
      <c r="AE105" s="23"/>
      <c r="AF105" s="23"/>
      <c r="AG105" s="24"/>
      <c r="AH105" s="119">
        <f>SUM(AB105:AG105)</f>
        <v>0</v>
      </c>
      <c r="AI105" s="119">
        <f>F105+M105+T105+AA105+AH105</f>
        <v>1</v>
      </c>
    </row>
    <row r="106" spans="1:36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9" t="str">
        <f>IFERROR((F102+F103)/SUM(F102:F105),"-")</f>
        <v>-</v>
      </c>
      <c r="G106" s="226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7" t="str">
        <f>IFERROR((J102+J103)/SUM(F102:J105),"-")</f>
        <v>-</v>
      </c>
      <c r="K106" s="227" t="str">
        <f>IFERROR((K102+K103)/SUM(F102:K105),"-")</f>
        <v>-</v>
      </c>
      <c r="L106" s="228" t="str">
        <f>IFERROR((L102+L103)/SUM(F102:L105),"-")</f>
        <v>-</v>
      </c>
      <c r="M106" s="229" t="str">
        <f>IFERROR((M102+M103)/SUM(F102:M105),"-")</f>
        <v>-</v>
      </c>
      <c r="N106" s="226">
        <f>IFERROR((N102+N103)/SUM(F102:N105),"-")</f>
        <v>0</v>
      </c>
      <c r="O106" s="227">
        <f>IFERROR((O102+O103)/SUM(F102:O105),"-")</f>
        <v>0</v>
      </c>
      <c r="P106" s="227">
        <f>IFERROR((P102+P103)/SUM(F102:P105),"-")</f>
        <v>0</v>
      </c>
      <c r="Q106" s="227">
        <f>IFERROR((Q102+Q103)/SUM(F102:Q105),"-")</f>
        <v>0</v>
      </c>
      <c r="R106" s="227">
        <f>IFERROR((R102+R103)/SUM(F102:R105),"-")</f>
        <v>0</v>
      </c>
      <c r="S106" s="228">
        <f>IFERROR((S102+S103)/SUM(F102:S105),"-")</f>
        <v>0</v>
      </c>
      <c r="T106" s="229">
        <f>IFERROR((T102+T103)/SUM(F102:T105),"-")</f>
        <v>0</v>
      </c>
      <c r="U106" s="226">
        <f>IFERROR((U102+U103)/SUM(F102:U105),"-")</f>
        <v>0</v>
      </c>
      <c r="V106" s="227">
        <f>IFERROR((V102+V103)/SUM(F102:V105),"-")</f>
        <v>0</v>
      </c>
      <c r="W106" s="227">
        <f>IFERROR((W102+W103)/SUM(F102:W105),"-")</f>
        <v>0</v>
      </c>
      <c r="X106" s="227">
        <f>IFERROR((X102+X103)/SUM(F102:X105),"-")</f>
        <v>0</v>
      </c>
      <c r="Y106" s="227">
        <f>IFERROR((Y102+Y103)/SUM(F102:Y105),"-")</f>
        <v>0</v>
      </c>
      <c r="Z106" s="228">
        <f>IFERROR((Z102+Z103)/SUM(F102:Z105),"-")</f>
        <v>0</v>
      </c>
      <c r="AA106" s="229">
        <f>IFERROR((AA102+AA103)/SUM(AA102:AAA105),"-")</f>
        <v>0</v>
      </c>
      <c r="AB106" s="226">
        <f>IFERROR((AB102+AB103)/SUM(F102:AB105),"-")</f>
        <v>0</v>
      </c>
      <c r="AC106" s="227">
        <f>IFERROR((AC102+AC103)/SUM(F102:AC105),"-")</f>
        <v>0</v>
      </c>
      <c r="AD106" s="227">
        <f>IFERROR((AD102+AD103)/SUM(F102:AD105),"-")</f>
        <v>0</v>
      </c>
      <c r="AE106" s="227">
        <f>IFERROR((AE102+AE103)/SUM(F102:AE105),"-")</f>
        <v>0</v>
      </c>
      <c r="AF106" s="227">
        <f>IFERROR((AF102+AF103)/SUM(F102:AF105),"-")</f>
        <v>0</v>
      </c>
      <c r="AG106" s="228">
        <f>IFERROR((AG102+AG103)/SUM(F102:AG105),"-")</f>
        <v>0</v>
      </c>
      <c r="AH106" s="229">
        <f>IFERROR((AH102+AH103)/SUM(F102:AH105),"-")</f>
        <v>0</v>
      </c>
      <c r="AI106" s="229">
        <f>IFERROR((AI102+AI103)/SUM(F102:AI105),"-")</f>
        <v>0</v>
      </c>
    </row>
    <row r="107" spans="1:36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0" t="str">
        <f>IFERROR(F104/SUM(F102:F105),"-")</f>
        <v>-</v>
      </c>
      <c r="G107" s="122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4" t="str">
        <f>IFERROR(L104/SUM(L102:L105),"-")</f>
        <v>-</v>
      </c>
      <c r="M107" s="120" t="str">
        <f>IFERROR(M104/SUM(M102:M105),"-")</f>
        <v>-</v>
      </c>
      <c r="N107" s="122">
        <f>IFERROR(N104/SUM(N102:N105),"-")</f>
        <v>0</v>
      </c>
      <c r="O107" s="123" t="str">
        <f>IFERROR(O104/SUM(O102:O105),"-")</f>
        <v>-</v>
      </c>
      <c r="P107" s="123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4" t="str">
        <f>IFERROR(S104/SUM(S102:S105),"-")</f>
        <v>-</v>
      </c>
      <c r="T107" s="120">
        <f>IFERROR(T104/SUM(T102:T105),"-")</f>
        <v>0</v>
      </c>
      <c r="U107" s="122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4" t="str">
        <f>IFERROR(Z104/SUM(Z102:Z105),"-")</f>
        <v>-</v>
      </c>
      <c r="AA107" s="120" t="str">
        <f>IFERROR(AA104/SUM(AA102:AA105),"-")</f>
        <v>-</v>
      </c>
      <c r="AB107" s="122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4" t="str">
        <f>IFERROR(AG104/SUM(AG102:AG105),"-")</f>
        <v>-</v>
      </c>
      <c r="AH107" s="120" t="str">
        <f>IFERROR(AH104/SUM(AH102:AH105),"-")</f>
        <v>-</v>
      </c>
      <c r="AI107" s="120">
        <f>IFERROR(AI104/SUM(AI102:AI105),"-")</f>
        <v>0</v>
      </c>
    </row>
    <row r="108" spans="1:36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1" t="str">
        <f>IFERROR(F105/SUM(F102:F105),"-")</f>
        <v>-</v>
      </c>
      <c r="G108" s="125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6" t="str">
        <f>IFERROR(J105/SUM(F102:J105),"-")</f>
        <v>-</v>
      </c>
      <c r="K108" s="126" t="str">
        <f>IFERROR(K105/SUM(F102:K105),"-")</f>
        <v>-</v>
      </c>
      <c r="L108" s="127" t="str">
        <f>IFERROR(L105/SUM(F102:L105),"-")</f>
        <v>-</v>
      </c>
      <c r="M108" s="121" t="str">
        <f>IFERROR(M105/SUM(F102:M105),"-")</f>
        <v>-</v>
      </c>
      <c r="N108" s="125">
        <f>IFERROR(N105/SUM(F102:N105),"-")</f>
        <v>1</v>
      </c>
      <c r="O108" s="126">
        <f>IFERROR(O105/SUM(F102:O105),"-")</f>
        <v>0</v>
      </c>
      <c r="P108" s="126">
        <f>IFERROR(P105/SUM(F102:P105),"-")</f>
        <v>0</v>
      </c>
      <c r="Q108" s="126">
        <f>IFERROR(Q105/SUM(F102:Q105),"-")</f>
        <v>0</v>
      </c>
      <c r="R108" s="126">
        <f>IFERROR(R105/SUM(F102:R105),"-")</f>
        <v>0</v>
      </c>
      <c r="S108" s="127">
        <f>IFERROR(S105/SUM(F102:S105),"-")</f>
        <v>0</v>
      </c>
      <c r="T108" s="121">
        <f>IFERROR(T105/SUM(F102:T105),"-")</f>
        <v>0.5</v>
      </c>
      <c r="U108" s="125">
        <f>IFERROR(U105/SUM(F102:U105),"-")</f>
        <v>0</v>
      </c>
      <c r="V108" s="126">
        <f>IFERROR(V105/SUM(F102:V105),"-")</f>
        <v>0</v>
      </c>
      <c r="W108" s="126">
        <f>IFERROR(W105/SUM(F102:W105),"-")</f>
        <v>0</v>
      </c>
      <c r="X108" s="126">
        <f>IFERROR(X105/SUM(F102:X105),"-")</f>
        <v>0</v>
      </c>
      <c r="Y108" s="126">
        <f>IFERROR(Y105/SUM(F102:Y105),"-")</f>
        <v>0</v>
      </c>
      <c r="Z108" s="127">
        <f>IFERROR(Z105/SUM(F102:Z105),"-")</f>
        <v>0</v>
      </c>
      <c r="AA108" s="121">
        <f>IFERROR(AA105/SUM(F102:AA105),"-")</f>
        <v>0</v>
      </c>
      <c r="AB108" s="125">
        <f>IFERROR(AB105/SUM(F102:AB105),"-")</f>
        <v>0</v>
      </c>
      <c r="AC108" s="126">
        <f>IFERROR(AC105/SUM(F102:AC105),"-")</f>
        <v>0</v>
      </c>
      <c r="AD108" s="126">
        <f>IFERROR(AD105/SUM(F102:AD105),"-")</f>
        <v>0</v>
      </c>
      <c r="AE108" s="126">
        <f>IFERROR(AE105/SUM(F102:AE105),"-")</f>
        <v>0</v>
      </c>
      <c r="AF108" s="126">
        <f>IFERROR(AF105/SUM(F102:AF105),"-")</f>
        <v>0</v>
      </c>
      <c r="AG108" s="127">
        <f>IFERROR(AG105/SUM(F102:AG105),"-")</f>
        <v>0</v>
      </c>
      <c r="AH108" s="121">
        <f>IFERROR(AH105/SUM(F102:AH105),"-")</f>
        <v>0</v>
      </c>
      <c r="AI108" s="121">
        <f>IFERROR(AI105/SUM(F102:AI105),"-")</f>
        <v>0.33333333333333</v>
      </c>
    </row>
    <row r="109" spans="1:36" customHeight="1" ht="15.75"/>
    <row r="110" spans="1:36" customHeight="1" ht="15.75"/>
    <row r="111" spans="1:36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153">
        <f>IFERROR(F35*$B$9,"-")</f>
        <v>0</v>
      </c>
      <c r="G111" s="45">
        <f>IFERROR(G35*$B$9,"-")</f>
        <v>0</v>
      </c>
      <c r="H111" s="34">
        <f>IFERROR(H35*$B$9,"-")</f>
        <v>0</v>
      </c>
      <c r="I111" s="34">
        <f>IFERROR(I35*$B$9,"-")</f>
        <v>0</v>
      </c>
      <c r="J111" s="34">
        <f>IFERROR(J35*$B$9,"-")</f>
        <v>0</v>
      </c>
      <c r="K111" s="34">
        <f>IFERROR(K35*$B$9,"-")</f>
        <v>0</v>
      </c>
      <c r="L111" s="34">
        <f>IFERROR(L35*$B$9,"-")</f>
        <v>0</v>
      </c>
      <c r="M111" s="153">
        <f>IFERROR(M35*$B$9,"-")</f>
        <v>0</v>
      </c>
      <c r="N111" s="34">
        <f>IFERROR(N35*$B$9,"-")</f>
        <v>0.12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34">
        <f>IFERROR(R35*$B$9,"-")</f>
        <v>0</v>
      </c>
      <c r="S111" s="34">
        <f>IFERROR(S35*$B$9,"-")</f>
        <v>0</v>
      </c>
      <c r="T111" s="153">
        <f>IFERROR(T35*$B$9,"-")</f>
        <v>0.12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34">
        <f>IFERROR(Y35*$B$9,"-")</f>
        <v>0</v>
      </c>
      <c r="Z111" s="34">
        <f>IFERROR(Z35*$B$9,"-")</f>
        <v>0</v>
      </c>
      <c r="AA111" s="153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34">
        <f>IFERROR(AF35*$B$9,"-")</f>
        <v>0</v>
      </c>
      <c r="AG111" s="34">
        <f>IFERROR(AG35*$B$9,"-")</f>
        <v>0</v>
      </c>
      <c r="AH111" s="153">
        <f>IFERROR(AH35*$B$9,"-")</f>
        <v>0</v>
      </c>
      <c r="AI111" s="153">
        <f>IFERROR(AI35*$B$9,"-")</f>
        <v>0.12</v>
      </c>
    </row>
    <row r="112" spans="1:36">
      <c r="A112" s="283" t="s">
        <v>133</v>
      </c>
      <c r="B112" s="284"/>
      <c r="C112" s="284"/>
      <c r="D112" s="285"/>
      <c r="E112" s="35">
        <f>IFERROR(E35*$B$11,"-")</f>
        <v>0</v>
      </c>
      <c r="F112" s="154">
        <f>IFERROR(F35*$B$11,"-")</f>
        <v>0</v>
      </c>
      <c r="G112" s="46">
        <f>IFERROR(G35*$B$11,"-")</f>
        <v>0</v>
      </c>
      <c r="H112" s="36">
        <f>IFERROR(H35*$B$11,"-")</f>
        <v>0</v>
      </c>
      <c r="I112" s="36">
        <f>IFERROR(I35*$B$11,"-")</f>
        <v>0</v>
      </c>
      <c r="J112" s="36">
        <f>IFERROR(J35*$B$11,"-")</f>
        <v>0</v>
      </c>
      <c r="K112" s="36">
        <f>IFERROR(K35*$B$11,"-")</f>
        <v>0</v>
      </c>
      <c r="L112" s="36">
        <f>IFERROR(L35*$B$11,"-")</f>
        <v>0</v>
      </c>
      <c r="M112" s="154">
        <f>IFERROR(M35*$B$11,"-")</f>
        <v>0</v>
      </c>
      <c r="N112" s="36">
        <f>IFERROR(N35*$B$11,"-")</f>
        <v>0.01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36">
        <f>IFERROR(R35*$B$11,"-")</f>
        <v>0</v>
      </c>
      <c r="S112" s="36">
        <f>IFERROR(S35*$B$11,"-")</f>
        <v>0</v>
      </c>
      <c r="T112" s="154">
        <f>IFERROR(T35*$B$11,"-")</f>
        <v>0.01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36">
        <f>IFERROR(Y35*$B$11,"-")</f>
        <v>0</v>
      </c>
      <c r="Z112" s="36">
        <f>IFERROR(Z35*$B$11,"-")</f>
        <v>0</v>
      </c>
      <c r="AA112" s="154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154">
        <f>IFERROR(AH35*$B$11,"-")</f>
        <v>0</v>
      </c>
      <c r="AI112" s="154">
        <f>IFERROR(AI35*$B$11,"-")</f>
        <v>0.01</v>
      </c>
    </row>
    <row r="113" spans="1:36">
      <c r="A113" s="283" t="s">
        <v>134</v>
      </c>
      <c r="B113" s="284"/>
      <c r="C113" s="284"/>
      <c r="D113" s="285"/>
      <c r="E113" s="37" t="str">
        <f>IFERROR(E35*$B$10,"-")</f>
        <v>-</v>
      </c>
      <c r="F113" s="155" t="str">
        <f>IFERROR(F35*$B$10,"-")</f>
        <v>-</v>
      </c>
      <c r="G113" s="47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155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155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155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155" t="str">
        <f>IFERROR(AH35*$B$10,"-")</f>
        <v>-</v>
      </c>
      <c r="AI113" s="155" t="str">
        <f>IFERROR(AI35*$B$10,"-")</f>
        <v>-</v>
      </c>
    </row>
    <row r="114" spans="1:36">
      <c r="A114" s="283" t="s">
        <v>135</v>
      </c>
      <c r="B114" s="284"/>
      <c r="C114" s="284"/>
      <c r="D114" s="285"/>
      <c r="E114" s="37" t="str">
        <f>IFERROR(E35*$B$12,"-")</f>
        <v>-</v>
      </c>
      <c r="F114" s="155" t="str">
        <f>IFERROR(F35*$B$12,"-")</f>
        <v>-</v>
      </c>
      <c r="G114" s="47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155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155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155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155" t="str">
        <f>IFERROR(AH35*$B$12,"-")</f>
        <v>-</v>
      </c>
      <c r="AI114" s="155" t="str">
        <f>IFERROR(AI35*$B$12,"-")</f>
        <v>-</v>
      </c>
    </row>
    <row r="115" spans="1:36">
      <c r="A115" s="283" t="s">
        <v>136</v>
      </c>
      <c r="B115" s="284"/>
      <c r="C115" s="284"/>
      <c r="D115" s="285"/>
      <c r="E115" s="37" t="str">
        <f>IFERROR(E35*$B$13,"-")</f>
        <v>-</v>
      </c>
      <c r="F115" s="155" t="str">
        <f>IFERROR(F35*$B$13,"-")</f>
        <v>-</v>
      </c>
      <c r="G115" s="47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155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155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155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155" t="str">
        <f>IFERROR(AH35*$B$13,"-")</f>
        <v>-</v>
      </c>
      <c r="AI115" s="155" t="str">
        <f>IFERROR(AI35*$B$13,"-")</f>
        <v>-</v>
      </c>
    </row>
    <row r="116" spans="1:36">
      <c r="A116" s="283" t="s">
        <v>137</v>
      </c>
      <c r="B116" s="284"/>
      <c r="C116" s="284"/>
      <c r="D116" s="285"/>
      <c r="E116" s="37">
        <f>IFERROR((E25+E26+E27)-E111,"-")</f>
        <v>0</v>
      </c>
      <c r="F116" s="155">
        <f>IFERROR((F25+F26+F27)-F111,"-")</f>
        <v>0</v>
      </c>
      <c r="G116" s="47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38">
        <f>IFERROR((J25+J26+J27)-J111,"-")</f>
        <v>0</v>
      </c>
      <c r="K116" s="38">
        <f>IFERROR((K25+K26+K27)-K111,"-")</f>
        <v>0</v>
      </c>
      <c r="L116" s="38">
        <f>IFERROR((L25+L26+L27)-L111,"-")</f>
        <v>0</v>
      </c>
      <c r="M116" s="155">
        <f>IFERROR((M25+M26+M27)-M111,"-")</f>
        <v>0</v>
      </c>
      <c r="N116" s="38">
        <f>IFERROR((N25+N26+N27)-N111,"-")</f>
        <v>0.88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155">
        <f>IFERROR((T25+T26+T27)-T111,"-")</f>
        <v>0.88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155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155">
        <f>IFERROR((AH25+AH26+AH27)-AH111,"-")</f>
        <v>0</v>
      </c>
      <c r="AI116" s="155">
        <f>IFERROR((AI25+AI26+AI27)-AI111,"-")</f>
        <v>0.88</v>
      </c>
    </row>
    <row r="117" spans="1:36">
      <c r="A117" s="283" t="s">
        <v>138</v>
      </c>
      <c r="B117" s="284"/>
      <c r="C117" s="284"/>
      <c r="D117" s="285"/>
      <c r="E117" s="37">
        <f>IFERROR((E23-E112),"-")</f>
        <v>0</v>
      </c>
      <c r="F117" s="155">
        <f>IFERROR((F23-F112),"-")</f>
        <v>0</v>
      </c>
      <c r="G117" s="47">
        <f>IFERROR((G23-G112),"-")</f>
        <v>0</v>
      </c>
      <c r="H117" s="38">
        <f>IFERROR((H23-H112),"-")</f>
        <v>0</v>
      </c>
      <c r="I117" s="38">
        <f>IFERROR((I23-I112),"-")</f>
        <v>0</v>
      </c>
      <c r="J117" s="38">
        <f>IFERROR((J23-J112),"-")</f>
        <v>0</v>
      </c>
      <c r="K117" s="38">
        <f>IFERROR((K23-K112),"-")</f>
        <v>0</v>
      </c>
      <c r="L117" s="38">
        <f>IFERROR((L23-L112),"-")</f>
        <v>0</v>
      </c>
      <c r="M117" s="155">
        <f>IFERROR((M23-M112),"-")</f>
        <v>0</v>
      </c>
      <c r="N117" s="38">
        <f>IFERROR((N23-N112),"-")</f>
        <v>-0.01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38">
        <f>IFERROR((R23-R112),"-")</f>
        <v>0</v>
      </c>
      <c r="S117" s="38">
        <f>IFERROR((S23-S112),"-")</f>
        <v>0</v>
      </c>
      <c r="T117" s="155">
        <f>IFERROR((T23-T112),"-")</f>
        <v>-0.01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38">
        <f>IFERROR((Y23-Y112),"-")</f>
        <v>0</v>
      </c>
      <c r="Z117" s="38">
        <f>IFERROR((Z23-Z112),"-")</f>
        <v>0</v>
      </c>
      <c r="AA117" s="155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155">
        <f>IFERROR((AH23-AH112),"-")</f>
        <v>0</v>
      </c>
      <c r="AI117" s="155">
        <f>IFERROR((AI23-AI112),"-")</f>
        <v>-0.01</v>
      </c>
    </row>
    <row r="118" spans="1:36">
      <c r="A118" s="283" t="s">
        <v>139</v>
      </c>
      <c r="B118" s="284"/>
      <c r="C118" s="284"/>
      <c r="D118" s="285"/>
      <c r="E118" s="37" t="str">
        <f>IFERROR((E28+E29)-E113,"-")</f>
        <v>-</v>
      </c>
      <c r="F118" s="155" t="str">
        <f>IFERROR((F28+F29)-F113,"-")</f>
        <v>-</v>
      </c>
      <c r="G118" s="47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155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155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155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155" t="str">
        <f>IFERROR((AH28+AH29)-AH113,"-")</f>
        <v>-</v>
      </c>
      <c r="AI118" s="155" t="str">
        <f>IFERROR((AI28+AI29)-AI113,"-")</f>
        <v>-</v>
      </c>
    </row>
    <row r="119" spans="1:36">
      <c r="A119" s="283" t="s">
        <v>140</v>
      </c>
      <c r="B119" s="284"/>
      <c r="C119" s="284"/>
      <c r="D119" s="285"/>
      <c r="E119" s="37" t="str">
        <f>IFERROR(E24-E114,"-")</f>
        <v>-</v>
      </c>
      <c r="F119" s="155" t="str">
        <f>IFERROR(F24-F114,"-")</f>
        <v>-</v>
      </c>
      <c r="G119" s="47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155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155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155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155" t="str">
        <f>IFERROR(AH24-AH114,"-")</f>
        <v>-</v>
      </c>
      <c r="AI119" s="155" t="str">
        <f>IFERROR(AI24-AI114,"-")</f>
        <v>-</v>
      </c>
    </row>
    <row r="120" spans="1:36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156" t="str">
        <f>IFERROR((F30+F31)-F115,"-")</f>
        <v>-</v>
      </c>
      <c r="G120" s="48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156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156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156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156" t="str">
        <f>IFERROR((AH30+AH31)-AH115,"-")</f>
        <v>-</v>
      </c>
      <c r="AI120" s="156" t="str">
        <f>IFERROR((AI30+AI31)-AI115,"-")</f>
        <v>-</v>
      </c>
    </row>
    <row r="121" spans="1:3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A21:AA22"/>
    <mergeCell ref="AH21:AH22"/>
    <mergeCell ref="AI21:AI22"/>
    <mergeCell ref="F21:F22"/>
    <mergeCell ref="M21:M22"/>
    <mergeCell ref="T21:T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195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196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197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198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199</v>
      </c>
      <c r="AN21" s="241" t="s">
        <v>200</v>
      </c>
    </row>
    <row r="22" spans="1:41" customHeight="1" ht="16.5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2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2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2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2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1" workbookViewId="0" zoomScale="85" zoomScaleNormal="85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199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201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202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203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204</v>
      </c>
      <c r="AN21" s="241" t="s">
        <v>205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2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2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2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2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 t="s">
        <v>206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4" t="s">
        <v>40</v>
      </c>
      <c r="B1" s="305"/>
      <c r="C1" s="270" t="e">
        <f>MID(CELL("nomfichier",H1),FIND("]",CELL("nomfichier",H1))+1,32)</f>
        <v>#VALUE!</v>
      </c>
      <c r="D1" s="306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207</v>
      </c>
      <c r="H3" s="79" t="s">
        <v>208</v>
      </c>
      <c r="I3" s="80" t="s">
        <v>209</v>
      </c>
      <c r="J3" s="80" t="s">
        <v>210</v>
      </c>
      <c r="K3" s="80" t="s">
        <v>211</v>
      </c>
      <c r="L3" s="80" t="s">
        <v>212</v>
      </c>
      <c r="M3" s="80" t="s">
        <v>213</v>
      </c>
      <c r="N3" s="80" t="s">
        <v>214</v>
      </c>
      <c r="O3" s="80" t="s">
        <v>215</v>
      </c>
      <c r="P3" s="80" t="s">
        <v>216</v>
      </c>
      <c r="Q3" s="80" t="s">
        <v>217</v>
      </c>
      <c r="R3" s="80" t="s">
        <v>218</v>
      </c>
      <c r="S3" s="82" t="s">
        <v>219</v>
      </c>
    </row>
    <row r="4" spans="1:20" customHeight="1" ht="15.75">
      <c r="A4" s="249" t="s">
        <v>54</v>
      </c>
      <c r="B4" s="250"/>
      <c r="C4" s="250"/>
      <c r="D4" s="251"/>
      <c r="F4" s="72">
        <f>SUM(H4:S4)</f>
        <v>26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17</v>
      </c>
      <c r="Q4" s="6">
        <f>Asso_102022!AI23</f>
        <v>0</v>
      </c>
      <c r="R4" s="6">
        <f>Asso_112022!AN23</f>
        <v>0</v>
      </c>
      <c r="S4" s="199">
        <f>Asso_122022!AN23</f>
        <v>0</v>
      </c>
    </row>
    <row r="5" spans="1:20">
      <c r="A5" s="243" t="s">
        <v>55</v>
      </c>
      <c r="B5" s="244"/>
      <c r="C5" s="244"/>
      <c r="D5" s="245"/>
      <c r="F5" s="73">
        <f>SUM(H5:S5)</f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Asso_102022!AI24</f>
        <v>0</v>
      </c>
      <c r="R5" s="8">
        <f>Asso_112022!AN24</f>
        <v>0</v>
      </c>
      <c r="S5" s="200">
        <f>Asso_122022!AN24</f>
        <v>0</v>
      </c>
    </row>
    <row r="6" spans="1:20">
      <c r="A6" s="243" t="s">
        <v>56</v>
      </c>
      <c r="B6" s="244"/>
      <c r="C6" s="244"/>
      <c r="D6" s="245"/>
      <c r="F6" s="73">
        <f>SUM(H6:S6)</f>
        <v>292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98</v>
      </c>
      <c r="Q6" s="8">
        <f>Asso_102022!AI25</f>
        <v>0</v>
      </c>
      <c r="R6" s="8">
        <f>Asso_112022!AN25</f>
        <v>0</v>
      </c>
      <c r="S6" s="200">
        <f>Asso_122022!AN25</f>
        <v>0</v>
      </c>
    </row>
    <row r="7" spans="1:20">
      <c r="A7" s="243" t="s">
        <v>57</v>
      </c>
      <c r="B7" s="244"/>
      <c r="C7" s="244"/>
      <c r="D7" s="245"/>
      <c r="F7" s="73">
        <f>SUM(H7:S7)</f>
        <v>264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74</v>
      </c>
      <c r="Q7" s="8">
        <f>Asso_102022!AI26</f>
        <v>1</v>
      </c>
      <c r="R7" s="8">
        <f>Asso_112022!AN26</f>
        <v>0</v>
      </c>
      <c r="S7" s="200">
        <f>Asso_122022!AN26</f>
        <v>0</v>
      </c>
    </row>
    <row r="8" spans="1:20">
      <c r="A8" s="243" t="s">
        <v>58</v>
      </c>
      <c r="B8" s="244"/>
      <c r="C8" s="244"/>
      <c r="D8" s="245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Asso_102022!AI27</f>
        <v>0</v>
      </c>
      <c r="R8" s="8">
        <f>Asso_112022!AN27</f>
        <v>0</v>
      </c>
      <c r="S8" s="200">
        <f>Asso_122022!AN27</f>
        <v>0</v>
      </c>
    </row>
    <row r="9" spans="1:20">
      <c r="A9" s="243" t="s">
        <v>59</v>
      </c>
      <c r="B9" s="244"/>
      <c r="C9" s="244"/>
      <c r="D9" s="245"/>
      <c r="F9" s="73">
        <f>SUM(H9:S9)</f>
        <v>5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3</v>
      </c>
      <c r="Q9" s="8">
        <f>Asso_102022!AI28</f>
        <v>0</v>
      </c>
      <c r="R9" s="8">
        <f>Asso_112022!AN28</f>
        <v>0</v>
      </c>
      <c r="S9" s="200">
        <f>Asso_122022!AN28</f>
        <v>0</v>
      </c>
    </row>
    <row r="10" spans="1:20">
      <c r="A10" s="243" t="s">
        <v>60</v>
      </c>
      <c r="B10" s="244"/>
      <c r="C10" s="244"/>
      <c r="D10" s="245"/>
      <c r="F10" s="73">
        <f>SUM(H10:S10)</f>
        <v>1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Asso_102022!AI29</f>
        <v>1</v>
      </c>
      <c r="R10" s="8">
        <f>Asso_112022!AN29</f>
        <v>0</v>
      </c>
      <c r="S10" s="200">
        <f>Asso_122022!AN29</f>
        <v>0</v>
      </c>
    </row>
    <row r="11" spans="1:20">
      <c r="A11" s="243" t="s">
        <v>61</v>
      </c>
      <c r="B11" s="244"/>
      <c r="C11" s="244"/>
      <c r="D11" s="245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Asso_102022!AI30</f>
        <v>0</v>
      </c>
      <c r="R11" s="8">
        <f>Asso_112022!AN30</f>
        <v>0</v>
      </c>
      <c r="S11" s="200">
        <f>Asso_122022!AN30</f>
        <v>0</v>
      </c>
    </row>
    <row r="12" spans="1:20">
      <c r="A12" s="243" t="s">
        <v>62</v>
      </c>
      <c r="B12" s="244"/>
      <c r="C12" s="244"/>
      <c r="D12" s="245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Asso_102022!AI31</f>
        <v>0</v>
      </c>
      <c r="R12" s="10">
        <f>Asso_112022!AN31</f>
        <v>0</v>
      </c>
      <c r="S12" s="201">
        <f>Asso_122022!AN31</f>
        <v>0</v>
      </c>
    </row>
    <row r="13" spans="1:20">
      <c r="A13" s="246" t="s">
        <v>63</v>
      </c>
      <c r="B13" s="247"/>
      <c r="C13" s="247"/>
      <c r="D13" s="248"/>
      <c r="F13" s="73">
        <f>SUM(H13:S13)</f>
        <v>336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176</v>
      </c>
      <c r="Q13" s="8">
        <f>Asso_102022!AI32</f>
        <v>0</v>
      </c>
      <c r="R13" s="8">
        <f>Asso_112022!AN32</f>
        <v>0</v>
      </c>
      <c r="S13" s="200">
        <f>Asso_122022!AN32</f>
        <v>0</v>
      </c>
    </row>
    <row r="14" spans="1:20">
      <c r="A14" s="246" t="s">
        <v>64</v>
      </c>
      <c r="B14" s="247"/>
      <c r="C14" s="247"/>
      <c r="D14" s="248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Asso_102022!AI33</f>
        <v>0</v>
      </c>
      <c r="R14" s="8">
        <f>Asso_112022!AN33</f>
        <v>0</v>
      </c>
      <c r="S14" s="200">
        <f>Asso_122022!AN33</f>
        <v>0</v>
      </c>
    </row>
    <row r="15" spans="1:20" customHeight="1" ht="15.75">
      <c r="A15" s="243" t="s">
        <v>65</v>
      </c>
      <c r="B15" s="244"/>
      <c r="C15" s="244"/>
      <c r="D15" s="245"/>
      <c r="F15" s="73">
        <f>SUM(H15:S15)</f>
        <v>15530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7255</v>
      </c>
      <c r="Q15" s="8">
        <f>Asso_102022!AI34</f>
        <v>0</v>
      </c>
      <c r="R15" s="8">
        <f>Asso_112022!AN34</f>
        <v>0</v>
      </c>
      <c r="S15" s="200">
        <f>Asso_122022!AN34</f>
        <v>0</v>
      </c>
    </row>
    <row r="16" spans="1:20" customHeight="1" ht="16.5">
      <c r="A16" s="258" t="s">
        <v>66</v>
      </c>
      <c r="B16" s="259"/>
      <c r="C16" s="259"/>
      <c r="D16" s="260"/>
      <c r="F16" s="75">
        <f>SUM(F4:F15)</f>
        <v>16454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1219</v>
      </c>
      <c r="O16" s="77">
        <f>SUM(O4:O15)</f>
        <v>7610</v>
      </c>
      <c r="P16" s="77">
        <f>SUM(P4:P15)</f>
        <v>7623</v>
      </c>
      <c r="Q16" s="77">
        <f>SUM(Q4:Q15)</f>
        <v>2</v>
      </c>
      <c r="R16" s="77">
        <f>SUM(R4:R15)</f>
        <v>0</v>
      </c>
      <c r="S16" s="202">
        <f>SUM(S4:S15)</f>
        <v>0</v>
      </c>
    </row>
    <row r="17" spans="1:20" customHeight="1" ht="16.5">
      <c r="A17" s="258" t="s">
        <v>67</v>
      </c>
      <c r="B17" s="259"/>
      <c r="C17" s="259"/>
      <c r="D17" s="260"/>
      <c r="F17" s="75">
        <f>SUM(F4:F12)</f>
        <v>588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54</v>
      </c>
      <c r="O17" s="77">
        <f>SUM(O4:O12)</f>
        <v>340</v>
      </c>
      <c r="P17" s="77">
        <f>SUM(P4:P12)</f>
        <v>192</v>
      </c>
      <c r="Q17" s="77">
        <f>SUM(Q4:Q12)</f>
        <v>2</v>
      </c>
      <c r="R17" s="77">
        <f>SUM(R4:R12)</f>
        <v>0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61" t="s">
        <v>68</v>
      </c>
      <c r="B19" s="262"/>
      <c r="C19" s="262"/>
      <c r="D19" s="263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Asso_102022!AI38</f>
        <v>-</v>
      </c>
      <c r="R19" s="103" t="str">
        <f>Asso_112022!AN38</f>
        <v>-</v>
      </c>
      <c r="S19" s="203" t="str">
        <f>Asso_122022!AN38</f>
        <v>-</v>
      </c>
    </row>
    <row r="20" spans="1:20">
      <c r="A20" s="264" t="s">
        <v>69</v>
      </c>
      <c r="B20" s="265"/>
      <c r="C20" s="265"/>
      <c r="D20" s="266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Asso_102022!AI39</f>
        <v>-</v>
      </c>
      <c r="R20" s="106" t="str">
        <f>Asso_112022!AN39</f>
        <v>-</v>
      </c>
      <c r="S20" s="204" t="str">
        <f>Asso_122022!AN39</f>
        <v>-</v>
      </c>
    </row>
    <row r="21" spans="1:20" customHeight="1" ht="15.75">
      <c r="A21" s="267" t="s">
        <v>70</v>
      </c>
      <c r="B21" s="268"/>
      <c r="C21" s="268"/>
      <c r="D21" s="269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61" t="s">
        <v>71</v>
      </c>
      <c r="B23" s="262"/>
      <c r="C23" s="262"/>
      <c r="D23" s="263"/>
      <c r="F23" s="111">
        <f>IFERROR(F17/F16,"-")</f>
        <v>0.035735991248329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>
        <f>IFERROR(N17/N16,"-")</f>
        <v>0.044298605414274</v>
      </c>
      <c r="O23" s="87">
        <f>IFERROR(O17/O16,"-")</f>
        <v>0.044678055190539</v>
      </c>
      <c r="P23" s="87">
        <f>IFERROR(P17/P16,"-")</f>
        <v>0.025186934277843</v>
      </c>
      <c r="Q23" s="87">
        <f>IFERROR(Q17/Q16,"-")</f>
        <v>1</v>
      </c>
      <c r="R23" s="87" t="str">
        <f>IFERROR(R17/R16,"-")</f>
        <v>-</v>
      </c>
      <c r="S23" s="206" t="str">
        <f>IFERROR(S17/S16,"-")</f>
        <v>-</v>
      </c>
    </row>
    <row r="24" spans="1:20">
      <c r="A24" s="264" t="s">
        <v>72</v>
      </c>
      <c r="B24" s="265"/>
      <c r="C24" s="265"/>
      <c r="D24" s="266"/>
      <c r="F24" s="112">
        <f>IFERROR((F4+F6+F7+F8)/F16,"-")</f>
        <v>0.035371338276407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>
        <f>IFERROR((N4+N6+N7+N8)/N16,"-")</f>
        <v>0.042657916324856</v>
      </c>
      <c r="O24" s="93">
        <f>IFERROR((O4+O6+O7+O8)/O16,"-")</f>
        <v>0.044678055190539</v>
      </c>
      <c r="P24" s="93">
        <f>IFERROR((P4+P6+P7+P8)/P16,"-")</f>
        <v>0.024793388429752</v>
      </c>
      <c r="Q24" s="93">
        <f>IFERROR((Q4+Q6+Q7+Q8)/Q16,"-")</f>
        <v>0.5</v>
      </c>
      <c r="R24" s="93" t="str">
        <f>IFERROR((R4+R6+R7+R8)/R16,"-")</f>
        <v>-</v>
      </c>
      <c r="S24" s="207" t="str">
        <f>IFERROR((S4+S6+S7+S8)/S16,"-")</f>
        <v>-</v>
      </c>
    </row>
    <row r="25" spans="1:20">
      <c r="A25" s="264" t="s">
        <v>73</v>
      </c>
      <c r="B25" s="265"/>
      <c r="C25" s="265"/>
      <c r="D25" s="266"/>
      <c r="F25" s="113">
        <f>IFERROR(F7/F16,"-")</f>
        <v>0.016044730764556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>
        <f>IFERROR(N7/N16,"-")</f>
        <v>0.014766201804758</v>
      </c>
      <c r="O25" s="93">
        <f>IFERROR(O7/O16,"-")</f>
        <v>0.022470433639947</v>
      </c>
      <c r="P25" s="93">
        <f>IFERROR(P7/P16,"-")</f>
        <v>0.0097074642529188</v>
      </c>
      <c r="Q25" s="93">
        <f>IFERROR(Q7/Q16,"-")</f>
        <v>0.5</v>
      </c>
      <c r="R25" s="93" t="str">
        <f>IFERROR(R7/R16,"-")</f>
        <v>-</v>
      </c>
      <c r="S25" s="207" t="str">
        <f>IFERROR(S7/S16,"-")</f>
        <v>-</v>
      </c>
    </row>
    <row r="26" spans="1:20">
      <c r="A26" s="264" t="s">
        <v>74</v>
      </c>
      <c r="B26" s="265"/>
      <c r="C26" s="265"/>
      <c r="D26" s="266"/>
      <c r="F26" s="113">
        <f>IFERROR(F6/F16,"-")</f>
        <v>0.017746444633524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>
        <f>IFERROR(N6/N16,"-")</f>
        <v>0.026251025430681</v>
      </c>
      <c r="O26" s="93">
        <f>IFERROR(O6/O16,"-")</f>
        <v>0.021287779237845</v>
      </c>
      <c r="P26" s="93">
        <f>IFERROR(P6/P16,"-")</f>
        <v>0.012855831037649</v>
      </c>
      <c r="Q26" s="93">
        <f>IFERROR(Q6/Q16,"-")</f>
        <v>0</v>
      </c>
      <c r="R26" s="93" t="str">
        <f>IFERROR(R6/R16,"-")</f>
        <v>-</v>
      </c>
      <c r="S26" s="207" t="str">
        <f>IFERROR(S6/S16,"-")</f>
        <v>-</v>
      </c>
    </row>
    <row r="27" spans="1:20">
      <c r="A27" s="264" t="s">
        <v>75</v>
      </c>
      <c r="B27" s="265"/>
      <c r="C27" s="265"/>
      <c r="D27" s="266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>
        <f>IFERROR(N8/N16,"-")</f>
        <v>0</v>
      </c>
      <c r="O27" s="93">
        <f>IFERROR(O8/O16,"-")</f>
        <v>0</v>
      </c>
      <c r="P27" s="93">
        <f>IFERROR(P8/P16,"-")</f>
        <v>0</v>
      </c>
      <c r="Q27" s="93">
        <f>IFERROR(Q8/Q16,"-")</f>
        <v>0</v>
      </c>
      <c r="R27" s="93" t="str">
        <f>IFERROR(R8/R16,"-")</f>
        <v>-</v>
      </c>
      <c r="S27" s="207" t="str">
        <f>IFERROR(S8/S16,"-")</f>
        <v>-</v>
      </c>
    </row>
    <row r="28" spans="1:20">
      <c r="A28" s="264" t="s">
        <v>76</v>
      </c>
      <c r="B28" s="265"/>
      <c r="C28" s="265"/>
      <c r="D28" s="266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>
        <f>IFERROR(N8/(N4+N6+N7+N8),"-")</f>
        <v>0</v>
      </c>
      <c r="O28" s="93">
        <f>IFERROR(O8/(O4+O6+O7+O8),"-")</f>
        <v>0</v>
      </c>
      <c r="P28" s="93">
        <f>IFERROR(P8/(P4+P6+P7+P8),"-")</f>
        <v>0</v>
      </c>
      <c r="Q28" s="93">
        <f>IFERROR(Q8/(Q4+Q6+Q7+Q8),"-")</f>
        <v>0</v>
      </c>
      <c r="R28" s="93" t="str">
        <f>IFERROR(R8/(R4+R6+R7+R8),"-")</f>
        <v>-</v>
      </c>
      <c r="S28" s="207" t="str">
        <f>IFERROR(S8/(S4+S6+S7+S8),"-")</f>
        <v>-</v>
      </c>
    </row>
    <row r="29" spans="1:20">
      <c r="A29" s="264" t="s">
        <v>77</v>
      </c>
      <c r="B29" s="265"/>
      <c r="C29" s="265"/>
      <c r="D29" s="266"/>
      <c r="F29" s="113">
        <f>IFERROR(F13/F16,"-")</f>
        <v>0.020420566427616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>
        <f>IFERROR(N13/N16,"-")</f>
        <v>0.0032813781788351</v>
      </c>
      <c r="O29" s="93">
        <f>IFERROR(O13/O16,"-")</f>
        <v>0.020499342969777</v>
      </c>
      <c r="P29" s="93">
        <f>IFERROR(P13/P16,"-")</f>
        <v>0.023088023088023</v>
      </c>
      <c r="Q29" s="93">
        <f>IFERROR(Q13/Q16,"-")</f>
        <v>0</v>
      </c>
      <c r="R29" s="93" t="str">
        <f>IFERROR(R13/R16,"-")</f>
        <v>-</v>
      </c>
      <c r="S29" s="207" t="str">
        <f>IFERROR(S13/S16,"-")</f>
        <v>-</v>
      </c>
    </row>
    <row r="30" spans="1:20">
      <c r="A30" s="264" t="s">
        <v>78</v>
      </c>
      <c r="B30" s="265"/>
      <c r="C30" s="265"/>
      <c r="D30" s="266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>
        <f>IFERROR(N14/N16,"-")</f>
        <v>0</v>
      </c>
      <c r="O30" s="93">
        <f>IFERROR(O14/O16,"-")</f>
        <v>0</v>
      </c>
      <c r="P30" s="93">
        <f>IFERROR(P14/P16,"-")</f>
        <v>0</v>
      </c>
      <c r="Q30" s="93">
        <f>IFERROR(Q14/Q16,"-")</f>
        <v>0</v>
      </c>
      <c r="R30" s="93" t="str">
        <f>IFERROR(R14/R16,"-")</f>
        <v>-</v>
      </c>
      <c r="S30" s="207" t="str">
        <f>IFERROR(S14/S16,"-")</f>
        <v>-</v>
      </c>
    </row>
    <row r="31" spans="1:20">
      <c r="A31" s="264" t="s">
        <v>79</v>
      </c>
      <c r="B31" s="265"/>
      <c r="C31" s="265"/>
      <c r="D31" s="266"/>
      <c r="F31" s="113">
        <f>IFERROR((F5+F9+F10)/F16,"-")</f>
        <v>0.00036465297192172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>
        <f>IFERROR((N5+N9+N10)/N16,"-")</f>
        <v>0.0016406890894176</v>
      </c>
      <c r="O31" s="93">
        <f>IFERROR((O5+O9+O10)/O16,"-")</f>
        <v>0</v>
      </c>
      <c r="P31" s="93">
        <f>IFERROR((P5+P9+P10)/P16,"-")</f>
        <v>0.0003935458480913</v>
      </c>
      <c r="Q31" s="93">
        <f>IFERROR((Q5+Q9+Q10)/Q16,"-")</f>
        <v>0.5</v>
      </c>
      <c r="R31" s="93" t="str">
        <f>IFERROR((R5+R9+R10)/R16,"-")</f>
        <v>-</v>
      </c>
      <c r="S31" s="207" t="str">
        <f>IFERROR((S5+S9+S10)/S16,"-")</f>
        <v>-</v>
      </c>
    </row>
    <row r="32" spans="1:20">
      <c r="A32" s="264" t="s">
        <v>80</v>
      </c>
      <c r="B32" s="265"/>
      <c r="C32" s="265"/>
      <c r="D32" s="266"/>
      <c r="F32" s="113">
        <f>IFERROR(F9/F16,"-")</f>
        <v>0.00030387747660143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>
        <f>IFERROR(N9/N16,"-")</f>
        <v>0.0016406890894176</v>
      </c>
      <c r="O32" s="93">
        <f>IFERROR(O9/O16,"-")</f>
        <v>0</v>
      </c>
      <c r="P32" s="93">
        <f>IFERROR(P9/P16,"-")</f>
        <v>0.0003935458480913</v>
      </c>
      <c r="Q32" s="93">
        <f>IFERROR(Q9/Q16,"-")</f>
        <v>0</v>
      </c>
      <c r="R32" s="93" t="str">
        <f>IFERROR(R9/R16,"-")</f>
        <v>-</v>
      </c>
      <c r="S32" s="207" t="str">
        <f>IFERROR(S9/S16,"-")</f>
        <v>-</v>
      </c>
    </row>
    <row r="33" spans="1:20">
      <c r="A33" s="264" t="s">
        <v>81</v>
      </c>
      <c r="B33" s="265"/>
      <c r="C33" s="265"/>
      <c r="D33" s="266"/>
      <c r="F33" s="113">
        <f>IFERROR(F10/F16,"-")</f>
        <v>6.0775495320287E-5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>
        <f>IFERROR(N10/N16,"-")</f>
        <v>0</v>
      </c>
      <c r="O33" s="93">
        <f>IFERROR(O10/O16,"-")</f>
        <v>0</v>
      </c>
      <c r="P33" s="93">
        <f>IFERROR(P10/P16,"-")</f>
        <v>0</v>
      </c>
      <c r="Q33" s="93">
        <f>IFERROR(Q10/Q16,"-")</f>
        <v>0.5</v>
      </c>
      <c r="R33" s="93" t="str">
        <f>IFERROR(R10/R16,"-")</f>
        <v>-</v>
      </c>
      <c r="S33" s="207" t="str">
        <f>IFERROR(S10/S16,"-")</f>
        <v>-</v>
      </c>
    </row>
    <row r="34" spans="1:20">
      <c r="A34" s="264" t="s">
        <v>82</v>
      </c>
      <c r="B34" s="265"/>
      <c r="C34" s="265"/>
      <c r="D34" s="266"/>
      <c r="F34" s="113">
        <f>IFERROR(F10/(F5+F9+F10),"-")</f>
        <v>0.16666666666667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>
        <f>IFERROR(N10/(N5+N9+N10),"-")</f>
        <v>0</v>
      </c>
      <c r="O34" s="93" t="str">
        <f>IFERROR(O10/(O5+O9+O10),"-")</f>
        <v>-</v>
      </c>
      <c r="P34" s="93">
        <f>IFERROR(P10/(P5+P9+P10),"-")</f>
        <v>0</v>
      </c>
      <c r="Q34" s="93">
        <f>IFERROR(Q10/(Q5+Q9+Q10),"-")</f>
        <v>1</v>
      </c>
      <c r="R34" s="93" t="str">
        <f>IFERROR(R10/(R5+R9+R10),"-")</f>
        <v>-</v>
      </c>
      <c r="S34" s="207" t="str">
        <f>IFERROR(S10/(S5+S9+S10),"-")</f>
        <v>-</v>
      </c>
    </row>
    <row r="35" spans="1:20">
      <c r="A35" s="264" t="s">
        <v>83</v>
      </c>
      <c r="B35" s="265"/>
      <c r="C35" s="265"/>
      <c r="D35" s="266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>
        <f>IFERROR((N11+N12)/N16,"-")</f>
        <v>0</v>
      </c>
      <c r="O35" s="93">
        <f>IFERROR((O11+O12)/O16,"-")</f>
        <v>0</v>
      </c>
      <c r="P35" s="93">
        <f>IFERROR((P11+P12)/P16,"-")</f>
        <v>0</v>
      </c>
      <c r="Q35" s="93">
        <f>IFERROR((Q11+Q12)/Q16,"-")</f>
        <v>0</v>
      </c>
      <c r="R35" s="93" t="str">
        <f>IFERROR((R11+R12)/R16,"-")</f>
        <v>-</v>
      </c>
      <c r="S35" s="207" t="str">
        <f>IFERROR((S11+S12)/S16,"-")</f>
        <v>-</v>
      </c>
    </row>
    <row r="36" spans="1:20">
      <c r="A36" s="264" t="s">
        <v>84</v>
      </c>
      <c r="B36" s="265"/>
      <c r="C36" s="265"/>
      <c r="D36" s="266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>
        <f>IFERROR(N11/N16,"-")</f>
        <v>0</v>
      </c>
      <c r="O36" s="93">
        <f>IFERROR(O11/O16,"-")</f>
        <v>0</v>
      </c>
      <c r="P36" s="93">
        <f>IFERROR(P11/P16,"-")</f>
        <v>0</v>
      </c>
      <c r="Q36" s="93">
        <f>IFERROR(Q11/Q16,"-")</f>
        <v>0</v>
      </c>
      <c r="R36" s="93" t="str">
        <f>IFERROR(R11/R16,"-")</f>
        <v>-</v>
      </c>
      <c r="S36" s="207" t="str">
        <f>IFERROR(S11/S16,"-")</f>
        <v>-</v>
      </c>
    </row>
    <row r="37" spans="1:20">
      <c r="A37" s="264" t="s">
        <v>85</v>
      </c>
      <c r="B37" s="265"/>
      <c r="C37" s="265"/>
      <c r="D37" s="266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>
        <f>IFERROR(N12/N16,"-")</f>
        <v>0</v>
      </c>
      <c r="O37" s="93">
        <f>IFERROR(O12/O16,"-")</f>
        <v>0</v>
      </c>
      <c r="P37" s="93">
        <f>IFERROR(P12/P16,"-")</f>
        <v>0</v>
      </c>
      <c r="Q37" s="93">
        <f>IFERROR(Q12/Q16,"-")</f>
        <v>0</v>
      </c>
      <c r="R37" s="93" t="str">
        <f>IFERROR(R12/R16,"-")</f>
        <v>-</v>
      </c>
      <c r="S37" s="207" t="str">
        <f>IFERROR(S12/S16,"-")</f>
        <v>-</v>
      </c>
    </row>
    <row r="38" spans="1:20">
      <c r="A38" s="264" t="s">
        <v>86</v>
      </c>
      <c r="B38" s="265"/>
      <c r="C38" s="265"/>
      <c r="D38" s="266"/>
      <c r="F38" s="113">
        <f>IFERROR(F15/F16,"-")</f>
        <v>0.94384344232405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>
        <f>IFERROR(N15/N16,"-")</f>
        <v>0.95242001640689</v>
      </c>
      <c r="O38" s="93">
        <f>IFERROR(O15/O16,"-")</f>
        <v>0.93482260183968</v>
      </c>
      <c r="P38" s="93">
        <f>IFERROR(P15/P16,"-")</f>
        <v>0.95172504263413</v>
      </c>
      <c r="Q38" s="93">
        <f>IFERROR(Q15/Q16,"-")</f>
        <v>0</v>
      </c>
      <c r="R38" s="93" t="str">
        <f>IFERROR(R15/R16,"-")</f>
        <v>-</v>
      </c>
      <c r="S38" s="207" t="str">
        <f>IFERROR(S15/S16,"-")</f>
        <v>-</v>
      </c>
    </row>
    <row r="39" spans="1:20">
      <c r="A39" s="264" t="s">
        <v>87</v>
      </c>
      <c r="B39" s="265"/>
      <c r="C39" s="265"/>
      <c r="D39" s="266"/>
      <c r="F39" s="113">
        <f>IFERROR(F4/F16,"-")</f>
        <v>0.0015801628783275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>
        <f>IFERROR(N4/N16,"-")</f>
        <v>0.0016406890894176</v>
      </c>
      <c r="O39" s="93">
        <f>IFERROR(O4/O16,"-")</f>
        <v>0.00091984231274639</v>
      </c>
      <c r="P39" s="93">
        <f>IFERROR(P4/P16,"-")</f>
        <v>0.002230093139184</v>
      </c>
      <c r="Q39" s="93">
        <f>IFERROR(Q4/Q16,"-")</f>
        <v>0</v>
      </c>
      <c r="R39" s="93" t="str">
        <f>IFERROR(R4/R16,"-")</f>
        <v>-</v>
      </c>
      <c r="S39" s="207" t="str">
        <f>IFERROR(S4/S16,"-")</f>
        <v>-</v>
      </c>
    </row>
    <row r="40" spans="1:20" customHeight="1" ht="15.75">
      <c r="A40" s="301" t="s">
        <v>88</v>
      </c>
      <c r="B40" s="302"/>
      <c r="C40" s="302"/>
      <c r="D40" s="303"/>
      <c r="F40" s="114">
        <f>IFERROR(F5/F16,"-")</f>
        <v>0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>
        <f>IFERROR(N5/N16,"-")</f>
        <v>0</v>
      </c>
      <c r="O40" s="96">
        <f>IFERROR(O5/O16,"-")</f>
        <v>0</v>
      </c>
      <c r="P40" s="96">
        <f>IFERROR(P5/P16,"-")</f>
        <v>0</v>
      </c>
      <c r="Q40" s="96">
        <f>IFERROR(Q5/Q16,"-")</f>
        <v>0</v>
      </c>
      <c r="R40" s="96" t="str">
        <f>IFERROR(R5/R16,"-")</f>
        <v>-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49" t="s">
        <v>89</v>
      </c>
      <c r="B42" s="250"/>
      <c r="C42" s="250"/>
      <c r="D42" s="251"/>
      <c r="F42" s="72">
        <f>SUM(H42:S42)</f>
        <v>3638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1999</v>
      </c>
      <c r="Q42" s="6">
        <f>Asso_102022!AI61</f>
        <v>0</v>
      </c>
      <c r="R42" s="6">
        <f>Asso_112022!AN61</f>
        <v>0</v>
      </c>
      <c r="S42" s="199">
        <f>Asso_122022!AN61</f>
        <v>0</v>
      </c>
    </row>
    <row r="43" spans="1:20">
      <c r="A43" s="243" t="s">
        <v>90</v>
      </c>
      <c r="B43" s="244"/>
      <c r="C43" s="244"/>
      <c r="D43" s="245"/>
      <c r="F43" s="73">
        <f>SUM(H43:S43)</f>
        <v>64449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24679</v>
      </c>
      <c r="Q43" s="8">
        <f>Asso_102022!AI62</f>
        <v>0</v>
      </c>
      <c r="R43" s="8">
        <f>Asso_112022!AN62</f>
        <v>0</v>
      </c>
      <c r="S43" s="200">
        <f>Asso_122022!AN62</f>
        <v>0</v>
      </c>
    </row>
    <row r="44" spans="1:20">
      <c r="A44" s="243" t="s">
        <v>91</v>
      </c>
      <c r="B44" s="244"/>
      <c r="C44" s="244"/>
      <c r="D44" s="245"/>
      <c r="F44" s="73">
        <f>SUM(H44:S44)</f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Asso_102022!AI63</f>
        <v>0</v>
      </c>
      <c r="R44" s="8">
        <f>Asso_112022!AN63</f>
        <v>0</v>
      </c>
      <c r="S44" s="200">
        <f>Asso_122022!AN63</f>
        <v>0</v>
      </c>
    </row>
    <row r="45" spans="1:20">
      <c r="A45" s="243" t="s">
        <v>92</v>
      </c>
      <c r="B45" s="244"/>
      <c r="C45" s="244"/>
      <c r="D45" s="245"/>
      <c r="F45" s="73">
        <f>SUM(H45:S45)</f>
        <v>2342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1066</v>
      </c>
      <c r="Q45" s="8">
        <f>Asso_102022!AI64</f>
        <v>0</v>
      </c>
      <c r="R45" s="8">
        <f>Asso_112022!AN64</f>
        <v>0</v>
      </c>
      <c r="S45" s="200">
        <f>Asso_122022!AN64</f>
        <v>0</v>
      </c>
    </row>
    <row r="46" spans="1:20">
      <c r="A46" s="243" t="s">
        <v>93</v>
      </c>
      <c r="B46" s="244"/>
      <c r="C46" s="244"/>
      <c r="D46" s="245"/>
      <c r="F46" s="73">
        <f>SUM(H46:S46)</f>
        <v>56035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238">
        <f>Asso_092022!AK65</f>
        <v>27989</v>
      </c>
      <c r="Q46" s="8">
        <f>Asso_102022!AI65</f>
        <v>0</v>
      </c>
      <c r="R46" s="8">
        <f>Asso_112022!AN65</f>
        <v>0</v>
      </c>
      <c r="S46" s="200">
        <f>Asso_122022!AN65</f>
        <v>0</v>
      </c>
    </row>
    <row r="47" spans="1:20">
      <c r="A47" s="243" t="s">
        <v>94</v>
      </c>
      <c r="B47" s="244"/>
      <c r="C47" s="244"/>
      <c r="D47" s="245"/>
      <c r="F47" s="73">
        <f>SUM(H47:S47)</f>
        <v>600296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300884</v>
      </c>
      <c r="Q47" s="8">
        <f>Asso_102022!AI66</f>
        <v>0</v>
      </c>
      <c r="R47" s="8">
        <f>Asso_112022!AN66</f>
        <v>0</v>
      </c>
      <c r="S47" s="200">
        <f>Asso_122022!AN66</f>
        <v>0</v>
      </c>
    </row>
    <row r="48" spans="1:20">
      <c r="A48" s="243" t="s">
        <v>95</v>
      </c>
      <c r="B48" s="244"/>
      <c r="C48" s="244"/>
      <c r="D48" s="245"/>
      <c r="F48" s="73">
        <f>SUM(H48:S48)</f>
        <v>482053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341081</v>
      </c>
      <c r="Q48" s="8">
        <f>Asso_102022!AI67</f>
        <v>0</v>
      </c>
      <c r="R48" s="8">
        <f>Asso_112022!AN67</f>
        <v>0</v>
      </c>
      <c r="S48" s="200">
        <f>Asso_122022!AN67</f>
        <v>0</v>
      </c>
    </row>
    <row r="49" spans="1:20" customHeight="1" ht="15.75">
      <c r="A49" s="280" t="s">
        <v>96</v>
      </c>
      <c r="B49" s="281"/>
      <c r="C49" s="281"/>
      <c r="D49" s="282"/>
      <c r="F49" s="115">
        <f>SUM(F16,F42:F46)</f>
        <v>142930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12136</v>
      </c>
      <c r="O49" s="117">
        <f>SUM(O16,O42:O46)</f>
        <v>67436</v>
      </c>
      <c r="P49" s="117">
        <f>SUM(P16,P42:P46)</f>
        <v>63356</v>
      </c>
      <c r="Q49" s="117">
        <f>SUM(Q16,Q42:Q46)</f>
        <v>2</v>
      </c>
      <c r="R49" s="117">
        <f>SUM(R16,R42:R46)</f>
        <v>0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77" t="s">
        <v>97</v>
      </c>
      <c r="B51" s="278"/>
      <c r="C51" s="278"/>
      <c r="D51" s="279"/>
      <c r="F51" s="72">
        <f>SUM(H51:S51)</f>
        <v>220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95</v>
      </c>
      <c r="Q51" s="20">
        <f>Asso_102022!AI70</f>
        <v>0</v>
      </c>
      <c r="R51" s="20">
        <f>Asso_112022!AN70</f>
        <v>0</v>
      </c>
      <c r="S51" s="210">
        <f>Asso_122022!AN70</f>
        <v>0</v>
      </c>
    </row>
    <row r="52" spans="1:20">
      <c r="A52" s="292" t="s">
        <v>98</v>
      </c>
      <c r="B52" s="293"/>
      <c r="C52" s="293"/>
      <c r="D52" s="294"/>
      <c r="F52" s="119">
        <f>SUM(H52:S52)</f>
        <v>343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124</v>
      </c>
      <c r="Q52" s="38">
        <f>Asso_102022!AI71</f>
        <v>0</v>
      </c>
      <c r="R52" s="38">
        <f>Asso_112022!AN71</f>
        <v>0</v>
      </c>
      <c r="S52" s="211">
        <f>Asso_122022!AN71</f>
        <v>0</v>
      </c>
    </row>
    <row r="53" spans="1:20">
      <c r="A53" s="295" t="s">
        <v>99</v>
      </c>
      <c r="B53" s="296"/>
      <c r="C53" s="296"/>
      <c r="D53" s="297"/>
      <c r="F53" s="120">
        <f>IFERROR(F51/F17,"-")</f>
        <v>0.37414965986395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>
        <f>IFERROR(N51/N17,"-")</f>
        <v>0</v>
      </c>
      <c r="O53" s="123">
        <f>IFERROR(O51/O17,"-")</f>
        <v>0.36764705882353</v>
      </c>
      <c r="P53" s="123">
        <f>IFERROR(P51/P17,"-")</f>
        <v>0.49479166666667</v>
      </c>
      <c r="Q53" s="123">
        <f>IFERROR(Q51/Q17,"-")</f>
        <v>0</v>
      </c>
      <c r="R53" s="123" t="str">
        <f>IFERROR(R51/R17,"-")</f>
        <v>-</v>
      </c>
      <c r="S53" s="212" t="str">
        <f>IFERROR(S51/S17,"-")</f>
        <v>-</v>
      </c>
    </row>
    <row r="54" spans="1:20" customHeight="1" ht="15.75">
      <c r="A54" s="289" t="s">
        <v>100</v>
      </c>
      <c r="B54" s="290"/>
      <c r="C54" s="290"/>
      <c r="D54" s="291"/>
      <c r="F54" s="121">
        <f>IFERROR(F52/F17,"-")</f>
        <v>0.58333333333333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>
        <f>IFERROR(N52/N17,"-")</f>
        <v>0</v>
      </c>
      <c r="O54" s="126">
        <f>IFERROR(O52/O17,"-")</f>
        <v>0.64411764705882</v>
      </c>
      <c r="P54" s="126">
        <f>IFERROR(P52/P17,"-")</f>
        <v>0.64583333333333</v>
      </c>
      <c r="Q54" s="126">
        <f>IFERROR(Q52/Q17,"-")</f>
        <v>0</v>
      </c>
      <c r="R54" s="126" t="str">
        <f>IFERROR(R52/R17,"-")</f>
        <v>-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86" t="s">
        <v>101</v>
      </c>
      <c r="B56" s="287"/>
      <c r="C56" s="287"/>
      <c r="D56" s="288"/>
      <c r="F56" s="128">
        <f>SUM(H56:S56)</f>
        <v>18714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7927</v>
      </c>
      <c r="Q56" s="27">
        <f>Asso_102022!AI75</f>
        <v>0</v>
      </c>
      <c r="R56" s="27">
        <f>Asso_112022!AN75</f>
        <v>0</v>
      </c>
      <c r="S56" s="214">
        <f>Asso_122022!AN75</f>
        <v>0</v>
      </c>
    </row>
    <row r="57" spans="1:20">
      <c r="A57" s="274" t="s">
        <v>102</v>
      </c>
      <c r="B57" s="275"/>
      <c r="C57" s="275"/>
      <c r="D57" s="276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Asso_102022!AI76</f>
        <v>0</v>
      </c>
      <c r="R57" s="14">
        <f>Asso_112022!AN76</f>
        <v>0</v>
      </c>
      <c r="S57" s="215">
        <f>Asso_122022!AN76</f>
        <v>0</v>
      </c>
    </row>
    <row r="58" spans="1:20">
      <c r="A58" s="274" t="s">
        <v>103</v>
      </c>
      <c r="B58" s="275"/>
      <c r="C58" s="275"/>
      <c r="D58" s="276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Asso_102022!AI77</f>
        <v>0</v>
      </c>
      <c r="R58" s="14">
        <f>Asso_112022!AN77</f>
        <v>0</v>
      </c>
      <c r="S58" s="215">
        <f>Asso_122022!AN77</f>
        <v>0</v>
      </c>
    </row>
    <row r="59" spans="1:20">
      <c r="A59" s="274" t="s">
        <v>104</v>
      </c>
      <c r="B59" s="275"/>
      <c r="C59" s="275"/>
      <c r="D59" s="276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Asso_102022!AI78</f>
        <v>0</v>
      </c>
      <c r="R59" s="14">
        <f>Asso_112022!AN78</f>
        <v>0</v>
      </c>
      <c r="S59" s="215">
        <f>Asso_122022!AN78</f>
        <v>0</v>
      </c>
    </row>
    <row r="60" spans="1:20">
      <c r="A60" s="274" t="s">
        <v>105</v>
      </c>
      <c r="B60" s="275"/>
      <c r="C60" s="275"/>
      <c r="D60" s="276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Asso_102022!AI79</f>
        <v>0</v>
      </c>
      <c r="R60" s="14">
        <f>Asso_112022!AN79</f>
        <v>0</v>
      </c>
      <c r="S60" s="215">
        <f>Asso_122022!AN79</f>
        <v>0</v>
      </c>
    </row>
    <row r="61" spans="1:20" customHeight="1" ht="15.75">
      <c r="A61" s="274" t="s">
        <v>106</v>
      </c>
      <c r="B61" s="275"/>
      <c r="C61" s="275"/>
      <c r="D61" s="276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Asso_102022!AI80</f>
        <v>0</v>
      </c>
      <c r="R61" s="222">
        <f>Asso_112022!AN80</f>
        <v>0</v>
      </c>
      <c r="S61" s="223">
        <f>Asso_122022!AN80</f>
        <v>0</v>
      </c>
    </row>
    <row r="62" spans="1:20" customHeight="1" ht="15.75">
      <c r="A62" s="298" t="s">
        <v>107</v>
      </c>
      <c r="B62" s="299"/>
      <c r="C62" s="299"/>
      <c r="D62" s="300"/>
      <c r="F62" s="130">
        <f>IFERROR(F56/(F4+F6+F7+F8),"-")</f>
        <v>32.154639175258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>
        <f>IFERROR(N56/(N4+N6+N7+N8),"-")</f>
        <v>0</v>
      </c>
      <c r="O62" s="219">
        <f>IFERROR(O56/(O4+O6+O7+O8),"-")</f>
        <v>31.726470588235</v>
      </c>
      <c r="P62" s="219">
        <f>IFERROR(P56/(P4+P6+P7+P8),"-")</f>
        <v>41.941798941799</v>
      </c>
      <c r="Q62" s="219">
        <f>IFERROR(Q56/(Q4+Q6+Q7+Q8),"-")</f>
        <v>0</v>
      </c>
      <c r="R62" s="219" t="str">
        <f>IFERROR(R56/(R4+R6+R7+R8),"-")</f>
        <v>-</v>
      </c>
      <c r="S62" s="220" t="str">
        <f>IFERROR(S56/(S4+S6+S7+S8),"-")</f>
        <v>-</v>
      </c>
    </row>
    <row r="63" spans="1:20">
      <c r="A63" s="283" t="s">
        <v>108</v>
      </c>
      <c r="B63" s="284"/>
      <c r="C63" s="284"/>
      <c r="D63" s="285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>
        <f>IFERROR((N57/(N5+N9+N10))/12,"-")</f>
        <v>0</v>
      </c>
      <c r="O63" s="136" t="str">
        <f>IFERROR((O57/(O5+O9+O10))/12,"-")</f>
        <v>-</v>
      </c>
      <c r="P63" s="136">
        <f>IFERROR((P57/(P5+P9+P10))/12,"-")</f>
        <v>0</v>
      </c>
      <c r="Q63" s="136">
        <f>IFERROR((Q57/(Q5+Q9+Q10))/12,"-")</f>
        <v>0</v>
      </c>
      <c r="R63" s="136" t="str">
        <f>IFERROR((R57/(R5+R9+R10))/12,"-")</f>
        <v>-</v>
      </c>
      <c r="S63" s="216" t="str">
        <f>IFERROR((S57/(S5+S9+S10))/12,"-")</f>
        <v>-</v>
      </c>
    </row>
    <row r="64" spans="1:20">
      <c r="A64" s="283" t="s">
        <v>109</v>
      </c>
      <c r="B64" s="284"/>
      <c r="C64" s="284"/>
      <c r="D64" s="285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>
        <f>IFERROR(((N59-N58)/(N5+N9+N10))/12,"-")</f>
        <v>0</v>
      </c>
      <c r="O64" s="136" t="str">
        <f>IFERROR(((O59-O58)/(O5+O9+O10))/12,"-")</f>
        <v>-</v>
      </c>
      <c r="P64" s="136">
        <f>IFERROR(((P59-P58)/(P5+P9+P10))/12,"-")</f>
        <v>0</v>
      </c>
      <c r="Q64" s="136">
        <f>IFERROR(((Q59-Q58)/(Q5+Q9+Q10))/12,"-")</f>
        <v>0</v>
      </c>
      <c r="R64" s="136" t="str">
        <f>IFERROR(((R59-R58)/(R5+R9+R10))/12,"-")</f>
        <v>-</v>
      </c>
      <c r="S64" s="216" t="str">
        <f>IFERROR(((S59-S58)/(S5+S9+S10))/12,"-")</f>
        <v>-</v>
      </c>
    </row>
    <row r="65" spans="1:20">
      <c r="A65" s="283" t="s">
        <v>110</v>
      </c>
      <c r="B65" s="284"/>
      <c r="C65" s="284"/>
      <c r="D65" s="285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80" t="s">
        <v>111</v>
      </c>
      <c r="B66" s="281"/>
      <c r="C66" s="281"/>
      <c r="D66" s="282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77" t="s">
        <v>112</v>
      </c>
      <c r="B68" s="278"/>
      <c r="C68" s="278"/>
      <c r="D68" s="279"/>
      <c r="F68" s="72">
        <f>SUM(H68:S68)</f>
        <v>3039.63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1380.18</v>
      </c>
      <c r="Q68" s="6">
        <f>Asso_102022!AI87</f>
        <v>2.34</v>
      </c>
      <c r="R68" s="6">
        <f>Asso_112022!AN87</f>
        <v>0</v>
      </c>
      <c r="S68" s="199">
        <f>Asso_122022!AN87</f>
        <v>0</v>
      </c>
    </row>
    <row r="69" spans="1:20">
      <c r="A69" s="274" t="s">
        <v>113</v>
      </c>
      <c r="B69" s="275"/>
      <c r="C69" s="275"/>
      <c r="D69" s="276"/>
      <c r="F69" s="146">
        <f>IFERROR(F17/F68,"-")</f>
        <v>0.19344459687528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>
        <f>IFERROR(N17/N68,"-")</f>
        <v>0.27710781546672</v>
      </c>
      <c r="O69" s="148">
        <f>IFERROR(O17/O68,"-")</f>
        <v>0.23251996936207</v>
      </c>
      <c r="P69" s="148">
        <f>IFERROR(P17/P68,"-")</f>
        <v>0.13911228970134</v>
      </c>
      <c r="Q69" s="148">
        <f>IFERROR(Q17/Q68,"-")</f>
        <v>0.85470085470085</v>
      </c>
      <c r="R69" s="148" t="str">
        <f>IFERROR(R17/R68,"-")</f>
        <v>-</v>
      </c>
      <c r="S69" s="224" t="str">
        <f>IFERROR(S17/S68,"-")</f>
        <v>-</v>
      </c>
    </row>
    <row r="70" spans="1:20">
      <c r="A70" s="274" t="s">
        <v>114</v>
      </c>
      <c r="B70" s="275"/>
      <c r="C70" s="275"/>
      <c r="D70" s="276"/>
      <c r="F70" s="146">
        <f>IFERROR(F4/F68,"-")</f>
        <v>0.0085536726509476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>
        <f>IFERROR(N4/N68,"-")</f>
        <v>0.010263252424693</v>
      </c>
      <c r="O70" s="148">
        <f>IFERROR(O4/O68,"-")</f>
        <v>0.0047871758398074</v>
      </c>
      <c r="P70" s="148">
        <f>IFERROR(P4/P68,"-")</f>
        <v>0.012317233983973</v>
      </c>
      <c r="Q70" s="148">
        <f>IFERROR(Q4/Q68,"-")</f>
        <v>0</v>
      </c>
      <c r="R70" s="148" t="str">
        <f>IFERROR(R4/R68,"-")</f>
        <v>-</v>
      </c>
      <c r="S70" s="224" t="str">
        <f>IFERROR(S4/S68,"-")</f>
        <v>-</v>
      </c>
    </row>
    <row r="71" spans="1:20">
      <c r="A71" s="274" t="s">
        <v>115</v>
      </c>
      <c r="B71" s="275"/>
      <c r="C71" s="275"/>
      <c r="D71" s="276"/>
      <c r="F71" s="146">
        <f>IFERROR(F5/F68,"-")</f>
        <v>0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>
        <f>IFERROR(N5/N68,"-")</f>
        <v>0</v>
      </c>
      <c r="O71" s="148">
        <f>IFERROR(O5/O68,"-")</f>
        <v>0</v>
      </c>
      <c r="P71" s="148">
        <f>IFERROR(P5/P68,"-")</f>
        <v>0</v>
      </c>
      <c r="Q71" s="148">
        <f>IFERROR(Q5/Q68,"-")</f>
        <v>0</v>
      </c>
      <c r="R71" s="148" t="str">
        <f>IFERROR(R5/R68,"-")</f>
        <v>-</v>
      </c>
      <c r="S71" s="224" t="str">
        <f>IFERROR(S5/S68,"-")</f>
        <v>-</v>
      </c>
    </row>
    <row r="72" spans="1:20">
      <c r="A72" s="274" t="s">
        <v>116</v>
      </c>
      <c r="B72" s="275"/>
      <c r="C72" s="275"/>
      <c r="D72" s="276"/>
      <c r="F72" s="146">
        <f>IFERROR((F13+F14)/F68,"-")</f>
        <v>0.11053976964302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>
        <f>IFERROR((N13+N14)/N68,"-")</f>
        <v>0.020526504849387</v>
      </c>
      <c r="O72" s="148">
        <f>IFERROR((O13+O14)/O68,"-")</f>
        <v>0.10668563300142</v>
      </c>
      <c r="P72" s="148">
        <f>IFERROR((P13+P14)/P68,"-")</f>
        <v>0.1275195988929</v>
      </c>
      <c r="Q72" s="148">
        <f>IFERROR((Q13+Q14)/Q68,"-")</f>
        <v>0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80" t="s">
        <v>117</v>
      </c>
      <c r="B73" s="281"/>
      <c r="C73" s="281"/>
      <c r="D73" s="282"/>
      <c r="F73" s="145">
        <f>IFERROR(F16/F68,"-")</f>
        <v>5.4131588384113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>
        <f>IFERROR(N16/N68,"-")</f>
        <v>6.2554523528506</v>
      </c>
      <c r="O73" s="143">
        <f>IFERROR(O16/O68,"-")</f>
        <v>5.2043440201335</v>
      </c>
      <c r="P73" s="143">
        <f>IFERROR(P16/P68,"-")</f>
        <v>5.5231926270486</v>
      </c>
      <c r="Q73" s="143">
        <f>IFERROR(Q16/Q68,"-")</f>
        <v>0.85470085470085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286" t="s">
        <v>118</v>
      </c>
      <c r="B75" s="287"/>
      <c r="C75" s="287"/>
      <c r="D75" s="288"/>
      <c r="F75" s="72">
        <f>SUM(H75:S75)</f>
        <v>15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11</v>
      </c>
      <c r="Q75" s="20">
        <f>Asso_102022!AI94</f>
        <v>0</v>
      </c>
      <c r="R75" s="20">
        <f>Asso_112022!AN94</f>
        <v>0</v>
      </c>
      <c r="S75" s="210">
        <f>Asso_122022!AN94</f>
        <v>0</v>
      </c>
    </row>
    <row r="76" spans="1:20">
      <c r="A76" s="274" t="s">
        <v>119</v>
      </c>
      <c r="B76" s="275"/>
      <c r="C76" s="275"/>
      <c r="D76" s="276"/>
      <c r="F76" s="119">
        <f>SUM(H76:S76)</f>
        <v>9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4</v>
      </c>
      <c r="Q76" s="38">
        <f>Asso_102022!AI95</f>
        <v>0</v>
      </c>
      <c r="R76" s="38">
        <f>Asso_112022!AN95</f>
        <v>0</v>
      </c>
      <c r="S76" s="211">
        <f>Asso_122022!AN95</f>
        <v>0</v>
      </c>
    </row>
    <row r="77" spans="1:20">
      <c r="A77" s="274" t="s">
        <v>120</v>
      </c>
      <c r="B77" s="275"/>
      <c r="C77" s="275"/>
      <c r="D77" s="27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Asso_102022!AI96</f>
        <v>0</v>
      </c>
      <c r="R77" s="38">
        <f>Asso_112022!AN96</f>
        <v>0</v>
      </c>
      <c r="S77" s="211">
        <f>Asso_122022!AN96</f>
        <v>0</v>
      </c>
    </row>
    <row r="78" spans="1:20">
      <c r="A78" s="274" t="s">
        <v>121</v>
      </c>
      <c r="B78" s="275"/>
      <c r="C78" s="275"/>
      <c r="D78" s="276"/>
      <c r="F78" s="119">
        <f>SUM(H78:S78)</f>
        <v>268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74</v>
      </c>
      <c r="Q78" s="38">
        <f>Asso_102022!AI97</f>
        <v>1</v>
      </c>
      <c r="R78" s="38">
        <f>Asso_112022!AN97</f>
        <v>0</v>
      </c>
      <c r="S78" s="211">
        <f>Asso_122022!AN97</f>
        <v>0</v>
      </c>
    </row>
    <row r="79" spans="1:20">
      <c r="A79" s="283" t="s">
        <v>122</v>
      </c>
      <c r="B79" s="284"/>
      <c r="C79" s="284"/>
      <c r="D79" s="285"/>
      <c r="F79" s="229">
        <f>IFERROR((F75+F76)/SUM(F75:F78),"-")</f>
        <v>0.082191780821918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0.0064935064935065</v>
      </c>
      <c r="O79" s="123">
        <f>IFERROR((O75+O76)/SUM(F75:O78),"-")</f>
        <v>0.01417004048583</v>
      </c>
      <c r="P79" s="123">
        <f>IFERROR((P75+P76)/SUM(F75:P78),"-")</f>
        <v>0.025728987993139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20">
      <c r="A80" s="283" t="s">
        <v>123</v>
      </c>
      <c r="B80" s="284"/>
      <c r="C80" s="284"/>
      <c r="D80" s="285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>
        <f>IFERROR(N77/SUM(N75:N78),"-")</f>
        <v>0</v>
      </c>
      <c r="O80" s="123">
        <f>IFERROR(O77/SUM(O75:O78),"-")</f>
        <v>0</v>
      </c>
      <c r="P80" s="123">
        <f>IFERROR(P77/SUM(P75:P78),"-")</f>
        <v>0</v>
      </c>
      <c r="Q80" s="123">
        <f>IFERROR(Q77/SUM(Q75:Q78),"-")</f>
        <v>0</v>
      </c>
      <c r="R80" s="123" t="str">
        <f>IFERROR(R77/SUM(R75:R78),"-")</f>
        <v>-</v>
      </c>
      <c r="S80" s="212" t="str">
        <f>IFERROR(S77/SUM(S75:S78),"-")</f>
        <v>-</v>
      </c>
    </row>
    <row r="81" spans="1:20" customHeight="1" ht="15.75">
      <c r="A81" s="280" t="s">
        <v>124</v>
      </c>
      <c r="B81" s="281"/>
      <c r="C81" s="281"/>
      <c r="D81" s="282"/>
      <c r="F81" s="121">
        <f>IFERROR(F78/SUM(F75:F78),"-")</f>
        <v>0.91780821917808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0.045454545454545</v>
      </c>
      <c r="O81" s="126">
        <f>IFERROR(O78/SUM(F75:O78),"-")</f>
        <v>0.36234817813765</v>
      </c>
      <c r="P81" s="126">
        <f>IFERROR(P78/SUM(F75:P78),"-")</f>
        <v>0.12692967409949</v>
      </c>
      <c r="Q81" s="126">
        <f>IFERROR(Q78/SUM(F75:Q78),"-")</f>
        <v>0.0017123287671233</v>
      </c>
      <c r="R81" s="126">
        <f>IFERROR(R78/SUM(F75:R78),"-")</f>
        <v>0</v>
      </c>
      <c r="S81" s="213">
        <f>IFERROR(S78/SUM(F75:S78),"-")</f>
        <v>0</v>
      </c>
    </row>
    <row r="82" spans="1:20" customHeight="1" ht="16.5"/>
    <row r="83" spans="1:20" customHeight="1" ht="15.75">
      <c r="A83" s="286" t="s">
        <v>125</v>
      </c>
      <c r="B83" s="287"/>
      <c r="C83" s="287"/>
      <c r="D83" s="288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Asso_102022!AI102</f>
        <v>0</v>
      </c>
      <c r="R83" s="20">
        <f>Asso_112022!AN102</f>
        <v>0</v>
      </c>
      <c r="S83" s="210">
        <f>Asso_122022!AN102</f>
        <v>0</v>
      </c>
    </row>
    <row r="84" spans="1:20">
      <c r="A84" s="274" t="s">
        <v>126</v>
      </c>
      <c r="B84" s="275"/>
      <c r="C84" s="275"/>
      <c r="D84" s="27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Asso_102022!AI103</f>
        <v>0</v>
      </c>
      <c r="R84" s="38">
        <f>Asso_112022!AN103</f>
        <v>0</v>
      </c>
      <c r="S84" s="211">
        <f>Asso_122022!AN103</f>
        <v>0</v>
      </c>
    </row>
    <row r="85" spans="1:20">
      <c r="A85" s="274" t="s">
        <v>127</v>
      </c>
      <c r="B85" s="275"/>
      <c r="C85" s="275"/>
      <c r="D85" s="27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Asso_102022!AI104</f>
        <v>0</v>
      </c>
      <c r="R85" s="38">
        <f>Asso_112022!AN104</f>
        <v>0</v>
      </c>
      <c r="S85" s="211">
        <f>Asso_122022!AN104</f>
        <v>0</v>
      </c>
    </row>
    <row r="86" spans="1:20">
      <c r="A86" s="274" t="s">
        <v>128</v>
      </c>
      <c r="B86" s="275"/>
      <c r="C86" s="275"/>
      <c r="D86" s="276"/>
      <c r="F86" s="119">
        <f>SUM(H86:S86)</f>
        <v>1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Asso_102022!AI105</f>
        <v>1</v>
      </c>
      <c r="R86" s="38">
        <f>Asso_112022!AN105</f>
        <v>0</v>
      </c>
      <c r="S86" s="211">
        <f>Asso_122022!AN105</f>
        <v>0</v>
      </c>
    </row>
    <row r="87" spans="1:20">
      <c r="A87" s="283" t="s">
        <v>129</v>
      </c>
      <c r="B87" s="284"/>
      <c r="C87" s="284"/>
      <c r="D87" s="285"/>
      <c r="F87" s="119">
        <f>IFERROR((F83+F84)/SUM(F83:F86),"-")</f>
        <v>0</v>
      </c>
      <c r="H87" s="122">
        <f>IFERROR((H83+H84)/SUM(F83:H86),"-")</f>
        <v>0</v>
      </c>
      <c r="I87" s="123">
        <f>IFERROR((I83+I84)/SUM(F83:I86),"-")</f>
        <v>0</v>
      </c>
      <c r="J87" s="123">
        <f>IFERROR((J83+J84)/SUM(F83:J86),"-")</f>
        <v>0</v>
      </c>
      <c r="K87" s="123">
        <f>IFERROR((K83+K84)/SUM(F83:K86),"-")</f>
        <v>0</v>
      </c>
      <c r="L87" s="123">
        <f>IFERROR((L83+L84)/SUM(F83:L86),"-")</f>
        <v>0</v>
      </c>
      <c r="M87" s="123">
        <f>IFERROR((M83+M84)/SUM(F83:M86),"-")</f>
        <v>0</v>
      </c>
      <c r="N87" s="123">
        <f>IFERROR((N83+N84)/SUM(F83:N86),"-")</f>
        <v>0</v>
      </c>
      <c r="O87" s="123">
        <f>IFERROR((O83+O84)/SUM(F83:O86),"-")</f>
        <v>0</v>
      </c>
      <c r="P87" s="123">
        <f>IFERROR((P83+P84)/SUM(F83:P86),"-")</f>
        <v>0</v>
      </c>
      <c r="Q87" s="123">
        <f>IFERROR((Q83+Q84)/SUM(F83:Q86),"-")</f>
        <v>0</v>
      </c>
      <c r="R87" s="123">
        <f>IFERROR((R83+R84)/SUM(F83:R86),"-")</f>
        <v>0</v>
      </c>
      <c r="S87" s="212">
        <f>IFERROR((S83+S84)/SUM(F83:S86),"-")</f>
        <v>0</v>
      </c>
    </row>
    <row r="88" spans="1:20">
      <c r="A88" s="283" t="s">
        <v>130</v>
      </c>
      <c r="B88" s="284"/>
      <c r="C88" s="284"/>
      <c r="D88" s="285"/>
      <c r="F88" s="120">
        <f>IFERROR(F85/SUM(F83:F86),"-")</f>
        <v>0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>
        <f>IFERROR(Q85/SUM(Q83:Q86),"-")</f>
        <v>0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80" t="s">
        <v>131</v>
      </c>
      <c r="B89" s="281"/>
      <c r="C89" s="281"/>
      <c r="D89" s="282"/>
      <c r="F89" s="121">
        <f>IFERROR(F86/SUM(F83:F86),"-")</f>
        <v>1</v>
      </c>
      <c r="H89" s="125">
        <f>IFERROR(H86/SUM(F83:H86),"-")</f>
        <v>0</v>
      </c>
      <c r="I89" s="126">
        <f>IFERROR(I86/SUM(F83:I86),"-")</f>
        <v>0</v>
      </c>
      <c r="J89" s="126">
        <f>IFERROR(J86/SUM(F83:J86),"-")</f>
        <v>0</v>
      </c>
      <c r="K89" s="126">
        <f>IFERROR(K86/SUM(F83:K86),"-")</f>
        <v>0</v>
      </c>
      <c r="L89" s="126">
        <f>IFERROR(L86/SUM(F83:L86),"-")</f>
        <v>0</v>
      </c>
      <c r="M89" s="126">
        <f>IFERROR(M86/SUM(F83:M86),"-")</f>
        <v>0</v>
      </c>
      <c r="N89" s="126">
        <f>IFERROR(N86/SUM(F83:N86),"-")</f>
        <v>0</v>
      </c>
      <c r="O89" s="126">
        <f>IFERROR(O86/SUM(F83:O86),"-")</f>
        <v>0</v>
      </c>
      <c r="P89" s="126">
        <f>IFERROR(P86/SUM(F83:P86),"-")</f>
        <v>0</v>
      </c>
      <c r="Q89" s="126">
        <f>IFERROR(Q86/SUM(F83:Q86),"-")</f>
        <v>0.5</v>
      </c>
      <c r="R89" s="126">
        <f>IFERROR(R86/SUM(F83:R86),"-")</f>
        <v>0</v>
      </c>
      <c r="S89" s="213">
        <f>IFERROR(S86/SUM(F83:S86),"-")</f>
        <v>0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52</v>
      </c>
      <c r="AN21" s="241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99:D99"/>
    <mergeCell ref="A100:D100"/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05:D105"/>
    <mergeCell ref="A104:D104"/>
    <mergeCell ref="A103:D103"/>
    <mergeCell ref="A102:D102"/>
    <mergeCell ref="A116:D116"/>
    <mergeCell ref="A111:D111"/>
    <mergeCell ref="A82:D82"/>
    <mergeCell ref="A49:D49"/>
    <mergeCell ref="A61:D61"/>
    <mergeCell ref="A81:D81"/>
    <mergeCell ref="A52:D52"/>
    <mergeCell ref="A50:D50"/>
    <mergeCell ref="A51:D51"/>
    <mergeCell ref="A57:D57"/>
    <mergeCell ref="A55:D55"/>
    <mergeCell ref="A56:D56"/>
    <mergeCell ref="A53:D53"/>
    <mergeCell ref="A63:D63"/>
    <mergeCell ref="A64:D64"/>
    <mergeCell ref="A75:D75"/>
    <mergeCell ref="A80:D80"/>
    <mergeCell ref="A79:D79"/>
    <mergeCell ref="A78:D78"/>
    <mergeCell ref="A65:D65"/>
    <mergeCell ref="A62:D62"/>
    <mergeCell ref="A58:D58"/>
    <mergeCell ref="A59:D59"/>
    <mergeCell ref="A88:D88"/>
    <mergeCell ref="A87:D87"/>
    <mergeCell ref="A68:D68"/>
    <mergeCell ref="A66:D66"/>
    <mergeCell ref="A112:D112"/>
    <mergeCell ref="A89:D89"/>
    <mergeCell ref="A91:D91"/>
    <mergeCell ref="A92:D92"/>
    <mergeCell ref="A94:D94"/>
    <mergeCell ref="A96:D96"/>
    <mergeCell ref="A97:D97"/>
    <mergeCell ref="A95:D95"/>
    <mergeCell ref="A90:D90"/>
    <mergeCell ref="A98:D98"/>
    <mergeCell ref="A73:D73"/>
    <mergeCell ref="A70:D70"/>
    <mergeCell ref="A71:D71"/>
    <mergeCell ref="A72:D72"/>
    <mergeCell ref="A85:D85"/>
    <mergeCell ref="A76:D76"/>
    <mergeCell ref="A67:D67"/>
    <mergeCell ref="A77:D77"/>
    <mergeCell ref="A83:D83"/>
    <mergeCell ref="A84:D84"/>
    <mergeCell ref="A1:B1"/>
    <mergeCell ref="C1:D1"/>
    <mergeCell ref="C4:D4"/>
    <mergeCell ref="A3:B3"/>
    <mergeCell ref="C3:D3"/>
    <mergeCell ref="A4:B4"/>
    <mergeCell ref="A36:D36"/>
    <mergeCell ref="A38:D38"/>
    <mergeCell ref="A54:D54"/>
    <mergeCell ref="A39:D39"/>
    <mergeCell ref="A48:D48"/>
    <mergeCell ref="A42:D42"/>
    <mergeCell ref="A43:D43"/>
    <mergeCell ref="A47:D47"/>
    <mergeCell ref="A40:D40"/>
    <mergeCell ref="A44:D44"/>
    <mergeCell ref="A46:D46"/>
    <mergeCell ref="A45:D45"/>
    <mergeCell ref="A32:D32"/>
    <mergeCell ref="A35:D35"/>
    <mergeCell ref="A6:B6"/>
    <mergeCell ref="B19:C19"/>
    <mergeCell ref="B20:C20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A23:D23"/>
    <mergeCell ref="K21:K22"/>
    <mergeCell ref="A24:D24"/>
    <mergeCell ref="A25:D25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52</v>
      </c>
      <c r="AN21" s="241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145</v>
      </c>
      <c r="AN21" s="241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2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2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2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2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150</v>
      </c>
      <c r="AN21" s="241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2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2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2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2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155</v>
      </c>
      <c r="AN21" s="241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2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2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2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2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161</v>
      </c>
      <c r="AN21" s="241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2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2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2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2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166</v>
      </c>
      <c r="AN21" s="241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2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2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2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2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2022-10-04T08:47:28+00:00</dcterms:modified>
  <dc:title/>
  <dc:description/>
  <dc:subject/>
  <cp:keywords/>
  <cp:category/>
</cp:coreProperties>
</file>